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stevens_caroline_epa_gov/Documents/MyResearch/ChemFateTrans/EFS/ProcessScience/Hydrolysis_QSAR/PFAS/"/>
    </mc:Choice>
  </mc:AlternateContent>
  <xr:revisionPtr revIDLastSave="1" documentId="8_{02BB0474-7B0C-4E6C-9038-176A4BFEFFA6}" xr6:coauthVersionLast="47" xr6:coauthVersionMax="47" xr10:uidLastSave="{03FF9D5D-BFDB-42A1-9510-7B454B5A9CB8}"/>
  <bookViews>
    <workbookView xWindow="-108" yWindow="-108" windowWidth="23256" windowHeight="12456" xr2:uid="{2A2A6BBB-AA21-4F3B-B1D7-1369F0F744E0}"/>
  </bookViews>
  <sheets>
    <sheet name="Key" sheetId="3" r:id="rId1"/>
    <sheet name="Descriptors" sheetId="9" r:id="rId2"/>
    <sheet name="SingleSite_QSAR1" sheetId="2" r:id="rId3"/>
    <sheet name="SingleSite_QSAR1_MolGpKa" sheetId="10" r:id="rId4"/>
    <sheet name="SingleSite_QSAR1_OPERA" sheetId="12" r:id="rId5"/>
    <sheet name="SingleSite_QSAR1_pkasolver" sheetId="14" r:id="rId6"/>
    <sheet name="SingleSite_QSAR2" sheetId="5" r:id="rId7"/>
    <sheet name="SingleSite_QSAR2_MolGpKa" sheetId="11" r:id="rId8"/>
    <sheet name="SingleSite_QSAR2_OPERA" sheetId="13" r:id="rId9"/>
    <sheet name="SingleSite_QSAR2_pkasolver" sheetId="15" r:id="rId10"/>
    <sheet name="Multisite" sheetId="1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5" i="15" l="1"/>
  <c r="J124" i="15"/>
  <c r="J123" i="15"/>
  <c r="J122" i="15"/>
  <c r="J121" i="15"/>
  <c r="J125" i="13"/>
  <c r="J124" i="13"/>
  <c r="J123" i="13"/>
  <c r="J122" i="13"/>
  <c r="J121" i="13"/>
  <c r="J125" i="11"/>
  <c r="J124" i="11"/>
  <c r="J123" i="11"/>
  <c r="J122" i="11"/>
  <c r="J121" i="11"/>
  <c r="J125" i="5"/>
  <c r="J124" i="5"/>
  <c r="J123" i="5"/>
  <c r="J122" i="5"/>
  <c r="J121" i="5"/>
  <c r="J125" i="14"/>
  <c r="J124" i="14"/>
  <c r="J123" i="14"/>
  <c r="J122" i="14"/>
  <c r="J121" i="14"/>
  <c r="J125" i="12"/>
  <c r="J124" i="12"/>
  <c r="J123" i="12"/>
  <c r="J122" i="12"/>
  <c r="J121" i="12"/>
  <c r="J125" i="10"/>
  <c r="J124" i="10"/>
  <c r="J123" i="10"/>
  <c r="J122" i="10"/>
  <c r="J121" i="10"/>
  <c r="J123" i="2"/>
  <c r="J124" i="2"/>
  <c r="J122" i="2"/>
  <c r="J125" i="2"/>
  <c r="J121" i="2" l="1"/>
  <c r="U112" i="15"/>
  <c r="U111" i="15"/>
  <c r="U110" i="15"/>
  <c r="U109" i="15"/>
  <c r="U108" i="15"/>
  <c r="U107" i="15"/>
  <c r="U106" i="15"/>
  <c r="U105" i="15"/>
  <c r="U104" i="15"/>
  <c r="U103" i="15"/>
  <c r="U102" i="15"/>
  <c r="U101" i="15"/>
  <c r="U100" i="15"/>
  <c r="U99" i="15"/>
  <c r="U98" i="15"/>
  <c r="U97" i="15"/>
  <c r="U96" i="15"/>
  <c r="U95" i="15"/>
  <c r="U94" i="15"/>
  <c r="U93" i="15"/>
  <c r="U92" i="15"/>
  <c r="U91" i="15"/>
  <c r="U90" i="15"/>
  <c r="U89" i="15"/>
  <c r="U88" i="15"/>
  <c r="U87" i="15"/>
  <c r="U83" i="15"/>
  <c r="U82" i="15"/>
  <c r="U81" i="15"/>
  <c r="U80" i="15"/>
  <c r="U79" i="15"/>
  <c r="U78" i="15"/>
  <c r="U77" i="15"/>
  <c r="U73" i="15"/>
  <c r="U72" i="15"/>
  <c r="U71" i="15"/>
  <c r="U70" i="15"/>
  <c r="U69" i="15"/>
  <c r="U68" i="15"/>
  <c r="U67" i="15"/>
  <c r="U66" i="15"/>
  <c r="U65" i="15"/>
  <c r="U64" i="15"/>
  <c r="U63" i="15"/>
  <c r="U62" i="15"/>
  <c r="U61" i="15"/>
  <c r="U60" i="15"/>
  <c r="U59" i="15"/>
  <c r="U58" i="15"/>
  <c r="U57" i="15"/>
  <c r="U56" i="15"/>
  <c r="U55" i="15"/>
  <c r="U54" i="15"/>
  <c r="U53" i="15"/>
  <c r="U52" i="15"/>
  <c r="U51" i="15"/>
  <c r="U50" i="15"/>
  <c r="U49" i="15"/>
  <c r="U48" i="15"/>
  <c r="U47" i="15"/>
  <c r="U46" i="15"/>
  <c r="U45" i="15"/>
  <c r="U44" i="15"/>
  <c r="U43" i="15"/>
  <c r="U42" i="15"/>
  <c r="U41" i="15"/>
  <c r="U40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U11" i="15"/>
  <c r="U10" i="15"/>
  <c r="U9" i="15"/>
  <c r="U8" i="15"/>
  <c r="U7" i="15"/>
  <c r="U6" i="15"/>
  <c r="U5" i="15"/>
  <c r="T112" i="15"/>
  <c r="T111" i="15"/>
  <c r="T110" i="15"/>
  <c r="T109" i="15"/>
  <c r="T108" i="15"/>
  <c r="T107" i="15"/>
  <c r="T106" i="15"/>
  <c r="T105" i="15"/>
  <c r="T104" i="15"/>
  <c r="T103" i="15"/>
  <c r="T102" i="15"/>
  <c r="T101" i="15"/>
  <c r="T100" i="15"/>
  <c r="T99" i="15"/>
  <c r="T98" i="15"/>
  <c r="T97" i="15"/>
  <c r="T96" i="15"/>
  <c r="T95" i="15"/>
  <c r="T94" i="15"/>
  <c r="T93" i="15"/>
  <c r="T92" i="15"/>
  <c r="T91" i="15"/>
  <c r="T90" i="15"/>
  <c r="T89" i="15"/>
  <c r="T88" i="15"/>
  <c r="T87" i="15"/>
  <c r="T83" i="15"/>
  <c r="T82" i="15"/>
  <c r="T81" i="15"/>
  <c r="T80" i="15"/>
  <c r="T79" i="15"/>
  <c r="T78" i="15"/>
  <c r="T77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6" i="15"/>
  <c r="T35" i="15"/>
  <c r="T34" i="15"/>
  <c r="T33" i="15"/>
  <c r="T32" i="15"/>
  <c r="T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T10" i="15"/>
  <c r="T9" i="15"/>
  <c r="T8" i="15"/>
  <c r="T7" i="15"/>
  <c r="T6" i="15"/>
  <c r="T5" i="15"/>
  <c r="AD112" i="15"/>
  <c r="AC112" i="15"/>
  <c r="AB112" i="15"/>
  <c r="AA112" i="15"/>
  <c r="Z112" i="15"/>
  <c r="Y112" i="15"/>
  <c r="X112" i="15"/>
  <c r="W112" i="15"/>
  <c r="V112" i="15"/>
  <c r="S112" i="15"/>
  <c r="J112" i="15"/>
  <c r="AD111" i="15"/>
  <c r="AC111" i="15"/>
  <c r="AB111" i="15"/>
  <c r="AA111" i="15"/>
  <c r="Z111" i="15"/>
  <c r="Y111" i="15"/>
  <c r="X111" i="15"/>
  <c r="W111" i="15"/>
  <c r="V111" i="15"/>
  <c r="S111" i="15"/>
  <c r="J111" i="15"/>
  <c r="AD110" i="15"/>
  <c r="AC110" i="15"/>
  <c r="AB110" i="15"/>
  <c r="AA110" i="15"/>
  <c r="Z110" i="15"/>
  <c r="Y110" i="15"/>
  <c r="X110" i="15"/>
  <c r="W110" i="15"/>
  <c r="V110" i="15"/>
  <c r="S110" i="15"/>
  <c r="J110" i="15"/>
  <c r="AD109" i="15"/>
  <c r="AC109" i="15"/>
  <c r="AB109" i="15"/>
  <c r="AA109" i="15"/>
  <c r="Z109" i="15"/>
  <c r="Y109" i="15"/>
  <c r="X109" i="15"/>
  <c r="W109" i="15"/>
  <c r="V109" i="15"/>
  <c r="S109" i="15"/>
  <c r="J109" i="15"/>
  <c r="AD108" i="15"/>
  <c r="AC108" i="15"/>
  <c r="AB108" i="15"/>
  <c r="AA108" i="15"/>
  <c r="Z108" i="15"/>
  <c r="Y108" i="15"/>
  <c r="X108" i="15"/>
  <c r="W108" i="15"/>
  <c r="V108" i="15"/>
  <c r="S108" i="15"/>
  <c r="J108" i="15"/>
  <c r="AD107" i="15"/>
  <c r="AC107" i="15"/>
  <c r="AB107" i="15"/>
  <c r="AA107" i="15"/>
  <c r="Z107" i="15"/>
  <c r="Y107" i="15"/>
  <c r="X107" i="15"/>
  <c r="W107" i="15"/>
  <c r="V107" i="15"/>
  <c r="S107" i="15"/>
  <c r="J107" i="15"/>
  <c r="AD106" i="15"/>
  <c r="AC106" i="15"/>
  <c r="AB106" i="15"/>
  <c r="AA106" i="15"/>
  <c r="Z106" i="15"/>
  <c r="Y106" i="15"/>
  <c r="X106" i="15"/>
  <c r="W106" i="15"/>
  <c r="V106" i="15"/>
  <c r="S106" i="15"/>
  <c r="J106" i="15"/>
  <c r="AD105" i="15"/>
  <c r="AC105" i="15"/>
  <c r="AB105" i="15"/>
  <c r="AA105" i="15"/>
  <c r="Z105" i="15"/>
  <c r="Y105" i="15"/>
  <c r="X105" i="15"/>
  <c r="W105" i="15"/>
  <c r="V105" i="15"/>
  <c r="S105" i="15"/>
  <c r="J105" i="15"/>
  <c r="AD104" i="15"/>
  <c r="AC104" i="15"/>
  <c r="AB104" i="15"/>
  <c r="AA104" i="15"/>
  <c r="Z104" i="15"/>
  <c r="Y104" i="15"/>
  <c r="X104" i="15"/>
  <c r="W104" i="15"/>
  <c r="V104" i="15"/>
  <c r="S104" i="15"/>
  <c r="J104" i="15"/>
  <c r="AD103" i="15"/>
  <c r="AC103" i="15"/>
  <c r="AB103" i="15"/>
  <c r="AA103" i="15"/>
  <c r="Z103" i="15"/>
  <c r="Y103" i="15"/>
  <c r="X103" i="15"/>
  <c r="W103" i="15"/>
  <c r="V103" i="15"/>
  <c r="S103" i="15"/>
  <c r="J103" i="15"/>
  <c r="AD102" i="15"/>
  <c r="AC102" i="15"/>
  <c r="AB102" i="15"/>
  <c r="AA102" i="15"/>
  <c r="Z102" i="15"/>
  <c r="Y102" i="15"/>
  <c r="X102" i="15"/>
  <c r="W102" i="15"/>
  <c r="V102" i="15"/>
  <c r="S102" i="15"/>
  <c r="J102" i="15"/>
  <c r="AD101" i="15"/>
  <c r="AC101" i="15"/>
  <c r="AB101" i="15"/>
  <c r="AA101" i="15"/>
  <c r="Z101" i="15"/>
  <c r="Y101" i="15"/>
  <c r="X101" i="15"/>
  <c r="W101" i="15"/>
  <c r="V101" i="15"/>
  <c r="S101" i="15"/>
  <c r="J101" i="15"/>
  <c r="AD100" i="15"/>
  <c r="AC100" i="15"/>
  <c r="AB100" i="15"/>
  <c r="AA100" i="15"/>
  <c r="Z100" i="15"/>
  <c r="Y100" i="15"/>
  <c r="X100" i="15"/>
  <c r="W100" i="15"/>
  <c r="V100" i="15"/>
  <c r="S100" i="15"/>
  <c r="J100" i="15"/>
  <c r="AD99" i="15"/>
  <c r="AC99" i="15"/>
  <c r="AB99" i="15"/>
  <c r="AA99" i="15"/>
  <c r="Z99" i="15"/>
  <c r="Y99" i="15"/>
  <c r="X99" i="15"/>
  <c r="W99" i="15"/>
  <c r="V99" i="15"/>
  <c r="S99" i="15"/>
  <c r="J99" i="15"/>
  <c r="AD98" i="15"/>
  <c r="AC98" i="15"/>
  <c r="AB98" i="15"/>
  <c r="AA98" i="15"/>
  <c r="Z98" i="15"/>
  <c r="Y98" i="15"/>
  <c r="X98" i="15"/>
  <c r="W98" i="15"/>
  <c r="V98" i="15"/>
  <c r="S98" i="15"/>
  <c r="J98" i="15"/>
  <c r="AD97" i="15"/>
  <c r="AC97" i="15"/>
  <c r="AB97" i="15"/>
  <c r="AA97" i="15"/>
  <c r="Z97" i="15"/>
  <c r="Y97" i="15"/>
  <c r="X97" i="15"/>
  <c r="W97" i="15"/>
  <c r="V97" i="15"/>
  <c r="S97" i="15"/>
  <c r="J97" i="15"/>
  <c r="AD96" i="15"/>
  <c r="AC96" i="15"/>
  <c r="AB96" i="15"/>
  <c r="AA96" i="15"/>
  <c r="Z96" i="15"/>
  <c r="Y96" i="15"/>
  <c r="X96" i="15"/>
  <c r="W96" i="15"/>
  <c r="V96" i="15"/>
  <c r="S96" i="15"/>
  <c r="J96" i="15"/>
  <c r="AD95" i="15"/>
  <c r="AC95" i="15"/>
  <c r="AB95" i="15"/>
  <c r="AA95" i="15"/>
  <c r="Z95" i="15"/>
  <c r="Y95" i="15"/>
  <c r="X95" i="15"/>
  <c r="W95" i="15"/>
  <c r="V95" i="15"/>
  <c r="S95" i="15"/>
  <c r="J95" i="15"/>
  <c r="AD94" i="15"/>
  <c r="AC94" i="15"/>
  <c r="AB94" i="15"/>
  <c r="AA94" i="15"/>
  <c r="Z94" i="15"/>
  <c r="Y94" i="15"/>
  <c r="X94" i="15"/>
  <c r="W94" i="15"/>
  <c r="V94" i="15"/>
  <c r="S94" i="15"/>
  <c r="J94" i="15"/>
  <c r="AD93" i="15"/>
  <c r="AC93" i="15"/>
  <c r="AB93" i="15"/>
  <c r="AA93" i="15"/>
  <c r="Z93" i="15"/>
  <c r="Y93" i="15"/>
  <c r="X93" i="15"/>
  <c r="W93" i="15"/>
  <c r="V93" i="15"/>
  <c r="S93" i="15"/>
  <c r="J93" i="15"/>
  <c r="AD92" i="15"/>
  <c r="AC92" i="15"/>
  <c r="AB92" i="15"/>
  <c r="AA92" i="15"/>
  <c r="Z92" i="15"/>
  <c r="Y92" i="15"/>
  <c r="X92" i="15"/>
  <c r="W92" i="15"/>
  <c r="V92" i="15"/>
  <c r="S92" i="15"/>
  <c r="J92" i="15"/>
  <c r="AD91" i="15"/>
  <c r="AC91" i="15"/>
  <c r="AB91" i="15"/>
  <c r="AA91" i="15"/>
  <c r="Z91" i="15"/>
  <c r="Y91" i="15"/>
  <c r="X91" i="15"/>
  <c r="W91" i="15"/>
  <c r="V91" i="15"/>
  <c r="S91" i="15"/>
  <c r="J91" i="15"/>
  <c r="AD90" i="15"/>
  <c r="AC90" i="15"/>
  <c r="AB90" i="15"/>
  <c r="AA90" i="15"/>
  <c r="Z90" i="15"/>
  <c r="Y90" i="15"/>
  <c r="X90" i="15"/>
  <c r="W90" i="15"/>
  <c r="V90" i="15"/>
  <c r="S90" i="15"/>
  <c r="J90" i="15"/>
  <c r="AD89" i="15"/>
  <c r="AC89" i="15"/>
  <c r="AB89" i="15"/>
  <c r="AA89" i="15"/>
  <c r="Z89" i="15"/>
  <c r="Y89" i="15"/>
  <c r="X89" i="15"/>
  <c r="W89" i="15"/>
  <c r="V89" i="15"/>
  <c r="S89" i="15"/>
  <c r="J89" i="15"/>
  <c r="AD88" i="15"/>
  <c r="AC88" i="15"/>
  <c r="AB88" i="15"/>
  <c r="AA88" i="15"/>
  <c r="Z88" i="15"/>
  <c r="Y88" i="15"/>
  <c r="X88" i="15"/>
  <c r="W88" i="15"/>
  <c r="V88" i="15"/>
  <c r="S88" i="15"/>
  <c r="J88" i="15"/>
  <c r="AD87" i="15"/>
  <c r="AC87" i="15"/>
  <c r="AB87" i="15"/>
  <c r="AA87" i="15"/>
  <c r="Z87" i="15"/>
  <c r="Y87" i="15"/>
  <c r="X87" i="15"/>
  <c r="W87" i="15"/>
  <c r="V87" i="15"/>
  <c r="S87" i="15"/>
  <c r="J87" i="15"/>
  <c r="AD83" i="15"/>
  <c r="AC83" i="15"/>
  <c r="AB83" i="15"/>
  <c r="AA83" i="15"/>
  <c r="Z83" i="15"/>
  <c r="Y83" i="15"/>
  <c r="X83" i="15"/>
  <c r="W83" i="15"/>
  <c r="V83" i="15"/>
  <c r="S83" i="15"/>
  <c r="AD82" i="15"/>
  <c r="AC82" i="15"/>
  <c r="AB82" i="15"/>
  <c r="AA82" i="15"/>
  <c r="Z82" i="15"/>
  <c r="Y82" i="15"/>
  <c r="X82" i="15"/>
  <c r="W82" i="15"/>
  <c r="V82" i="15"/>
  <c r="S82" i="15"/>
  <c r="AD81" i="15"/>
  <c r="AC81" i="15"/>
  <c r="AB81" i="15"/>
  <c r="AA81" i="15"/>
  <c r="Z81" i="15"/>
  <c r="Y81" i="15"/>
  <c r="X81" i="15"/>
  <c r="W81" i="15"/>
  <c r="V81" i="15"/>
  <c r="S81" i="15"/>
  <c r="AD80" i="15"/>
  <c r="AC80" i="15"/>
  <c r="AB80" i="15"/>
  <c r="AA80" i="15"/>
  <c r="Z80" i="15"/>
  <c r="Y80" i="15"/>
  <c r="X80" i="15"/>
  <c r="W80" i="15"/>
  <c r="V80" i="15"/>
  <c r="S80" i="15"/>
  <c r="AD79" i="15"/>
  <c r="AC79" i="15"/>
  <c r="AB79" i="15"/>
  <c r="AA79" i="15"/>
  <c r="Z79" i="15"/>
  <c r="Y79" i="15"/>
  <c r="X79" i="15"/>
  <c r="W79" i="15"/>
  <c r="V79" i="15"/>
  <c r="S79" i="15"/>
  <c r="AD78" i="15"/>
  <c r="AC78" i="15"/>
  <c r="AB78" i="15"/>
  <c r="AA78" i="15"/>
  <c r="Z78" i="15"/>
  <c r="Y78" i="15"/>
  <c r="X78" i="15"/>
  <c r="W78" i="15"/>
  <c r="V78" i="15"/>
  <c r="S78" i="15"/>
  <c r="AD77" i="15"/>
  <c r="AC77" i="15"/>
  <c r="AB77" i="15"/>
  <c r="AA77" i="15"/>
  <c r="Z77" i="15"/>
  <c r="Y77" i="15"/>
  <c r="X77" i="15"/>
  <c r="W77" i="15"/>
  <c r="V77" i="15"/>
  <c r="S77" i="15"/>
  <c r="AD73" i="15"/>
  <c r="AC73" i="15"/>
  <c r="AB73" i="15"/>
  <c r="AA73" i="15"/>
  <c r="Z73" i="15"/>
  <c r="Y73" i="15"/>
  <c r="X73" i="15"/>
  <c r="W73" i="15"/>
  <c r="V73" i="15"/>
  <c r="S73" i="15"/>
  <c r="AD72" i="15"/>
  <c r="AC72" i="15"/>
  <c r="AB72" i="15"/>
  <c r="AA72" i="15"/>
  <c r="Z72" i="15"/>
  <c r="Y72" i="15"/>
  <c r="X72" i="15"/>
  <c r="W72" i="15"/>
  <c r="V72" i="15"/>
  <c r="S72" i="15"/>
  <c r="AD71" i="15"/>
  <c r="AC71" i="15"/>
  <c r="AB71" i="15"/>
  <c r="AA71" i="15"/>
  <c r="Z71" i="15"/>
  <c r="Y71" i="15"/>
  <c r="X71" i="15"/>
  <c r="W71" i="15"/>
  <c r="V71" i="15"/>
  <c r="S71" i="15"/>
  <c r="AD70" i="15"/>
  <c r="AC70" i="15"/>
  <c r="AB70" i="15"/>
  <c r="AA70" i="15"/>
  <c r="Z70" i="15"/>
  <c r="Y70" i="15"/>
  <c r="X70" i="15"/>
  <c r="W70" i="15"/>
  <c r="V70" i="15"/>
  <c r="S70" i="15"/>
  <c r="AD69" i="15"/>
  <c r="AC69" i="15"/>
  <c r="AB69" i="15"/>
  <c r="AA69" i="15"/>
  <c r="Z69" i="15"/>
  <c r="Y69" i="15"/>
  <c r="X69" i="15"/>
  <c r="W69" i="15"/>
  <c r="V69" i="15"/>
  <c r="S69" i="15"/>
  <c r="AD68" i="15"/>
  <c r="AC68" i="15"/>
  <c r="AB68" i="15"/>
  <c r="AA68" i="15"/>
  <c r="Z68" i="15"/>
  <c r="Y68" i="15"/>
  <c r="X68" i="15"/>
  <c r="W68" i="15"/>
  <c r="V68" i="15"/>
  <c r="S68" i="15"/>
  <c r="AD67" i="15"/>
  <c r="AC67" i="15"/>
  <c r="AB67" i="15"/>
  <c r="AA67" i="15"/>
  <c r="Z67" i="15"/>
  <c r="Y67" i="15"/>
  <c r="X67" i="15"/>
  <c r="W67" i="15"/>
  <c r="V67" i="15"/>
  <c r="S67" i="15"/>
  <c r="AD66" i="15"/>
  <c r="AC66" i="15"/>
  <c r="AB66" i="15"/>
  <c r="AA66" i="15"/>
  <c r="Z66" i="15"/>
  <c r="Y66" i="15"/>
  <c r="X66" i="15"/>
  <c r="W66" i="15"/>
  <c r="V66" i="15"/>
  <c r="S66" i="15"/>
  <c r="AD65" i="15"/>
  <c r="AC65" i="15"/>
  <c r="AB65" i="15"/>
  <c r="AA65" i="15"/>
  <c r="Z65" i="15"/>
  <c r="Y65" i="15"/>
  <c r="X65" i="15"/>
  <c r="W65" i="15"/>
  <c r="V65" i="15"/>
  <c r="S65" i="15"/>
  <c r="AD64" i="15"/>
  <c r="AC64" i="15"/>
  <c r="AB64" i="15"/>
  <c r="AA64" i="15"/>
  <c r="Z64" i="15"/>
  <c r="Y64" i="15"/>
  <c r="X64" i="15"/>
  <c r="W64" i="15"/>
  <c r="V64" i="15"/>
  <c r="S64" i="15"/>
  <c r="AD63" i="15"/>
  <c r="AC63" i="15"/>
  <c r="AB63" i="15"/>
  <c r="AA63" i="15"/>
  <c r="Z63" i="15"/>
  <c r="Y63" i="15"/>
  <c r="X63" i="15"/>
  <c r="W63" i="15"/>
  <c r="V63" i="15"/>
  <c r="S63" i="15"/>
  <c r="AD62" i="15"/>
  <c r="AC62" i="15"/>
  <c r="AB62" i="15"/>
  <c r="AA62" i="15"/>
  <c r="Z62" i="15"/>
  <c r="Y62" i="15"/>
  <c r="X62" i="15"/>
  <c r="W62" i="15"/>
  <c r="V62" i="15"/>
  <c r="S62" i="15"/>
  <c r="AD61" i="15"/>
  <c r="AC61" i="15"/>
  <c r="AB61" i="15"/>
  <c r="AA61" i="15"/>
  <c r="Z61" i="15"/>
  <c r="Y61" i="15"/>
  <c r="X61" i="15"/>
  <c r="W61" i="15"/>
  <c r="V61" i="15"/>
  <c r="S61" i="15"/>
  <c r="AD60" i="15"/>
  <c r="AC60" i="15"/>
  <c r="AB60" i="15"/>
  <c r="AA60" i="15"/>
  <c r="Z60" i="15"/>
  <c r="Y60" i="15"/>
  <c r="X60" i="15"/>
  <c r="W60" i="15"/>
  <c r="V60" i="15"/>
  <c r="S60" i="15"/>
  <c r="AD59" i="15"/>
  <c r="AC59" i="15"/>
  <c r="AB59" i="15"/>
  <c r="AA59" i="15"/>
  <c r="Z59" i="15"/>
  <c r="Y59" i="15"/>
  <c r="X59" i="15"/>
  <c r="W59" i="15"/>
  <c r="V59" i="15"/>
  <c r="S59" i="15"/>
  <c r="AD58" i="15"/>
  <c r="AC58" i="15"/>
  <c r="AB58" i="15"/>
  <c r="AA58" i="15"/>
  <c r="Z58" i="15"/>
  <c r="Y58" i="15"/>
  <c r="X58" i="15"/>
  <c r="W58" i="15"/>
  <c r="V58" i="15"/>
  <c r="S58" i="15"/>
  <c r="AD57" i="15"/>
  <c r="AC57" i="15"/>
  <c r="AB57" i="15"/>
  <c r="AA57" i="15"/>
  <c r="Z57" i="15"/>
  <c r="Y57" i="15"/>
  <c r="X57" i="15"/>
  <c r="W57" i="15"/>
  <c r="V57" i="15"/>
  <c r="S57" i="15"/>
  <c r="AD56" i="15"/>
  <c r="AC56" i="15"/>
  <c r="AB56" i="15"/>
  <c r="AA56" i="15"/>
  <c r="Z56" i="15"/>
  <c r="Y56" i="15"/>
  <c r="X56" i="15"/>
  <c r="W56" i="15"/>
  <c r="V56" i="15"/>
  <c r="S56" i="15"/>
  <c r="AD55" i="15"/>
  <c r="AC55" i="15"/>
  <c r="AB55" i="15"/>
  <c r="AA55" i="15"/>
  <c r="Z55" i="15"/>
  <c r="Y55" i="15"/>
  <c r="X55" i="15"/>
  <c r="W55" i="15"/>
  <c r="V55" i="15"/>
  <c r="S55" i="15"/>
  <c r="AD54" i="15"/>
  <c r="AC54" i="15"/>
  <c r="AB54" i="15"/>
  <c r="AA54" i="15"/>
  <c r="Z54" i="15"/>
  <c r="Y54" i="15"/>
  <c r="X54" i="15"/>
  <c r="W54" i="15"/>
  <c r="V54" i="15"/>
  <c r="S54" i="15"/>
  <c r="AD53" i="15"/>
  <c r="AC53" i="15"/>
  <c r="AB53" i="15"/>
  <c r="AA53" i="15"/>
  <c r="Z53" i="15"/>
  <c r="Y53" i="15"/>
  <c r="X53" i="15"/>
  <c r="W53" i="15"/>
  <c r="V53" i="15"/>
  <c r="S53" i="15"/>
  <c r="AD52" i="15"/>
  <c r="AC52" i="15"/>
  <c r="AB52" i="15"/>
  <c r="AA52" i="15"/>
  <c r="Z52" i="15"/>
  <c r="Y52" i="15"/>
  <c r="X52" i="15"/>
  <c r="W52" i="15"/>
  <c r="V52" i="15"/>
  <c r="S52" i="15"/>
  <c r="AD51" i="15"/>
  <c r="AC51" i="15"/>
  <c r="AB51" i="15"/>
  <c r="AA51" i="15"/>
  <c r="Z51" i="15"/>
  <c r="Y51" i="15"/>
  <c r="X51" i="15"/>
  <c r="W51" i="15"/>
  <c r="V51" i="15"/>
  <c r="S51" i="15"/>
  <c r="AD50" i="15"/>
  <c r="AC50" i="15"/>
  <c r="AB50" i="15"/>
  <c r="AA50" i="15"/>
  <c r="Z50" i="15"/>
  <c r="Y50" i="15"/>
  <c r="X50" i="15"/>
  <c r="W50" i="15"/>
  <c r="V50" i="15"/>
  <c r="S50" i="15"/>
  <c r="AD49" i="15"/>
  <c r="AC49" i="15"/>
  <c r="AB49" i="15"/>
  <c r="AA49" i="15"/>
  <c r="Z49" i="15"/>
  <c r="Y49" i="15"/>
  <c r="X49" i="15"/>
  <c r="W49" i="15"/>
  <c r="V49" i="15"/>
  <c r="S49" i="15"/>
  <c r="AD48" i="15"/>
  <c r="AC48" i="15"/>
  <c r="AB48" i="15"/>
  <c r="AA48" i="15"/>
  <c r="Z48" i="15"/>
  <c r="Y48" i="15"/>
  <c r="X48" i="15"/>
  <c r="W48" i="15"/>
  <c r="V48" i="15"/>
  <c r="S48" i="15"/>
  <c r="AD47" i="15"/>
  <c r="AC47" i="15"/>
  <c r="AB47" i="15"/>
  <c r="AA47" i="15"/>
  <c r="Z47" i="15"/>
  <c r="Y47" i="15"/>
  <c r="X47" i="15"/>
  <c r="W47" i="15"/>
  <c r="V47" i="15"/>
  <c r="S47" i="15"/>
  <c r="AD46" i="15"/>
  <c r="AC46" i="15"/>
  <c r="AB46" i="15"/>
  <c r="AA46" i="15"/>
  <c r="Z46" i="15"/>
  <c r="Y46" i="15"/>
  <c r="X46" i="15"/>
  <c r="W46" i="15"/>
  <c r="V46" i="15"/>
  <c r="S46" i="15"/>
  <c r="AD45" i="15"/>
  <c r="AC45" i="15"/>
  <c r="AB45" i="15"/>
  <c r="AA45" i="15"/>
  <c r="Z45" i="15"/>
  <c r="Y45" i="15"/>
  <c r="X45" i="15"/>
  <c r="W45" i="15"/>
  <c r="V45" i="15"/>
  <c r="S45" i="15"/>
  <c r="AD44" i="15"/>
  <c r="AC44" i="15"/>
  <c r="AB44" i="15"/>
  <c r="AA44" i="15"/>
  <c r="Z44" i="15"/>
  <c r="Y44" i="15"/>
  <c r="X44" i="15"/>
  <c r="W44" i="15"/>
  <c r="V44" i="15"/>
  <c r="S44" i="15"/>
  <c r="AD43" i="15"/>
  <c r="AC43" i="15"/>
  <c r="AB43" i="15"/>
  <c r="AA43" i="15"/>
  <c r="Z43" i="15"/>
  <c r="Y43" i="15"/>
  <c r="X43" i="15"/>
  <c r="W43" i="15"/>
  <c r="V43" i="15"/>
  <c r="S43" i="15"/>
  <c r="AD42" i="15"/>
  <c r="AC42" i="15"/>
  <c r="AB42" i="15"/>
  <c r="AA42" i="15"/>
  <c r="Z42" i="15"/>
  <c r="Y42" i="15"/>
  <c r="X42" i="15"/>
  <c r="W42" i="15"/>
  <c r="V42" i="15"/>
  <c r="S42" i="15"/>
  <c r="AD41" i="15"/>
  <c r="AC41" i="15"/>
  <c r="AB41" i="15"/>
  <c r="AA41" i="15"/>
  <c r="Z41" i="15"/>
  <c r="Y41" i="15"/>
  <c r="X41" i="15"/>
  <c r="W41" i="15"/>
  <c r="V41" i="15"/>
  <c r="S41" i="15"/>
  <c r="AD40" i="15"/>
  <c r="AC40" i="15"/>
  <c r="AB40" i="15"/>
  <c r="AA40" i="15"/>
  <c r="Z40" i="15"/>
  <c r="Y40" i="15"/>
  <c r="X40" i="15"/>
  <c r="W40" i="15"/>
  <c r="V40" i="15"/>
  <c r="S40" i="15"/>
  <c r="AD36" i="15"/>
  <c r="AC36" i="15"/>
  <c r="AB36" i="15"/>
  <c r="AA36" i="15"/>
  <c r="Z36" i="15"/>
  <c r="Y36" i="15"/>
  <c r="X36" i="15"/>
  <c r="W36" i="15"/>
  <c r="V36" i="15"/>
  <c r="S36" i="15"/>
  <c r="J36" i="15"/>
  <c r="AD35" i="15"/>
  <c r="AC35" i="15"/>
  <c r="AB35" i="15"/>
  <c r="AA35" i="15"/>
  <c r="Z35" i="15"/>
  <c r="Y35" i="15"/>
  <c r="X35" i="15"/>
  <c r="W35" i="15"/>
  <c r="V35" i="15"/>
  <c r="S35" i="15"/>
  <c r="J35" i="15"/>
  <c r="AD34" i="15"/>
  <c r="AC34" i="15"/>
  <c r="AB34" i="15"/>
  <c r="AA34" i="15"/>
  <c r="Z34" i="15"/>
  <c r="Y34" i="15"/>
  <c r="X34" i="15"/>
  <c r="W34" i="15"/>
  <c r="V34" i="15"/>
  <c r="S34" i="15"/>
  <c r="J34" i="15"/>
  <c r="AD33" i="15"/>
  <c r="AC33" i="15"/>
  <c r="AB33" i="15"/>
  <c r="AA33" i="15"/>
  <c r="Z33" i="15"/>
  <c r="Y33" i="15"/>
  <c r="X33" i="15"/>
  <c r="W33" i="15"/>
  <c r="V33" i="15"/>
  <c r="S33" i="15"/>
  <c r="J33" i="15"/>
  <c r="AD32" i="15"/>
  <c r="AC32" i="15"/>
  <c r="AB32" i="15"/>
  <c r="AA32" i="15"/>
  <c r="Z32" i="15"/>
  <c r="Y32" i="15"/>
  <c r="X32" i="15"/>
  <c r="W32" i="15"/>
  <c r="V32" i="15"/>
  <c r="S32" i="15"/>
  <c r="J32" i="15"/>
  <c r="AD31" i="15"/>
  <c r="AC31" i="15"/>
  <c r="AB31" i="15"/>
  <c r="AA31" i="15"/>
  <c r="Z31" i="15"/>
  <c r="Y31" i="15"/>
  <c r="X31" i="15"/>
  <c r="W31" i="15"/>
  <c r="V31" i="15"/>
  <c r="S31" i="15"/>
  <c r="J31" i="15"/>
  <c r="AD30" i="15"/>
  <c r="AC30" i="15"/>
  <c r="AB30" i="15"/>
  <c r="AA30" i="15"/>
  <c r="Z30" i="15"/>
  <c r="Y30" i="15"/>
  <c r="X30" i="15"/>
  <c r="W30" i="15"/>
  <c r="V30" i="15"/>
  <c r="S30" i="15"/>
  <c r="J30" i="15"/>
  <c r="AD29" i="15"/>
  <c r="AC29" i="15"/>
  <c r="AB29" i="15"/>
  <c r="AA29" i="15"/>
  <c r="Z29" i="15"/>
  <c r="Y29" i="15"/>
  <c r="X29" i="15"/>
  <c r="W29" i="15"/>
  <c r="V29" i="15"/>
  <c r="S29" i="15"/>
  <c r="J29" i="15"/>
  <c r="AD28" i="15"/>
  <c r="AC28" i="15"/>
  <c r="AB28" i="15"/>
  <c r="AA28" i="15"/>
  <c r="Z28" i="15"/>
  <c r="Y28" i="15"/>
  <c r="X28" i="15"/>
  <c r="W28" i="15"/>
  <c r="V28" i="15"/>
  <c r="S28" i="15"/>
  <c r="J28" i="15"/>
  <c r="AD27" i="15"/>
  <c r="AC27" i="15"/>
  <c r="AB27" i="15"/>
  <c r="AA27" i="15"/>
  <c r="Z27" i="15"/>
  <c r="Y27" i="15"/>
  <c r="X27" i="15"/>
  <c r="W27" i="15"/>
  <c r="V27" i="15"/>
  <c r="S27" i="15"/>
  <c r="J27" i="15"/>
  <c r="AD26" i="15"/>
  <c r="AC26" i="15"/>
  <c r="AB26" i="15"/>
  <c r="AA26" i="15"/>
  <c r="Z26" i="15"/>
  <c r="Y26" i="15"/>
  <c r="X26" i="15"/>
  <c r="W26" i="15"/>
  <c r="V26" i="15"/>
  <c r="S26" i="15"/>
  <c r="J26" i="15"/>
  <c r="AD25" i="15"/>
  <c r="AC25" i="15"/>
  <c r="AB25" i="15"/>
  <c r="AA25" i="15"/>
  <c r="Z25" i="15"/>
  <c r="Y25" i="15"/>
  <c r="X25" i="15"/>
  <c r="W25" i="15"/>
  <c r="V25" i="15"/>
  <c r="S25" i="15"/>
  <c r="J25" i="15"/>
  <c r="AD24" i="15"/>
  <c r="AC24" i="15"/>
  <c r="AB24" i="15"/>
  <c r="AA24" i="15"/>
  <c r="Z24" i="15"/>
  <c r="Y24" i="15"/>
  <c r="X24" i="15"/>
  <c r="W24" i="15"/>
  <c r="V24" i="15"/>
  <c r="S24" i="15"/>
  <c r="J24" i="15"/>
  <c r="AD23" i="15"/>
  <c r="AC23" i="15"/>
  <c r="AB23" i="15"/>
  <c r="AA23" i="15"/>
  <c r="Z23" i="15"/>
  <c r="Y23" i="15"/>
  <c r="X23" i="15"/>
  <c r="W23" i="15"/>
  <c r="V23" i="15"/>
  <c r="S23" i="15"/>
  <c r="J23" i="15"/>
  <c r="AD22" i="15"/>
  <c r="AC22" i="15"/>
  <c r="AB22" i="15"/>
  <c r="AA22" i="15"/>
  <c r="Z22" i="15"/>
  <c r="Y22" i="15"/>
  <c r="X22" i="15"/>
  <c r="W22" i="15"/>
  <c r="V22" i="15"/>
  <c r="S22" i="15"/>
  <c r="J22" i="15"/>
  <c r="AD21" i="15"/>
  <c r="AC21" i="15"/>
  <c r="AB21" i="15"/>
  <c r="AA21" i="15"/>
  <c r="Z21" i="15"/>
  <c r="Y21" i="15"/>
  <c r="X21" i="15"/>
  <c r="W21" i="15"/>
  <c r="V21" i="15"/>
  <c r="S21" i="15"/>
  <c r="J21" i="15"/>
  <c r="AD20" i="15"/>
  <c r="AC20" i="15"/>
  <c r="AB20" i="15"/>
  <c r="AA20" i="15"/>
  <c r="Z20" i="15"/>
  <c r="Y20" i="15"/>
  <c r="X20" i="15"/>
  <c r="W20" i="15"/>
  <c r="V20" i="15"/>
  <c r="S20" i="15"/>
  <c r="J20" i="15"/>
  <c r="AD19" i="15"/>
  <c r="AC19" i="15"/>
  <c r="AB19" i="15"/>
  <c r="AA19" i="15"/>
  <c r="Z19" i="15"/>
  <c r="Y19" i="15"/>
  <c r="X19" i="15"/>
  <c r="W19" i="15"/>
  <c r="V19" i="15"/>
  <c r="S19" i="15"/>
  <c r="J19" i="15"/>
  <c r="AD18" i="15"/>
  <c r="AC18" i="15"/>
  <c r="AB18" i="15"/>
  <c r="AA18" i="15"/>
  <c r="Z18" i="15"/>
  <c r="Y18" i="15"/>
  <c r="X18" i="15"/>
  <c r="W18" i="15"/>
  <c r="V18" i="15"/>
  <c r="S18" i="15"/>
  <c r="J18" i="15"/>
  <c r="AD17" i="15"/>
  <c r="AC17" i="15"/>
  <c r="AB17" i="15"/>
  <c r="AA17" i="15"/>
  <c r="Z17" i="15"/>
  <c r="Y17" i="15"/>
  <c r="X17" i="15"/>
  <c r="W17" i="15"/>
  <c r="V17" i="15"/>
  <c r="S17" i="15"/>
  <c r="J17" i="15"/>
  <c r="AD16" i="15"/>
  <c r="AC16" i="15"/>
  <c r="AB16" i="15"/>
  <c r="AA16" i="15"/>
  <c r="Z16" i="15"/>
  <c r="Y16" i="15"/>
  <c r="X16" i="15"/>
  <c r="W16" i="15"/>
  <c r="V16" i="15"/>
  <c r="S16" i="15"/>
  <c r="J16" i="15"/>
  <c r="AD15" i="15"/>
  <c r="AC15" i="15"/>
  <c r="AB15" i="15"/>
  <c r="AA15" i="15"/>
  <c r="Z15" i="15"/>
  <c r="Y15" i="15"/>
  <c r="X15" i="15"/>
  <c r="W15" i="15"/>
  <c r="V15" i="15"/>
  <c r="S15" i="15"/>
  <c r="J15" i="15"/>
  <c r="AD14" i="15"/>
  <c r="AC14" i="15"/>
  <c r="AB14" i="15"/>
  <c r="AA14" i="15"/>
  <c r="Z14" i="15"/>
  <c r="Y14" i="15"/>
  <c r="X14" i="15"/>
  <c r="W14" i="15"/>
  <c r="V14" i="15"/>
  <c r="S14" i="15"/>
  <c r="J14" i="15"/>
  <c r="AD13" i="15"/>
  <c r="AC13" i="15"/>
  <c r="AB13" i="15"/>
  <c r="AA13" i="15"/>
  <c r="Z13" i="15"/>
  <c r="Y13" i="15"/>
  <c r="X13" i="15"/>
  <c r="W13" i="15"/>
  <c r="V13" i="15"/>
  <c r="S13" i="15"/>
  <c r="J13" i="15"/>
  <c r="AD12" i="15"/>
  <c r="AC12" i="15"/>
  <c r="AB12" i="15"/>
  <c r="AA12" i="15"/>
  <c r="Z12" i="15"/>
  <c r="Y12" i="15"/>
  <c r="X12" i="15"/>
  <c r="W12" i="15"/>
  <c r="V12" i="15"/>
  <c r="S12" i="15"/>
  <c r="J12" i="15"/>
  <c r="AD11" i="15"/>
  <c r="AC11" i="15"/>
  <c r="AB11" i="15"/>
  <c r="AA11" i="15"/>
  <c r="Z11" i="15"/>
  <c r="Y11" i="15"/>
  <c r="X11" i="15"/>
  <c r="W11" i="15"/>
  <c r="V11" i="15"/>
  <c r="S11" i="15"/>
  <c r="J11" i="15"/>
  <c r="AD10" i="15"/>
  <c r="AC10" i="15"/>
  <c r="AB10" i="15"/>
  <c r="AA10" i="15"/>
  <c r="Z10" i="15"/>
  <c r="Y10" i="15"/>
  <c r="X10" i="15"/>
  <c r="W10" i="15"/>
  <c r="V10" i="15"/>
  <c r="S10" i="15"/>
  <c r="J10" i="15"/>
  <c r="AD9" i="15"/>
  <c r="AC9" i="15"/>
  <c r="AB9" i="15"/>
  <c r="AA9" i="15"/>
  <c r="Z9" i="15"/>
  <c r="Y9" i="15"/>
  <c r="X9" i="15"/>
  <c r="W9" i="15"/>
  <c r="V9" i="15"/>
  <c r="S9" i="15"/>
  <c r="J9" i="15"/>
  <c r="AD8" i="15"/>
  <c r="AC8" i="15"/>
  <c r="AB8" i="15"/>
  <c r="AA8" i="15"/>
  <c r="Z8" i="15"/>
  <c r="Y8" i="15"/>
  <c r="X8" i="15"/>
  <c r="W8" i="15"/>
  <c r="V8" i="15"/>
  <c r="S8" i="15"/>
  <c r="J8" i="15"/>
  <c r="AD7" i="15"/>
  <c r="AC7" i="15"/>
  <c r="AB7" i="15"/>
  <c r="AA7" i="15"/>
  <c r="Z7" i="15"/>
  <c r="Y7" i="15"/>
  <c r="X7" i="15"/>
  <c r="W7" i="15"/>
  <c r="V7" i="15"/>
  <c r="S7" i="15"/>
  <c r="J7" i="15"/>
  <c r="AD6" i="15"/>
  <c r="AC6" i="15"/>
  <c r="AB6" i="15"/>
  <c r="AA6" i="15"/>
  <c r="Z6" i="15"/>
  <c r="Y6" i="15"/>
  <c r="X6" i="15"/>
  <c r="W6" i="15"/>
  <c r="V6" i="15"/>
  <c r="S6" i="15"/>
  <c r="J6" i="15"/>
  <c r="AD5" i="15"/>
  <c r="AC5" i="15"/>
  <c r="AB5" i="15"/>
  <c r="AA5" i="15"/>
  <c r="Z5" i="15"/>
  <c r="Y5" i="15"/>
  <c r="X5" i="15"/>
  <c r="W5" i="15"/>
  <c r="V5" i="15"/>
  <c r="S5" i="15"/>
  <c r="J5" i="15"/>
  <c r="U112" i="14"/>
  <c r="U111" i="14"/>
  <c r="U110" i="14"/>
  <c r="U109" i="14"/>
  <c r="U108" i="14"/>
  <c r="U107" i="14"/>
  <c r="U106" i="14"/>
  <c r="U105" i="14"/>
  <c r="U104" i="14"/>
  <c r="U103" i="14"/>
  <c r="U102" i="14"/>
  <c r="U101" i="14"/>
  <c r="U100" i="14"/>
  <c r="U99" i="14"/>
  <c r="U98" i="14"/>
  <c r="U97" i="14"/>
  <c r="U96" i="14"/>
  <c r="U95" i="14"/>
  <c r="U94" i="14"/>
  <c r="U93" i="14"/>
  <c r="U92" i="14"/>
  <c r="U91" i="14"/>
  <c r="U90" i="14"/>
  <c r="U89" i="14"/>
  <c r="U88" i="14"/>
  <c r="U87" i="14"/>
  <c r="U83" i="14"/>
  <c r="U82" i="14"/>
  <c r="U81" i="14"/>
  <c r="U80" i="14"/>
  <c r="U79" i="14"/>
  <c r="U78" i="14"/>
  <c r="U77" i="14"/>
  <c r="U73" i="14"/>
  <c r="U72" i="14"/>
  <c r="U71" i="14"/>
  <c r="U70" i="14"/>
  <c r="U69" i="14"/>
  <c r="U68" i="14"/>
  <c r="U67" i="14"/>
  <c r="U66" i="14"/>
  <c r="U65" i="14"/>
  <c r="U64" i="14"/>
  <c r="U63" i="14"/>
  <c r="U62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U11" i="14"/>
  <c r="U10" i="14"/>
  <c r="U9" i="14"/>
  <c r="U8" i="14"/>
  <c r="U7" i="14"/>
  <c r="U6" i="14"/>
  <c r="U5" i="14"/>
  <c r="T112" i="14"/>
  <c r="T111" i="14"/>
  <c r="T110" i="14"/>
  <c r="T109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5" i="14"/>
  <c r="T94" i="14"/>
  <c r="T93" i="14"/>
  <c r="T92" i="14"/>
  <c r="T91" i="14"/>
  <c r="T90" i="14"/>
  <c r="T89" i="14"/>
  <c r="T88" i="14"/>
  <c r="T87" i="14"/>
  <c r="T83" i="14"/>
  <c r="T82" i="14"/>
  <c r="T81" i="14"/>
  <c r="T80" i="14"/>
  <c r="T79" i="14"/>
  <c r="T78" i="14"/>
  <c r="T77" i="14"/>
  <c r="T73" i="14"/>
  <c r="T72" i="14"/>
  <c r="T71" i="14"/>
  <c r="T70" i="14"/>
  <c r="T69" i="14"/>
  <c r="T68" i="14"/>
  <c r="T67" i="14"/>
  <c r="T66" i="14"/>
  <c r="T65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2" i="14"/>
  <c r="T51" i="14"/>
  <c r="T50" i="14"/>
  <c r="T49" i="14"/>
  <c r="T48" i="14"/>
  <c r="T47" i="14"/>
  <c r="T46" i="14"/>
  <c r="T45" i="14"/>
  <c r="T44" i="14"/>
  <c r="T43" i="14"/>
  <c r="T42" i="14"/>
  <c r="T41" i="14"/>
  <c r="T40" i="14"/>
  <c r="T36" i="14"/>
  <c r="T35" i="14"/>
  <c r="T34" i="14"/>
  <c r="T33" i="14"/>
  <c r="T32" i="14"/>
  <c r="T31" i="14"/>
  <c r="T30" i="14"/>
  <c r="T29" i="14"/>
  <c r="T28" i="14"/>
  <c r="T27" i="14"/>
  <c r="T26" i="14"/>
  <c r="T25" i="14"/>
  <c r="T24" i="14"/>
  <c r="T23" i="14"/>
  <c r="T22" i="14"/>
  <c r="T21" i="14"/>
  <c r="T20" i="14"/>
  <c r="T19" i="14"/>
  <c r="T18" i="14"/>
  <c r="T17" i="14"/>
  <c r="T16" i="14"/>
  <c r="T15" i="14"/>
  <c r="T14" i="14"/>
  <c r="T13" i="14"/>
  <c r="T12" i="14"/>
  <c r="T11" i="14"/>
  <c r="T10" i="14"/>
  <c r="T9" i="14"/>
  <c r="T8" i="14"/>
  <c r="T7" i="14"/>
  <c r="T6" i="14"/>
  <c r="T5" i="14"/>
  <c r="AG112" i="14"/>
  <c r="AF112" i="14"/>
  <c r="AE112" i="14"/>
  <c r="AD112" i="14"/>
  <c r="AC112" i="14"/>
  <c r="AB112" i="14"/>
  <c r="AA112" i="14"/>
  <c r="Z112" i="14"/>
  <c r="Y112" i="14"/>
  <c r="X112" i="14"/>
  <c r="W112" i="14"/>
  <c r="V112" i="14"/>
  <c r="S112" i="14"/>
  <c r="J112" i="14"/>
  <c r="AG111" i="14"/>
  <c r="AF111" i="14"/>
  <c r="AE111" i="14"/>
  <c r="AD111" i="14"/>
  <c r="AC111" i="14"/>
  <c r="AB111" i="14"/>
  <c r="AA111" i="14"/>
  <c r="Z111" i="14"/>
  <c r="Y111" i="14"/>
  <c r="X111" i="14"/>
  <c r="W111" i="14"/>
  <c r="V111" i="14"/>
  <c r="S111" i="14"/>
  <c r="J111" i="14"/>
  <c r="AG110" i="14"/>
  <c r="AF110" i="14"/>
  <c r="AE110" i="14"/>
  <c r="AD110" i="14"/>
  <c r="AC110" i="14"/>
  <c r="AB110" i="14"/>
  <c r="AA110" i="14"/>
  <c r="Z110" i="14"/>
  <c r="Y110" i="14"/>
  <c r="X110" i="14"/>
  <c r="W110" i="14"/>
  <c r="V110" i="14"/>
  <c r="S110" i="14"/>
  <c r="J110" i="14"/>
  <c r="AG109" i="14"/>
  <c r="AF109" i="14"/>
  <c r="AE109" i="14"/>
  <c r="AD109" i="14"/>
  <c r="AC109" i="14"/>
  <c r="AB109" i="14"/>
  <c r="AA109" i="14"/>
  <c r="Z109" i="14"/>
  <c r="Y109" i="14"/>
  <c r="X109" i="14"/>
  <c r="W109" i="14"/>
  <c r="V109" i="14"/>
  <c r="S109" i="14"/>
  <c r="J109" i="14"/>
  <c r="AG108" i="14"/>
  <c r="AF108" i="14"/>
  <c r="AE108" i="14"/>
  <c r="AD108" i="14"/>
  <c r="AC108" i="14"/>
  <c r="AB108" i="14"/>
  <c r="AA108" i="14"/>
  <c r="Z108" i="14"/>
  <c r="Y108" i="14"/>
  <c r="X108" i="14"/>
  <c r="W108" i="14"/>
  <c r="V108" i="14"/>
  <c r="S108" i="14"/>
  <c r="J108" i="14"/>
  <c r="AG107" i="14"/>
  <c r="AF107" i="14"/>
  <c r="AE107" i="14"/>
  <c r="AD107" i="14"/>
  <c r="AC107" i="14"/>
  <c r="AB107" i="14"/>
  <c r="AA107" i="14"/>
  <c r="Z107" i="14"/>
  <c r="Y107" i="14"/>
  <c r="X107" i="14"/>
  <c r="W107" i="14"/>
  <c r="V107" i="14"/>
  <c r="S107" i="14"/>
  <c r="J107" i="14"/>
  <c r="AG106" i="14"/>
  <c r="AF106" i="14"/>
  <c r="AE106" i="14"/>
  <c r="AD106" i="14"/>
  <c r="AC106" i="14"/>
  <c r="AB106" i="14"/>
  <c r="AA106" i="14"/>
  <c r="Z106" i="14"/>
  <c r="Y106" i="14"/>
  <c r="X106" i="14"/>
  <c r="W106" i="14"/>
  <c r="V106" i="14"/>
  <c r="S106" i="14"/>
  <c r="J106" i="14"/>
  <c r="AG105" i="14"/>
  <c r="AF105" i="14"/>
  <c r="AE105" i="14"/>
  <c r="AD105" i="14"/>
  <c r="AC105" i="14"/>
  <c r="AB105" i="14"/>
  <c r="AA105" i="14"/>
  <c r="Z105" i="14"/>
  <c r="Y105" i="14"/>
  <c r="X105" i="14"/>
  <c r="W105" i="14"/>
  <c r="V105" i="14"/>
  <c r="S105" i="14"/>
  <c r="J105" i="14"/>
  <c r="AG104" i="14"/>
  <c r="AF104" i="14"/>
  <c r="AE104" i="14"/>
  <c r="AD104" i="14"/>
  <c r="AC104" i="14"/>
  <c r="AB104" i="14"/>
  <c r="AA104" i="14"/>
  <c r="Z104" i="14"/>
  <c r="Y104" i="14"/>
  <c r="X104" i="14"/>
  <c r="W104" i="14"/>
  <c r="V104" i="14"/>
  <c r="S104" i="14"/>
  <c r="J104" i="14"/>
  <c r="AG103" i="14"/>
  <c r="AF103" i="14"/>
  <c r="AE103" i="14"/>
  <c r="AD103" i="14"/>
  <c r="AC103" i="14"/>
  <c r="AB103" i="14"/>
  <c r="AA103" i="14"/>
  <c r="Z103" i="14"/>
  <c r="Y103" i="14"/>
  <c r="X103" i="14"/>
  <c r="W103" i="14"/>
  <c r="V103" i="14"/>
  <c r="S103" i="14"/>
  <c r="J103" i="14"/>
  <c r="AG102" i="14"/>
  <c r="AF102" i="14"/>
  <c r="AE102" i="14"/>
  <c r="AD102" i="14"/>
  <c r="AC102" i="14"/>
  <c r="AB102" i="14"/>
  <c r="AA102" i="14"/>
  <c r="Z102" i="14"/>
  <c r="Y102" i="14"/>
  <c r="X102" i="14"/>
  <c r="W102" i="14"/>
  <c r="V102" i="14"/>
  <c r="S102" i="14"/>
  <c r="J102" i="14"/>
  <c r="AG101" i="14"/>
  <c r="AF101" i="14"/>
  <c r="AE101" i="14"/>
  <c r="AD101" i="14"/>
  <c r="AC101" i="14"/>
  <c r="AB101" i="14"/>
  <c r="AA101" i="14"/>
  <c r="Z101" i="14"/>
  <c r="Y101" i="14"/>
  <c r="X101" i="14"/>
  <c r="W101" i="14"/>
  <c r="V101" i="14"/>
  <c r="S101" i="14"/>
  <c r="J101" i="14"/>
  <c r="AG100" i="14"/>
  <c r="AF100" i="14"/>
  <c r="AE100" i="14"/>
  <c r="AD100" i="14"/>
  <c r="AC100" i="14"/>
  <c r="AB100" i="14"/>
  <c r="AA100" i="14"/>
  <c r="Z100" i="14"/>
  <c r="Y100" i="14"/>
  <c r="X100" i="14"/>
  <c r="W100" i="14"/>
  <c r="V100" i="14"/>
  <c r="S100" i="14"/>
  <c r="J100" i="14"/>
  <c r="AG99" i="14"/>
  <c r="AF99" i="14"/>
  <c r="AE99" i="14"/>
  <c r="AD99" i="14"/>
  <c r="AC99" i="14"/>
  <c r="AB99" i="14"/>
  <c r="AA99" i="14"/>
  <c r="Z99" i="14"/>
  <c r="Y99" i="14"/>
  <c r="X99" i="14"/>
  <c r="W99" i="14"/>
  <c r="V99" i="14"/>
  <c r="S99" i="14"/>
  <c r="J99" i="14"/>
  <c r="AG98" i="14"/>
  <c r="AF98" i="14"/>
  <c r="AE98" i="14"/>
  <c r="AD98" i="14"/>
  <c r="AC98" i="14"/>
  <c r="AB98" i="14"/>
  <c r="AA98" i="14"/>
  <c r="Z98" i="14"/>
  <c r="Y98" i="14"/>
  <c r="X98" i="14"/>
  <c r="W98" i="14"/>
  <c r="V98" i="14"/>
  <c r="S98" i="14"/>
  <c r="J98" i="14"/>
  <c r="AG97" i="14"/>
  <c r="AF97" i="14"/>
  <c r="AE97" i="14"/>
  <c r="AD97" i="14"/>
  <c r="AC97" i="14"/>
  <c r="AB97" i="14"/>
  <c r="AA97" i="14"/>
  <c r="Z97" i="14"/>
  <c r="Y97" i="14"/>
  <c r="X97" i="14"/>
  <c r="W97" i="14"/>
  <c r="V97" i="14"/>
  <c r="S97" i="14"/>
  <c r="J97" i="14"/>
  <c r="AG96" i="14"/>
  <c r="AF96" i="14"/>
  <c r="AE96" i="14"/>
  <c r="AD96" i="14"/>
  <c r="AC96" i="14"/>
  <c r="AB96" i="14"/>
  <c r="AA96" i="14"/>
  <c r="Z96" i="14"/>
  <c r="Y96" i="14"/>
  <c r="X96" i="14"/>
  <c r="W96" i="14"/>
  <c r="V96" i="14"/>
  <c r="S96" i="14"/>
  <c r="J96" i="14"/>
  <c r="AG95" i="14"/>
  <c r="AF95" i="14"/>
  <c r="AE95" i="14"/>
  <c r="AD95" i="14"/>
  <c r="AC95" i="14"/>
  <c r="AB95" i="14"/>
  <c r="AA95" i="14"/>
  <c r="Z95" i="14"/>
  <c r="Y95" i="14"/>
  <c r="X95" i="14"/>
  <c r="W95" i="14"/>
  <c r="V95" i="14"/>
  <c r="S95" i="14"/>
  <c r="J95" i="14"/>
  <c r="AG94" i="14"/>
  <c r="AF94" i="14"/>
  <c r="AE94" i="14"/>
  <c r="AD94" i="14"/>
  <c r="AC94" i="14"/>
  <c r="AB94" i="14"/>
  <c r="AA94" i="14"/>
  <c r="Z94" i="14"/>
  <c r="Y94" i="14"/>
  <c r="X94" i="14"/>
  <c r="W94" i="14"/>
  <c r="V94" i="14"/>
  <c r="S94" i="14"/>
  <c r="J94" i="14"/>
  <c r="AG93" i="14"/>
  <c r="AF93" i="14"/>
  <c r="AE93" i="14"/>
  <c r="AD93" i="14"/>
  <c r="AC93" i="14"/>
  <c r="AB93" i="14"/>
  <c r="AA93" i="14"/>
  <c r="Z93" i="14"/>
  <c r="Y93" i="14"/>
  <c r="X93" i="14"/>
  <c r="W93" i="14"/>
  <c r="V93" i="14"/>
  <c r="S93" i="14"/>
  <c r="J93" i="14"/>
  <c r="AG92" i="14"/>
  <c r="AF92" i="14"/>
  <c r="AE92" i="14"/>
  <c r="AD92" i="14"/>
  <c r="AC92" i="14"/>
  <c r="AB92" i="14"/>
  <c r="AA92" i="14"/>
  <c r="Z92" i="14"/>
  <c r="Y92" i="14"/>
  <c r="X92" i="14"/>
  <c r="W92" i="14"/>
  <c r="V92" i="14"/>
  <c r="S92" i="14"/>
  <c r="J92" i="14"/>
  <c r="AG91" i="14"/>
  <c r="AF91" i="14"/>
  <c r="AE91" i="14"/>
  <c r="AD91" i="14"/>
  <c r="AC91" i="14"/>
  <c r="AB91" i="14"/>
  <c r="AA91" i="14"/>
  <c r="Z91" i="14"/>
  <c r="Y91" i="14"/>
  <c r="X91" i="14"/>
  <c r="W91" i="14"/>
  <c r="V91" i="14"/>
  <c r="S91" i="14"/>
  <c r="J91" i="14"/>
  <c r="AG90" i="14"/>
  <c r="AF90" i="14"/>
  <c r="AE90" i="14"/>
  <c r="AD90" i="14"/>
  <c r="AC90" i="14"/>
  <c r="AB90" i="14"/>
  <c r="AA90" i="14"/>
  <c r="Z90" i="14"/>
  <c r="Y90" i="14"/>
  <c r="X90" i="14"/>
  <c r="W90" i="14"/>
  <c r="V90" i="14"/>
  <c r="S90" i="14"/>
  <c r="J90" i="14"/>
  <c r="AG89" i="14"/>
  <c r="AF89" i="14"/>
  <c r="AE89" i="14"/>
  <c r="AD89" i="14"/>
  <c r="AC89" i="14"/>
  <c r="AB89" i="14"/>
  <c r="AA89" i="14"/>
  <c r="Z89" i="14"/>
  <c r="Y89" i="14"/>
  <c r="X89" i="14"/>
  <c r="W89" i="14"/>
  <c r="V89" i="14"/>
  <c r="S89" i="14"/>
  <c r="J89" i="14"/>
  <c r="AG88" i="14"/>
  <c r="AF88" i="14"/>
  <c r="AE88" i="14"/>
  <c r="AD88" i="14"/>
  <c r="AC88" i="14"/>
  <c r="AB88" i="14"/>
  <c r="AA88" i="14"/>
  <c r="Z88" i="14"/>
  <c r="Y88" i="14"/>
  <c r="X88" i="14"/>
  <c r="W88" i="14"/>
  <c r="V88" i="14"/>
  <c r="S88" i="14"/>
  <c r="J88" i="14"/>
  <c r="AG87" i="14"/>
  <c r="AF87" i="14"/>
  <c r="AE87" i="14"/>
  <c r="AD87" i="14"/>
  <c r="AC87" i="14"/>
  <c r="AB87" i="14"/>
  <c r="AA87" i="14"/>
  <c r="Z87" i="14"/>
  <c r="Y87" i="14"/>
  <c r="X87" i="14"/>
  <c r="W87" i="14"/>
  <c r="V87" i="14"/>
  <c r="S87" i="14"/>
  <c r="J87" i="14"/>
  <c r="AG83" i="14"/>
  <c r="AF83" i="14"/>
  <c r="AE83" i="14"/>
  <c r="AD83" i="14"/>
  <c r="AC83" i="14"/>
  <c r="AB83" i="14"/>
  <c r="AA83" i="14"/>
  <c r="Z83" i="14"/>
  <c r="Y83" i="14"/>
  <c r="X83" i="14"/>
  <c r="W83" i="14"/>
  <c r="V83" i="14"/>
  <c r="S83" i="14"/>
  <c r="AG82" i="14"/>
  <c r="AF82" i="14"/>
  <c r="AE82" i="14"/>
  <c r="AD82" i="14"/>
  <c r="AC82" i="14"/>
  <c r="AB82" i="14"/>
  <c r="AA82" i="14"/>
  <c r="Z82" i="14"/>
  <c r="Y82" i="14"/>
  <c r="X82" i="14"/>
  <c r="W82" i="14"/>
  <c r="V82" i="14"/>
  <c r="S82" i="14"/>
  <c r="AG81" i="14"/>
  <c r="AF81" i="14"/>
  <c r="AE81" i="14"/>
  <c r="AD81" i="14"/>
  <c r="AC81" i="14"/>
  <c r="AB81" i="14"/>
  <c r="AA81" i="14"/>
  <c r="Z81" i="14"/>
  <c r="Y81" i="14"/>
  <c r="X81" i="14"/>
  <c r="W81" i="14"/>
  <c r="V81" i="14"/>
  <c r="S81" i="14"/>
  <c r="AG80" i="14"/>
  <c r="AF80" i="14"/>
  <c r="AE80" i="14"/>
  <c r="AD80" i="14"/>
  <c r="AC80" i="14"/>
  <c r="AB80" i="14"/>
  <c r="AA80" i="14"/>
  <c r="Z80" i="14"/>
  <c r="Y80" i="14"/>
  <c r="X80" i="14"/>
  <c r="W80" i="14"/>
  <c r="V80" i="14"/>
  <c r="S80" i="14"/>
  <c r="AG79" i="14"/>
  <c r="AF79" i="14"/>
  <c r="AE79" i="14"/>
  <c r="AD79" i="14"/>
  <c r="AC79" i="14"/>
  <c r="AB79" i="14"/>
  <c r="AA79" i="14"/>
  <c r="Z79" i="14"/>
  <c r="Y79" i="14"/>
  <c r="X79" i="14"/>
  <c r="W79" i="14"/>
  <c r="V79" i="14"/>
  <c r="S79" i="14"/>
  <c r="AG78" i="14"/>
  <c r="AF78" i="14"/>
  <c r="AE78" i="14"/>
  <c r="AD78" i="14"/>
  <c r="AC78" i="14"/>
  <c r="AB78" i="14"/>
  <c r="AA78" i="14"/>
  <c r="Z78" i="14"/>
  <c r="Y78" i="14"/>
  <c r="X78" i="14"/>
  <c r="W78" i="14"/>
  <c r="V78" i="14"/>
  <c r="S78" i="14"/>
  <c r="AG77" i="14"/>
  <c r="AF77" i="14"/>
  <c r="AE77" i="14"/>
  <c r="AD77" i="14"/>
  <c r="AC77" i="14"/>
  <c r="AB77" i="14"/>
  <c r="AA77" i="14"/>
  <c r="Z77" i="14"/>
  <c r="Y77" i="14"/>
  <c r="X77" i="14"/>
  <c r="W77" i="14"/>
  <c r="V77" i="14"/>
  <c r="S77" i="14"/>
  <c r="AG73" i="14"/>
  <c r="AF73" i="14"/>
  <c r="AE73" i="14"/>
  <c r="AD73" i="14"/>
  <c r="AC73" i="14"/>
  <c r="AB73" i="14"/>
  <c r="AA73" i="14"/>
  <c r="Z73" i="14"/>
  <c r="Y73" i="14"/>
  <c r="X73" i="14"/>
  <c r="W73" i="14"/>
  <c r="V73" i="14"/>
  <c r="S73" i="14"/>
  <c r="AG72" i="14"/>
  <c r="AF72" i="14"/>
  <c r="AE72" i="14"/>
  <c r="AD72" i="14"/>
  <c r="AC72" i="14"/>
  <c r="AB72" i="14"/>
  <c r="AA72" i="14"/>
  <c r="Z72" i="14"/>
  <c r="Y72" i="14"/>
  <c r="X72" i="14"/>
  <c r="W72" i="14"/>
  <c r="V72" i="14"/>
  <c r="S72" i="14"/>
  <c r="AG71" i="14"/>
  <c r="AF71" i="14"/>
  <c r="AE71" i="14"/>
  <c r="AD71" i="14"/>
  <c r="AC71" i="14"/>
  <c r="AB71" i="14"/>
  <c r="AA71" i="14"/>
  <c r="Z71" i="14"/>
  <c r="Y71" i="14"/>
  <c r="X71" i="14"/>
  <c r="W71" i="14"/>
  <c r="V71" i="14"/>
  <c r="S71" i="14"/>
  <c r="AG70" i="14"/>
  <c r="AF70" i="14"/>
  <c r="AE70" i="14"/>
  <c r="AD70" i="14"/>
  <c r="AC70" i="14"/>
  <c r="AB70" i="14"/>
  <c r="AA70" i="14"/>
  <c r="Z70" i="14"/>
  <c r="Y70" i="14"/>
  <c r="X70" i="14"/>
  <c r="W70" i="14"/>
  <c r="V70" i="14"/>
  <c r="S70" i="14"/>
  <c r="AG69" i="14"/>
  <c r="AF69" i="14"/>
  <c r="AE69" i="14"/>
  <c r="AD69" i="14"/>
  <c r="AC69" i="14"/>
  <c r="AB69" i="14"/>
  <c r="AA69" i="14"/>
  <c r="Z69" i="14"/>
  <c r="Y69" i="14"/>
  <c r="X69" i="14"/>
  <c r="W69" i="14"/>
  <c r="V69" i="14"/>
  <c r="S69" i="14"/>
  <c r="AG68" i="14"/>
  <c r="AF68" i="14"/>
  <c r="AE68" i="14"/>
  <c r="AD68" i="14"/>
  <c r="AC68" i="14"/>
  <c r="AB68" i="14"/>
  <c r="AA68" i="14"/>
  <c r="Z68" i="14"/>
  <c r="Y68" i="14"/>
  <c r="X68" i="14"/>
  <c r="W68" i="14"/>
  <c r="V68" i="14"/>
  <c r="S68" i="14"/>
  <c r="AG67" i="14"/>
  <c r="AF67" i="14"/>
  <c r="AE67" i="14"/>
  <c r="AD67" i="14"/>
  <c r="AC67" i="14"/>
  <c r="AB67" i="14"/>
  <c r="AA67" i="14"/>
  <c r="Z67" i="14"/>
  <c r="Y67" i="14"/>
  <c r="X67" i="14"/>
  <c r="W67" i="14"/>
  <c r="V67" i="14"/>
  <c r="S67" i="14"/>
  <c r="AG66" i="14"/>
  <c r="AF66" i="14"/>
  <c r="AE66" i="14"/>
  <c r="AD66" i="14"/>
  <c r="AC66" i="14"/>
  <c r="AB66" i="14"/>
  <c r="AA66" i="14"/>
  <c r="Z66" i="14"/>
  <c r="Y66" i="14"/>
  <c r="X66" i="14"/>
  <c r="W66" i="14"/>
  <c r="V66" i="14"/>
  <c r="S66" i="14"/>
  <c r="AG65" i="14"/>
  <c r="AF65" i="14"/>
  <c r="AE65" i="14"/>
  <c r="AD65" i="14"/>
  <c r="AC65" i="14"/>
  <c r="AB65" i="14"/>
  <c r="AA65" i="14"/>
  <c r="Z65" i="14"/>
  <c r="Y65" i="14"/>
  <c r="X65" i="14"/>
  <c r="W65" i="14"/>
  <c r="V65" i="14"/>
  <c r="S65" i="14"/>
  <c r="AG64" i="14"/>
  <c r="AF64" i="14"/>
  <c r="AE64" i="14"/>
  <c r="AD64" i="14"/>
  <c r="AC64" i="14"/>
  <c r="AB64" i="14"/>
  <c r="AA64" i="14"/>
  <c r="Z64" i="14"/>
  <c r="Y64" i="14"/>
  <c r="X64" i="14"/>
  <c r="W64" i="14"/>
  <c r="V64" i="14"/>
  <c r="S64" i="14"/>
  <c r="AG63" i="14"/>
  <c r="AF63" i="14"/>
  <c r="AE63" i="14"/>
  <c r="AD63" i="14"/>
  <c r="AC63" i="14"/>
  <c r="AB63" i="14"/>
  <c r="AA63" i="14"/>
  <c r="Z63" i="14"/>
  <c r="Y63" i="14"/>
  <c r="X63" i="14"/>
  <c r="W63" i="14"/>
  <c r="V63" i="14"/>
  <c r="S63" i="14"/>
  <c r="AG62" i="14"/>
  <c r="AF62" i="14"/>
  <c r="AE62" i="14"/>
  <c r="AD62" i="14"/>
  <c r="AC62" i="14"/>
  <c r="AB62" i="14"/>
  <c r="AA62" i="14"/>
  <c r="Z62" i="14"/>
  <c r="Y62" i="14"/>
  <c r="X62" i="14"/>
  <c r="W62" i="14"/>
  <c r="V62" i="14"/>
  <c r="S62" i="14"/>
  <c r="AG61" i="14"/>
  <c r="AF61" i="14"/>
  <c r="AE61" i="14"/>
  <c r="AD61" i="14"/>
  <c r="AC61" i="14"/>
  <c r="AB61" i="14"/>
  <c r="AA61" i="14"/>
  <c r="Z61" i="14"/>
  <c r="Y61" i="14"/>
  <c r="X61" i="14"/>
  <c r="W61" i="14"/>
  <c r="V61" i="14"/>
  <c r="S61" i="14"/>
  <c r="AG60" i="14"/>
  <c r="AF60" i="14"/>
  <c r="AE60" i="14"/>
  <c r="AD60" i="14"/>
  <c r="AC60" i="14"/>
  <c r="AB60" i="14"/>
  <c r="AA60" i="14"/>
  <c r="Z60" i="14"/>
  <c r="Y60" i="14"/>
  <c r="X60" i="14"/>
  <c r="W60" i="14"/>
  <c r="V60" i="14"/>
  <c r="S60" i="14"/>
  <c r="AG59" i="14"/>
  <c r="AF59" i="14"/>
  <c r="AE59" i="14"/>
  <c r="AD59" i="14"/>
  <c r="AC59" i="14"/>
  <c r="AB59" i="14"/>
  <c r="AA59" i="14"/>
  <c r="Z59" i="14"/>
  <c r="Y59" i="14"/>
  <c r="X59" i="14"/>
  <c r="W59" i="14"/>
  <c r="V59" i="14"/>
  <c r="S59" i="14"/>
  <c r="AG58" i="14"/>
  <c r="AF58" i="14"/>
  <c r="AE58" i="14"/>
  <c r="AD58" i="14"/>
  <c r="AC58" i="14"/>
  <c r="AB58" i="14"/>
  <c r="AA58" i="14"/>
  <c r="Z58" i="14"/>
  <c r="Y58" i="14"/>
  <c r="X58" i="14"/>
  <c r="W58" i="14"/>
  <c r="V58" i="14"/>
  <c r="S58" i="14"/>
  <c r="AG57" i="14"/>
  <c r="AF57" i="14"/>
  <c r="AE57" i="14"/>
  <c r="AD57" i="14"/>
  <c r="AC57" i="14"/>
  <c r="AB57" i="14"/>
  <c r="AA57" i="14"/>
  <c r="Z57" i="14"/>
  <c r="Y57" i="14"/>
  <c r="X57" i="14"/>
  <c r="W57" i="14"/>
  <c r="V57" i="14"/>
  <c r="S57" i="14"/>
  <c r="AG56" i="14"/>
  <c r="AF56" i="14"/>
  <c r="AE56" i="14"/>
  <c r="AD56" i="14"/>
  <c r="AC56" i="14"/>
  <c r="AB56" i="14"/>
  <c r="AA56" i="14"/>
  <c r="Z56" i="14"/>
  <c r="Y56" i="14"/>
  <c r="X56" i="14"/>
  <c r="W56" i="14"/>
  <c r="V56" i="14"/>
  <c r="S56" i="14"/>
  <c r="AG55" i="14"/>
  <c r="AF55" i="14"/>
  <c r="AE55" i="14"/>
  <c r="AD55" i="14"/>
  <c r="AC55" i="14"/>
  <c r="AB55" i="14"/>
  <c r="AA55" i="14"/>
  <c r="Z55" i="14"/>
  <c r="Y55" i="14"/>
  <c r="X55" i="14"/>
  <c r="W55" i="14"/>
  <c r="V55" i="14"/>
  <c r="S55" i="14"/>
  <c r="AG54" i="14"/>
  <c r="AF54" i="14"/>
  <c r="AE54" i="14"/>
  <c r="AD54" i="14"/>
  <c r="AC54" i="14"/>
  <c r="AB54" i="14"/>
  <c r="AA54" i="14"/>
  <c r="Z54" i="14"/>
  <c r="Y54" i="14"/>
  <c r="X54" i="14"/>
  <c r="W54" i="14"/>
  <c r="V54" i="14"/>
  <c r="S54" i="14"/>
  <c r="AG53" i="14"/>
  <c r="AF53" i="14"/>
  <c r="AE53" i="14"/>
  <c r="AD53" i="14"/>
  <c r="AC53" i="14"/>
  <c r="AB53" i="14"/>
  <c r="AA53" i="14"/>
  <c r="Z53" i="14"/>
  <c r="Y53" i="14"/>
  <c r="X53" i="14"/>
  <c r="W53" i="14"/>
  <c r="V53" i="14"/>
  <c r="S53" i="14"/>
  <c r="AG52" i="14"/>
  <c r="AF52" i="14"/>
  <c r="AE52" i="14"/>
  <c r="AD52" i="14"/>
  <c r="AC52" i="14"/>
  <c r="AB52" i="14"/>
  <c r="AA52" i="14"/>
  <c r="Z52" i="14"/>
  <c r="Y52" i="14"/>
  <c r="X52" i="14"/>
  <c r="W52" i="14"/>
  <c r="V52" i="14"/>
  <c r="S52" i="14"/>
  <c r="AG51" i="14"/>
  <c r="AF51" i="14"/>
  <c r="AE51" i="14"/>
  <c r="AD51" i="14"/>
  <c r="AC51" i="14"/>
  <c r="AB51" i="14"/>
  <c r="AA51" i="14"/>
  <c r="Z51" i="14"/>
  <c r="Y51" i="14"/>
  <c r="X51" i="14"/>
  <c r="W51" i="14"/>
  <c r="V51" i="14"/>
  <c r="S51" i="14"/>
  <c r="AG50" i="14"/>
  <c r="AF50" i="14"/>
  <c r="AE50" i="14"/>
  <c r="AD50" i="14"/>
  <c r="AC50" i="14"/>
  <c r="AB50" i="14"/>
  <c r="AA50" i="14"/>
  <c r="Z50" i="14"/>
  <c r="Y50" i="14"/>
  <c r="X50" i="14"/>
  <c r="W50" i="14"/>
  <c r="V50" i="14"/>
  <c r="S50" i="14"/>
  <c r="AG49" i="14"/>
  <c r="AF49" i="14"/>
  <c r="AE49" i="14"/>
  <c r="AD49" i="14"/>
  <c r="AC49" i="14"/>
  <c r="AB49" i="14"/>
  <c r="AA49" i="14"/>
  <c r="Z49" i="14"/>
  <c r="Y49" i="14"/>
  <c r="X49" i="14"/>
  <c r="W49" i="14"/>
  <c r="V49" i="14"/>
  <c r="S49" i="14"/>
  <c r="AG48" i="14"/>
  <c r="AF48" i="14"/>
  <c r="AE48" i="14"/>
  <c r="AD48" i="14"/>
  <c r="AC48" i="14"/>
  <c r="AB48" i="14"/>
  <c r="AA48" i="14"/>
  <c r="Z48" i="14"/>
  <c r="Y48" i="14"/>
  <c r="X48" i="14"/>
  <c r="W48" i="14"/>
  <c r="V48" i="14"/>
  <c r="S48" i="14"/>
  <c r="AG47" i="14"/>
  <c r="AF47" i="14"/>
  <c r="AE47" i="14"/>
  <c r="AD47" i="14"/>
  <c r="AC47" i="14"/>
  <c r="AB47" i="14"/>
  <c r="AA47" i="14"/>
  <c r="Z47" i="14"/>
  <c r="Y47" i="14"/>
  <c r="X47" i="14"/>
  <c r="W47" i="14"/>
  <c r="V47" i="14"/>
  <c r="S47" i="14"/>
  <c r="AG46" i="14"/>
  <c r="AF46" i="14"/>
  <c r="AE46" i="14"/>
  <c r="AD46" i="14"/>
  <c r="AC46" i="14"/>
  <c r="AB46" i="14"/>
  <c r="AA46" i="14"/>
  <c r="Z46" i="14"/>
  <c r="Y46" i="14"/>
  <c r="X46" i="14"/>
  <c r="W46" i="14"/>
  <c r="V46" i="14"/>
  <c r="S46" i="14"/>
  <c r="AG45" i="14"/>
  <c r="AF45" i="14"/>
  <c r="AE45" i="14"/>
  <c r="AD45" i="14"/>
  <c r="AC45" i="14"/>
  <c r="AB45" i="14"/>
  <c r="AA45" i="14"/>
  <c r="Z45" i="14"/>
  <c r="Y45" i="14"/>
  <c r="X45" i="14"/>
  <c r="W45" i="14"/>
  <c r="V45" i="14"/>
  <c r="S45" i="14"/>
  <c r="AG44" i="14"/>
  <c r="AF44" i="14"/>
  <c r="AE44" i="14"/>
  <c r="AD44" i="14"/>
  <c r="AC44" i="14"/>
  <c r="AB44" i="14"/>
  <c r="AA44" i="14"/>
  <c r="Z44" i="14"/>
  <c r="Y44" i="14"/>
  <c r="X44" i="14"/>
  <c r="W44" i="14"/>
  <c r="V44" i="14"/>
  <c r="S44" i="14"/>
  <c r="AG43" i="14"/>
  <c r="AF43" i="14"/>
  <c r="AE43" i="14"/>
  <c r="AD43" i="14"/>
  <c r="AC43" i="14"/>
  <c r="AB43" i="14"/>
  <c r="AA43" i="14"/>
  <c r="Z43" i="14"/>
  <c r="Y43" i="14"/>
  <c r="X43" i="14"/>
  <c r="W43" i="14"/>
  <c r="V43" i="14"/>
  <c r="S43" i="14"/>
  <c r="AG42" i="14"/>
  <c r="AF42" i="14"/>
  <c r="AE42" i="14"/>
  <c r="AD42" i="14"/>
  <c r="AC42" i="14"/>
  <c r="AB42" i="14"/>
  <c r="AA42" i="14"/>
  <c r="Z42" i="14"/>
  <c r="Y42" i="14"/>
  <c r="X42" i="14"/>
  <c r="W42" i="14"/>
  <c r="V42" i="14"/>
  <c r="S42" i="14"/>
  <c r="AG41" i="14"/>
  <c r="AF41" i="14"/>
  <c r="AE41" i="14"/>
  <c r="AD41" i="14"/>
  <c r="AC41" i="14"/>
  <c r="AB41" i="14"/>
  <c r="AA41" i="14"/>
  <c r="Z41" i="14"/>
  <c r="Y41" i="14"/>
  <c r="X41" i="14"/>
  <c r="W41" i="14"/>
  <c r="V41" i="14"/>
  <c r="S41" i="14"/>
  <c r="AG40" i="14"/>
  <c r="AF40" i="14"/>
  <c r="AE40" i="14"/>
  <c r="AD40" i="14"/>
  <c r="AC40" i="14"/>
  <c r="AB40" i="14"/>
  <c r="AA40" i="14"/>
  <c r="Z40" i="14"/>
  <c r="Y40" i="14"/>
  <c r="X40" i="14"/>
  <c r="W40" i="14"/>
  <c r="V40" i="14"/>
  <c r="S40" i="14"/>
  <c r="AG36" i="14"/>
  <c r="AF36" i="14"/>
  <c r="AE36" i="14"/>
  <c r="AD36" i="14"/>
  <c r="AC36" i="14"/>
  <c r="AB36" i="14"/>
  <c r="AA36" i="14"/>
  <c r="Z36" i="14"/>
  <c r="Y36" i="14"/>
  <c r="X36" i="14"/>
  <c r="W36" i="14"/>
  <c r="V36" i="14"/>
  <c r="S36" i="14"/>
  <c r="J36" i="14"/>
  <c r="AG35" i="14"/>
  <c r="AF35" i="14"/>
  <c r="AE35" i="14"/>
  <c r="AD35" i="14"/>
  <c r="AC35" i="14"/>
  <c r="AB35" i="14"/>
  <c r="AA35" i="14"/>
  <c r="Z35" i="14"/>
  <c r="Y35" i="14"/>
  <c r="X35" i="14"/>
  <c r="W35" i="14"/>
  <c r="V35" i="14"/>
  <c r="S35" i="14"/>
  <c r="J35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S34" i="14"/>
  <c r="J34" i="14"/>
  <c r="AG33" i="14"/>
  <c r="AF33" i="14"/>
  <c r="AE33" i="14"/>
  <c r="AD33" i="14"/>
  <c r="AC33" i="14"/>
  <c r="AB33" i="14"/>
  <c r="AA33" i="14"/>
  <c r="Z33" i="14"/>
  <c r="Y33" i="14"/>
  <c r="X33" i="14"/>
  <c r="W33" i="14"/>
  <c r="V33" i="14"/>
  <c r="S33" i="14"/>
  <c r="J33" i="14"/>
  <c r="AG32" i="14"/>
  <c r="AF32" i="14"/>
  <c r="AE32" i="14"/>
  <c r="AD32" i="14"/>
  <c r="AC32" i="14"/>
  <c r="AB32" i="14"/>
  <c r="AA32" i="14"/>
  <c r="Z32" i="14"/>
  <c r="Y32" i="14"/>
  <c r="X32" i="14"/>
  <c r="W32" i="14"/>
  <c r="V32" i="14"/>
  <c r="S32" i="14"/>
  <c r="J32" i="14"/>
  <c r="AG31" i="14"/>
  <c r="AF31" i="14"/>
  <c r="AE31" i="14"/>
  <c r="AD31" i="14"/>
  <c r="AC31" i="14"/>
  <c r="AB31" i="14"/>
  <c r="AA31" i="14"/>
  <c r="Z31" i="14"/>
  <c r="Y31" i="14"/>
  <c r="X31" i="14"/>
  <c r="W31" i="14"/>
  <c r="V31" i="14"/>
  <c r="S31" i="14"/>
  <c r="J31" i="14"/>
  <c r="AG30" i="14"/>
  <c r="AF30" i="14"/>
  <c r="AE30" i="14"/>
  <c r="AD30" i="14"/>
  <c r="AC30" i="14"/>
  <c r="AB30" i="14"/>
  <c r="AA30" i="14"/>
  <c r="Z30" i="14"/>
  <c r="Y30" i="14"/>
  <c r="X30" i="14"/>
  <c r="W30" i="14"/>
  <c r="V30" i="14"/>
  <c r="S30" i="14"/>
  <c r="J30" i="14"/>
  <c r="AG29" i="14"/>
  <c r="AF29" i="14"/>
  <c r="AE29" i="14"/>
  <c r="AD29" i="14"/>
  <c r="AC29" i="14"/>
  <c r="AB29" i="14"/>
  <c r="AA29" i="14"/>
  <c r="Z29" i="14"/>
  <c r="Y29" i="14"/>
  <c r="X29" i="14"/>
  <c r="W29" i="14"/>
  <c r="V29" i="14"/>
  <c r="S29" i="14"/>
  <c r="J29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S28" i="14"/>
  <c r="J28" i="14"/>
  <c r="AG27" i="14"/>
  <c r="AF27" i="14"/>
  <c r="AE27" i="14"/>
  <c r="AD27" i="14"/>
  <c r="AC27" i="14"/>
  <c r="AB27" i="14"/>
  <c r="AA27" i="14"/>
  <c r="Z27" i="14"/>
  <c r="Y27" i="14"/>
  <c r="X27" i="14"/>
  <c r="W27" i="14"/>
  <c r="V27" i="14"/>
  <c r="S27" i="14"/>
  <c r="J27" i="14"/>
  <c r="AG26" i="14"/>
  <c r="AF26" i="14"/>
  <c r="AE26" i="14"/>
  <c r="AD26" i="14"/>
  <c r="AC26" i="14"/>
  <c r="AB26" i="14"/>
  <c r="AA26" i="14"/>
  <c r="Z26" i="14"/>
  <c r="Y26" i="14"/>
  <c r="X26" i="14"/>
  <c r="W26" i="14"/>
  <c r="V26" i="14"/>
  <c r="S26" i="14"/>
  <c r="J26" i="14"/>
  <c r="AG25" i="14"/>
  <c r="AF25" i="14"/>
  <c r="AE25" i="14"/>
  <c r="AD25" i="14"/>
  <c r="AC25" i="14"/>
  <c r="AB25" i="14"/>
  <c r="AA25" i="14"/>
  <c r="Z25" i="14"/>
  <c r="Y25" i="14"/>
  <c r="X25" i="14"/>
  <c r="W25" i="14"/>
  <c r="V25" i="14"/>
  <c r="S25" i="14"/>
  <c r="J25" i="14"/>
  <c r="AG24" i="14"/>
  <c r="AF24" i="14"/>
  <c r="AE24" i="14"/>
  <c r="AD24" i="14"/>
  <c r="AC24" i="14"/>
  <c r="AB24" i="14"/>
  <c r="AA24" i="14"/>
  <c r="Z24" i="14"/>
  <c r="Y24" i="14"/>
  <c r="X24" i="14"/>
  <c r="W24" i="14"/>
  <c r="V24" i="14"/>
  <c r="S24" i="14"/>
  <c r="J24" i="14"/>
  <c r="AG23" i="14"/>
  <c r="AF23" i="14"/>
  <c r="AE23" i="14"/>
  <c r="AD23" i="14"/>
  <c r="AC23" i="14"/>
  <c r="AB23" i="14"/>
  <c r="AA23" i="14"/>
  <c r="Z23" i="14"/>
  <c r="Y23" i="14"/>
  <c r="X23" i="14"/>
  <c r="W23" i="14"/>
  <c r="V23" i="14"/>
  <c r="S23" i="14"/>
  <c r="J23" i="14"/>
  <c r="AG22" i="14"/>
  <c r="AF22" i="14"/>
  <c r="AE22" i="14"/>
  <c r="AD22" i="14"/>
  <c r="AC22" i="14"/>
  <c r="AB22" i="14"/>
  <c r="AA22" i="14"/>
  <c r="Z22" i="14"/>
  <c r="Y22" i="14"/>
  <c r="X22" i="14"/>
  <c r="W22" i="14"/>
  <c r="V22" i="14"/>
  <c r="S22" i="14"/>
  <c r="J22" i="14"/>
  <c r="AG21" i="14"/>
  <c r="AF21" i="14"/>
  <c r="AE21" i="14"/>
  <c r="AD21" i="14"/>
  <c r="AC21" i="14"/>
  <c r="AB21" i="14"/>
  <c r="AA21" i="14"/>
  <c r="Z21" i="14"/>
  <c r="Y21" i="14"/>
  <c r="X21" i="14"/>
  <c r="W21" i="14"/>
  <c r="V21" i="14"/>
  <c r="S21" i="14"/>
  <c r="J21" i="14"/>
  <c r="AG20" i="14"/>
  <c r="AF20" i="14"/>
  <c r="AE20" i="14"/>
  <c r="AD20" i="14"/>
  <c r="AC20" i="14"/>
  <c r="AB20" i="14"/>
  <c r="AA20" i="14"/>
  <c r="Z20" i="14"/>
  <c r="Y20" i="14"/>
  <c r="X20" i="14"/>
  <c r="W20" i="14"/>
  <c r="V20" i="14"/>
  <c r="S20" i="14"/>
  <c r="J20" i="14"/>
  <c r="AG19" i="14"/>
  <c r="AF19" i="14"/>
  <c r="AE19" i="14"/>
  <c r="AD19" i="14"/>
  <c r="AC19" i="14"/>
  <c r="AB19" i="14"/>
  <c r="AA19" i="14"/>
  <c r="Z19" i="14"/>
  <c r="Y19" i="14"/>
  <c r="X19" i="14"/>
  <c r="W19" i="14"/>
  <c r="V19" i="14"/>
  <c r="S19" i="14"/>
  <c r="J19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S18" i="14"/>
  <c r="J18" i="14"/>
  <c r="AG17" i="14"/>
  <c r="AF17" i="14"/>
  <c r="AE17" i="14"/>
  <c r="AD17" i="14"/>
  <c r="AC17" i="14"/>
  <c r="AB17" i="14"/>
  <c r="AA17" i="14"/>
  <c r="Z17" i="14"/>
  <c r="Y17" i="14"/>
  <c r="X17" i="14"/>
  <c r="W17" i="14"/>
  <c r="V17" i="14"/>
  <c r="S17" i="14"/>
  <c r="J17" i="14"/>
  <c r="AG16" i="14"/>
  <c r="AF16" i="14"/>
  <c r="AE16" i="14"/>
  <c r="AD16" i="14"/>
  <c r="AC16" i="14"/>
  <c r="AB16" i="14"/>
  <c r="AA16" i="14"/>
  <c r="Z16" i="14"/>
  <c r="Y16" i="14"/>
  <c r="X16" i="14"/>
  <c r="W16" i="14"/>
  <c r="V16" i="14"/>
  <c r="S16" i="14"/>
  <c r="J16" i="14"/>
  <c r="AG15" i="14"/>
  <c r="AF15" i="14"/>
  <c r="AE15" i="14"/>
  <c r="AD15" i="14"/>
  <c r="AC15" i="14"/>
  <c r="AB15" i="14"/>
  <c r="AA15" i="14"/>
  <c r="Z15" i="14"/>
  <c r="Y15" i="14"/>
  <c r="X15" i="14"/>
  <c r="W15" i="14"/>
  <c r="V15" i="14"/>
  <c r="S15" i="14"/>
  <c r="J15" i="14"/>
  <c r="AG14" i="14"/>
  <c r="AF14" i="14"/>
  <c r="AE14" i="14"/>
  <c r="AD14" i="14"/>
  <c r="AC14" i="14"/>
  <c r="AB14" i="14"/>
  <c r="AA14" i="14"/>
  <c r="Z14" i="14"/>
  <c r="Y14" i="14"/>
  <c r="X14" i="14"/>
  <c r="W14" i="14"/>
  <c r="V14" i="14"/>
  <c r="S14" i="14"/>
  <c r="J14" i="14"/>
  <c r="AG13" i="14"/>
  <c r="AF13" i="14"/>
  <c r="AE13" i="14"/>
  <c r="AD13" i="14"/>
  <c r="AC13" i="14"/>
  <c r="AB13" i="14"/>
  <c r="AA13" i="14"/>
  <c r="Z13" i="14"/>
  <c r="Y13" i="14"/>
  <c r="X13" i="14"/>
  <c r="W13" i="14"/>
  <c r="V13" i="14"/>
  <c r="S13" i="14"/>
  <c r="J13" i="14"/>
  <c r="AG12" i="14"/>
  <c r="AF12" i="14"/>
  <c r="AE12" i="14"/>
  <c r="AD12" i="14"/>
  <c r="AC12" i="14"/>
  <c r="AB12" i="14"/>
  <c r="AA12" i="14"/>
  <c r="Z12" i="14"/>
  <c r="Y12" i="14"/>
  <c r="X12" i="14"/>
  <c r="W12" i="14"/>
  <c r="V12" i="14"/>
  <c r="S12" i="14"/>
  <c r="J12" i="14"/>
  <c r="AG11" i="14"/>
  <c r="AF11" i="14"/>
  <c r="AE11" i="14"/>
  <c r="AD11" i="14"/>
  <c r="AC11" i="14"/>
  <c r="AB11" i="14"/>
  <c r="AA11" i="14"/>
  <c r="Z11" i="14"/>
  <c r="Y11" i="14"/>
  <c r="X11" i="14"/>
  <c r="W11" i="14"/>
  <c r="V11" i="14"/>
  <c r="S11" i="14"/>
  <c r="J11" i="14"/>
  <c r="AG10" i="14"/>
  <c r="AF10" i="14"/>
  <c r="AE10" i="14"/>
  <c r="AD10" i="14"/>
  <c r="AC10" i="14"/>
  <c r="AB10" i="14"/>
  <c r="AA10" i="14"/>
  <c r="Z10" i="14"/>
  <c r="Y10" i="14"/>
  <c r="X10" i="14"/>
  <c r="W10" i="14"/>
  <c r="V10" i="14"/>
  <c r="S10" i="14"/>
  <c r="J10" i="14"/>
  <c r="AG9" i="14"/>
  <c r="AF9" i="14"/>
  <c r="AE9" i="14"/>
  <c r="AD9" i="14"/>
  <c r="AC9" i="14"/>
  <c r="AB9" i="14"/>
  <c r="AA9" i="14"/>
  <c r="Z9" i="14"/>
  <c r="Y9" i="14"/>
  <c r="X9" i="14"/>
  <c r="W9" i="14"/>
  <c r="V9" i="14"/>
  <c r="S9" i="14"/>
  <c r="J9" i="14"/>
  <c r="AG8" i="14"/>
  <c r="AF8" i="14"/>
  <c r="AE8" i="14"/>
  <c r="AD8" i="14"/>
  <c r="AC8" i="14"/>
  <c r="AB8" i="14"/>
  <c r="AA8" i="14"/>
  <c r="Z8" i="14"/>
  <c r="Y8" i="14"/>
  <c r="X8" i="14"/>
  <c r="W8" i="14"/>
  <c r="V8" i="14"/>
  <c r="S8" i="14"/>
  <c r="J8" i="14"/>
  <c r="AG7" i="14"/>
  <c r="AF7" i="14"/>
  <c r="AE7" i="14"/>
  <c r="AD7" i="14"/>
  <c r="AC7" i="14"/>
  <c r="AB7" i="14"/>
  <c r="AA7" i="14"/>
  <c r="Z7" i="14"/>
  <c r="Y7" i="14"/>
  <c r="X7" i="14"/>
  <c r="W7" i="14"/>
  <c r="V7" i="14"/>
  <c r="S7" i="14"/>
  <c r="J7" i="14"/>
  <c r="AG6" i="14"/>
  <c r="AF6" i="14"/>
  <c r="AE6" i="14"/>
  <c r="AD6" i="14"/>
  <c r="AC6" i="14"/>
  <c r="AB6" i="14"/>
  <c r="AA6" i="14"/>
  <c r="Z6" i="14"/>
  <c r="Y6" i="14"/>
  <c r="X6" i="14"/>
  <c r="W6" i="14"/>
  <c r="V6" i="14"/>
  <c r="S6" i="14"/>
  <c r="J6" i="14"/>
  <c r="AG5" i="14"/>
  <c r="AF5" i="14"/>
  <c r="AE5" i="14"/>
  <c r="AD5" i="14"/>
  <c r="AC5" i="14"/>
  <c r="AB5" i="14"/>
  <c r="AA5" i="14"/>
  <c r="Z5" i="14"/>
  <c r="Y5" i="14"/>
  <c r="X5" i="14"/>
  <c r="W5" i="14"/>
  <c r="V5" i="14"/>
  <c r="S5" i="14"/>
  <c r="J5" i="14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3" i="13"/>
  <c r="T82" i="13"/>
  <c r="T81" i="13"/>
  <c r="T80" i="13"/>
  <c r="T79" i="13"/>
  <c r="T78" i="13"/>
  <c r="T77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T9" i="13"/>
  <c r="T8" i="13"/>
  <c r="T7" i="13"/>
  <c r="T6" i="13"/>
  <c r="T5" i="13"/>
  <c r="U112" i="13"/>
  <c r="U111" i="13"/>
  <c r="U110" i="13"/>
  <c r="U109" i="13"/>
  <c r="U108" i="13"/>
  <c r="U107" i="13"/>
  <c r="U106" i="13"/>
  <c r="U105" i="13"/>
  <c r="U104" i="13"/>
  <c r="U103" i="13"/>
  <c r="U102" i="13"/>
  <c r="U101" i="13"/>
  <c r="U100" i="13"/>
  <c r="U99" i="13"/>
  <c r="U98" i="13"/>
  <c r="U97" i="13"/>
  <c r="U96" i="13"/>
  <c r="U95" i="13"/>
  <c r="U94" i="13"/>
  <c r="U93" i="13"/>
  <c r="U92" i="13"/>
  <c r="U91" i="13"/>
  <c r="U90" i="13"/>
  <c r="U89" i="13"/>
  <c r="U88" i="13"/>
  <c r="U87" i="13"/>
  <c r="U83" i="13"/>
  <c r="U82" i="13"/>
  <c r="U81" i="13"/>
  <c r="U80" i="13"/>
  <c r="U79" i="13"/>
  <c r="U78" i="13"/>
  <c r="U77" i="13"/>
  <c r="U73" i="13"/>
  <c r="U72" i="13"/>
  <c r="U71" i="13"/>
  <c r="U70" i="13"/>
  <c r="U69" i="13"/>
  <c r="U68" i="13"/>
  <c r="U67" i="13"/>
  <c r="U66" i="13"/>
  <c r="U65" i="13"/>
  <c r="U64" i="13"/>
  <c r="U63" i="13"/>
  <c r="U62" i="13"/>
  <c r="U61" i="13"/>
  <c r="U60" i="13"/>
  <c r="U59" i="13"/>
  <c r="U58" i="13"/>
  <c r="U57" i="13"/>
  <c r="U56" i="13"/>
  <c r="U55" i="13"/>
  <c r="U54" i="13"/>
  <c r="U53" i="13"/>
  <c r="U52" i="13"/>
  <c r="U51" i="13"/>
  <c r="U50" i="13"/>
  <c r="U49" i="13"/>
  <c r="U48" i="13"/>
  <c r="U47" i="13"/>
  <c r="U46" i="13"/>
  <c r="U45" i="13"/>
  <c r="U44" i="13"/>
  <c r="U43" i="13"/>
  <c r="U42" i="13"/>
  <c r="U41" i="13"/>
  <c r="U40" i="13"/>
  <c r="U36" i="13"/>
  <c r="U35" i="13"/>
  <c r="U34" i="13"/>
  <c r="U33" i="13"/>
  <c r="U32" i="13"/>
  <c r="U31" i="13"/>
  <c r="U30" i="13"/>
  <c r="U29" i="13"/>
  <c r="U28" i="13"/>
  <c r="U27" i="13"/>
  <c r="U26" i="13"/>
  <c r="U25" i="13"/>
  <c r="U24" i="13"/>
  <c r="U23" i="13"/>
  <c r="U22" i="13"/>
  <c r="U21" i="13"/>
  <c r="U20" i="13"/>
  <c r="U19" i="13"/>
  <c r="U18" i="13"/>
  <c r="U17" i="13"/>
  <c r="U16" i="13"/>
  <c r="U15" i="13"/>
  <c r="U14" i="13"/>
  <c r="U13" i="13"/>
  <c r="U12" i="13"/>
  <c r="U11" i="13"/>
  <c r="U10" i="13"/>
  <c r="U9" i="13"/>
  <c r="U8" i="13"/>
  <c r="U7" i="13"/>
  <c r="U6" i="13"/>
  <c r="U5" i="13"/>
  <c r="AD112" i="13"/>
  <c r="AC112" i="13"/>
  <c r="AB112" i="13"/>
  <c r="AA112" i="13"/>
  <c r="Z112" i="13"/>
  <c r="Y112" i="13"/>
  <c r="X112" i="13"/>
  <c r="W112" i="13"/>
  <c r="V112" i="13"/>
  <c r="S112" i="13"/>
  <c r="J112" i="13"/>
  <c r="AD111" i="13"/>
  <c r="AC111" i="13"/>
  <c r="AB111" i="13"/>
  <c r="AA111" i="13"/>
  <c r="Z111" i="13"/>
  <c r="Y111" i="13"/>
  <c r="X111" i="13"/>
  <c r="W111" i="13"/>
  <c r="V111" i="13"/>
  <c r="S111" i="13"/>
  <c r="J111" i="13"/>
  <c r="AD110" i="13"/>
  <c r="AC110" i="13"/>
  <c r="AB110" i="13"/>
  <c r="AA110" i="13"/>
  <c r="Z110" i="13"/>
  <c r="Y110" i="13"/>
  <c r="X110" i="13"/>
  <c r="W110" i="13"/>
  <c r="V110" i="13"/>
  <c r="S110" i="13"/>
  <c r="J110" i="13"/>
  <c r="AD109" i="13"/>
  <c r="AC109" i="13"/>
  <c r="AB109" i="13"/>
  <c r="AA109" i="13"/>
  <c r="Z109" i="13"/>
  <c r="Y109" i="13"/>
  <c r="X109" i="13"/>
  <c r="W109" i="13"/>
  <c r="V109" i="13"/>
  <c r="S109" i="13"/>
  <c r="J109" i="13"/>
  <c r="AD108" i="13"/>
  <c r="AC108" i="13"/>
  <c r="AB108" i="13"/>
  <c r="AA108" i="13"/>
  <c r="Z108" i="13"/>
  <c r="Y108" i="13"/>
  <c r="X108" i="13"/>
  <c r="W108" i="13"/>
  <c r="V108" i="13"/>
  <c r="S108" i="13"/>
  <c r="J108" i="13"/>
  <c r="AD107" i="13"/>
  <c r="AC107" i="13"/>
  <c r="AB107" i="13"/>
  <c r="AA107" i="13"/>
  <c r="Z107" i="13"/>
  <c r="Y107" i="13"/>
  <c r="X107" i="13"/>
  <c r="W107" i="13"/>
  <c r="V107" i="13"/>
  <c r="S107" i="13"/>
  <c r="J107" i="13"/>
  <c r="AD106" i="13"/>
  <c r="AC106" i="13"/>
  <c r="AB106" i="13"/>
  <c r="AA106" i="13"/>
  <c r="Z106" i="13"/>
  <c r="Y106" i="13"/>
  <c r="X106" i="13"/>
  <c r="W106" i="13"/>
  <c r="V106" i="13"/>
  <c r="S106" i="13"/>
  <c r="J106" i="13"/>
  <c r="AD105" i="13"/>
  <c r="AC105" i="13"/>
  <c r="AB105" i="13"/>
  <c r="AA105" i="13"/>
  <c r="Z105" i="13"/>
  <c r="Y105" i="13"/>
  <c r="X105" i="13"/>
  <c r="W105" i="13"/>
  <c r="V105" i="13"/>
  <c r="S105" i="13"/>
  <c r="J105" i="13"/>
  <c r="AD104" i="13"/>
  <c r="AC104" i="13"/>
  <c r="AB104" i="13"/>
  <c r="AA104" i="13"/>
  <c r="Z104" i="13"/>
  <c r="Y104" i="13"/>
  <c r="X104" i="13"/>
  <c r="W104" i="13"/>
  <c r="V104" i="13"/>
  <c r="S104" i="13"/>
  <c r="J104" i="13"/>
  <c r="AD103" i="13"/>
  <c r="AC103" i="13"/>
  <c r="AB103" i="13"/>
  <c r="AA103" i="13"/>
  <c r="Z103" i="13"/>
  <c r="Y103" i="13"/>
  <c r="X103" i="13"/>
  <c r="W103" i="13"/>
  <c r="V103" i="13"/>
  <c r="S103" i="13"/>
  <c r="J103" i="13"/>
  <c r="AD102" i="13"/>
  <c r="AC102" i="13"/>
  <c r="AB102" i="13"/>
  <c r="AA102" i="13"/>
  <c r="Z102" i="13"/>
  <c r="Y102" i="13"/>
  <c r="X102" i="13"/>
  <c r="W102" i="13"/>
  <c r="V102" i="13"/>
  <c r="S102" i="13"/>
  <c r="J102" i="13"/>
  <c r="AD101" i="13"/>
  <c r="AC101" i="13"/>
  <c r="AB101" i="13"/>
  <c r="AA101" i="13"/>
  <c r="Z101" i="13"/>
  <c r="Y101" i="13"/>
  <c r="X101" i="13"/>
  <c r="W101" i="13"/>
  <c r="V101" i="13"/>
  <c r="S101" i="13"/>
  <c r="J101" i="13"/>
  <c r="AD100" i="13"/>
  <c r="AC100" i="13"/>
  <c r="AB100" i="13"/>
  <c r="AA100" i="13"/>
  <c r="Z100" i="13"/>
  <c r="Y100" i="13"/>
  <c r="X100" i="13"/>
  <c r="W100" i="13"/>
  <c r="V100" i="13"/>
  <c r="S100" i="13"/>
  <c r="J100" i="13"/>
  <c r="AD99" i="13"/>
  <c r="AC99" i="13"/>
  <c r="AB99" i="13"/>
  <c r="AA99" i="13"/>
  <c r="Z99" i="13"/>
  <c r="Y99" i="13"/>
  <c r="X99" i="13"/>
  <c r="W99" i="13"/>
  <c r="V99" i="13"/>
  <c r="S99" i="13"/>
  <c r="J99" i="13"/>
  <c r="AD98" i="13"/>
  <c r="AC98" i="13"/>
  <c r="AB98" i="13"/>
  <c r="AA98" i="13"/>
  <c r="Z98" i="13"/>
  <c r="Y98" i="13"/>
  <c r="X98" i="13"/>
  <c r="W98" i="13"/>
  <c r="V98" i="13"/>
  <c r="S98" i="13"/>
  <c r="J98" i="13"/>
  <c r="AD97" i="13"/>
  <c r="AC97" i="13"/>
  <c r="AB97" i="13"/>
  <c r="AA97" i="13"/>
  <c r="Z97" i="13"/>
  <c r="Y97" i="13"/>
  <c r="X97" i="13"/>
  <c r="W97" i="13"/>
  <c r="V97" i="13"/>
  <c r="S97" i="13"/>
  <c r="J97" i="13"/>
  <c r="AD96" i="13"/>
  <c r="AC96" i="13"/>
  <c r="AB96" i="13"/>
  <c r="AA96" i="13"/>
  <c r="Z96" i="13"/>
  <c r="Y96" i="13"/>
  <c r="X96" i="13"/>
  <c r="W96" i="13"/>
  <c r="V96" i="13"/>
  <c r="S96" i="13"/>
  <c r="J96" i="13"/>
  <c r="AD95" i="13"/>
  <c r="AC95" i="13"/>
  <c r="AB95" i="13"/>
  <c r="AA95" i="13"/>
  <c r="Z95" i="13"/>
  <c r="Y95" i="13"/>
  <c r="X95" i="13"/>
  <c r="W95" i="13"/>
  <c r="V95" i="13"/>
  <c r="S95" i="13"/>
  <c r="J95" i="13"/>
  <c r="AD94" i="13"/>
  <c r="AC94" i="13"/>
  <c r="AB94" i="13"/>
  <c r="AA94" i="13"/>
  <c r="Z94" i="13"/>
  <c r="Y94" i="13"/>
  <c r="X94" i="13"/>
  <c r="W94" i="13"/>
  <c r="V94" i="13"/>
  <c r="S94" i="13"/>
  <c r="J94" i="13"/>
  <c r="AD93" i="13"/>
  <c r="AC93" i="13"/>
  <c r="AB93" i="13"/>
  <c r="AA93" i="13"/>
  <c r="Z93" i="13"/>
  <c r="Y93" i="13"/>
  <c r="X93" i="13"/>
  <c r="W93" i="13"/>
  <c r="V93" i="13"/>
  <c r="S93" i="13"/>
  <c r="J93" i="13"/>
  <c r="AD92" i="13"/>
  <c r="AC92" i="13"/>
  <c r="AB92" i="13"/>
  <c r="AA92" i="13"/>
  <c r="Z92" i="13"/>
  <c r="Y92" i="13"/>
  <c r="X92" i="13"/>
  <c r="W92" i="13"/>
  <c r="V92" i="13"/>
  <c r="S92" i="13"/>
  <c r="J92" i="13"/>
  <c r="AD91" i="13"/>
  <c r="AC91" i="13"/>
  <c r="AB91" i="13"/>
  <c r="AA91" i="13"/>
  <c r="Z91" i="13"/>
  <c r="Y91" i="13"/>
  <c r="X91" i="13"/>
  <c r="W91" i="13"/>
  <c r="V91" i="13"/>
  <c r="S91" i="13"/>
  <c r="J91" i="13"/>
  <c r="AD90" i="13"/>
  <c r="AC90" i="13"/>
  <c r="AB90" i="13"/>
  <c r="AA90" i="13"/>
  <c r="Z90" i="13"/>
  <c r="Y90" i="13"/>
  <c r="X90" i="13"/>
  <c r="W90" i="13"/>
  <c r="V90" i="13"/>
  <c r="S90" i="13"/>
  <c r="J90" i="13"/>
  <c r="AD89" i="13"/>
  <c r="AC89" i="13"/>
  <c r="AB89" i="13"/>
  <c r="AA89" i="13"/>
  <c r="Z89" i="13"/>
  <c r="Y89" i="13"/>
  <c r="X89" i="13"/>
  <c r="W89" i="13"/>
  <c r="V89" i="13"/>
  <c r="S89" i="13"/>
  <c r="J89" i="13"/>
  <c r="AD88" i="13"/>
  <c r="AC88" i="13"/>
  <c r="AB88" i="13"/>
  <c r="AA88" i="13"/>
  <c r="Z88" i="13"/>
  <c r="Y88" i="13"/>
  <c r="X88" i="13"/>
  <c r="W88" i="13"/>
  <c r="V88" i="13"/>
  <c r="S88" i="13"/>
  <c r="J88" i="13"/>
  <c r="AD87" i="13"/>
  <c r="AC87" i="13"/>
  <c r="AB87" i="13"/>
  <c r="AA87" i="13"/>
  <c r="Z87" i="13"/>
  <c r="Y87" i="13"/>
  <c r="X87" i="13"/>
  <c r="W87" i="13"/>
  <c r="V87" i="13"/>
  <c r="S87" i="13"/>
  <c r="J87" i="13"/>
  <c r="AD83" i="13"/>
  <c r="AC83" i="13"/>
  <c r="AB83" i="13"/>
  <c r="AA83" i="13"/>
  <c r="Z83" i="13"/>
  <c r="Y83" i="13"/>
  <c r="X83" i="13"/>
  <c r="W83" i="13"/>
  <c r="V83" i="13"/>
  <c r="S83" i="13"/>
  <c r="AD82" i="13"/>
  <c r="AC82" i="13"/>
  <c r="AB82" i="13"/>
  <c r="AA82" i="13"/>
  <c r="Z82" i="13"/>
  <c r="Y82" i="13"/>
  <c r="X82" i="13"/>
  <c r="W82" i="13"/>
  <c r="V82" i="13"/>
  <c r="S82" i="13"/>
  <c r="AD81" i="13"/>
  <c r="AC81" i="13"/>
  <c r="AB81" i="13"/>
  <c r="AA81" i="13"/>
  <c r="Z81" i="13"/>
  <c r="Y81" i="13"/>
  <c r="X81" i="13"/>
  <c r="W81" i="13"/>
  <c r="V81" i="13"/>
  <c r="S81" i="13"/>
  <c r="AD80" i="13"/>
  <c r="AC80" i="13"/>
  <c r="AB80" i="13"/>
  <c r="AA80" i="13"/>
  <c r="Z80" i="13"/>
  <c r="Y80" i="13"/>
  <c r="X80" i="13"/>
  <c r="W80" i="13"/>
  <c r="V80" i="13"/>
  <c r="S80" i="13"/>
  <c r="AD79" i="13"/>
  <c r="AC79" i="13"/>
  <c r="AB79" i="13"/>
  <c r="AA79" i="13"/>
  <c r="Z79" i="13"/>
  <c r="Y79" i="13"/>
  <c r="X79" i="13"/>
  <c r="W79" i="13"/>
  <c r="V79" i="13"/>
  <c r="S79" i="13"/>
  <c r="AD78" i="13"/>
  <c r="AC78" i="13"/>
  <c r="AB78" i="13"/>
  <c r="AA78" i="13"/>
  <c r="Z78" i="13"/>
  <c r="Y78" i="13"/>
  <c r="X78" i="13"/>
  <c r="W78" i="13"/>
  <c r="V78" i="13"/>
  <c r="S78" i="13"/>
  <c r="AD77" i="13"/>
  <c r="AC77" i="13"/>
  <c r="AB77" i="13"/>
  <c r="AA77" i="13"/>
  <c r="Z77" i="13"/>
  <c r="Y77" i="13"/>
  <c r="X77" i="13"/>
  <c r="W77" i="13"/>
  <c r="V77" i="13"/>
  <c r="S77" i="13"/>
  <c r="AD73" i="13"/>
  <c r="AC73" i="13"/>
  <c r="AB73" i="13"/>
  <c r="AA73" i="13"/>
  <c r="Z73" i="13"/>
  <c r="Y73" i="13"/>
  <c r="X73" i="13"/>
  <c r="W73" i="13"/>
  <c r="V73" i="13"/>
  <c r="S73" i="13"/>
  <c r="AD72" i="13"/>
  <c r="AC72" i="13"/>
  <c r="AB72" i="13"/>
  <c r="AA72" i="13"/>
  <c r="Z72" i="13"/>
  <c r="Y72" i="13"/>
  <c r="X72" i="13"/>
  <c r="W72" i="13"/>
  <c r="V72" i="13"/>
  <c r="S72" i="13"/>
  <c r="AD71" i="13"/>
  <c r="AC71" i="13"/>
  <c r="AB71" i="13"/>
  <c r="AA71" i="13"/>
  <c r="Z71" i="13"/>
  <c r="Y71" i="13"/>
  <c r="X71" i="13"/>
  <c r="W71" i="13"/>
  <c r="V71" i="13"/>
  <c r="S71" i="13"/>
  <c r="AD70" i="13"/>
  <c r="AC70" i="13"/>
  <c r="AB70" i="13"/>
  <c r="AA70" i="13"/>
  <c r="Z70" i="13"/>
  <c r="Y70" i="13"/>
  <c r="X70" i="13"/>
  <c r="W70" i="13"/>
  <c r="V70" i="13"/>
  <c r="S70" i="13"/>
  <c r="AD69" i="13"/>
  <c r="AC69" i="13"/>
  <c r="AB69" i="13"/>
  <c r="AA69" i="13"/>
  <c r="Z69" i="13"/>
  <c r="Y69" i="13"/>
  <c r="X69" i="13"/>
  <c r="W69" i="13"/>
  <c r="V69" i="13"/>
  <c r="S69" i="13"/>
  <c r="AD68" i="13"/>
  <c r="AC68" i="13"/>
  <c r="AB68" i="13"/>
  <c r="AA68" i="13"/>
  <c r="Z68" i="13"/>
  <c r="Y68" i="13"/>
  <c r="X68" i="13"/>
  <c r="W68" i="13"/>
  <c r="V68" i="13"/>
  <c r="S68" i="13"/>
  <c r="AD67" i="13"/>
  <c r="AC67" i="13"/>
  <c r="AB67" i="13"/>
  <c r="AA67" i="13"/>
  <c r="Z67" i="13"/>
  <c r="Y67" i="13"/>
  <c r="X67" i="13"/>
  <c r="W67" i="13"/>
  <c r="V67" i="13"/>
  <c r="S67" i="13"/>
  <c r="AD66" i="13"/>
  <c r="AC66" i="13"/>
  <c r="AB66" i="13"/>
  <c r="AA66" i="13"/>
  <c r="Z66" i="13"/>
  <c r="Y66" i="13"/>
  <c r="X66" i="13"/>
  <c r="W66" i="13"/>
  <c r="V66" i="13"/>
  <c r="S66" i="13"/>
  <c r="AD65" i="13"/>
  <c r="AC65" i="13"/>
  <c r="AB65" i="13"/>
  <c r="AA65" i="13"/>
  <c r="Z65" i="13"/>
  <c r="Y65" i="13"/>
  <c r="X65" i="13"/>
  <c r="W65" i="13"/>
  <c r="V65" i="13"/>
  <c r="S65" i="13"/>
  <c r="AD64" i="13"/>
  <c r="AC64" i="13"/>
  <c r="AB64" i="13"/>
  <c r="AA64" i="13"/>
  <c r="Z64" i="13"/>
  <c r="Y64" i="13"/>
  <c r="X64" i="13"/>
  <c r="W64" i="13"/>
  <c r="V64" i="13"/>
  <c r="S64" i="13"/>
  <c r="AD63" i="13"/>
  <c r="AC63" i="13"/>
  <c r="AB63" i="13"/>
  <c r="AA63" i="13"/>
  <c r="Z63" i="13"/>
  <c r="Y63" i="13"/>
  <c r="X63" i="13"/>
  <c r="W63" i="13"/>
  <c r="V63" i="13"/>
  <c r="S63" i="13"/>
  <c r="AD62" i="13"/>
  <c r="AC62" i="13"/>
  <c r="AB62" i="13"/>
  <c r="AA62" i="13"/>
  <c r="Z62" i="13"/>
  <c r="Y62" i="13"/>
  <c r="X62" i="13"/>
  <c r="W62" i="13"/>
  <c r="V62" i="13"/>
  <c r="S62" i="13"/>
  <c r="AD61" i="13"/>
  <c r="AC61" i="13"/>
  <c r="AB61" i="13"/>
  <c r="AA61" i="13"/>
  <c r="Z61" i="13"/>
  <c r="Y61" i="13"/>
  <c r="X61" i="13"/>
  <c r="W61" i="13"/>
  <c r="V61" i="13"/>
  <c r="S61" i="13"/>
  <c r="AD60" i="13"/>
  <c r="AC60" i="13"/>
  <c r="AB60" i="13"/>
  <c r="AA60" i="13"/>
  <c r="Z60" i="13"/>
  <c r="Y60" i="13"/>
  <c r="X60" i="13"/>
  <c r="W60" i="13"/>
  <c r="V60" i="13"/>
  <c r="S60" i="13"/>
  <c r="AD59" i="13"/>
  <c r="AC59" i="13"/>
  <c r="AB59" i="13"/>
  <c r="AA59" i="13"/>
  <c r="Z59" i="13"/>
  <c r="Y59" i="13"/>
  <c r="X59" i="13"/>
  <c r="W59" i="13"/>
  <c r="V59" i="13"/>
  <c r="S59" i="13"/>
  <c r="AD58" i="13"/>
  <c r="AC58" i="13"/>
  <c r="AB58" i="13"/>
  <c r="AA58" i="13"/>
  <c r="Z58" i="13"/>
  <c r="Y58" i="13"/>
  <c r="X58" i="13"/>
  <c r="W58" i="13"/>
  <c r="V58" i="13"/>
  <c r="S58" i="13"/>
  <c r="AD57" i="13"/>
  <c r="AC57" i="13"/>
  <c r="AB57" i="13"/>
  <c r="AA57" i="13"/>
  <c r="Z57" i="13"/>
  <c r="Y57" i="13"/>
  <c r="X57" i="13"/>
  <c r="W57" i="13"/>
  <c r="V57" i="13"/>
  <c r="S57" i="13"/>
  <c r="AD56" i="13"/>
  <c r="AC56" i="13"/>
  <c r="AB56" i="13"/>
  <c r="AA56" i="13"/>
  <c r="Z56" i="13"/>
  <c r="Y56" i="13"/>
  <c r="X56" i="13"/>
  <c r="W56" i="13"/>
  <c r="V56" i="13"/>
  <c r="S56" i="13"/>
  <c r="AD55" i="13"/>
  <c r="AC55" i="13"/>
  <c r="AB55" i="13"/>
  <c r="AA55" i="13"/>
  <c r="Z55" i="13"/>
  <c r="Y55" i="13"/>
  <c r="X55" i="13"/>
  <c r="W55" i="13"/>
  <c r="V55" i="13"/>
  <c r="S55" i="13"/>
  <c r="AD54" i="13"/>
  <c r="AC54" i="13"/>
  <c r="AB54" i="13"/>
  <c r="AA54" i="13"/>
  <c r="Z54" i="13"/>
  <c r="Y54" i="13"/>
  <c r="X54" i="13"/>
  <c r="W54" i="13"/>
  <c r="V54" i="13"/>
  <c r="S54" i="13"/>
  <c r="AD53" i="13"/>
  <c r="AC53" i="13"/>
  <c r="AB53" i="13"/>
  <c r="AA53" i="13"/>
  <c r="Z53" i="13"/>
  <c r="Y53" i="13"/>
  <c r="X53" i="13"/>
  <c r="W53" i="13"/>
  <c r="V53" i="13"/>
  <c r="S53" i="13"/>
  <c r="AD52" i="13"/>
  <c r="AC52" i="13"/>
  <c r="AB52" i="13"/>
  <c r="AA52" i="13"/>
  <c r="Z52" i="13"/>
  <c r="Y52" i="13"/>
  <c r="X52" i="13"/>
  <c r="W52" i="13"/>
  <c r="V52" i="13"/>
  <c r="S52" i="13"/>
  <c r="AD51" i="13"/>
  <c r="AC51" i="13"/>
  <c r="AB51" i="13"/>
  <c r="AA51" i="13"/>
  <c r="Z51" i="13"/>
  <c r="Y51" i="13"/>
  <c r="X51" i="13"/>
  <c r="W51" i="13"/>
  <c r="V51" i="13"/>
  <c r="S51" i="13"/>
  <c r="AD50" i="13"/>
  <c r="AC50" i="13"/>
  <c r="AB50" i="13"/>
  <c r="AA50" i="13"/>
  <c r="Z50" i="13"/>
  <c r="Y50" i="13"/>
  <c r="X50" i="13"/>
  <c r="W50" i="13"/>
  <c r="V50" i="13"/>
  <c r="S50" i="13"/>
  <c r="AD49" i="13"/>
  <c r="AC49" i="13"/>
  <c r="AB49" i="13"/>
  <c r="AA49" i="13"/>
  <c r="Z49" i="13"/>
  <c r="Y49" i="13"/>
  <c r="X49" i="13"/>
  <c r="W49" i="13"/>
  <c r="V49" i="13"/>
  <c r="S49" i="13"/>
  <c r="AD48" i="13"/>
  <c r="AC48" i="13"/>
  <c r="AB48" i="13"/>
  <c r="AA48" i="13"/>
  <c r="Z48" i="13"/>
  <c r="Y48" i="13"/>
  <c r="X48" i="13"/>
  <c r="W48" i="13"/>
  <c r="V48" i="13"/>
  <c r="S48" i="13"/>
  <c r="AD47" i="13"/>
  <c r="AC47" i="13"/>
  <c r="AB47" i="13"/>
  <c r="AA47" i="13"/>
  <c r="Z47" i="13"/>
  <c r="Y47" i="13"/>
  <c r="X47" i="13"/>
  <c r="W47" i="13"/>
  <c r="V47" i="13"/>
  <c r="S47" i="13"/>
  <c r="AD46" i="13"/>
  <c r="AC46" i="13"/>
  <c r="AB46" i="13"/>
  <c r="AA46" i="13"/>
  <c r="Z46" i="13"/>
  <c r="Y46" i="13"/>
  <c r="X46" i="13"/>
  <c r="W46" i="13"/>
  <c r="V46" i="13"/>
  <c r="S46" i="13"/>
  <c r="AD45" i="13"/>
  <c r="AC45" i="13"/>
  <c r="AB45" i="13"/>
  <c r="AA45" i="13"/>
  <c r="Z45" i="13"/>
  <c r="Y45" i="13"/>
  <c r="X45" i="13"/>
  <c r="W45" i="13"/>
  <c r="V45" i="13"/>
  <c r="S45" i="13"/>
  <c r="AD44" i="13"/>
  <c r="AC44" i="13"/>
  <c r="AB44" i="13"/>
  <c r="AA44" i="13"/>
  <c r="Z44" i="13"/>
  <c r="Y44" i="13"/>
  <c r="X44" i="13"/>
  <c r="W44" i="13"/>
  <c r="V44" i="13"/>
  <c r="S44" i="13"/>
  <c r="AD43" i="13"/>
  <c r="AC43" i="13"/>
  <c r="AB43" i="13"/>
  <c r="AA43" i="13"/>
  <c r="Z43" i="13"/>
  <c r="Y43" i="13"/>
  <c r="X43" i="13"/>
  <c r="W43" i="13"/>
  <c r="V43" i="13"/>
  <c r="S43" i="13"/>
  <c r="AD42" i="13"/>
  <c r="AC42" i="13"/>
  <c r="AB42" i="13"/>
  <c r="AA42" i="13"/>
  <c r="Z42" i="13"/>
  <c r="Y42" i="13"/>
  <c r="X42" i="13"/>
  <c r="W42" i="13"/>
  <c r="V42" i="13"/>
  <c r="S42" i="13"/>
  <c r="AD41" i="13"/>
  <c r="AC41" i="13"/>
  <c r="AB41" i="13"/>
  <c r="AA41" i="13"/>
  <c r="Z41" i="13"/>
  <c r="Y41" i="13"/>
  <c r="X41" i="13"/>
  <c r="W41" i="13"/>
  <c r="V41" i="13"/>
  <c r="S41" i="13"/>
  <c r="AD40" i="13"/>
  <c r="AC40" i="13"/>
  <c r="AB40" i="13"/>
  <c r="AA40" i="13"/>
  <c r="Z40" i="13"/>
  <c r="Y40" i="13"/>
  <c r="X40" i="13"/>
  <c r="W40" i="13"/>
  <c r="V40" i="13"/>
  <c r="S40" i="13"/>
  <c r="AD36" i="13"/>
  <c r="AC36" i="13"/>
  <c r="AB36" i="13"/>
  <c r="AA36" i="13"/>
  <c r="Z36" i="13"/>
  <c r="Y36" i="13"/>
  <c r="X36" i="13"/>
  <c r="W36" i="13"/>
  <c r="V36" i="13"/>
  <c r="S36" i="13"/>
  <c r="J36" i="13"/>
  <c r="AD35" i="13"/>
  <c r="AC35" i="13"/>
  <c r="AB35" i="13"/>
  <c r="AA35" i="13"/>
  <c r="Z35" i="13"/>
  <c r="Y35" i="13"/>
  <c r="X35" i="13"/>
  <c r="W35" i="13"/>
  <c r="V35" i="13"/>
  <c r="S35" i="13"/>
  <c r="J35" i="13"/>
  <c r="AD34" i="13"/>
  <c r="AC34" i="13"/>
  <c r="AB34" i="13"/>
  <c r="AA34" i="13"/>
  <c r="Z34" i="13"/>
  <c r="Y34" i="13"/>
  <c r="X34" i="13"/>
  <c r="W34" i="13"/>
  <c r="V34" i="13"/>
  <c r="S34" i="13"/>
  <c r="J34" i="13"/>
  <c r="AD33" i="13"/>
  <c r="AC33" i="13"/>
  <c r="AB33" i="13"/>
  <c r="AA33" i="13"/>
  <c r="Z33" i="13"/>
  <c r="Y33" i="13"/>
  <c r="X33" i="13"/>
  <c r="W33" i="13"/>
  <c r="V33" i="13"/>
  <c r="S33" i="13"/>
  <c r="J33" i="13"/>
  <c r="AD32" i="13"/>
  <c r="AC32" i="13"/>
  <c r="AB32" i="13"/>
  <c r="AA32" i="13"/>
  <c r="Z32" i="13"/>
  <c r="Y32" i="13"/>
  <c r="X32" i="13"/>
  <c r="W32" i="13"/>
  <c r="V32" i="13"/>
  <c r="S32" i="13"/>
  <c r="J32" i="13"/>
  <c r="AD31" i="13"/>
  <c r="AC31" i="13"/>
  <c r="AB31" i="13"/>
  <c r="AA31" i="13"/>
  <c r="Z31" i="13"/>
  <c r="Y31" i="13"/>
  <c r="X31" i="13"/>
  <c r="W31" i="13"/>
  <c r="V31" i="13"/>
  <c r="S31" i="13"/>
  <c r="J31" i="13"/>
  <c r="AD30" i="13"/>
  <c r="AC30" i="13"/>
  <c r="AB30" i="13"/>
  <c r="AA30" i="13"/>
  <c r="Z30" i="13"/>
  <c r="Y30" i="13"/>
  <c r="X30" i="13"/>
  <c r="W30" i="13"/>
  <c r="V30" i="13"/>
  <c r="S30" i="13"/>
  <c r="J30" i="13"/>
  <c r="AD29" i="13"/>
  <c r="AC29" i="13"/>
  <c r="AB29" i="13"/>
  <c r="AA29" i="13"/>
  <c r="Z29" i="13"/>
  <c r="Y29" i="13"/>
  <c r="X29" i="13"/>
  <c r="W29" i="13"/>
  <c r="V29" i="13"/>
  <c r="S29" i="13"/>
  <c r="J29" i="13"/>
  <c r="AD28" i="13"/>
  <c r="AC28" i="13"/>
  <c r="AB28" i="13"/>
  <c r="AA28" i="13"/>
  <c r="Z28" i="13"/>
  <c r="Y28" i="13"/>
  <c r="X28" i="13"/>
  <c r="W28" i="13"/>
  <c r="V28" i="13"/>
  <c r="S28" i="13"/>
  <c r="J28" i="13"/>
  <c r="AD27" i="13"/>
  <c r="AC27" i="13"/>
  <c r="AB27" i="13"/>
  <c r="AA27" i="13"/>
  <c r="Z27" i="13"/>
  <c r="Y27" i="13"/>
  <c r="X27" i="13"/>
  <c r="W27" i="13"/>
  <c r="V27" i="13"/>
  <c r="S27" i="13"/>
  <c r="J27" i="13"/>
  <c r="AD26" i="13"/>
  <c r="AC26" i="13"/>
  <c r="AB26" i="13"/>
  <c r="AA26" i="13"/>
  <c r="Z26" i="13"/>
  <c r="Y26" i="13"/>
  <c r="X26" i="13"/>
  <c r="W26" i="13"/>
  <c r="V26" i="13"/>
  <c r="S26" i="13"/>
  <c r="J26" i="13"/>
  <c r="AD25" i="13"/>
  <c r="AC25" i="13"/>
  <c r="AB25" i="13"/>
  <c r="AA25" i="13"/>
  <c r="Z25" i="13"/>
  <c r="Y25" i="13"/>
  <c r="X25" i="13"/>
  <c r="W25" i="13"/>
  <c r="V25" i="13"/>
  <c r="S25" i="13"/>
  <c r="AD24" i="13"/>
  <c r="AC24" i="13"/>
  <c r="AB24" i="13"/>
  <c r="AA24" i="13"/>
  <c r="Z24" i="13"/>
  <c r="Y24" i="13"/>
  <c r="X24" i="13"/>
  <c r="W24" i="13"/>
  <c r="V24" i="13"/>
  <c r="S24" i="13"/>
  <c r="J24" i="13"/>
  <c r="AD23" i="13"/>
  <c r="AC23" i="13"/>
  <c r="AB23" i="13"/>
  <c r="AA23" i="13"/>
  <c r="Z23" i="13"/>
  <c r="Y23" i="13"/>
  <c r="X23" i="13"/>
  <c r="W23" i="13"/>
  <c r="V23" i="13"/>
  <c r="S23" i="13"/>
  <c r="J23" i="13"/>
  <c r="AD22" i="13"/>
  <c r="AC22" i="13"/>
  <c r="AB22" i="13"/>
  <c r="AA22" i="13"/>
  <c r="Z22" i="13"/>
  <c r="Y22" i="13"/>
  <c r="X22" i="13"/>
  <c r="W22" i="13"/>
  <c r="V22" i="13"/>
  <c r="S22" i="13"/>
  <c r="J22" i="13"/>
  <c r="AD21" i="13"/>
  <c r="AC21" i="13"/>
  <c r="AB21" i="13"/>
  <c r="AA21" i="13"/>
  <c r="Z21" i="13"/>
  <c r="Y21" i="13"/>
  <c r="X21" i="13"/>
  <c r="W21" i="13"/>
  <c r="V21" i="13"/>
  <c r="S21" i="13"/>
  <c r="J21" i="13"/>
  <c r="AD20" i="13"/>
  <c r="AC20" i="13"/>
  <c r="AB20" i="13"/>
  <c r="AA20" i="13"/>
  <c r="Z20" i="13"/>
  <c r="Y20" i="13"/>
  <c r="X20" i="13"/>
  <c r="W20" i="13"/>
  <c r="V20" i="13"/>
  <c r="S20" i="13"/>
  <c r="J20" i="13"/>
  <c r="AD19" i="13"/>
  <c r="AC19" i="13"/>
  <c r="AB19" i="13"/>
  <c r="AA19" i="13"/>
  <c r="Z19" i="13"/>
  <c r="Y19" i="13"/>
  <c r="X19" i="13"/>
  <c r="W19" i="13"/>
  <c r="V19" i="13"/>
  <c r="S19" i="13"/>
  <c r="J19" i="13"/>
  <c r="AD18" i="13"/>
  <c r="AC18" i="13"/>
  <c r="AB18" i="13"/>
  <c r="AA18" i="13"/>
  <c r="Z18" i="13"/>
  <c r="Y18" i="13"/>
  <c r="X18" i="13"/>
  <c r="W18" i="13"/>
  <c r="V18" i="13"/>
  <c r="S18" i="13"/>
  <c r="J18" i="13"/>
  <c r="AD17" i="13"/>
  <c r="AC17" i="13"/>
  <c r="AB17" i="13"/>
  <c r="AA17" i="13"/>
  <c r="Z17" i="13"/>
  <c r="Y17" i="13"/>
  <c r="X17" i="13"/>
  <c r="W17" i="13"/>
  <c r="V17" i="13"/>
  <c r="S17" i="13"/>
  <c r="J17" i="13"/>
  <c r="AD16" i="13"/>
  <c r="AC16" i="13"/>
  <c r="AB16" i="13"/>
  <c r="AA16" i="13"/>
  <c r="Z16" i="13"/>
  <c r="Y16" i="13"/>
  <c r="X16" i="13"/>
  <c r="W16" i="13"/>
  <c r="V16" i="13"/>
  <c r="S16" i="13"/>
  <c r="J16" i="13"/>
  <c r="AD15" i="13"/>
  <c r="AC15" i="13"/>
  <c r="AB15" i="13"/>
  <c r="AA15" i="13"/>
  <c r="Z15" i="13"/>
  <c r="Y15" i="13"/>
  <c r="X15" i="13"/>
  <c r="W15" i="13"/>
  <c r="V15" i="13"/>
  <c r="S15" i="13"/>
  <c r="J15" i="13"/>
  <c r="AD14" i="13"/>
  <c r="AC14" i="13"/>
  <c r="AB14" i="13"/>
  <c r="AA14" i="13"/>
  <c r="Z14" i="13"/>
  <c r="Y14" i="13"/>
  <c r="X14" i="13"/>
  <c r="W14" i="13"/>
  <c r="V14" i="13"/>
  <c r="S14" i="13"/>
  <c r="J14" i="13"/>
  <c r="AD13" i="13"/>
  <c r="AC13" i="13"/>
  <c r="AB13" i="13"/>
  <c r="AA13" i="13"/>
  <c r="Z13" i="13"/>
  <c r="Y13" i="13"/>
  <c r="X13" i="13"/>
  <c r="W13" i="13"/>
  <c r="V13" i="13"/>
  <c r="S13" i="13"/>
  <c r="J13" i="13"/>
  <c r="AD12" i="13"/>
  <c r="AC12" i="13"/>
  <c r="AB12" i="13"/>
  <c r="AA12" i="13"/>
  <c r="Z12" i="13"/>
  <c r="Y12" i="13"/>
  <c r="X12" i="13"/>
  <c r="W12" i="13"/>
  <c r="V12" i="13"/>
  <c r="S12" i="13"/>
  <c r="J12" i="13"/>
  <c r="AD11" i="13"/>
  <c r="AC11" i="13"/>
  <c r="AB11" i="13"/>
  <c r="AA11" i="13"/>
  <c r="Z11" i="13"/>
  <c r="Y11" i="13"/>
  <c r="X11" i="13"/>
  <c r="W11" i="13"/>
  <c r="V11" i="13"/>
  <c r="S11" i="13"/>
  <c r="J11" i="13"/>
  <c r="AD10" i="13"/>
  <c r="AC10" i="13"/>
  <c r="AB10" i="13"/>
  <c r="AA10" i="13"/>
  <c r="Z10" i="13"/>
  <c r="Y10" i="13"/>
  <c r="X10" i="13"/>
  <c r="W10" i="13"/>
  <c r="V10" i="13"/>
  <c r="S10" i="13"/>
  <c r="J10" i="13"/>
  <c r="AD9" i="13"/>
  <c r="AC9" i="13"/>
  <c r="AB9" i="13"/>
  <c r="AA9" i="13"/>
  <c r="Z9" i="13"/>
  <c r="Y9" i="13"/>
  <c r="X9" i="13"/>
  <c r="W9" i="13"/>
  <c r="V9" i="13"/>
  <c r="S9" i="13"/>
  <c r="J9" i="13"/>
  <c r="AD8" i="13"/>
  <c r="AC8" i="13"/>
  <c r="AB8" i="13"/>
  <c r="AA8" i="13"/>
  <c r="Z8" i="13"/>
  <c r="Y8" i="13"/>
  <c r="X8" i="13"/>
  <c r="W8" i="13"/>
  <c r="V8" i="13"/>
  <c r="S8" i="13"/>
  <c r="J8" i="13"/>
  <c r="AD7" i="13"/>
  <c r="AC7" i="13"/>
  <c r="AB7" i="13"/>
  <c r="AA7" i="13"/>
  <c r="Z7" i="13"/>
  <c r="Y7" i="13"/>
  <c r="X7" i="13"/>
  <c r="W7" i="13"/>
  <c r="V7" i="13"/>
  <c r="S7" i="13"/>
  <c r="J7" i="13"/>
  <c r="AD6" i="13"/>
  <c r="AC6" i="13"/>
  <c r="AB6" i="13"/>
  <c r="AA6" i="13"/>
  <c r="Z6" i="13"/>
  <c r="Y6" i="13"/>
  <c r="X6" i="13"/>
  <c r="W6" i="13"/>
  <c r="V6" i="13"/>
  <c r="S6" i="13"/>
  <c r="J6" i="13"/>
  <c r="AD5" i="13"/>
  <c r="AC5" i="13"/>
  <c r="AB5" i="13"/>
  <c r="AA5" i="13"/>
  <c r="Z5" i="13"/>
  <c r="Y5" i="13"/>
  <c r="X5" i="13"/>
  <c r="W5" i="13"/>
  <c r="V5" i="13"/>
  <c r="S5" i="13"/>
  <c r="J5" i="13"/>
  <c r="U112" i="12"/>
  <c r="U111" i="12"/>
  <c r="U110" i="12"/>
  <c r="U109" i="12"/>
  <c r="U108" i="12"/>
  <c r="U107" i="12"/>
  <c r="U106" i="12"/>
  <c r="U105" i="12"/>
  <c r="U104" i="12"/>
  <c r="U103" i="12"/>
  <c r="U102" i="12"/>
  <c r="U101" i="12"/>
  <c r="U100" i="12"/>
  <c r="U99" i="12"/>
  <c r="U98" i="12"/>
  <c r="U97" i="12"/>
  <c r="U96" i="12"/>
  <c r="U95" i="12"/>
  <c r="U94" i="12"/>
  <c r="U93" i="12"/>
  <c r="U92" i="12"/>
  <c r="U91" i="12"/>
  <c r="U90" i="12"/>
  <c r="U89" i="12"/>
  <c r="U88" i="12"/>
  <c r="U87" i="12"/>
  <c r="U83" i="12"/>
  <c r="U82" i="12"/>
  <c r="U81" i="12"/>
  <c r="U80" i="12"/>
  <c r="U79" i="12"/>
  <c r="U78" i="12"/>
  <c r="U77" i="12"/>
  <c r="U73" i="12"/>
  <c r="U72" i="12"/>
  <c r="U71" i="12"/>
  <c r="U70" i="12"/>
  <c r="U69" i="12"/>
  <c r="U68" i="12"/>
  <c r="U67" i="12"/>
  <c r="U66" i="12"/>
  <c r="U65" i="12"/>
  <c r="U64" i="12"/>
  <c r="U63" i="12"/>
  <c r="U62" i="12"/>
  <c r="U61" i="12"/>
  <c r="U60" i="12"/>
  <c r="U59" i="12"/>
  <c r="U58" i="12"/>
  <c r="U57" i="12"/>
  <c r="U56" i="12"/>
  <c r="U55" i="12"/>
  <c r="U54" i="12"/>
  <c r="U53" i="12"/>
  <c r="U52" i="12"/>
  <c r="U51" i="12"/>
  <c r="U50" i="12"/>
  <c r="U49" i="12"/>
  <c r="U48" i="12"/>
  <c r="U47" i="12"/>
  <c r="U46" i="12"/>
  <c r="U45" i="12"/>
  <c r="U44" i="12"/>
  <c r="U43" i="12"/>
  <c r="U42" i="12"/>
  <c r="U41" i="12"/>
  <c r="U40" i="12"/>
  <c r="U36" i="12"/>
  <c r="U35" i="12"/>
  <c r="U34" i="12"/>
  <c r="U33" i="12"/>
  <c r="U32" i="12"/>
  <c r="U31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U8" i="12"/>
  <c r="U7" i="12"/>
  <c r="U6" i="12"/>
  <c r="U5" i="12"/>
  <c r="T112" i="12"/>
  <c r="T111" i="12"/>
  <c r="T110" i="12"/>
  <c r="T109" i="12"/>
  <c r="T108" i="12"/>
  <c r="T107" i="12"/>
  <c r="T106" i="12"/>
  <c r="T105" i="12"/>
  <c r="T104" i="12"/>
  <c r="T103" i="12"/>
  <c r="T102" i="12"/>
  <c r="T101" i="12"/>
  <c r="T100" i="12"/>
  <c r="T99" i="12"/>
  <c r="T98" i="12"/>
  <c r="T97" i="12"/>
  <c r="T96" i="12"/>
  <c r="T95" i="12"/>
  <c r="T94" i="12"/>
  <c r="T93" i="12"/>
  <c r="T92" i="12"/>
  <c r="T91" i="12"/>
  <c r="T90" i="12"/>
  <c r="T89" i="12"/>
  <c r="T88" i="12"/>
  <c r="T87" i="12"/>
  <c r="T83" i="12"/>
  <c r="T82" i="12"/>
  <c r="T81" i="12"/>
  <c r="T80" i="12"/>
  <c r="T79" i="12"/>
  <c r="T78" i="12"/>
  <c r="T77" i="12"/>
  <c r="T73" i="12"/>
  <c r="T72" i="12"/>
  <c r="T71" i="12"/>
  <c r="T70" i="12"/>
  <c r="T69" i="12"/>
  <c r="T68" i="12"/>
  <c r="T67" i="12"/>
  <c r="T66" i="12"/>
  <c r="T65" i="12"/>
  <c r="T64" i="12"/>
  <c r="T63" i="12"/>
  <c r="T62" i="12"/>
  <c r="T61" i="12"/>
  <c r="T60" i="12"/>
  <c r="T59" i="12"/>
  <c r="T58" i="12"/>
  <c r="T57" i="12"/>
  <c r="T56" i="12"/>
  <c r="T55" i="12"/>
  <c r="T54" i="12"/>
  <c r="T53" i="12"/>
  <c r="T52" i="12"/>
  <c r="T51" i="12"/>
  <c r="T50" i="12"/>
  <c r="T49" i="12"/>
  <c r="T48" i="12"/>
  <c r="T47" i="12"/>
  <c r="T46" i="12"/>
  <c r="T45" i="12"/>
  <c r="T44" i="12"/>
  <c r="T43" i="12"/>
  <c r="T42" i="12"/>
  <c r="T41" i="12"/>
  <c r="T40" i="12"/>
  <c r="T36" i="12"/>
  <c r="T35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AG112" i="12"/>
  <c r="AF112" i="12"/>
  <c r="AE112" i="12"/>
  <c r="AD112" i="12"/>
  <c r="AC112" i="12"/>
  <c r="AB112" i="12"/>
  <c r="AA112" i="12"/>
  <c r="Z112" i="12"/>
  <c r="Y112" i="12"/>
  <c r="X112" i="12"/>
  <c r="W112" i="12"/>
  <c r="V112" i="12"/>
  <c r="S112" i="12"/>
  <c r="J112" i="12"/>
  <c r="AG111" i="12"/>
  <c r="AF111" i="12"/>
  <c r="AE111" i="12"/>
  <c r="AD111" i="12"/>
  <c r="AC111" i="12"/>
  <c r="AB111" i="12"/>
  <c r="AA111" i="12"/>
  <c r="Z111" i="12"/>
  <c r="Y111" i="12"/>
  <c r="X111" i="12"/>
  <c r="W111" i="12"/>
  <c r="V111" i="12"/>
  <c r="S111" i="12"/>
  <c r="J111" i="12"/>
  <c r="AG110" i="12"/>
  <c r="AF110" i="12"/>
  <c r="AE110" i="12"/>
  <c r="AD110" i="12"/>
  <c r="AC110" i="12"/>
  <c r="AB110" i="12"/>
  <c r="AA110" i="12"/>
  <c r="Z110" i="12"/>
  <c r="Y110" i="12"/>
  <c r="X110" i="12"/>
  <c r="W110" i="12"/>
  <c r="V110" i="12"/>
  <c r="S110" i="12"/>
  <c r="J110" i="12"/>
  <c r="AG109" i="12"/>
  <c r="AF109" i="12"/>
  <c r="AE109" i="12"/>
  <c r="AD109" i="12"/>
  <c r="AC109" i="12"/>
  <c r="AB109" i="12"/>
  <c r="AA109" i="12"/>
  <c r="Z109" i="12"/>
  <c r="Y109" i="12"/>
  <c r="X109" i="12"/>
  <c r="W109" i="12"/>
  <c r="V109" i="12"/>
  <c r="S109" i="12"/>
  <c r="J109" i="12"/>
  <c r="AG108" i="12"/>
  <c r="AF108" i="12"/>
  <c r="AE108" i="12"/>
  <c r="AD108" i="12"/>
  <c r="AC108" i="12"/>
  <c r="AB108" i="12"/>
  <c r="AA108" i="12"/>
  <c r="Z108" i="12"/>
  <c r="Y108" i="12"/>
  <c r="X108" i="12"/>
  <c r="W108" i="12"/>
  <c r="V108" i="12"/>
  <c r="S108" i="12"/>
  <c r="J108" i="12"/>
  <c r="AG107" i="12"/>
  <c r="AF107" i="12"/>
  <c r="AE107" i="12"/>
  <c r="AD107" i="12"/>
  <c r="AC107" i="12"/>
  <c r="AB107" i="12"/>
  <c r="AA107" i="12"/>
  <c r="Z107" i="12"/>
  <c r="Y107" i="12"/>
  <c r="X107" i="12"/>
  <c r="W107" i="12"/>
  <c r="V107" i="12"/>
  <c r="S107" i="12"/>
  <c r="J107" i="12"/>
  <c r="AG106" i="12"/>
  <c r="AF106" i="12"/>
  <c r="AE106" i="12"/>
  <c r="AD106" i="12"/>
  <c r="AC106" i="12"/>
  <c r="AB106" i="12"/>
  <c r="AA106" i="12"/>
  <c r="Z106" i="12"/>
  <c r="Y106" i="12"/>
  <c r="X106" i="12"/>
  <c r="W106" i="12"/>
  <c r="V106" i="12"/>
  <c r="S106" i="12"/>
  <c r="J106" i="12"/>
  <c r="AG105" i="12"/>
  <c r="AF105" i="12"/>
  <c r="AE105" i="12"/>
  <c r="AD105" i="12"/>
  <c r="AC105" i="12"/>
  <c r="AB105" i="12"/>
  <c r="AA105" i="12"/>
  <c r="Z105" i="12"/>
  <c r="Y105" i="12"/>
  <c r="X105" i="12"/>
  <c r="W105" i="12"/>
  <c r="V105" i="12"/>
  <c r="S105" i="12"/>
  <c r="J105" i="12"/>
  <c r="AG104" i="12"/>
  <c r="AF104" i="12"/>
  <c r="AE104" i="12"/>
  <c r="AD104" i="12"/>
  <c r="AC104" i="12"/>
  <c r="AB104" i="12"/>
  <c r="AA104" i="12"/>
  <c r="Z104" i="12"/>
  <c r="Y104" i="12"/>
  <c r="X104" i="12"/>
  <c r="W104" i="12"/>
  <c r="V104" i="12"/>
  <c r="S104" i="12"/>
  <c r="J104" i="12"/>
  <c r="AG103" i="12"/>
  <c r="AF103" i="12"/>
  <c r="AE103" i="12"/>
  <c r="AD103" i="12"/>
  <c r="AC103" i="12"/>
  <c r="AB103" i="12"/>
  <c r="AA103" i="12"/>
  <c r="Z103" i="12"/>
  <c r="Y103" i="12"/>
  <c r="X103" i="12"/>
  <c r="W103" i="12"/>
  <c r="V103" i="12"/>
  <c r="S103" i="12"/>
  <c r="J103" i="12"/>
  <c r="AG102" i="12"/>
  <c r="AF102" i="12"/>
  <c r="AE102" i="12"/>
  <c r="AD102" i="12"/>
  <c r="AC102" i="12"/>
  <c r="AB102" i="12"/>
  <c r="AA102" i="12"/>
  <c r="Z102" i="12"/>
  <c r="Y102" i="12"/>
  <c r="X102" i="12"/>
  <c r="W102" i="12"/>
  <c r="V102" i="12"/>
  <c r="S102" i="12"/>
  <c r="J102" i="12"/>
  <c r="AG101" i="12"/>
  <c r="AF101" i="12"/>
  <c r="AE101" i="12"/>
  <c r="AD101" i="12"/>
  <c r="AC101" i="12"/>
  <c r="AB101" i="12"/>
  <c r="AA101" i="12"/>
  <c r="Z101" i="12"/>
  <c r="Y101" i="12"/>
  <c r="X101" i="12"/>
  <c r="W101" i="12"/>
  <c r="V101" i="12"/>
  <c r="S101" i="12"/>
  <c r="J101" i="12"/>
  <c r="AG100" i="12"/>
  <c r="AF100" i="12"/>
  <c r="AE100" i="12"/>
  <c r="AD100" i="12"/>
  <c r="AC100" i="12"/>
  <c r="AB100" i="12"/>
  <c r="AA100" i="12"/>
  <c r="Z100" i="12"/>
  <c r="Y100" i="12"/>
  <c r="X100" i="12"/>
  <c r="W100" i="12"/>
  <c r="V100" i="12"/>
  <c r="S100" i="12"/>
  <c r="J100" i="12"/>
  <c r="AG99" i="12"/>
  <c r="AF99" i="12"/>
  <c r="AE99" i="12"/>
  <c r="AD99" i="12"/>
  <c r="AC99" i="12"/>
  <c r="AB99" i="12"/>
  <c r="AA99" i="12"/>
  <c r="Z99" i="12"/>
  <c r="Y99" i="12"/>
  <c r="X99" i="12"/>
  <c r="W99" i="12"/>
  <c r="V99" i="12"/>
  <c r="S99" i="12"/>
  <c r="J99" i="12"/>
  <c r="AG98" i="12"/>
  <c r="AF98" i="12"/>
  <c r="AE98" i="12"/>
  <c r="AD98" i="12"/>
  <c r="AC98" i="12"/>
  <c r="AB98" i="12"/>
  <c r="AA98" i="12"/>
  <c r="Z98" i="12"/>
  <c r="Y98" i="12"/>
  <c r="X98" i="12"/>
  <c r="W98" i="12"/>
  <c r="V98" i="12"/>
  <c r="S98" i="12"/>
  <c r="J98" i="12"/>
  <c r="AG97" i="12"/>
  <c r="AF97" i="12"/>
  <c r="AE97" i="12"/>
  <c r="AD97" i="12"/>
  <c r="AC97" i="12"/>
  <c r="AB97" i="12"/>
  <c r="AA97" i="12"/>
  <c r="Z97" i="12"/>
  <c r="Y97" i="12"/>
  <c r="X97" i="12"/>
  <c r="W97" i="12"/>
  <c r="V97" i="12"/>
  <c r="S97" i="12"/>
  <c r="J97" i="12"/>
  <c r="AG96" i="12"/>
  <c r="AF96" i="12"/>
  <c r="AE96" i="12"/>
  <c r="AD96" i="12"/>
  <c r="AC96" i="12"/>
  <c r="AB96" i="12"/>
  <c r="AA96" i="12"/>
  <c r="Z96" i="12"/>
  <c r="Y96" i="12"/>
  <c r="X96" i="12"/>
  <c r="W96" i="12"/>
  <c r="V96" i="12"/>
  <c r="S96" i="12"/>
  <c r="J96" i="12"/>
  <c r="AG95" i="12"/>
  <c r="AF95" i="12"/>
  <c r="AE95" i="12"/>
  <c r="AD95" i="12"/>
  <c r="AC95" i="12"/>
  <c r="AB95" i="12"/>
  <c r="AA95" i="12"/>
  <c r="Z95" i="12"/>
  <c r="Y95" i="12"/>
  <c r="X95" i="12"/>
  <c r="W95" i="12"/>
  <c r="V95" i="12"/>
  <c r="S95" i="12"/>
  <c r="J95" i="12"/>
  <c r="AG94" i="12"/>
  <c r="AF94" i="12"/>
  <c r="AE94" i="12"/>
  <c r="AD94" i="12"/>
  <c r="AC94" i="12"/>
  <c r="AB94" i="12"/>
  <c r="AA94" i="12"/>
  <c r="Z94" i="12"/>
  <c r="Y94" i="12"/>
  <c r="X94" i="12"/>
  <c r="W94" i="12"/>
  <c r="V94" i="12"/>
  <c r="S94" i="12"/>
  <c r="J94" i="12"/>
  <c r="AG93" i="12"/>
  <c r="AF93" i="12"/>
  <c r="AE93" i="12"/>
  <c r="AD93" i="12"/>
  <c r="AC93" i="12"/>
  <c r="AB93" i="12"/>
  <c r="AA93" i="12"/>
  <c r="Z93" i="12"/>
  <c r="Y93" i="12"/>
  <c r="X93" i="12"/>
  <c r="W93" i="12"/>
  <c r="V93" i="12"/>
  <c r="S93" i="12"/>
  <c r="J93" i="12"/>
  <c r="AG92" i="12"/>
  <c r="AF92" i="12"/>
  <c r="AE92" i="12"/>
  <c r="AD92" i="12"/>
  <c r="AC92" i="12"/>
  <c r="AB92" i="12"/>
  <c r="AA92" i="12"/>
  <c r="Z92" i="12"/>
  <c r="Y92" i="12"/>
  <c r="X92" i="12"/>
  <c r="W92" i="12"/>
  <c r="V92" i="12"/>
  <c r="S92" i="12"/>
  <c r="J92" i="12"/>
  <c r="AG91" i="12"/>
  <c r="AF91" i="12"/>
  <c r="AE91" i="12"/>
  <c r="AD91" i="12"/>
  <c r="AC91" i="12"/>
  <c r="AB91" i="12"/>
  <c r="AA91" i="12"/>
  <c r="Z91" i="12"/>
  <c r="Y91" i="12"/>
  <c r="X91" i="12"/>
  <c r="W91" i="12"/>
  <c r="V91" i="12"/>
  <c r="S91" i="12"/>
  <c r="J91" i="12"/>
  <c r="AG90" i="12"/>
  <c r="AF90" i="12"/>
  <c r="AE90" i="12"/>
  <c r="AD90" i="12"/>
  <c r="AC90" i="12"/>
  <c r="AB90" i="12"/>
  <c r="AA90" i="12"/>
  <c r="Z90" i="12"/>
  <c r="Y90" i="12"/>
  <c r="X90" i="12"/>
  <c r="W90" i="12"/>
  <c r="V90" i="12"/>
  <c r="S90" i="12"/>
  <c r="J90" i="12"/>
  <c r="AG89" i="12"/>
  <c r="AF89" i="12"/>
  <c r="AE89" i="12"/>
  <c r="AD89" i="12"/>
  <c r="AC89" i="12"/>
  <c r="AB89" i="12"/>
  <c r="AA89" i="12"/>
  <c r="Z89" i="12"/>
  <c r="Y89" i="12"/>
  <c r="X89" i="12"/>
  <c r="W89" i="12"/>
  <c r="V89" i="12"/>
  <c r="S89" i="12"/>
  <c r="J89" i="12"/>
  <c r="AG88" i="12"/>
  <c r="AF88" i="12"/>
  <c r="AE88" i="12"/>
  <c r="AD88" i="12"/>
  <c r="AC88" i="12"/>
  <c r="AB88" i="12"/>
  <c r="AA88" i="12"/>
  <c r="Z88" i="12"/>
  <c r="Y88" i="12"/>
  <c r="X88" i="12"/>
  <c r="W88" i="12"/>
  <c r="V88" i="12"/>
  <c r="S88" i="12"/>
  <c r="J88" i="12"/>
  <c r="AG87" i="12"/>
  <c r="AF87" i="12"/>
  <c r="AE87" i="12"/>
  <c r="AD87" i="12"/>
  <c r="AC87" i="12"/>
  <c r="AB87" i="12"/>
  <c r="AA87" i="12"/>
  <c r="Z87" i="12"/>
  <c r="Y87" i="12"/>
  <c r="X87" i="12"/>
  <c r="W87" i="12"/>
  <c r="V87" i="12"/>
  <c r="S87" i="12"/>
  <c r="J87" i="12"/>
  <c r="AG83" i="12"/>
  <c r="AF83" i="12"/>
  <c r="AE83" i="12"/>
  <c r="AD83" i="12"/>
  <c r="AC83" i="12"/>
  <c r="AB83" i="12"/>
  <c r="AA83" i="12"/>
  <c r="Z83" i="12"/>
  <c r="Y83" i="12"/>
  <c r="X83" i="12"/>
  <c r="W83" i="12"/>
  <c r="V83" i="12"/>
  <c r="S83" i="12"/>
  <c r="AG82" i="12"/>
  <c r="AF82" i="12"/>
  <c r="AE82" i="12"/>
  <c r="AD82" i="12"/>
  <c r="AC82" i="12"/>
  <c r="AB82" i="12"/>
  <c r="AA82" i="12"/>
  <c r="Z82" i="12"/>
  <c r="Y82" i="12"/>
  <c r="X82" i="12"/>
  <c r="W82" i="12"/>
  <c r="V82" i="12"/>
  <c r="S82" i="12"/>
  <c r="AG81" i="12"/>
  <c r="AF81" i="12"/>
  <c r="AE81" i="12"/>
  <c r="AD81" i="12"/>
  <c r="AC81" i="12"/>
  <c r="AB81" i="12"/>
  <c r="AA81" i="12"/>
  <c r="Z81" i="12"/>
  <c r="Y81" i="12"/>
  <c r="X81" i="12"/>
  <c r="W81" i="12"/>
  <c r="V81" i="12"/>
  <c r="S81" i="12"/>
  <c r="AG80" i="12"/>
  <c r="AF80" i="12"/>
  <c r="AE80" i="12"/>
  <c r="AD80" i="12"/>
  <c r="AC80" i="12"/>
  <c r="AB80" i="12"/>
  <c r="AA80" i="12"/>
  <c r="Z80" i="12"/>
  <c r="Y80" i="12"/>
  <c r="X80" i="12"/>
  <c r="W80" i="12"/>
  <c r="V80" i="12"/>
  <c r="S80" i="12"/>
  <c r="AG79" i="12"/>
  <c r="AF79" i="12"/>
  <c r="AE79" i="12"/>
  <c r="AD79" i="12"/>
  <c r="AC79" i="12"/>
  <c r="AB79" i="12"/>
  <c r="AA79" i="12"/>
  <c r="Z79" i="12"/>
  <c r="Y79" i="12"/>
  <c r="X79" i="12"/>
  <c r="W79" i="12"/>
  <c r="V79" i="12"/>
  <c r="S79" i="12"/>
  <c r="AG78" i="12"/>
  <c r="AF78" i="12"/>
  <c r="AE78" i="12"/>
  <c r="AD78" i="12"/>
  <c r="AC78" i="12"/>
  <c r="AB78" i="12"/>
  <c r="AA78" i="12"/>
  <c r="Z78" i="12"/>
  <c r="Y78" i="12"/>
  <c r="X78" i="12"/>
  <c r="W78" i="12"/>
  <c r="V78" i="12"/>
  <c r="S78" i="12"/>
  <c r="AG77" i="12"/>
  <c r="AF77" i="12"/>
  <c r="AE77" i="12"/>
  <c r="AD77" i="12"/>
  <c r="AC77" i="12"/>
  <c r="AB77" i="12"/>
  <c r="AA77" i="12"/>
  <c r="Z77" i="12"/>
  <c r="Y77" i="12"/>
  <c r="X77" i="12"/>
  <c r="W77" i="12"/>
  <c r="V77" i="12"/>
  <c r="S77" i="12"/>
  <c r="AG73" i="12"/>
  <c r="AF73" i="12"/>
  <c r="AE73" i="12"/>
  <c r="AD73" i="12"/>
  <c r="AC73" i="12"/>
  <c r="AB73" i="12"/>
  <c r="AA73" i="12"/>
  <c r="Z73" i="12"/>
  <c r="Y73" i="12"/>
  <c r="X73" i="12"/>
  <c r="W73" i="12"/>
  <c r="V73" i="12"/>
  <c r="S73" i="12"/>
  <c r="AG72" i="12"/>
  <c r="AF72" i="12"/>
  <c r="AE72" i="12"/>
  <c r="AD72" i="12"/>
  <c r="AC72" i="12"/>
  <c r="AB72" i="12"/>
  <c r="AA72" i="12"/>
  <c r="Z72" i="12"/>
  <c r="Y72" i="12"/>
  <c r="X72" i="12"/>
  <c r="W72" i="12"/>
  <c r="V72" i="12"/>
  <c r="S72" i="12"/>
  <c r="AG71" i="12"/>
  <c r="AF71" i="12"/>
  <c r="AE71" i="12"/>
  <c r="AD71" i="12"/>
  <c r="AC71" i="12"/>
  <c r="AB71" i="12"/>
  <c r="AA71" i="12"/>
  <c r="Z71" i="12"/>
  <c r="Y71" i="12"/>
  <c r="X71" i="12"/>
  <c r="W71" i="12"/>
  <c r="V71" i="12"/>
  <c r="S71" i="12"/>
  <c r="AG70" i="12"/>
  <c r="AF70" i="12"/>
  <c r="AE70" i="12"/>
  <c r="AD70" i="12"/>
  <c r="AC70" i="12"/>
  <c r="AB70" i="12"/>
  <c r="AA70" i="12"/>
  <c r="Z70" i="12"/>
  <c r="Y70" i="12"/>
  <c r="X70" i="12"/>
  <c r="W70" i="12"/>
  <c r="V70" i="12"/>
  <c r="S70" i="12"/>
  <c r="AG69" i="12"/>
  <c r="AF69" i="12"/>
  <c r="AE69" i="12"/>
  <c r="AD69" i="12"/>
  <c r="AC69" i="12"/>
  <c r="AB69" i="12"/>
  <c r="AA69" i="12"/>
  <c r="Z69" i="12"/>
  <c r="Y69" i="12"/>
  <c r="X69" i="12"/>
  <c r="W69" i="12"/>
  <c r="V69" i="12"/>
  <c r="S69" i="12"/>
  <c r="AG68" i="12"/>
  <c r="AF68" i="12"/>
  <c r="AE68" i="12"/>
  <c r="AD68" i="12"/>
  <c r="AC68" i="12"/>
  <c r="AB68" i="12"/>
  <c r="AA68" i="12"/>
  <c r="Z68" i="12"/>
  <c r="Y68" i="12"/>
  <c r="X68" i="12"/>
  <c r="W68" i="12"/>
  <c r="V68" i="12"/>
  <c r="S68" i="12"/>
  <c r="AG67" i="12"/>
  <c r="AF67" i="12"/>
  <c r="AE67" i="12"/>
  <c r="AD67" i="12"/>
  <c r="AC67" i="12"/>
  <c r="AB67" i="12"/>
  <c r="AA67" i="12"/>
  <c r="Z67" i="12"/>
  <c r="Y67" i="12"/>
  <c r="X67" i="12"/>
  <c r="W67" i="12"/>
  <c r="V67" i="12"/>
  <c r="S67" i="12"/>
  <c r="AG66" i="12"/>
  <c r="AF66" i="12"/>
  <c r="AE66" i="12"/>
  <c r="AD66" i="12"/>
  <c r="AC66" i="12"/>
  <c r="AB66" i="12"/>
  <c r="AA66" i="12"/>
  <c r="Z66" i="12"/>
  <c r="Y66" i="12"/>
  <c r="X66" i="12"/>
  <c r="W66" i="12"/>
  <c r="V66" i="12"/>
  <c r="S66" i="12"/>
  <c r="AG65" i="12"/>
  <c r="AF65" i="12"/>
  <c r="AE65" i="12"/>
  <c r="AD65" i="12"/>
  <c r="AC65" i="12"/>
  <c r="AB65" i="12"/>
  <c r="AA65" i="12"/>
  <c r="Z65" i="12"/>
  <c r="Y65" i="12"/>
  <c r="X65" i="12"/>
  <c r="W65" i="12"/>
  <c r="V65" i="12"/>
  <c r="S65" i="12"/>
  <c r="AG64" i="12"/>
  <c r="AF64" i="12"/>
  <c r="AE64" i="12"/>
  <c r="AD64" i="12"/>
  <c r="AC64" i="12"/>
  <c r="AB64" i="12"/>
  <c r="AA64" i="12"/>
  <c r="Z64" i="12"/>
  <c r="Y64" i="12"/>
  <c r="X64" i="12"/>
  <c r="W64" i="12"/>
  <c r="V64" i="12"/>
  <c r="S64" i="12"/>
  <c r="AG63" i="12"/>
  <c r="AF63" i="12"/>
  <c r="AE63" i="12"/>
  <c r="AD63" i="12"/>
  <c r="AC63" i="12"/>
  <c r="AB63" i="12"/>
  <c r="AA63" i="12"/>
  <c r="Z63" i="12"/>
  <c r="Y63" i="12"/>
  <c r="X63" i="12"/>
  <c r="W63" i="12"/>
  <c r="V63" i="12"/>
  <c r="S63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S62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S61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S60" i="12"/>
  <c r="AG59" i="12"/>
  <c r="AF59" i="12"/>
  <c r="AE59" i="12"/>
  <c r="AD59" i="12"/>
  <c r="AC59" i="12"/>
  <c r="AB59" i="12"/>
  <c r="AA59" i="12"/>
  <c r="Z59" i="12"/>
  <c r="Y59" i="12"/>
  <c r="X59" i="12"/>
  <c r="W59" i="12"/>
  <c r="V59" i="12"/>
  <c r="S59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S58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S57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S56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S55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S54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S53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S52" i="12"/>
  <c r="AG51" i="12"/>
  <c r="AF51" i="12"/>
  <c r="AE51" i="12"/>
  <c r="AD51" i="12"/>
  <c r="AC51" i="12"/>
  <c r="AB51" i="12"/>
  <c r="AA51" i="12"/>
  <c r="Z51" i="12"/>
  <c r="Y51" i="12"/>
  <c r="X51" i="12"/>
  <c r="W51" i="12"/>
  <c r="V51" i="12"/>
  <c r="S51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S50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S49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S48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S47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S46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S45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S44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S43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S42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S41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S40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S36" i="12"/>
  <c r="J36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S35" i="12"/>
  <c r="J35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S34" i="12"/>
  <c r="J34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S33" i="12"/>
  <c r="J33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S32" i="12"/>
  <c r="J32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S31" i="12"/>
  <c r="J31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S30" i="12"/>
  <c r="J30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S29" i="12"/>
  <c r="J29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S28" i="12"/>
  <c r="J28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S27" i="12"/>
  <c r="J27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S26" i="12"/>
  <c r="J26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S25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S24" i="12"/>
  <c r="J24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S23" i="12"/>
  <c r="J23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S22" i="12"/>
  <c r="J22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S21" i="12"/>
  <c r="J21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S20" i="12"/>
  <c r="J20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S19" i="12"/>
  <c r="J19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S18" i="12"/>
  <c r="J18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S17" i="12"/>
  <c r="J17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S16" i="12"/>
  <c r="J16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S15" i="12"/>
  <c r="J15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S14" i="12"/>
  <c r="J14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S13" i="12"/>
  <c r="J13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S12" i="12"/>
  <c r="J12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S11" i="12"/>
  <c r="J11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S10" i="12"/>
  <c r="J10" i="12"/>
  <c r="AG9" i="12"/>
  <c r="AF9" i="12"/>
  <c r="AE9" i="12"/>
  <c r="AD9" i="12"/>
  <c r="AC9" i="12"/>
  <c r="AB9" i="12"/>
  <c r="AA9" i="12"/>
  <c r="Z9" i="12"/>
  <c r="Y9" i="12"/>
  <c r="X9" i="12"/>
  <c r="W9" i="12"/>
  <c r="V9" i="12"/>
  <c r="S9" i="12"/>
  <c r="J9" i="12"/>
  <c r="AG8" i="12"/>
  <c r="AF8" i="12"/>
  <c r="AE8" i="12"/>
  <c r="AD8" i="12"/>
  <c r="AC8" i="12"/>
  <c r="AB8" i="12"/>
  <c r="AA8" i="12"/>
  <c r="Z8" i="12"/>
  <c r="Y8" i="12"/>
  <c r="X8" i="12"/>
  <c r="W8" i="12"/>
  <c r="V8" i="12"/>
  <c r="S8" i="12"/>
  <c r="J8" i="12"/>
  <c r="AG7" i="12"/>
  <c r="AF7" i="12"/>
  <c r="AE7" i="12"/>
  <c r="AD7" i="12"/>
  <c r="AC7" i="12"/>
  <c r="AB7" i="12"/>
  <c r="AA7" i="12"/>
  <c r="Z7" i="12"/>
  <c r="Y7" i="12"/>
  <c r="X7" i="12"/>
  <c r="W7" i="12"/>
  <c r="V7" i="12"/>
  <c r="S7" i="12"/>
  <c r="J7" i="12"/>
  <c r="AG6" i="12"/>
  <c r="AF6" i="12"/>
  <c r="AE6" i="12"/>
  <c r="AD6" i="12"/>
  <c r="AC6" i="12"/>
  <c r="AB6" i="12"/>
  <c r="AA6" i="12"/>
  <c r="Z6" i="12"/>
  <c r="Y6" i="12"/>
  <c r="X6" i="12"/>
  <c r="W6" i="12"/>
  <c r="V6" i="12"/>
  <c r="S6" i="12"/>
  <c r="J6" i="12"/>
  <c r="AG5" i="12"/>
  <c r="AF5" i="12"/>
  <c r="AE5" i="12"/>
  <c r="AD5" i="12"/>
  <c r="AC5" i="12"/>
  <c r="AB5" i="12"/>
  <c r="AA5" i="12"/>
  <c r="Z5" i="12"/>
  <c r="Y5" i="12"/>
  <c r="X5" i="12"/>
  <c r="W5" i="12"/>
  <c r="V5" i="12"/>
  <c r="S5" i="12"/>
  <c r="J5" i="12"/>
  <c r="R54" i="13" l="1"/>
  <c r="R25" i="14"/>
  <c r="L25" i="14" s="1"/>
  <c r="M25" i="14" s="1"/>
  <c r="N25" i="14" s="1"/>
  <c r="O25" i="14" s="1"/>
  <c r="R53" i="14"/>
  <c r="L53" i="14" s="1"/>
  <c r="M53" i="14" s="1"/>
  <c r="N53" i="14" s="1"/>
  <c r="O53" i="14" s="1"/>
  <c r="R54" i="14"/>
  <c r="L54" i="14" s="1"/>
  <c r="M54" i="14" s="1"/>
  <c r="N54" i="14" s="1"/>
  <c r="O54" i="14" s="1"/>
  <c r="R41" i="15"/>
  <c r="L41" i="15" s="1"/>
  <c r="M41" i="15" s="1"/>
  <c r="N41" i="15" s="1"/>
  <c r="O41" i="15" s="1"/>
  <c r="R57" i="15"/>
  <c r="L57" i="15" s="1"/>
  <c r="M57" i="15" s="1"/>
  <c r="N57" i="15" s="1"/>
  <c r="O57" i="15" s="1"/>
  <c r="R110" i="15"/>
  <c r="L110" i="15" s="1"/>
  <c r="M110" i="15" s="1"/>
  <c r="N110" i="15" s="1"/>
  <c r="O110" i="15" s="1"/>
  <c r="R53" i="13"/>
  <c r="R42" i="12"/>
  <c r="L42" i="12" s="1"/>
  <c r="M42" i="12" s="1"/>
  <c r="N42" i="12" s="1"/>
  <c r="O42" i="12" s="1"/>
  <c r="R32" i="12"/>
  <c r="L32" i="12" s="1"/>
  <c r="M32" i="12" s="1"/>
  <c r="N32" i="12" s="1"/>
  <c r="O32" i="12" s="1"/>
  <c r="R49" i="15"/>
  <c r="L49" i="15" s="1"/>
  <c r="M49" i="15" s="1"/>
  <c r="N49" i="15" s="1"/>
  <c r="O49" i="15" s="1"/>
  <c r="R47" i="12"/>
  <c r="L47" i="12" s="1"/>
  <c r="M47" i="12" s="1"/>
  <c r="N47" i="12" s="1"/>
  <c r="O47" i="12" s="1"/>
  <c r="R58" i="12"/>
  <c r="L58" i="12" s="1"/>
  <c r="M58" i="12" s="1"/>
  <c r="N58" i="12" s="1"/>
  <c r="O58" i="12" s="1"/>
  <c r="R88" i="14"/>
  <c r="L88" i="14" s="1"/>
  <c r="M88" i="14" s="1"/>
  <c r="N88" i="14" s="1"/>
  <c r="O88" i="14" s="1"/>
  <c r="R96" i="14"/>
  <c r="L96" i="14" s="1"/>
  <c r="M96" i="14" s="1"/>
  <c r="N96" i="14" s="1"/>
  <c r="O96" i="14" s="1"/>
  <c r="R104" i="14"/>
  <c r="L104" i="14" s="1"/>
  <c r="M104" i="14" s="1"/>
  <c r="N104" i="14" s="1"/>
  <c r="O104" i="14" s="1"/>
  <c r="R91" i="15"/>
  <c r="L91" i="15" s="1"/>
  <c r="M91" i="15" s="1"/>
  <c r="N91" i="15" s="1"/>
  <c r="O91" i="15" s="1"/>
  <c r="R77" i="13"/>
  <c r="L77" i="13" s="1"/>
  <c r="M77" i="13" s="1"/>
  <c r="N77" i="13" s="1"/>
  <c r="O77" i="13" s="1"/>
  <c r="R51" i="13"/>
  <c r="L51" i="13" s="1"/>
  <c r="M51" i="13" s="1"/>
  <c r="N51" i="13" s="1"/>
  <c r="O51" i="13" s="1"/>
  <c r="R6" i="14"/>
  <c r="L6" i="14" s="1"/>
  <c r="M6" i="14" s="1"/>
  <c r="N6" i="14" s="1"/>
  <c r="O6" i="14" s="1"/>
  <c r="R13" i="15"/>
  <c r="L13" i="15" s="1"/>
  <c r="M13" i="15" s="1"/>
  <c r="N13" i="15" s="1"/>
  <c r="O13" i="15" s="1"/>
  <c r="R29" i="15"/>
  <c r="L29" i="15" s="1"/>
  <c r="M29" i="15" s="1"/>
  <c r="N29" i="15" s="1"/>
  <c r="O29" i="15" s="1"/>
  <c r="R107" i="15"/>
  <c r="L107" i="15" s="1"/>
  <c r="M107" i="15" s="1"/>
  <c r="N107" i="15" s="1"/>
  <c r="O107" i="15" s="1"/>
  <c r="R50" i="14"/>
  <c r="L50" i="14" s="1"/>
  <c r="M50" i="14" s="1"/>
  <c r="N50" i="14" s="1"/>
  <c r="O50" i="14" s="1"/>
  <c r="R66" i="14"/>
  <c r="L66" i="14" s="1"/>
  <c r="M66" i="14" s="1"/>
  <c r="N66" i="14" s="1"/>
  <c r="O66" i="14" s="1"/>
  <c r="R6" i="15"/>
  <c r="L6" i="15" s="1"/>
  <c r="M6" i="15" s="1"/>
  <c r="N6" i="15" s="1"/>
  <c r="O6" i="15" s="1"/>
  <c r="R22" i="15"/>
  <c r="L22" i="15" s="1"/>
  <c r="M22" i="15" s="1"/>
  <c r="N22" i="15" s="1"/>
  <c r="O22" i="15" s="1"/>
  <c r="R5" i="13"/>
  <c r="L5" i="13" s="1"/>
  <c r="R63" i="13"/>
  <c r="L63" i="13" s="1"/>
  <c r="M63" i="13" s="1"/>
  <c r="N63" i="13" s="1"/>
  <c r="O63" i="13" s="1"/>
  <c r="R57" i="13"/>
  <c r="L57" i="13" s="1"/>
  <c r="M57" i="13" s="1"/>
  <c r="N57" i="13" s="1"/>
  <c r="O57" i="13" s="1"/>
  <c r="R100" i="13"/>
  <c r="L100" i="13" s="1"/>
  <c r="M100" i="13" s="1"/>
  <c r="N100" i="13" s="1"/>
  <c r="O100" i="13" s="1"/>
  <c r="R73" i="13"/>
  <c r="L73" i="13" s="1"/>
  <c r="M73" i="13" s="1"/>
  <c r="N73" i="13" s="1"/>
  <c r="O73" i="13" s="1"/>
  <c r="R52" i="15"/>
  <c r="L52" i="15" s="1"/>
  <c r="M52" i="15" s="1"/>
  <c r="N52" i="15" s="1"/>
  <c r="O52" i="15" s="1"/>
  <c r="R15" i="12"/>
  <c r="L15" i="12" s="1"/>
  <c r="M15" i="12" s="1"/>
  <c r="N15" i="12" s="1"/>
  <c r="O15" i="12" s="1"/>
  <c r="R31" i="12"/>
  <c r="L31" i="12" s="1"/>
  <c r="M31" i="12" s="1"/>
  <c r="N31" i="12" s="1"/>
  <c r="O31" i="12" s="1"/>
  <c r="R16" i="15"/>
  <c r="L16" i="15" s="1"/>
  <c r="M16" i="15" s="1"/>
  <c r="N16" i="15" s="1"/>
  <c r="O16" i="15" s="1"/>
  <c r="R77" i="15"/>
  <c r="L77" i="15" s="1"/>
  <c r="M77" i="15" s="1"/>
  <c r="N77" i="15" s="1"/>
  <c r="O77" i="15" s="1"/>
  <c r="R46" i="15"/>
  <c r="L46" i="15" s="1"/>
  <c r="M46" i="15" s="1"/>
  <c r="N46" i="15" s="1"/>
  <c r="O46" i="15" s="1"/>
  <c r="R30" i="13"/>
  <c r="L30" i="13" s="1"/>
  <c r="M30" i="13" s="1"/>
  <c r="N30" i="13" s="1"/>
  <c r="O30" i="13" s="1"/>
  <c r="R49" i="13"/>
  <c r="L49" i="13" s="1"/>
  <c r="M49" i="13" s="1"/>
  <c r="N49" i="13" s="1"/>
  <c r="O49" i="13" s="1"/>
  <c r="R13" i="14"/>
  <c r="L13" i="14" s="1"/>
  <c r="M13" i="14" s="1"/>
  <c r="N13" i="14" s="1"/>
  <c r="O13" i="14" s="1"/>
  <c r="R16" i="13"/>
  <c r="L16" i="13" s="1"/>
  <c r="M16" i="13" s="1"/>
  <c r="N16" i="13" s="1"/>
  <c r="O16" i="13" s="1"/>
  <c r="R19" i="13"/>
  <c r="L19" i="13" s="1"/>
  <c r="M19" i="13" s="1"/>
  <c r="N19" i="13" s="1"/>
  <c r="O19" i="13" s="1"/>
  <c r="R93" i="15"/>
  <c r="L93" i="15" s="1"/>
  <c r="M93" i="15" s="1"/>
  <c r="N93" i="15" s="1"/>
  <c r="O93" i="15" s="1"/>
  <c r="R88" i="12"/>
  <c r="L88" i="12" s="1"/>
  <c r="M88" i="12" s="1"/>
  <c r="N88" i="12" s="1"/>
  <c r="O88" i="12" s="1"/>
  <c r="R47" i="13"/>
  <c r="L47" i="13" s="1"/>
  <c r="M47" i="13" s="1"/>
  <c r="N47" i="13" s="1"/>
  <c r="O47" i="13" s="1"/>
  <c r="R5" i="15"/>
  <c r="L5" i="15" s="1"/>
  <c r="R21" i="15"/>
  <c r="L21" i="15" s="1"/>
  <c r="M21" i="15" s="1"/>
  <c r="N21" i="15" s="1"/>
  <c r="O21" i="15" s="1"/>
  <c r="R110" i="13"/>
  <c r="L110" i="13" s="1"/>
  <c r="M110" i="13" s="1"/>
  <c r="N110" i="13" s="1"/>
  <c r="O110" i="13" s="1"/>
  <c r="R32" i="14"/>
  <c r="L32" i="14" s="1"/>
  <c r="M32" i="14" s="1"/>
  <c r="N32" i="14" s="1"/>
  <c r="O32" i="14" s="1"/>
  <c r="R47" i="14"/>
  <c r="L47" i="14" s="1"/>
  <c r="M47" i="14" s="1"/>
  <c r="N47" i="14" s="1"/>
  <c r="O47" i="14" s="1"/>
  <c r="R58" i="14"/>
  <c r="L58" i="14" s="1"/>
  <c r="M58" i="14" s="1"/>
  <c r="N58" i="14" s="1"/>
  <c r="O58" i="14" s="1"/>
  <c r="R34" i="12"/>
  <c r="L34" i="12" s="1"/>
  <c r="M34" i="12" s="1"/>
  <c r="N34" i="12" s="1"/>
  <c r="O34" i="12" s="1"/>
  <c r="R12" i="13"/>
  <c r="L12" i="13" s="1"/>
  <c r="M12" i="13" s="1"/>
  <c r="N12" i="13" s="1"/>
  <c r="O12" i="13" s="1"/>
  <c r="R15" i="13"/>
  <c r="L15" i="13" s="1"/>
  <c r="M15" i="13" s="1"/>
  <c r="N15" i="13" s="1"/>
  <c r="O15" i="13" s="1"/>
  <c r="R29" i="13"/>
  <c r="L29" i="13" s="1"/>
  <c r="M29" i="13" s="1"/>
  <c r="N29" i="13" s="1"/>
  <c r="O29" i="13" s="1"/>
  <c r="R64" i="12"/>
  <c r="L64" i="12" s="1"/>
  <c r="M64" i="12" s="1"/>
  <c r="N64" i="12" s="1"/>
  <c r="O64" i="12" s="1"/>
  <c r="R40" i="13"/>
  <c r="L40" i="13" s="1"/>
  <c r="R62" i="13"/>
  <c r="L62" i="13" s="1"/>
  <c r="M62" i="13" s="1"/>
  <c r="N62" i="13" s="1"/>
  <c r="O62" i="13" s="1"/>
  <c r="R18" i="13"/>
  <c r="L18" i="13" s="1"/>
  <c r="M18" i="13" s="1"/>
  <c r="N18" i="13" s="1"/>
  <c r="O18" i="13" s="1"/>
  <c r="R15" i="14"/>
  <c r="L15" i="14" s="1"/>
  <c r="M15" i="14" s="1"/>
  <c r="N15" i="14" s="1"/>
  <c r="O15" i="14" s="1"/>
  <c r="R11" i="12"/>
  <c r="L11" i="12" s="1"/>
  <c r="M11" i="12" s="1"/>
  <c r="N11" i="12" s="1"/>
  <c r="O11" i="12" s="1"/>
  <c r="R50" i="12"/>
  <c r="L50" i="12" s="1"/>
  <c r="M50" i="12" s="1"/>
  <c r="N50" i="12" s="1"/>
  <c r="O50" i="12" s="1"/>
  <c r="R70" i="12"/>
  <c r="L70" i="12" s="1"/>
  <c r="M70" i="12" s="1"/>
  <c r="N70" i="12" s="1"/>
  <c r="O70" i="12" s="1"/>
  <c r="R46" i="13"/>
  <c r="L46" i="13" s="1"/>
  <c r="M46" i="13" s="1"/>
  <c r="N46" i="13" s="1"/>
  <c r="O46" i="13" s="1"/>
  <c r="R91" i="13"/>
  <c r="L91" i="13" s="1"/>
  <c r="M91" i="13" s="1"/>
  <c r="N91" i="13" s="1"/>
  <c r="O91" i="13" s="1"/>
  <c r="R30" i="14"/>
  <c r="L30" i="14" s="1"/>
  <c r="M30" i="14" s="1"/>
  <c r="N30" i="14" s="1"/>
  <c r="O30" i="14" s="1"/>
  <c r="R35" i="15"/>
  <c r="L35" i="15" s="1"/>
  <c r="M35" i="15" s="1"/>
  <c r="N35" i="15" s="1"/>
  <c r="O35" i="15" s="1"/>
  <c r="R42" i="15"/>
  <c r="L42" i="15" s="1"/>
  <c r="M42" i="15" s="1"/>
  <c r="N42" i="15" s="1"/>
  <c r="O42" i="15" s="1"/>
  <c r="R82" i="15"/>
  <c r="L82" i="15" s="1"/>
  <c r="M82" i="15" s="1"/>
  <c r="N82" i="15" s="1"/>
  <c r="O82" i="15" s="1"/>
  <c r="R89" i="13"/>
  <c r="L89" i="13" s="1"/>
  <c r="M89" i="13" s="1"/>
  <c r="N89" i="13" s="1"/>
  <c r="O89" i="13" s="1"/>
  <c r="R107" i="13"/>
  <c r="L107" i="13" s="1"/>
  <c r="M107" i="13" s="1"/>
  <c r="N107" i="13" s="1"/>
  <c r="O107" i="13" s="1"/>
  <c r="R108" i="13"/>
  <c r="L108" i="13" s="1"/>
  <c r="M108" i="13" s="1"/>
  <c r="N108" i="13" s="1"/>
  <c r="O108" i="13" s="1"/>
  <c r="R71" i="13"/>
  <c r="L71" i="13" s="1"/>
  <c r="M71" i="13" s="1"/>
  <c r="N71" i="13" s="1"/>
  <c r="O71" i="13" s="1"/>
  <c r="R48" i="14"/>
  <c r="L48" i="14" s="1"/>
  <c r="M48" i="14" s="1"/>
  <c r="N48" i="14" s="1"/>
  <c r="O48" i="14" s="1"/>
  <c r="R70" i="14"/>
  <c r="L70" i="14" s="1"/>
  <c r="M70" i="14" s="1"/>
  <c r="N70" i="14" s="1"/>
  <c r="O70" i="14" s="1"/>
  <c r="R87" i="14"/>
  <c r="L87" i="14" s="1"/>
  <c r="M87" i="14" s="1"/>
  <c r="N87" i="14" s="1"/>
  <c r="O87" i="14" s="1"/>
  <c r="R95" i="14"/>
  <c r="L95" i="14" s="1"/>
  <c r="M95" i="14" s="1"/>
  <c r="N95" i="14" s="1"/>
  <c r="O95" i="14" s="1"/>
  <c r="R12" i="15"/>
  <c r="L12" i="15" s="1"/>
  <c r="M12" i="15" s="1"/>
  <c r="N12" i="15" s="1"/>
  <c r="O12" i="15" s="1"/>
  <c r="R28" i="15"/>
  <c r="L28" i="15" s="1"/>
  <c r="R23" i="12"/>
  <c r="L23" i="12" s="1"/>
  <c r="M23" i="12" s="1"/>
  <c r="N23" i="12" s="1"/>
  <c r="O23" i="12" s="1"/>
  <c r="R41" i="12"/>
  <c r="L41" i="12" s="1"/>
  <c r="M41" i="12" s="1"/>
  <c r="N41" i="12" s="1"/>
  <c r="O41" i="12" s="1"/>
  <c r="R63" i="12"/>
  <c r="L63" i="12" s="1"/>
  <c r="M63" i="12" s="1"/>
  <c r="N63" i="12" s="1"/>
  <c r="O63" i="12" s="1"/>
  <c r="R21" i="13"/>
  <c r="L21" i="13" s="1"/>
  <c r="M21" i="13" s="1"/>
  <c r="N21" i="13" s="1"/>
  <c r="O21" i="13" s="1"/>
  <c r="R22" i="13"/>
  <c r="L22" i="13" s="1"/>
  <c r="M22" i="13" s="1"/>
  <c r="N22" i="13" s="1"/>
  <c r="O22" i="13" s="1"/>
  <c r="R34" i="13"/>
  <c r="L34" i="13" s="1"/>
  <c r="R70" i="13"/>
  <c r="L70" i="13" s="1"/>
  <c r="M70" i="13" s="1"/>
  <c r="N70" i="13" s="1"/>
  <c r="O70" i="13" s="1"/>
  <c r="R87" i="13"/>
  <c r="L87" i="13" s="1"/>
  <c r="M87" i="13" s="1"/>
  <c r="N87" i="13" s="1"/>
  <c r="O87" i="13" s="1"/>
  <c r="R83" i="14"/>
  <c r="L83" i="14" s="1"/>
  <c r="M83" i="14" s="1"/>
  <c r="N83" i="14" s="1"/>
  <c r="O83" i="14" s="1"/>
  <c r="R15" i="15"/>
  <c r="L15" i="15" s="1"/>
  <c r="M15" i="15" s="1"/>
  <c r="N15" i="15" s="1"/>
  <c r="O15" i="15" s="1"/>
  <c r="R57" i="12"/>
  <c r="L57" i="12" s="1"/>
  <c r="M57" i="12" s="1"/>
  <c r="N57" i="12" s="1"/>
  <c r="O57" i="12" s="1"/>
  <c r="R106" i="13"/>
  <c r="L106" i="13" s="1"/>
  <c r="M106" i="13" s="1"/>
  <c r="N106" i="13" s="1"/>
  <c r="O106" i="13" s="1"/>
  <c r="R62" i="15"/>
  <c r="L62" i="15" s="1"/>
  <c r="M62" i="15" s="1"/>
  <c r="N62" i="15" s="1"/>
  <c r="O62" i="15" s="1"/>
  <c r="R108" i="12"/>
  <c r="L108" i="12" s="1"/>
  <c r="M108" i="12" s="1"/>
  <c r="N108" i="12" s="1"/>
  <c r="O108" i="12" s="1"/>
  <c r="R93" i="13"/>
  <c r="L93" i="13" s="1"/>
  <c r="M93" i="13" s="1"/>
  <c r="N93" i="13" s="1"/>
  <c r="O93" i="13" s="1"/>
  <c r="R96" i="13"/>
  <c r="L96" i="13" s="1"/>
  <c r="M96" i="13" s="1"/>
  <c r="N96" i="13" s="1"/>
  <c r="O96" i="13" s="1"/>
  <c r="R30" i="12"/>
  <c r="L30" i="12" s="1"/>
  <c r="M30" i="12" s="1"/>
  <c r="N30" i="12" s="1"/>
  <c r="O30" i="12" s="1"/>
  <c r="R16" i="12"/>
  <c r="L16" i="12" s="1"/>
  <c r="M16" i="12" s="1"/>
  <c r="N16" i="12" s="1"/>
  <c r="O16" i="12" s="1"/>
  <c r="R40" i="12"/>
  <c r="L40" i="12" s="1"/>
  <c r="R28" i="13"/>
  <c r="L28" i="13" s="1"/>
  <c r="R99" i="13"/>
  <c r="L99" i="13" s="1"/>
  <c r="M99" i="13" s="1"/>
  <c r="N99" i="13" s="1"/>
  <c r="O99" i="13" s="1"/>
  <c r="R63" i="14"/>
  <c r="L63" i="14" s="1"/>
  <c r="M63" i="14" s="1"/>
  <c r="N63" i="14" s="1"/>
  <c r="O63" i="14" s="1"/>
  <c r="R62" i="12"/>
  <c r="L62" i="12" s="1"/>
  <c r="M62" i="12" s="1"/>
  <c r="N62" i="12" s="1"/>
  <c r="O62" i="12" s="1"/>
  <c r="R33" i="13"/>
  <c r="L33" i="13" s="1"/>
  <c r="M33" i="13" s="1"/>
  <c r="N33" i="13" s="1"/>
  <c r="O33" i="13" s="1"/>
  <c r="R31" i="14"/>
  <c r="L31" i="14" s="1"/>
  <c r="M31" i="14" s="1"/>
  <c r="N31" i="14" s="1"/>
  <c r="O31" i="14" s="1"/>
  <c r="R41" i="14"/>
  <c r="L41" i="14" s="1"/>
  <c r="M41" i="14" s="1"/>
  <c r="N41" i="14" s="1"/>
  <c r="O41" i="14" s="1"/>
  <c r="R73" i="15"/>
  <c r="L73" i="15" s="1"/>
  <c r="M73" i="15" s="1"/>
  <c r="N73" i="15" s="1"/>
  <c r="O73" i="15" s="1"/>
  <c r="R20" i="12"/>
  <c r="L20" i="12" s="1"/>
  <c r="M20" i="12" s="1"/>
  <c r="N20" i="12" s="1"/>
  <c r="O20" i="12" s="1"/>
  <c r="R77" i="12"/>
  <c r="L77" i="12" s="1"/>
  <c r="M77" i="12" s="1"/>
  <c r="N77" i="12" s="1"/>
  <c r="O77" i="12" s="1"/>
  <c r="R20" i="13"/>
  <c r="L20" i="13" s="1"/>
  <c r="M20" i="13" s="1"/>
  <c r="N20" i="13" s="1"/>
  <c r="O20" i="13" s="1"/>
  <c r="R23" i="13"/>
  <c r="L23" i="13" s="1"/>
  <c r="M23" i="13" s="1"/>
  <c r="N23" i="13" s="1"/>
  <c r="O23" i="13" s="1"/>
  <c r="R7" i="12"/>
  <c r="L7" i="12" s="1"/>
  <c r="M7" i="12" s="1"/>
  <c r="N7" i="12" s="1"/>
  <c r="O7" i="12" s="1"/>
  <c r="R36" i="13"/>
  <c r="L36" i="13" s="1"/>
  <c r="M36" i="13" s="1"/>
  <c r="N36" i="13" s="1"/>
  <c r="O36" i="13" s="1"/>
  <c r="R103" i="14"/>
  <c r="L103" i="14" s="1"/>
  <c r="M103" i="14" s="1"/>
  <c r="N103" i="14" s="1"/>
  <c r="O103" i="14" s="1"/>
  <c r="R92" i="12"/>
  <c r="L92" i="12" s="1"/>
  <c r="M92" i="12" s="1"/>
  <c r="N92" i="12" s="1"/>
  <c r="O92" i="12" s="1"/>
  <c r="R26" i="13"/>
  <c r="L26" i="13" s="1"/>
  <c r="M26" i="13" s="1"/>
  <c r="N26" i="13" s="1"/>
  <c r="O26" i="13" s="1"/>
  <c r="R58" i="13"/>
  <c r="L58" i="13" s="1"/>
  <c r="M58" i="13" s="1"/>
  <c r="N58" i="13" s="1"/>
  <c r="O58" i="13" s="1"/>
  <c r="R105" i="13"/>
  <c r="L105" i="13" s="1"/>
  <c r="M105" i="13" s="1"/>
  <c r="N105" i="13" s="1"/>
  <c r="O105" i="13" s="1"/>
  <c r="R22" i="14"/>
  <c r="L22" i="14" s="1"/>
  <c r="M22" i="14" s="1"/>
  <c r="N22" i="14" s="1"/>
  <c r="O22" i="14" s="1"/>
  <c r="R62" i="14"/>
  <c r="L62" i="14" s="1"/>
  <c r="M62" i="14" s="1"/>
  <c r="N62" i="14" s="1"/>
  <c r="O62" i="14" s="1"/>
  <c r="R81" i="14"/>
  <c r="L81" i="14" s="1"/>
  <c r="M81" i="14" s="1"/>
  <c r="N81" i="14" s="1"/>
  <c r="O81" i="14" s="1"/>
  <c r="R99" i="14"/>
  <c r="L99" i="14" s="1"/>
  <c r="M99" i="14" s="1"/>
  <c r="N99" i="14" s="1"/>
  <c r="O99" i="14" s="1"/>
  <c r="R70" i="15"/>
  <c r="L70" i="15" s="1"/>
  <c r="M70" i="15" s="1"/>
  <c r="N70" i="15" s="1"/>
  <c r="O70" i="15" s="1"/>
  <c r="R80" i="15"/>
  <c r="L80" i="15" s="1"/>
  <c r="M80" i="15" s="1"/>
  <c r="N80" i="15" s="1"/>
  <c r="O80" i="15" s="1"/>
  <c r="R89" i="15"/>
  <c r="L89" i="15" s="1"/>
  <c r="M89" i="15" s="1"/>
  <c r="N89" i="15" s="1"/>
  <c r="O89" i="15" s="1"/>
  <c r="R105" i="15"/>
  <c r="L105" i="15" s="1"/>
  <c r="M105" i="15" s="1"/>
  <c r="N105" i="15" s="1"/>
  <c r="O105" i="15" s="1"/>
  <c r="R14" i="12"/>
  <c r="L14" i="12" s="1"/>
  <c r="M14" i="12" s="1"/>
  <c r="N14" i="12" s="1"/>
  <c r="O14" i="12" s="1"/>
  <c r="R27" i="12"/>
  <c r="L27" i="12" s="1"/>
  <c r="M27" i="12" s="1"/>
  <c r="N27" i="12" s="1"/>
  <c r="O27" i="12" s="1"/>
  <c r="R46" i="12"/>
  <c r="L46" i="12" s="1"/>
  <c r="M46" i="12" s="1"/>
  <c r="N46" i="12" s="1"/>
  <c r="O46" i="12" s="1"/>
  <c r="R66" i="12"/>
  <c r="L66" i="12" s="1"/>
  <c r="M66" i="12" s="1"/>
  <c r="N66" i="12" s="1"/>
  <c r="O66" i="12" s="1"/>
  <c r="R89" i="12"/>
  <c r="L89" i="12" s="1"/>
  <c r="M89" i="12" s="1"/>
  <c r="N89" i="12" s="1"/>
  <c r="O89" i="12" s="1"/>
  <c r="R105" i="12"/>
  <c r="L105" i="12" s="1"/>
  <c r="M105" i="12" s="1"/>
  <c r="N105" i="12" s="1"/>
  <c r="O105" i="12" s="1"/>
  <c r="R13" i="13"/>
  <c r="L13" i="13" s="1"/>
  <c r="M13" i="13" s="1"/>
  <c r="N13" i="13" s="1"/>
  <c r="O13" i="13" s="1"/>
  <c r="R14" i="13"/>
  <c r="L14" i="13" s="1"/>
  <c r="M14" i="13" s="1"/>
  <c r="N14" i="13" s="1"/>
  <c r="O14" i="13" s="1"/>
  <c r="R55" i="13"/>
  <c r="L55" i="13" s="1"/>
  <c r="M55" i="13" s="1"/>
  <c r="N55" i="13" s="1"/>
  <c r="O55" i="13" s="1"/>
  <c r="R95" i="13"/>
  <c r="L95" i="13" s="1"/>
  <c r="M95" i="13" s="1"/>
  <c r="N95" i="13" s="1"/>
  <c r="O95" i="13" s="1"/>
  <c r="R81" i="12"/>
  <c r="L81" i="12" s="1"/>
  <c r="M81" i="12" s="1"/>
  <c r="N81" i="12" s="1"/>
  <c r="O81" i="12" s="1"/>
  <c r="R58" i="15"/>
  <c r="L58" i="15" s="1"/>
  <c r="M58" i="15" s="1"/>
  <c r="N58" i="15" s="1"/>
  <c r="O58" i="15" s="1"/>
  <c r="R18" i="12"/>
  <c r="L18" i="12" s="1"/>
  <c r="M18" i="12" s="1"/>
  <c r="N18" i="12" s="1"/>
  <c r="O18" i="12" s="1"/>
  <c r="R6" i="13"/>
  <c r="L6" i="13" s="1"/>
  <c r="M6" i="13" s="1"/>
  <c r="N6" i="13" s="1"/>
  <c r="O6" i="13" s="1"/>
  <c r="R32" i="13"/>
  <c r="L32" i="13" s="1"/>
  <c r="M32" i="13" s="1"/>
  <c r="N32" i="13" s="1"/>
  <c r="O32" i="13" s="1"/>
  <c r="R41" i="13"/>
  <c r="L41" i="13" s="1"/>
  <c r="M41" i="13" s="1"/>
  <c r="N41" i="13" s="1"/>
  <c r="O41" i="13" s="1"/>
  <c r="R42" i="13"/>
  <c r="L42" i="13" s="1"/>
  <c r="M42" i="13" s="1"/>
  <c r="N42" i="13" s="1"/>
  <c r="O42" i="13" s="1"/>
  <c r="R77" i="14"/>
  <c r="L77" i="14" s="1"/>
  <c r="M77" i="14" s="1"/>
  <c r="N77" i="14" s="1"/>
  <c r="O77" i="14" s="1"/>
  <c r="R10" i="15"/>
  <c r="L10" i="15" s="1"/>
  <c r="M10" i="15" s="1"/>
  <c r="N10" i="15" s="1"/>
  <c r="O10" i="15" s="1"/>
  <c r="R48" i="12"/>
  <c r="L48" i="12" s="1"/>
  <c r="M48" i="12" s="1"/>
  <c r="N48" i="12" s="1"/>
  <c r="O48" i="12" s="1"/>
  <c r="R65" i="12"/>
  <c r="L65" i="12" s="1"/>
  <c r="M65" i="12" s="1"/>
  <c r="N65" i="12" s="1"/>
  <c r="O65" i="12" s="1"/>
  <c r="R71" i="12"/>
  <c r="L71" i="12" s="1"/>
  <c r="M71" i="12" s="1"/>
  <c r="N71" i="12" s="1"/>
  <c r="O71" i="12" s="1"/>
  <c r="R90" i="12"/>
  <c r="L90" i="12" s="1"/>
  <c r="M90" i="12" s="1"/>
  <c r="N90" i="12" s="1"/>
  <c r="O90" i="12" s="1"/>
  <c r="R27" i="13"/>
  <c r="L27" i="13" s="1"/>
  <c r="M27" i="13" s="1"/>
  <c r="N27" i="13" s="1"/>
  <c r="O27" i="13" s="1"/>
  <c r="R52" i="13"/>
  <c r="L52" i="13" s="1"/>
  <c r="M52" i="13" s="1"/>
  <c r="N52" i="13" s="1"/>
  <c r="O52" i="13" s="1"/>
  <c r="R69" i="13"/>
  <c r="L69" i="13" s="1"/>
  <c r="M69" i="13" s="1"/>
  <c r="N69" i="13" s="1"/>
  <c r="O69" i="13" s="1"/>
  <c r="R72" i="13"/>
  <c r="L72" i="13" s="1"/>
  <c r="M72" i="13" s="1"/>
  <c r="N72" i="13" s="1"/>
  <c r="O72" i="13" s="1"/>
  <c r="R90" i="13"/>
  <c r="L90" i="13" s="1"/>
  <c r="M90" i="13" s="1"/>
  <c r="N90" i="13" s="1"/>
  <c r="O90" i="13" s="1"/>
  <c r="R10" i="13"/>
  <c r="L10" i="13" s="1"/>
  <c r="M10" i="13" s="1"/>
  <c r="N10" i="13" s="1"/>
  <c r="O10" i="13" s="1"/>
  <c r="R42" i="14"/>
  <c r="L42" i="14" s="1"/>
  <c r="M42" i="14" s="1"/>
  <c r="N42" i="14" s="1"/>
  <c r="O42" i="14" s="1"/>
  <c r="R64" i="14"/>
  <c r="L64" i="14" s="1"/>
  <c r="M64" i="14" s="1"/>
  <c r="N64" i="14" s="1"/>
  <c r="O64" i="14" s="1"/>
  <c r="R32" i="15"/>
  <c r="L32" i="15" s="1"/>
  <c r="M32" i="15" s="1"/>
  <c r="N32" i="15" s="1"/>
  <c r="O32" i="15" s="1"/>
  <c r="R66" i="15"/>
  <c r="L66" i="15" s="1"/>
  <c r="M66" i="15" s="1"/>
  <c r="N66" i="15" s="1"/>
  <c r="O66" i="15" s="1"/>
  <c r="R83" i="15"/>
  <c r="L83" i="15" s="1"/>
  <c r="M83" i="15" s="1"/>
  <c r="N83" i="15" s="1"/>
  <c r="O83" i="15" s="1"/>
  <c r="R96" i="15"/>
  <c r="L96" i="15" s="1"/>
  <c r="M96" i="15" s="1"/>
  <c r="N96" i="15" s="1"/>
  <c r="O96" i="15" s="1"/>
  <c r="R21" i="12"/>
  <c r="L21" i="12" s="1"/>
  <c r="M21" i="12" s="1"/>
  <c r="N21" i="12" s="1"/>
  <c r="O21" i="12" s="1"/>
  <c r="R66" i="13"/>
  <c r="L66" i="13" s="1"/>
  <c r="M66" i="13" s="1"/>
  <c r="N66" i="13" s="1"/>
  <c r="O66" i="13" s="1"/>
  <c r="R83" i="13"/>
  <c r="L83" i="13" s="1"/>
  <c r="M83" i="13" s="1"/>
  <c r="N83" i="13" s="1"/>
  <c r="O83" i="13" s="1"/>
  <c r="R103" i="13"/>
  <c r="L103" i="13" s="1"/>
  <c r="M103" i="13" s="1"/>
  <c r="N103" i="13" s="1"/>
  <c r="O103" i="13" s="1"/>
  <c r="R5" i="14"/>
  <c r="L5" i="14" s="1"/>
  <c r="R10" i="14"/>
  <c r="L10" i="14" s="1"/>
  <c r="M10" i="14" s="1"/>
  <c r="N10" i="14" s="1"/>
  <c r="O10" i="14" s="1"/>
  <c r="R14" i="14"/>
  <c r="L14" i="14" s="1"/>
  <c r="M14" i="14" s="1"/>
  <c r="N14" i="14" s="1"/>
  <c r="O14" i="14" s="1"/>
  <c r="R23" i="14"/>
  <c r="L23" i="14" s="1"/>
  <c r="M23" i="14" s="1"/>
  <c r="N23" i="14" s="1"/>
  <c r="O23" i="14" s="1"/>
  <c r="R69" i="14"/>
  <c r="L69" i="14" s="1"/>
  <c r="M69" i="14" s="1"/>
  <c r="N69" i="14" s="1"/>
  <c r="O69" i="14" s="1"/>
  <c r="R105" i="14"/>
  <c r="L105" i="14" s="1"/>
  <c r="M105" i="14" s="1"/>
  <c r="N105" i="14" s="1"/>
  <c r="O105" i="14" s="1"/>
  <c r="R63" i="15"/>
  <c r="L63" i="15" s="1"/>
  <c r="M63" i="15" s="1"/>
  <c r="N63" i="15" s="1"/>
  <c r="O63" i="15" s="1"/>
  <c r="R102" i="15"/>
  <c r="L102" i="15" s="1"/>
  <c r="M102" i="15" s="1"/>
  <c r="N102" i="15" s="1"/>
  <c r="O102" i="15" s="1"/>
  <c r="R112" i="15"/>
  <c r="L112" i="15" s="1"/>
  <c r="M112" i="15" s="1"/>
  <c r="N112" i="15" s="1"/>
  <c r="O112" i="15" s="1"/>
  <c r="R57" i="14"/>
  <c r="L57" i="14" s="1"/>
  <c r="M57" i="14" s="1"/>
  <c r="N57" i="14" s="1"/>
  <c r="O57" i="14" s="1"/>
  <c r="R112" i="14"/>
  <c r="L112" i="14" s="1"/>
  <c r="M112" i="14" s="1"/>
  <c r="N112" i="14" s="1"/>
  <c r="O112" i="14" s="1"/>
  <c r="R19" i="12"/>
  <c r="L19" i="12" s="1"/>
  <c r="M19" i="12" s="1"/>
  <c r="N19" i="12" s="1"/>
  <c r="O19" i="12" s="1"/>
  <c r="R28" i="12"/>
  <c r="L28" i="12" s="1"/>
  <c r="R52" i="12"/>
  <c r="L52" i="12" s="1"/>
  <c r="M52" i="12" s="1"/>
  <c r="N52" i="12" s="1"/>
  <c r="O52" i="12" s="1"/>
  <c r="R69" i="12"/>
  <c r="L69" i="12" s="1"/>
  <c r="M69" i="12" s="1"/>
  <c r="N69" i="12" s="1"/>
  <c r="O69" i="12" s="1"/>
  <c r="R87" i="12"/>
  <c r="L87" i="12" s="1"/>
  <c r="M87" i="12" s="1"/>
  <c r="N87" i="12" s="1"/>
  <c r="O87" i="12" s="1"/>
  <c r="R96" i="12"/>
  <c r="L96" i="12" s="1"/>
  <c r="M96" i="12" s="1"/>
  <c r="N96" i="12" s="1"/>
  <c r="O96" i="12" s="1"/>
  <c r="R104" i="12"/>
  <c r="L104" i="12" s="1"/>
  <c r="M104" i="12" s="1"/>
  <c r="N104" i="12" s="1"/>
  <c r="O104" i="12" s="1"/>
  <c r="R82" i="13"/>
  <c r="L82" i="13" s="1"/>
  <c r="M82" i="13" s="1"/>
  <c r="N82" i="13" s="1"/>
  <c r="O82" i="13" s="1"/>
  <c r="R12" i="14"/>
  <c r="L12" i="14" s="1"/>
  <c r="M12" i="14" s="1"/>
  <c r="N12" i="14" s="1"/>
  <c r="O12" i="14" s="1"/>
  <c r="R27" i="14"/>
  <c r="L27" i="14" s="1"/>
  <c r="M27" i="14" s="1"/>
  <c r="N27" i="14" s="1"/>
  <c r="O27" i="14" s="1"/>
  <c r="R31" i="15"/>
  <c r="L31" i="15" s="1"/>
  <c r="M31" i="15" s="1"/>
  <c r="N31" i="15" s="1"/>
  <c r="O31" i="15" s="1"/>
  <c r="R95" i="15"/>
  <c r="L95" i="15" s="1"/>
  <c r="M95" i="15" s="1"/>
  <c r="N95" i="15" s="1"/>
  <c r="O95" i="15" s="1"/>
  <c r="R68" i="13"/>
  <c r="L68" i="13" s="1"/>
  <c r="M68" i="13" s="1"/>
  <c r="N68" i="13" s="1"/>
  <c r="O68" i="13" s="1"/>
  <c r="R29" i="14"/>
  <c r="L29" i="14" s="1"/>
  <c r="M29" i="14" s="1"/>
  <c r="N29" i="14" s="1"/>
  <c r="O29" i="14" s="1"/>
  <c r="R51" i="14"/>
  <c r="L51" i="14" s="1"/>
  <c r="M51" i="14" s="1"/>
  <c r="N51" i="14" s="1"/>
  <c r="O51" i="14" s="1"/>
  <c r="R73" i="14"/>
  <c r="L73" i="14" s="1"/>
  <c r="M73" i="14" s="1"/>
  <c r="N73" i="14" s="1"/>
  <c r="O73" i="14" s="1"/>
  <c r="R102" i="14"/>
  <c r="L102" i="14" s="1"/>
  <c r="M102" i="14" s="1"/>
  <c r="N102" i="14" s="1"/>
  <c r="O102" i="14" s="1"/>
  <c r="R65" i="15"/>
  <c r="L65" i="15" s="1"/>
  <c r="M65" i="15" s="1"/>
  <c r="N65" i="15" s="1"/>
  <c r="O65" i="15" s="1"/>
  <c r="R88" i="15"/>
  <c r="L88" i="15" s="1"/>
  <c r="M88" i="15" s="1"/>
  <c r="N88" i="15" s="1"/>
  <c r="O88" i="15" s="1"/>
  <c r="R54" i="15"/>
  <c r="L54" i="15" s="1"/>
  <c r="M54" i="15" s="1"/>
  <c r="N54" i="15" s="1"/>
  <c r="O54" i="15" s="1"/>
  <c r="R83" i="12"/>
  <c r="L83" i="12" s="1"/>
  <c r="M83" i="12" s="1"/>
  <c r="N83" i="12" s="1"/>
  <c r="O83" i="12" s="1"/>
  <c r="R103" i="12"/>
  <c r="L103" i="12" s="1"/>
  <c r="M103" i="12" s="1"/>
  <c r="N103" i="12" s="1"/>
  <c r="O103" i="12" s="1"/>
  <c r="R112" i="12"/>
  <c r="L112" i="12" s="1"/>
  <c r="M112" i="12" s="1"/>
  <c r="N112" i="12" s="1"/>
  <c r="O112" i="12" s="1"/>
  <c r="R11" i="13"/>
  <c r="L11" i="13" s="1"/>
  <c r="M11" i="13" s="1"/>
  <c r="N11" i="13" s="1"/>
  <c r="O11" i="13" s="1"/>
  <c r="R45" i="13"/>
  <c r="L45" i="13" s="1"/>
  <c r="M45" i="13" s="1"/>
  <c r="N45" i="13" s="1"/>
  <c r="O45" i="13" s="1"/>
  <c r="R48" i="13"/>
  <c r="L48" i="13" s="1"/>
  <c r="M48" i="13" s="1"/>
  <c r="N48" i="13" s="1"/>
  <c r="O48" i="13" s="1"/>
  <c r="R92" i="13"/>
  <c r="L92" i="13" s="1"/>
  <c r="M92" i="13" s="1"/>
  <c r="N92" i="13" s="1"/>
  <c r="O92" i="13" s="1"/>
  <c r="R102" i="13"/>
  <c r="L102" i="13" s="1"/>
  <c r="M102" i="13" s="1"/>
  <c r="N102" i="13" s="1"/>
  <c r="O102" i="13" s="1"/>
  <c r="R109" i="13"/>
  <c r="L109" i="13" s="1"/>
  <c r="M109" i="13" s="1"/>
  <c r="N109" i="13" s="1"/>
  <c r="O109" i="13" s="1"/>
  <c r="R51" i="15"/>
  <c r="L51" i="15" s="1"/>
  <c r="M51" i="15" s="1"/>
  <c r="N51" i="15" s="1"/>
  <c r="O51" i="15" s="1"/>
  <c r="R17" i="12"/>
  <c r="L17" i="12" s="1"/>
  <c r="M17" i="12" s="1"/>
  <c r="N17" i="12" s="1"/>
  <c r="O17" i="12" s="1"/>
  <c r="R51" i="12"/>
  <c r="L51" i="12" s="1"/>
  <c r="M51" i="12" s="1"/>
  <c r="N51" i="12" s="1"/>
  <c r="O51" i="12" s="1"/>
  <c r="R68" i="12"/>
  <c r="L68" i="12" s="1"/>
  <c r="M68" i="12" s="1"/>
  <c r="N68" i="12" s="1"/>
  <c r="O68" i="12" s="1"/>
  <c r="R65" i="13"/>
  <c r="L65" i="13" s="1"/>
  <c r="M65" i="13" s="1"/>
  <c r="N65" i="13" s="1"/>
  <c r="O65" i="13" s="1"/>
  <c r="R67" i="14"/>
  <c r="L67" i="14" s="1"/>
  <c r="M67" i="14" s="1"/>
  <c r="N67" i="14" s="1"/>
  <c r="O67" i="14" s="1"/>
  <c r="R101" i="14"/>
  <c r="L101" i="14" s="1"/>
  <c r="M101" i="14" s="1"/>
  <c r="N101" i="14" s="1"/>
  <c r="O101" i="14" s="1"/>
  <c r="R14" i="15"/>
  <c r="L14" i="15" s="1"/>
  <c r="M14" i="15" s="1"/>
  <c r="N14" i="15" s="1"/>
  <c r="O14" i="15" s="1"/>
  <c r="R27" i="15"/>
  <c r="L27" i="15" s="1"/>
  <c r="M27" i="15" s="1"/>
  <c r="N27" i="15" s="1"/>
  <c r="O27" i="15" s="1"/>
  <c r="R92" i="15"/>
  <c r="L92" i="15" s="1"/>
  <c r="M92" i="15" s="1"/>
  <c r="N92" i="15" s="1"/>
  <c r="O92" i="15" s="1"/>
  <c r="R101" i="15"/>
  <c r="L101" i="15" s="1"/>
  <c r="M101" i="15" s="1"/>
  <c r="N101" i="15" s="1"/>
  <c r="O101" i="15" s="1"/>
  <c r="R111" i="15"/>
  <c r="L111" i="15" s="1"/>
  <c r="M111" i="15" s="1"/>
  <c r="N111" i="15" s="1"/>
  <c r="O111" i="15" s="1"/>
  <c r="R6" i="12"/>
  <c r="L6" i="12" s="1"/>
  <c r="M6" i="12" s="1"/>
  <c r="N6" i="12" s="1"/>
  <c r="O6" i="12" s="1"/>
  <c r="R13" i="12"/>
  <c r="L13" i="12" s="1"/>
  <c r="M13" i="12" s="1"/>
  <c r="N13" i="12" s="1"/>
  <c r="O13" i="12" s="1"/>
  <c r="R36" i="12"/>
  <c r="L36" i="12" s="1"/>
  <c r="M36" i="12" s="1"/>
  <c r="N36" i="12" s="1"/>
  <c r="O36" i="12" s="1"/>
  <c r="R56" i="12"/>
  <c r="L56" i="12" s="1"/>
  <c r="M56" i="12" s="1"/>
  <c r="N56" i="12" s="1"/>
  <c r="O56" i="12" s="1"/>
  <c r="R102" i="12"/>
  <c r="L102" i="12" s="1"/>
  <c r="M102" i="12" s="1"/>
  <c r="N102" i="12" s="1"/>
  <c r="O102" i="12" s="1"/>
  <c r="R88" i="13"/>
  <c r="L88" i="13" s="1"/>
  <c r="M88" i="13" s="1"/>
  <c r="N88" i="13" s="1"/>
  <c r="O88" i="13" s="1"/>
  <c r="R112" i="13"/>
  <c r="L112" i="13" s="1"/>
  <c r="M112" i="13" s="1"/>
  <c r="N112" i="13" s="1"/>
  <c r="O112" i="13" s="1"/>
  <c r="R72" i="14"/>
  <c r="L72" i="14" s="1"/>
  <c r="M72" i="14" s="1"/>
  <c r="N72" i="14" s="1"/>
  <c r="O72" i="14" s="1"/>
  <c r="R94" i="14"/>
  <c r="L94" i="14" s="1"/>
  <c r="M94" i="14" s="1"/>
  <c r="N94" i="14" s="1"/>
  <c r="O94" i="14" s="1"/>
  <c r="R110" i="14"/>
  <c r="L110" i="14" s="1"/>
  <c r="M110" i="14" s="1"/>
  <c r="N110" i="14" s="1"/>
  <c r="O110" i="14" s="1"/>
  <c r="R7" i="15"/>
  <c r="L7" i="15" s="1"/>
  <c r="M7" i="15" s="1"/>
  <c r="N7" i="15" s="1"/>
  <c r="O7" i="15" s="1"/>
  <c r="R17" i="15"/>
  <c r="L17" i="15" s="1"/>
  <c r="M17" i="15" s="1"/>
  <c r="N17" i="15" s="1"/>
  <c r="O17" i="15" s="1"/>
  <c r="R56" i="15"/>
  <c r="L56" i="15" s="1"/>
  <c r="M56" i="15" s="1"/>
  <c r="N56" i="15" s="1"/>
  <c r="O56" i="15" s="1"/>
  <c r="R60" i="15"/>
  <c r="L60" i="15" s="1"/>
  <c r="M60" i="15" s="1"/>
  <c r="N60" i="15" s="1"/>
  <c r="O60" i="15" s="1"/>
  <c r="R79" i="15"/>
  <c r="L79" i="15" s="1"/>
  <c r="M79" i="15" s="1"/>
  <c r="N79" i="15" s="1"/>
  <c r="O79" i="15" s="1"/>
  <c r="R73" i="12"/>
  <c r="L73" i="12" s="1"/>
  <c r="M73" i="12" s="1"/>
  <c r="N73" i="12" s="1"/>
  <c r="O73" i="12" s="1"/>
  <c r="R82" i="12"/>
  <c r="L82" i="12" s="1"/>
  <c r="M82" i="12" s="1"/>
  <c r="N82" i="12" s="1"/>
  <c r="O82" i="12" s="1"/>
  <c r="R91" i="12"/>
  <c r="L91" i="12" s="1"/>
  <c r="M91" i="12" s="1"/>
  <c r="N91" i="12" s="1"/>
  <c r="O91" i="12" s="1"/>
  <c r="R56" i="13"/>
  <c r="L56" i="13" s="1"/>
  <c r="M56" i="13" s="1"/>
  <c r="N56" i="13" s="1"/>
  <c r="O56" i="13" s="1"/>
  <c r="R20" i="15"/>
  <c r="L20" i="15" s="1"/>
  <c r="M20" i="15" s="1"/>
  <c r="N20" i="15" s="1"/>
  <c r="O20" i="15" s="1"/>
  <c r="R30" i="15"/>
  <c r="L30" i="15" s="1"/>
  <c r="M30" i="15" s="1"/>
  <c r="N30" i="15" s="1"/>
  <c r="O30" i="15" s="1"/>
  <c r="R45" i="15"/>
  <c r="L45" i="15" s="1"/>
  <c r="M45" i="15" s="1"/>
  <c r="N45" i="15" s="1"/>
  <c r="O45" i="15" s="1"/>
  <c r="R67" i="15"/>
  <c r="L67" i="15" s="1"/>
  <c r="M67" i="15" s="1"/>
  <c r="N67" i="15" s="1"/>
  <c r="O67" i="15" s="1"/>
  <c r="R94" i="15"/>
  <c r="L94" i="15" s="1"/>
  <c r="M94" i="15" s="1"/>
  <c r="N94" i="15" s="1"/>
  <c r="O94" i="15" s="1"/>
  <c r="R104" i="15"/>
  <c r="L104" i="15" s="1"/>
  <c r="M104" i="15" s="1"/>
  <c r="N104" i="15" s="1"/>
  <c r="O104" i="15" s="1"/>
  <c r="R108" i="15"/>
  <c r="L108" i="15" s="1"/>
  <c r="M108" i="15" s="1"/>
  <c r="N108" i="15" s="1"/>
  <c r="O108" i="15" s="1"/>
  <c r="R35" i="12"/>
  <c r="L35" i="12" s="1"/>
  <c r="M35" i="12" s="1"/>
  <c r="N35" i="12" s="1"/>
  <c r="O35" i="12" s="1"/>
  <c r="R67" i="12"/>
  <c r="L67" i="12" s="1"/>
  <c r="M67" i="12" s="1"/>
  <c r="N67" i="12" s="1"/>
  <c r="O67" i="12" s="1"/>
  <c r="R93" i="12"/>
  <c r="L93" i="12" s="1"/>
  <c r="M93" i="12" s="1"/>
  <c r="N93" i="12" s="1"/>
  <c r="O93" i="12" s="1"/>
  <c r="R101" i="12"/>
  <c r="L101" i="12" s="1"/>
  <c r="M101" i="12" s="1"/>
  <c r="N101" i="12" s="1"/>
  <c r="O101" i="12" s="1"/>
  <c r="R7" i="13"/>
  <c r="L7" i="13" s="1"/>
  <c r="M7" i="13" s="1"/>
  <c r="N7" i="13" s="1"/>
  <c r="O7" i="13" s="1"/>
  <c r="R50" i="13"/>
  <c r="L50" i="13" s="1"/>
  <c r="M50" i="13" s="1"/>
  <c r="N50" i="13" s="1"/>
  <c r="O50" i="13" s="1"/>
  <c r="R49" i="14"/>
  <c r="L49" i="14" s="1"/>
  <c r="M49" i="14" s="1"/>
  <c r="N49" i="14" s="1"/>
  <c r="O49" i="14" s="1"/>
  <c r="R80" i="14"/>
  <c r="L80" i="14" s="1"/>
  <c r="M80" i="14" s="1"/>
  <c r="N80" i="14" s="1"/>
  <c r="O80" i="14" s="1"/>
  <c r="R33" i="15"/>
  <c r="L33" i="15" s="1"/>
  <c r="M33" i="15" s="1"/>
  <c r="N33" i="15" s="1"/>
  <c r="O33" i="15" s="1"/>
  <c r="R53" i="15"/>
  <c r="L53" i="15" s="1"/>
  <c r="M53" i="15" s="1"/>
  <c r="N53" i="15" s="1"/>
  <c r="O53" i="15" s="1"/>
  <c r="R87" i="15"/>
  <c r="L87" i="15" s="1"/>
  <c r="M87" i="15" s="1"/>
  <c r="N87" i="15" s="1"/>
  <c r="O87" i="15" s="1"/>
  <c r="R97" i="15"/>
  <c r="L97" i="15" s="1"/>
  <c r="M97" i="15" s="1"/>
  <c r="N97" i="15" s="1"/>
  <c r="O97" i="15" s="1"/>
  <c r="R55" i="12"/>
  <c r="L55" i="12" s="1"/>
  <c r="M55" i="12" s="1"/>
  <c r="N55" i="12" s="1"/>
  <c r="O55" i="12" s="1"/>
  <c r="R95" i="12"/>
  <c r="L95" i="12" s="1"/>
  <c r="M95" i="12" s="1"/>
  <c r="N95" i="12" s="1"/>
  <c r="O95" i="12" s="1"/>
  <c r="R94" i="12"/>
  <c r="L94" i="12" s="1"/>
  <c r="M94" i="12" s="1"/>
  <c r="N94" i="12" s="1"/>
  <c r="O94" i="12" s="1"/>
  <c r="R110" i="12"/>
  <c r="L110" i="12" s="1"/>
  <c r="M110" i="12" s="1"/>
  <c r="N110" i="12" s="1"/>
  <c r="O110" i="12" s="1"/>
  <c r="R67" i="13"/>
  <c r="L67" i="13" s="1"/>
  <c r="M67" i="13" s="1"/>
  <c r="N67" i="13" s="1"/>
  <c r="O67" i="13" s="1"/>
  <c r="R26" i="14"/>
  <c r="L26" i="14" s="1"/>
  <c r="M26" i="14" s="1"/>
  <c r="N26" i="14" s="1"/>
  <c r="O26" i="14" s="1"/>
  <c r="R23" i="15"/>
  <c r="L23" i="15" s="1"/>
  <c r="M23" i="15" s="1"/>
  <c r="N23" i="15" s="1"/>
  <c r="O23" i="15" s="1"/>
  <c r="R36" i="15"/>
  <c r="L36" i="15" s="1"/>
  <c r="M36" i="15" s="1"/>
  <c r="N36" i="15" s="1"/>
  <c r="O36" i="15" s="1"/>
  <c r="R48" i="15"/>
  <c r="L48" i="15" s="1"/>
  <c r="M48" i="15" s="1"/>
  <c r="N48" i="15" s="1"/>
  <c r="O48" i="15" s="1"/>
  <c r="R81" i="15"/>
  <c r="L81" i="15" s="1"/>
  <c r="M81" i="15" s="1"/>
  <c r="N81" i="15" s="1"/>
  <c r="O81" i="15" s="1"/>
  <c r="R49" i="12"/>
  <c r="L49" i="12" s="1"/>
  <c r="M49" i="12" s="1"/>
  <c r="N49" i="12" s="1"/>
  <c r="O49" i="12" s="1"/>
  <c r="R72" i="12"/>
  <c r="L72" i="12" s="1"/>
  <c r="M72" i="12" s="1"/>
  <c r="N72" i="12" s="1"/>
  <c r="O72" i="12" s="1"/>
  <c r="R100" i="12"/>
  <c r="L100" i="12" s="1"/>
  <c r="M100" i="12" s="1"/>
  <c r="N100" i="12" s="1"/>
  <c r="O100" i="12" s="1"/>
  <c r="R109" i="12"/>
  <c r="L109" i="12" s="1"/>
  <c r="M109" i="12" s="1"/>
  <c r="N109" i="12" s="1"/>
  <c r="O109" i="12" s="1"/>
  <c r="R17" i="13"/>
  <c r="L17" i="13" s="1"/>
  <c r="M17" i="13" s="1"/>
  <c r="N17" i="13" s="1"/>
  <c r="O17" i="13" s="1"/>
  <c r="R35" i="13"/>
  <c r="L35" i="13" s="1"/>
  <c r="M35" i="13" s="1"/>
  <c r="N35" i="13" s="1"/>
  <c r="O35" i="13" s="1"/>
  <c r="R94" i="13"/>
  <c r="L94" i="13" s="1"/>
  <c r="M94" i="13" s="1"/>
  <c r="N94" i="13" s="1"/>
  <c r="O94" i="13" s="1"/>
  <c r="R101" i="13"/>
  <c r="L101" i="13" s="1"/>
  <c r="M101" i="13" s="1"/>
  <c r="N101" i="13" s="1"/>
  <c r="O101" i="13" s="1"/>
  <c r="R104" i="13"/>
  <c r="L104" i="13" s="1"/>
  <c r="M104" i="13" s="1"/>
  <c r="N104" i="13" s="1"/>
  <c r="O104" i="13" s="1"/>
  <c r="R65" i="14"/>
  <c r="L65" i="14" s="1"/>
  <c r="M65" i="14" s="1"/>
  <c r="N65" i="14" s="1"/>
  <c r="O65" i="14" s="1"/>
  <c r="R20" i="14"/>
  <c r="L20" i="14" s="1"/>
  <c r="M20" i="14" s="1"/>
  <c r="N20" i="14" s="1"/>
  <c r="O20" i="14" s="1"/>
  <c r="R26" i="15"/>
  <c r="L26" i="15" s="1"/>
  <c r="M26" i="15" s="1"/>
  <c r="N26" i="15" s="1"/>
  <c r="O26" i="15" s="1"/>
  <c r="R50" i="15"/>
  <c r="L50" i="15" s="1"/>
  <c r="M50" i="15" s="1"/>
  <c r="N50" i="15" s="1"/>
  <c r="O50" i="15" s="1"/>
  <c r="R61" i="15"/>
  <c r="L61" i="15" s="1"/>
  <c r="M61" i="15" s="1"/>
  <c r="N61" i="15" s="1"/>
  <c r="O61" i="15" s="1"/>
  <c r="R72" i="15"/>
  <c r="L72" i="15" s="1"/>
  <c r="M72" i="15" s="1"/>
  <c r="N72" i="15" s="1"/>
  <c r="O72" i="15" s="1"/>
  <c r="R90" i="15"/>
  <c r="L90" i="15" s="1"/>
  <c r="M90" i="15" s="1"/>
  <c r="N90" i="15" s="1"/>
  <c r="O90" i="15" s="1"/>
  <c r="R103" i="15"/>
  <c r="L103" i="15" s="1"/>
  <c r="M103" i="15" s="1"/>
  <c r="N103" i="15" s="1"/>
  <c r="O103" i="15" s="1"/>
  <c r="R99" i="15"/>
  <c r="L99" i="15" s="1"/>
  <c r="M99" i="15" s="1"/>
  <c r="N99" i="15" s="1"/>
  <c r="O99" i="15" s="1"/>
  <c r="R5" i="12"/>
  <c r="L5" i="12" s="1"/>
  <c r="R33" i="12"/>
  <c r="L33" i="12" s="1"/>
  <c r="M33" i="12" s="1"/>
  <c r="N33" i="12" s="1"/>
  <c r="O33" i="12" s="1"/>
  <c r="R111" i="12"/>
  <c r="L111" i="12" s="1"/>
  <c r="M111" i="12" s="1"/>
  <c r="N111" i="12" s="1"/>
  <c r="O111" i="12" s="1"/>
  <c r="R64" i="13"/>
  <c r="L64" i="13" s="1"/>
  <c r="M64" i="13" s="1"/>
  <c r="N64" i="13" s="1"/>
  <c r="O64" i="13" s="1"/>
  <c r="R111" i="13"/>
  <c r="L111" i="13" s="1"/>
  <c r="M111" i="13" s="1"/>
  <c r="N111" i="13" s="1"/>
  <c r="O111" i="13" s="1"/>
  <c r="R43" i="13"/>
  <c r="L43" i="13" s="1"/>
  <c r="M43" i="13" s="1"/>
  <c r="N43" i="13" s="1"/>
  <c r="O43" i="13" s="1"/>
  <c r="R59" i="13"/>
  <c r="L59" i="13" s="1"/>
  <c r="M59" i="13" s="1"/>
  <c r="N59" i="13" s="1"/>
  <c r="O59" i="13" s="1"/>
  <c r="R78" i="13"/>
  <c r="L78" i="13" s="1"/>
  <c r="M78" i="13" s="1"/>
  <c r="N78" i="13" s="1"/>
  <c r="O78" i="13" s="1"/>
  <c r="R97" i="13"/>
  <c r="L97" i="13" s="1"/>
  <c r="M97" i="13" s="1"/>
  <c r="N97" i="13" s="1"/>
  <c r="O97" i="13" s="1"/>
  <c r="R12" i="12"/>
  <c r="L12" i="12" s="1"/>
  <c r="M12" i="12" s="1"/>
  <c r="N12" i="12" s="1"/>
  <c r="O12" i="12" s="1"/>
  <c r="R22" i="12"/>
  <c r="L22" i="12" s="1"/>
  <c r="M22" i="12" s="1"/>
  <c r="N22" i="12" s="1"/>
  <c r="O22" i="12" s="1"/>
  <c r="R29" i="12"/>
  <c r="L29" i="12" s="1"/>
  <c r="M29" i="12" s="1"/>
  <c r="N29" i="12" s="1"/>
  <c r="O29" i="12" s="1"/>
  <c r="R31" i="13"/>
  <c r="L31" i="13" s="1"/>
  <c r="M31" i="13" s="1"/>
  <c r="N31" i="13" s="1"/>
  <c r="O31" i="13" s="1"/>
  <c r="R81" i="13"/>
  <c r="L81" i="13" s="1"/>
  <c r="M81" i="13" s="1"/>
  <c r="N81" i="13" s="1"/>
  <c r="O81" i="13" s="1"/>
  <c r="R7" i="14"/>
  <c r="L7" i="14" s="1"/>
  <c r="M7" i="14" s="1"/>
  <c r="N7" i="14" s="1"/>
  <c r="O7" i="14" s="1"/>
  <c r="R16" i="14"/>
  <c r="L16" i="14" s="1"/>
  <c r="M16" i="14" s="1"/>
  <c r="N16" i="14" s="1"/>
  <c r="O16" i="14" s="1"/>
  <c r="R89" i="14"/>
  <c r="L89" i="14" s="1"/>
  <c r="M89" i="14" s="1"/>
  <c r="N89" i="14" s="1"/>
  <c r="O89" i="14" s="1"/>
  <c r="R55" i="15"/>
  <c r="L55" i="15" s="1"/>
  <c r="M55" i="15" s="1"/>
  <c r="N55" i="15" s="1"/>
  <c r="O55" i="15" s="1"/>
  <c r="R64" i="15"/>
  <c r="L64" i="15" s="1"/>
  <c r="M64" i="15" s="1"/>
  <c r="N64" i="15" s="1"/>
  <c r="O64" i="15" s="1"/>
  <c r="R69" i="15"/>
  <c r="L69" i="15" s="1"/>
  <c r="M69" i="15" s="1"/>
  <c r="N69" i="15" s="1"/>
  <c r="O69" i="15" s="1"/>
  <c r="R106" i="15"/>
  <c r="L106" i="15" s="1"/>
  <c r="M106" i="15" s="1"/>
  <c r="N106" i="15" s="1"/>
  <c r="O106" i="15" s="1"/>
  <c r="R19" i="15"/>
  <c r="L19" i="15" s="1"/>
  <c r="M19" i="15" s="1"/>
  <c r="N19" i="15" s="1"/>
  <c r="O19" i="15" s="1"/>
  <c r="R47" i="15"/>
  <c r="L47" i="15" s="1"/>
  <c r="M47" i="15" s="1"/>
  <c r="N47" i="15" s="1"/>
  <c r="O47" i="15" s="1"/>
  <c r="R100" i="15"/>
  <c r="L100" i="15" s="1"/>
  <c r="M100" i="15" s="1"/>
  <c r="N100" i="15" s="1"/>
  <c r="O100" i="15" s="1"/>
  <c r="R8" i="15"/>
  <c r="L8" i="15" s="1"/>
  <c r="M8" i="15" s="1"/>
  <c r="N8" i="15" s="1"/>
  <c r="O8" i="15" s="1"/>
  <c r="R18" i="15"/>
  <c r="L18" i="15" s="1"/>
  <c r="M18" i="15" s="1"/>
  <c r="N18" i="15" s="1"/>
  <c r="O18" i="15" s="1"/>
  <c r="R71" i="15"/>
  <c r="L71" i="15" s="1"/>
  <c r="M71" i="15" s="1"/>
  <c r="N71" i="15" s="1"/>
  <c r="O71" i="15" s="1"/>
  <c r="R68" i="15"/>
  <c r="L68" i="15" s="1"/>
  <c r="M68" i="15" s="1"/>
  <c r="N68" i="15" s="1"/>
  <c r="O68" i="15" s="1"/>
  <c r="R11" i="15"/>
  <c r="L11" i="15" s="1"/>
  <c r="M11" i="15" s="1"/>
  <c r="N11" i="15" s="1"/>
  <c r="O11" i="15" s="1"/>
  <c r="R34" i="15"/>
  <c r="L34" i="15" s="1"/>
  <c r="R40" i="15"/>
  <c r="L40" i="15" s="1"/>
  <c r="R43" i="15"/>
  <c r="L43" i="15" s="1"/>
  <c r="M43" i="15" s="1"/>
  <c r="N43" i="15" s="1"/>
  <c r="O43" i="15" s="1"/>
  <c r="R109" i="15"/>
  <c r="L109" i="15" s="1"/>
  <c r="M109" i="15" s="1"/>
  <c r="N109" i="15" s="1"/>
  <c r="O109" i="15" s="1"/>
  <c r="R24" i="15"/>
  <c r="L24" i="15" s="1"/>
  <c r="M24" i="15" s="1"/>
  <c r="N24" i="15" s="1"/>
  <c r="O24" i="15" s="1"/>
  <c r="R59" i="15"/>
  <c r="L59" i="15" s="1"/>
  <c r="M59" i="15" s="1"/>
  <c r="N59" i="15" s="1"/>
  <c r="O59" i="15" s="1"/>
  <c r="R78" i="15"/>
  <c r="L78" i="15" s="1"/>
  <c r="M78" i="15" s="1"/>
  <c r="N78" i="15" s="1"/>
  <c r="O78" i="15" s="1"/>
  <c r="R9" i="15"/>
  <c r="L9" i="15" s="1"/>
  <c r="M9" i="15" s="1"/>
  <c r="N9" i="15" s="1"/>
  <c r="O9" i="15" s="1"/>
  <c r="R25" i="15"/>
  <c r="L25" i="15" s="1"/>
  <c r="M25" i="15" s="1"/>
  <c r="N25" i="15" s="1"/>
  <c r="O25" i="15" s="1"/>
  <c r="R44" i="15"/>
  <c r="L44" i="15" s="1"/>
  <c r="M44" i="15" s="1"/>
  <c r="N44" i="15" s="1"/>
  <c r="O44" i="15" s="1"/>
  <c r="R98" i="15"/>
  <c r="L98" i="15" s="1"/>
  <c r="M98" i="15" s="1"/>
  <c r="N98" i="15" s="1"/>
  <c r="O98" i="15" s="1"/>
  <c r="R52" i="14"/>
  <c r="L52" i="14" s="1"/>
  <c r="M52" i="14" s="1"/>
  <c r="N52" i="14" s="1"/>
  <c r="O52" i="14" s="1"/>
  <c r="R100" i="14"/>
  <c r="L100" i="14" s="1"/>
  <c r="M100" i="14" s="1"/>
  <c r="N100" i="14" s="1"/>
  <c r="O100" i="14" s="1"/>
  <c r="R109" i="14"/>
  <c r="L109" i="14" s="1"/>
  <c r="M109" i="14" s="1"/>
  <c r="N109" i="14" s="1"/>
  <c r="O109" i="14" s="1"/>
  <c r="R71" i="14"/>
  <c r="L71" i="14" s="1"/>
  <c r="M71" i="14" s="1"/>
  <c r="N71" i="14" s="1"/>
  <c r="O71" i="14" s="1"/>
  <c r="R108" i="14"/>
  <c r="L108" i="14" s="1"/>
  <c r="M108" i="14" s="1"/>
  <c r="N108" i="14" s="1"/>
  <c r="O108" i="14" s="1"/>
  <c r="R106" i="14"/>
  <c r="L106" i="14" s="1"/>
  <c r="M106" i="14" s="1"/>
  <c r="N106" i="14" s="1"/>
  <c r="O106" i="14" s="1"/>
  <c r="R11" i="14"/>
  <c r="L11" i="14" s="1"/>
  <c r="M11" i="14" s="1"/>
  <c r="N11" i="14" s="1"/>
  <c r="O11" i="14" s="1"/>
  <c r="R68" i="14"/>
  <c r="L68" i="14" s="1"/>
  <c r="M68" i="14" s="1"/>
  <c r="N68" i="14" s="1"/>
  <c r="O68" i="14" s="1"/>
  <c r="R45" i="14"/>
  <c r="L45" i="14" s="1"/>
  <c r="M45" i="14" s="1"/>
  <c r="N45" i="14" s="1"/>
  <c r="O45" i="14" s="1"/>
  <c r="R19" i="14"/>
  <c r="L19" i="14" s="1"/>
  <c r="M19" i="14" s="1"/>
  <c r="N19" i="14" s="1"/>
  <c r="O19" i="14" s="1"/>
  <c r="R28" i="14"/>
  <c r="L28" i="14" s="1"/>
  <c r="R82" i="14"/>
  <c r="L82" i="14" s="1"/>
  <c r="M82" i="14" s="1"/>
  <c r="N82" i="14" s="1"/>
  <c r="O82" i="14" s="1"/>
  <c r="R111" i="14"/>
  <c r="L111" i="14" s="1"/>
  <c r="M111" i="14" s="1"/>
  <c r="N111" i="14" s="1"/>
  <c r="O111" i="14" s="1"/>
  <c r="R61" i="14"/>
  <c r="L61" i="14" s="1"/>
  <c r="M61" i="14" s="1"/>
  <c r="N61" i="14" s="1"/>
  <c r="O61" i="14" s="1"/>
  <c r="R8" i="14"/>
  <c r="L8" i="14" s="1"/>
  <c r="M8" i="14" s="1"/>
  <c r="N8" i="14" s="1"/>
  <c r="O8" i="14" s="1"/>
  <c r="R24" i="14"/>
  <c r="L24" i="14" s="1"/>
  <c r="M24" i="14" s="1"/>
  <c r="N24" i="14" s="1"/>
  <c r="O24" i="14" s="1"/>
  <c r="R33" i="14"/>
  <c r="L33" i="14" s="1"/>
  <c r="M33" i="14" s="1"/>
  <c r="N33" i="14" s="1"/>
  <c r="O33" i="14" s="1"/>
  <c r="R59" i="14"/>
  <c r="L59" i="14" s="1"/>
  <c r="M59" i="14" s="1"/>
  <c r="N59" i="14" s="1"/>
  <c r="O59" i="14" s="1"/>
  <c r="R21" i="14"/>
  <c r="L21" i="14" s="1"/>
  <c r="M21" i="14" s="1"/>
  <c r="N21" i="14" s="1"/>
  <c r="O21" i="14" s="1"/>
  <c r="R79" i="14"/>
  <c r="L79" i="14" s="1"/>
  <c r="M79" i="14" s="1"/>
  <c r="N79" i="14" s="1"/>
  <c r="O79" i="14" s="1"/>
  <c r="R98" i="14"/>
  <c r="L98" i="14" s="1"/>
  <c r="M98" i="14" s="1"/>
  <c r="N98" i="14" s="1"/>
  <c r="O98" i="14" s="1"/>
  <c r="R97" i="14"/>
  <c r="L97" i="14" s="1"/>
  <c r="M97" i="14" s="1"/>
  <c r="N97" i="14" s="1"/>
  <c r="O97" i="14" s="1"/>
  <c r="R18" i="14"/>
  <c r="L18" i="14" s="1"/>
  <c r="M18" i="14" s="1"/>
  <c r="N18" i="14" s="1"/>
  <c r="O18" i="14" s="1"/>
  <c r="R40" i="14"/>
  <c r="L40" i="14" s="1"/>
  <c r="R78" i="14"/>
  <c r="L78" i="14" s="1"/>
  <c r="M78" i="14" s="1"/>
  <c r="N78" i="14" s="1"/>
  <c r="O78" i="14" s="1"/>
  <c r="R91" i="14"/>
  <c r="L91" i="14" s="1"/>
  <c r="M91" i="14" s="1"/>
  <c r="N91" i="14" s="1"/>
  <c r="O91" i="14" s="1"/>
  <c r="R17" i="14"/>
  <c r="L17" i="14" s="1"/>
  <c r="M17" i="14" s="1"/>
  <c r="N17" i="14" s="1"/>
  <c r="O17" i="14" s="1"/>
  <c r="R56" i="14"/>
  <c r="L56" i="14" s="1"/>
  <c r="M56" i="14" s="1"/>
  <c r="N56" i="14" s="1"/>
  <c r="O56" i="14" s="1"/>
  <c r="R93" i="14"/>
  <c r="L93" i="14" s="1"/>
  <c r="M93" i="14" s="1"/>
  <c r="N93" i="14" s="1"/>
  <c r="O93" i="14" s="1"/>
  <c r="R36" i="14"/>
  <c r="L36" i="14" s="1"/>
  <c r="M36" i="14" s="1"/>
  <c r="N36" i="14" s="1"/>
  <c r="O36" i="14" s="1"/>
  <c r="R92" i="14"/>
  <c r="L92" i="14" s="1"/>
  <c r="M92" i="14" s="1"/>
  <c r="N92" i="14" s="1"/>
  <c r="O92" i="14" s="1"/>
  <c r="R35" i="14"/>
  <c r="L35" i="14" s="1"/>
  <c r="M35" i="14" s="1"/>
  <c r="N35" i="14" s="1"/>
  <c r="O35" i="14" s="1"/>
  <c r="R55" i="14"/>
  <c r="L55" i="14" s="1"/>
  <c r="M55" i="14" s="1"/>
  <c r="N55" i="14" s="1"/>
  <c r="O55" i="14" s="1"/>
  <c r="R34" i="14"/>
  <c r="L34" i="14" s="1"/>
  <c r="R46" i="14"/>
  <c r="L46" i="14" s="1"/>
  <c r="M46" i="14" s="1"/>
  <c r="N46" i="14" s="1"/>
  <c r="O46" i="14" s="1"/>
  <c r="R90" i="14"/>
  <c r="L90" i="14" s="1"/>
  <c r="M90" i="14" s="1"/>
  <c r="N90" i="14" s="1"/>
  <c r="O90" i="14" s="1"/>
  <c r="R107" i="14"/>
  <c r="L107" i="14" s="1"/>
  <c r="M107" i="14" s="1"/>
  <c r="N107" i="14" s="1"/>
  <c r="O107" i="14" s="1"/>
  <c r="R9" i="14"/>
  <c r="L9" i="14" s="1"/>
  <c r="M9" i="14" s="1"/>
  <c r="N9" i="14" s="1"/>
  <c r="O9" i="14" s="1"/>
  <c r="R44" i="14"/>
  <c r="L44" i="14" s="1"/>
  <c r="M44" i="14" s="1"/>
  <c r="N44" i="14" s="1"/>
  <c r="O44" i="14" s="1"/>
  <c r="R43" i="14"/>
  <c r="L43" i="14" s="1"/>
  <c r="M43" i="14" s="1"/>
  <c r="N43" i="14" s="1"/>
  <c r="O43" i="14" s="1"/>
  <c r="R60" i="14"/>
  <c r="L60" i="14" s="1"/>
  <c r="M60" i="14" s="1"/>
  <c r="N60" i="14" s="1"/>
  <c r="O60" i="14" s="1"/>
  <c r="R8" i="13"/>
  <c r="L8" i="13" s="1"/>
  <c r="M8" i="13" s="1"/>
  <c r="N8" i="13" s="1"/>
  <c r="O8" i="13" s="1"/>
  <c r="R25" i="13"/>
  <c r="R44" i="13"/>
  <c r="L44" i="13" s="1"/>
  <c r="M44" i="13" s="1"/>
  <c r="N44" i="13" s="1"/>
  <c r="O44" i="13" s="1"/>
  <c r="R61" i="13"/>
  <c r="L61" i="13" s="1"/>
  <c r="M61" i="13" s="1"/>
  <c r="N61" i="13" s="1"/>
  <c r="O61" i="13" s="1"/>
  <c r="R24" i="13"/>
  <c r="L24" i="13" s="1"/>
  <c r="M24" i="13" s="1"/>
  <c r="N24" i="13" s="1"/>
  <c r="O24" i="13" s="1"/>
  <c r="R60" i="13"/>
  <c r="L60" i="13" s="1"/>
  <c r="M60" i="13" s="1"/>
  <c r="N60" i="13" s="1"/>
  <c r="O60" i="13" s="1"/>
  <c r="R80" i="13"/>
  <c r="L80" i="13" s="1"/>
  <c r="M80" i="13" s="1"/>
  <c r="N80" i="13" s="1"/>
  <c r="O80" i="13" s="1"/>
  <c r="R9" i="13"/>
  <c r="L9" i="13" s="1"/>
  <c r="M9" i="13" s="1"/>
  <c r="N9" i="13" s="1"/>
  <c r="O9" i="13" s="1"/>
  <c r="R79" i="13"/>
  <c r="L79" i="13" s="1"/>
  <c r="M79" i="13" s="1"/>
  <c r="N79" i="13" s="1"/>
  <c r="O79" i="13" s="1"/>
  <c r="R98" i="13"/>
  <c r="L98" i="13" s="1"/>
  <c r="M98" i="13" s="1"/>
  <c r="N98" i="13" s="1"/>
  <c r="O98" i="13" s="1"/>
  <c r="M34" i="13"/>
  <c r="N34" i="13" s="1"/>
  <c r="O34" i="13" s="1"/>
  <c r="R10" i="12"/>
  <c r="L10" i="12" s="1"/>
  <c r="M10" i="12" s="1"/>
  <c r="N10" i="12" s="1"/>
  <c r="O10" i="12" s="1"/>
  <c r="R106" i="12"/>
  <c r="L106" i="12" s="1"/>
  <c r="M106" i="12" s="1"/>
  <c r="N106" i="12" s="1"/>
  <c r="O106" i="12" s="1"/>
  <c r="R26" i="12"/>
  <c r="L26" i="12" s="1"/>
  <c r="M26" i="12" s="1"/>
  <c r="N26" i="12" s="1"/>
  <c r="O26" i="12" s="1"/>
  <c r="R45" i="12"/>
  <c r="L45" i="12" s="1"/>
  <c r="M45" i="12" s="1"/>
  <c r="N45" i="12" s="1"/>
  <c r="O45" i="12" s="1"/>
  <c r="R61" i="12"/>
  <c r="L61" i="12" s="1"/>
  <c r="M61" i="12" s="1"/>
  <c r="N61" i="12" s="1"/>
  <c r="O61" i="12" s="1"/>
  <c r="R60" i="12"/>
  <c r="L60" i="12" s="1"/>
  <c r="M60" i="12" s="1"/>
  <c r="N60" i="12" s="1"/>
  <c r="O60" i="12" s="1"/>
  <c r="R80" i="12"/>
  <c r="L80" i="12" s="1"/>
  <c r="M80" i="12" s="1"/>
  <c r="N80" i="12" s="1"/>
  <c r="O80" i="12" s="1"/>
  <c r="R99" i="12"/>
  <c r="L99" i="12" s="1"/>
  <c r="M99" i="12" s="1"/>
  <c r="N99" i="12" s="1"/>
  <c r="O99" i="12" s="1"/>
  <c r="R9" i="12"/>
  <c r="L9" i="12" s="1"/>
  <c r="M9" i="12" s="1"/>
  <c r="N9" i="12" s="1"/>
  <c r="O9" i="12" s="1"/>
  <c r="R59" i="12"/>
  <c r="L59" i="12" s="1"/>
  <c r="M59" i="12" s="1"/>
  <c r="N59" i="12" s="1"/>
  <c r="O59" i="12" s="1"/>
  <c r="R98" i="12"/>
  <c r="L98" i="12" s="1"/>
  <c r="M98" i="12" s="1"/>
  <c r="N98" i="12" s="1"/>
  <c r="O98" i="12" s="1"/>
  <c r="R79" i="12"/>
  <c r="L79" i="12" s="1"/>
  <c r="M79" i="12" s="1"/>
  <c r="N79" i="12" s="1"/>
  <c r="O79" i="12" s="1"/>
  <c r="R97" i="12"/>
  <c r="L97" i="12" s="1"/>
  <c r="M97" i="12" s="1"/>
  <c r="N97" i="12" s="1"/>
  <c r="O97" i="12" s="1"/>
  <c r="R78" i="12"/>
  <c r="L78" i="12" s="1"/>
  <c r="M78" i="12" s="1"/>
  <c r="N78" i="12" s="1"/>
  <c r="O78" i="12" s="1"/>
  <c r="R8" i="12"/>
  <c r="L8" i="12" s="1"/>
  <c r="M8" i="12" s="1"/>
  <c r="N8" i="12" s="1"/>
  <c r="O8" i="12" s="1"/>
  <c r="R107" i="12"/>
  <c r="L107" i="12" s="1"/>
  <c r="M107" i="12" s="1"/>
  <c r="N107" i="12" s="1"/>
  <c r="O107" i="12" s="1"/>
  <c r="R44" i="12"/>
  <c r="L44" i="12" s="1"/>
  <c r="M44" i="12" s="1"/>
  <c r="N44" i="12" s="1"/>
  <c r="O44" i="12" s="1"/>
  <c r="R43" i="12"/>
  <c r="L43" i="12" s="1"/>
  <c r="M43" i="12" s="1"/>
  <c r="N43" i="12" s="1"/>
  <c r="O43" i="12" s="1"/>
  <c r="R24" i="12"/>
  <c r="L24" i="12" s="1"/>
  <c r="M24" i="12" s="1"/>
  <c r="N24" i="12" s="1"/>
  <c r="O24" i="12" s="1"/>
  <c r="U112" i="11"/>
  <c r="U111" i="11"/>
  <c r="U110" i="11"/>
  <c r="U109" i="11"/>
  <c r="U108" i="11"/>
  <c r="U107" i="11"/>
  <c r="U106" i="11"/>
  <c r="U105" i="11"/>
  <c r="U104" i="11"/>
  <c r="U103" i="11"/>
  <c r="U102" i="11"/>
  <c r="U101" i="11"/>
  <c r="U100" i="11"/>
  <c r="U99" i="11"/>
  <c r="U98" i="11"/>
  <c r="U97" i="11"/>
  <c r="U96" i="11"/>
  <c r="U95" i="11"/>
  <c r="U94" i="11"/>
  <c r="U93" i="11"/>
  <c r="U92" i="11"/>
  <c r="U91" i="11"/>
  <c r="U90" i="11"/>
  <c r="U89" i="11"/>
  <c r="U88" i="11"/>
  <c r="U87" i="11"/>
  <c r="U83" i="11"/>
  <c r="U82" i="11"/>
  <c r="U81" i="11"/>
  <c r="U80" i="11"/>
  <c r="U79" i="11"/>
  <c r="U78" i="11"/>
  <c r="U77" i="11"/>
  <c r="U73" i="11"/>
  <c r="U72" i="11"/>
  <c r="U71" i="11"/>
  <c r="U70" i="11"/>
  <c r="U69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U6" i="11"/>
  <c r="U5" i="11"/>
  <c r="T112" i="11"/>
  <c r="T111" i="11"/>
  <c r="T110" i="11"/>
  <c r="T109" i="11"/>
  <c r="T108" i="11"/>
  <c r="T107" i="11"/>
  <c r="T106" i="11"/>
  <c r="T105" i="11"/>
  <c r="T104" i="11"/>
  <c r="T103" i="11"/>
  <c r="T102" i="11"/>
  <c r="T101" i="11"/>
  <c r="T100" i="11"/>
  <c r="T99" i="11"/>
  <c r="T98" i="11"/>
  <c r="T97" i="11"/>
  <c r="T96" i="11"/>
  <c r="T95" i="11"/>
  <c r="T94" i="11"/>
  <c r="T93" i="11"/>
  <c r="T92" i="11"/>
  <c r="T91" i="11"/>
  <c r="T90" i="11"/>
  <c r="T89" i="11"/>
  <c r="T88" i="11"/>
  <c r="T87" i="11"/>
  <c r="T83" i="11"/>
  <c r="T82" i="11"/>
  <c r="T81" i="11"/>
  <c r="T80" i="11"/>
  <c r="T79" i="11"/>
  <c r="T78" i="11"/>
  <c r="T77" i="11"/>
  <c r="T73" i="11"/>
  <c r="T72" i="11"/>
  <c r="T71" i="11"/>
  <c r="T70" i="11"/>
  <c r="T69" i="11"/>
  <c r="T68" i="11"/>
  <c r="T67" i="11"/>
  <c r="T66" i="11"/>
  <c r="T65" i="11"/>
  <c r="T64" i="11"/>
  <c r="T63" i="11"/>
  <c r="T62" i="11"/>
  <c r="T61" i="11"/>
  <c r="T60" i="11"/>
  <c r="T59" i="11"/>
  <c r="T58" i="11"/>
  <c r="T57" i="11"/>
  <c r="T56" i="11"/>
  <c r="T55" i="11"/>
  <c r="T54" i="11"/>
  <c r="T53" i="11"/>
  <c r="T52" i="11"/>
  <c r="T51" i="11"/>
  <c r="T50" i="11"/>
  <c r="T49" i="11"/>
  <c r="T48" i="11"/>
  <c r="T47" i="11"/>
  <c r="T46" i="11"/>
  <c r="T45" i="11"/>
  <c r="T44" i="11"/>
  <c r="T43" i="11"/>
  <c r="T42" i="11"/>
  <c r="T41" i="11"/>
  <c r="T40" i="11"/>
  <c r="T36" i="11"/>
  <c r="T35" i="11"/>
  <c r="T34" i="11"/>
  <c r="T33" i="11"/>
  <c r="T32" i="11"/>
  <c r="T31" i="11"/>
  <c r="T30" i="11"/>
  <c r="T29" i="11"/>
  <c r="T28" i="11"/>
  <c r="T27" i="11"/>
  <c r="T26" i="11"/>
  <c r="T25" i="11"/>
  <c r="T24" i="11"/>
  <c r="T23" i="11"/>
  <c r="T22" i="11"/>
  <c r="T21" i="11"/>
  <c r="T20" i="11"/>
  <c r="T19" i="11"/>
  <c r="T18" i="11"/>
  <c r="T17" i="11"/>
  <c r="T16" i="11"/>
  <c r="T15" i="11"/>
  <c r="T14" i="11"/>
  <c r="T13" i="11"/>
  <c r="T12" i="11"/>
  <c r="T11" i="11"/>
  <c r="T10" i="11"/>
  <c r="T9" i="11"/>
  <c r="T8" i="11"/>
  <c r="T7" i="11"/>
  <c r="T6" i="11"/>
  <c r="T5" i="11"/>
  <c r="AD112" i="11"/>
  <c r="AC112" i="11"/>
  <c r="AB112" i="11"/>
  <c r="AA112" i="11"/>
  <c r="Z112" i="11"/>
  <c r="Y112" i="11"/>
  <c r="X112" i="11"/>
  <c r="W112" i="11"/>
  <c r="V112" i="11"/>
  <c r="S112" i="11"/>
  <c r="J112" i="11"/>
  <c r="AD111" i="11"/>
  <c r="AC111" i="11"/>
  <c r="AB111" i="11"/>
  <c r="AA111" i="11"/>
  <c r="Z111" i="11"/>
  <c r="Y111" i="11"/>
  <c r="X111" i="11"/>
  <c r="W111" i="11"/>
  <c r="V111" i="11"/>
  <c r="S111" i="11"/>
  <c r="J111" i="11"/>
  <c r="AD110" i="11"/>
  <c r="AC110" i="11"/>
  <c r="AB110" i="11"/>
  <c r="AA110" i="11"/>
  <c r="Z110" i="11"/>
  <c r="Y110" i="11"/>
  <c r="X110" i="11"/>
  <c r="W110" i="11"/>
  <c r="V110" i="11"/>
  <c r="S110" i="11"/>
  <c r="J110" i="11"/>
  <c r="AD109" i="11"/>
  <c r="AC109" i="11"/>
  <c r="AB109" i="11"/>
  <c r="AA109" i="11"/>
  <c r="Z109" i="11"/>
  <c r="Y109" i="11"/>
  <c r="X109" i="11"/>
  <c r="W109" i="11"/>
  <c r="V109" i="11"/>
  <c r="S109" i="11"/>
  <c r="J109" i="11"/>
  <c r="AD108" i="11"/>
  <c r="AC108" i="11"/>
  <c r="AB108" i="11"/>
  <c r="AA108" i="11"/>
  <c r="Z108" i="11"/>
  <c r="Y108" i="11"/>
  <c r="X108" i="11"/>
  <c r="W108" i="11"/>
  <c r="V108" i="11"/>
  <c r="S108" i="11"/>
  <c r="J108" i="11"/>
  <c r="AD107" i="11"/>
  <c r="AC107" i="11"/>
  <c r="AB107" i="11"/>
  <c r="AA107" i="11"/>
  <c r="Z107" i="11"/>
  <c r="Y107" i="11"/>
  <c r="X107" i="11"/>
  <c r="W107" i="11"/>
  <c r="V107" i="11"/>
  <c r="S107" i="11"/>
  <c r="J107" i="11"/>
  <c r="AD106" i="11"/>
  <c r="AC106" i="11"/>
  <c r="AB106" i="11"/>
  <c r="AA106" i="11"/>
  <c r="Z106" i="11"/>
  <c r="Y106" i="11"/>
  <c r="X106" i="11"/>
  <c r="W106" i="11"/>
  <c r="V106" i="11"/>
  <c r="S106" i="11"/>
  <c r="J106" i="11"/>
  <c r="AD105" i="11"/>
  <c r="AC105" i="11"/>
  <c r="AB105" i="11"/>
  <c r="AA105" i="11"/>
  <c r="Z105" i="11"/>
  <c r="Y105" i="11"/>
  <c r="X105" i="11"/>
  <c r="W105" i="11"/>
  <c r="V105" i="11"/>
  <c r="S105" i="11"/>
  <c r="J105" i="11"/>
  <c r="AD104" i="11"/>
  <c r="AC104" i="11"/>
  <c r="AB104" i="11"/>
  <c r="AA104" i="11"/>
  <c r="Z104" i="11"/>
  <c r="Y104" i="11"/>
  <c r="X104" i="11"/>
  <c r="W104" i="11"/>
  <c r="V104" i="11"/>
  <c r="S104" i="11"/>
  <c r="J104" i="11"/>
  <c r="AD103" i="11"/>
  <c r="AC103" i="11"/>
  <c r="AB103" i="11"/>
  <c r="AA103" i="11"/>
  <c r="Z103" i="11"/>
  <c r="Y103" i="11"/>
  <c r="X103" i="11"/>
  <c r="W103" i="11"/>
  <c r="V103" i="11"/>
  <c r="S103" i="11"/>
  <c r="J103" i="11"/>
  <c r="AD102" i="11"/>
  <c r="AC102" i="11"/>
  <c r="AB102" i="11"/>
  <c r="AA102" i="11"/>
  <c r="Z102" i="11"/>
  <c r="Y102" i="11"/>
  <c r="X102" i="11"/>
  <c r="W102" i="11"/>
  <c r="V102" i="11"/>
  <c r="S102" i="11"/>
  <c r="J102" i="11"/>
  <c r="AD101" i="11"/>
  <c r="AC101" i="11"/>
  <c r="AB101" i="11"/>
  <c r="AA101" i="11"/>
  <c r="Z101" i="11"/>
  <c r="Y101" i="11"/>
  <c r="X101" i="11"/>
  <c r="W101" i="11"/>
  <c r="V101" i="11"/>
  <c r="S101" i="11"/>
  <c r="J101" i="11"/>
  <c r="AD100" i="11"/>
  <c r="AC100" i="11"/>
  <c r="AB100" i="11"/>
  <c r="AA100" i="11"/>
  <c r="Z100" i="11"/>
  <c r="Y100" i="11"/>
  <c r="X100" i="11"/>
  <c r="W100" i="11"/>
  <c r="V100" i="11"/>
  <c r="S100" i="11"/>
  <c r="J100" i="11"/>
  <c r="AD99" i="11"/>
  <c r="AC99" i="11"/>
  <c r="AB99" i="11"/>
  <c r="AA99" i="11"/>
  <c r="Z99" i="11"/>
  <c r="Y99" i="11"/>
  <c r="X99" i="11"/>
  <c r="W99" i="11"/>
  <c r="V99" i="11"/>
  <c r="S99" i="11"/>
  <c r="J99" i="11"/>
  <c r="AD98" i="11"/>
  <c r="AC98" i="11"/>
  <c r="AB98" i="11"/>
  <c r="AA98" i="11"/>
  <c r="Z98" i="11"/>
  <c r="Y98" i="11"/>
  <c r="X98" i="11"/>
  <c r="W98" i="11"/>
  <c r="V98" i="11"/>
  <c r="S98" i="11"/>
  <c r="J98" i="11"/>
  <c r="AD97" i="11"/>
  <c r="AC97" i="11"/>
  <c r="AB97" i="11"/>
  <c r="AA97" i="11"/>
  <c r="Z97" i="11"/>
  <c r="Y97" i="11"/>
  <c r="X97" i="11"/>
  <c r="W97" i="11"/>
  <c r="V97" i="11"/>
  <c r="S97" i="11"/>
  <c r="J97" i="11"/>
  <c r="AD96" i="11"/>
  <c r="AC96" i="11"/>
  <c r="AB96" i="11"/>
  <c r="AA96" i="11"/>
  <c r="Z96" i="11"/>
  <c r="Y96" i="11"/>
  <c r="X96" i="11"/>
  <c r="W96" i="11"/>
  <c r="V96" i="11"/>
  <c r="S96" i="11"/>
  <c r="J96" i="11"/>
  <c r="AD95" i="11"/>
  <c r="AC95" i="11"/>
  <c r="AB95" i="11"/>
  <c r="AA95" i="11"/>
  <c r="Z95" i="11"/>
  <c r="Y95" i="11"/>
  <c r="X95" i="11"/>
  <c r="W95" i="11"/>
  <c r="V95" i="11"/>
  <c r="S95" i="11"/>
  <c r="J95" i="11"/>
  <c r="AD94" i="11"/>
  <c r="AC94" i="11"/>
  <c r="AB94" i="11"/>
  <c r="AA94" i="11"/>
  <c r="Z94" i="11"/>
  <c r="Y94" i="11"/>
  <c r="X94" i="11"/>
  <c r="W94" i="11"/>
  <c r="V94" i="11"/>
  <c r="S94" i="11"/>
  <c r="J94" i="11"/>
  <c r="AD93" i="11"/>
  <c r="AC93" i="11"/>
  <c r="AB93" i="11"/>
  <c r="AA93" i="11"/>
  <c r="Z93" i="11"/>
  <c r="Y93" i="11"/>
  <c r="X93" i="11"/>
  <c r="W93" i="11"/>
  <c r="V93" i="11"/>
  <c r="S93" i="11"/>
  <c r="J93" i="11"/>
  <c r="AD92" i="11"/>
  <c r="AC92" i="11"/>
  <c r="AB92" i="11"/>
  <c r="AA92" i="11"/>
  <c r="Z92" i="11"/>
  <c r="Y92" i="11"/>
  <c r="X92" i="11"/>
  <c r="W92" i="11"/>
  <c r="V92" i="11"/>
  <c r="S92" i="11"/>
  <c r="J92" i="11"/>
  <c r="AD91" i="11"/>
  <c r="AC91" i="11"/>
  <c r="AB91" i="11"/>
  <c r="AA91" i="11"/>
  <c r="Z91" i="11"/>
  <c r="Y91" i="11"/>
  <c r="X91" i="11"/>
  <c r="W91" i="11"/>
  <c r="V91" i="11"/>
  <c r="S91" i="11"/>
  <c r="J91" i="11"/>
  <c r="AD90" i="11"/>
  <c r="AC90" i="11"/>
  <c r="AB90" i="11"/>
  <c r="AA90" i="11"/>
  <c r="Z90" i="11"/>
  <c r="Y90" i="11"/>
  <c r="X90" i="11"/>
  <c r="W90" i="11"/>
  <c r="V90" i="11"/>
  <c r="S90" i="11"/>
  <c r="J90" i="11"/>
  <c r="AD89" i="11"/>
  <c r="AC89" i="11"/>
  <c r="AB89" i="11"/>
  <c r="AA89" i="11"/>
  <c r="Z89" i="11"/>
  <c r="Y89" i="11"/>
  <c r="X89" i="11"/>
  <c r="W89" i="11"/>
  <c r="V89" i="11"/>
  <c r="S89" i="11"/>
  <c r="J89" i="11"/>
  <c r="AD88" i="11"/>
  <c r="AC88" i="11"/>
  <c r="AB88" i="11"/>
  <c r="AA88" i="11"/>
  <c r="Z88" i="11"/>
  <c r="Y88" i="11"/>
  <c r="X88" i="11"/>
  <c r="W88" i="11"/>
  <c r="V88" i="11"/>
  <c r="S88" i="11"/>
  <c r="J88" i="11"/>
  <c r="AD87" i="11"/>
  <c r="AC87" i="11"/>
  <c r="AB87" i="11"/>
  <c r="AA87" i="11"/>
  <c r="Z87" i="11"/>
  <c r="Y87" i="11"/>
  <c r="X87" i="11"/>
  <c r="W87" i="11"/>
  <c r="V87" i="11"/>
  <c r="S87" i="11"/>
  <c r="J87" i="11"/>
  <c r="AD83" i="11"/>
  <c r="AC83" i="11"/>
  <c r="AB83" i="11"/>
  <c r="AA83" i="11"/>
  <c r="Z83" i="11"/>
  <c r="Y83" i="11"/>
  <c r="X83" i="11"/>
  <c r="W83" i="11"/>
  <c r="V83" i="11"/>
  <c r="S83" i="11"/>
  <c r="AD82" i="11"/>
  <c r="AC82" i="11"/>
  <c r="AB82" i="11"/>
  <c r="AA82" i="11"/>
  <c r="Z82" i="11"/>
  <c r="Y82" i="11"/>
  <c r="X82" i="11"/>
  <c r="W82" i="11"/>
  <c r="V82" i="11"/>
  <c r="S82" i="11"/>
  <c r="AD81" i="11"/>
  <c r="AC81" i="11"/>
  <c r="AB81" i="11"/>
  <c r="AA81" i="11"/>
  <c r="Z81" i="11"/>
  <c r="Y81" i="11"/>
  <c r="X81" i="11"/>
  <c r="W81" i="11"/>
  <c r="V81" i="11"/>
  <c r="S81" i="11"/>
  <c r="AD80" i="11"/>
  <c r="AC80" i="11"/>
  <c r="AB80" i="11"/>
  <c r="AA80" i="11"/>
  <c r="Z80" i="11"/>
  <c r="Y80" i="11"/>
  <c r="X80" i="11"/>
  <c r="W80" i="11"/>
  <c r="V80" i="11"/>
  <c r="S80" i="11"/>
  <c r="AD79" i="11"/>
  <c r="AC79" i="11"/>
  <c r="AB79" i="11"/>
  <c r="AA79" i="11"/>
  <c r="Z79" i="11"/>
  <c r="Y79" i="11"/>
  <c r="X79" i="11"/>
  <c r="W79" i="11"/>
  <c r="V79" i="11"/>
  <c r="S79" i="11"/>
  <c r="AD78" i="11"/>
  <c r="AC78" i="11"/>
  <c r="AB78" i="11"/>
  <c r="AA78" i="11"/>
  <c r="Z78" i="11"/>
  <c r="Y78" i="11"/>
  <c r="X78" i="11"/>
  <c r="W78" i="11"/>
  <c r="V78" i="11"/>
  <c r="S78" i="11"/>
  <c r="AD77" i="11"/>
  <c r="AC77" i="11"/>
  <c r="AB77" i="11"/>
  <c r="AA77" i="11"/>
  <c r="Z77" i="11"/>
  <c r="Y77" i="11"/>
  <c r="X77" i="11"/>
  <c r="W77" i="11"/>
  <c r="V77" i="11"/>
  <c r="S77" i="11"/>
  <c r="AD73" i="11"/>
  <c r="AC73" i="11"/>
  <c r="AB73" i="11"/>
  <c r="AA73" i="11"/>
  <c r="Z73" i="11"/>
  <c r="Y73" i="11"/>
  <c r="X73" i="11"/>
  <c r="W73" i="11"/>
  <c r="V73" i="11"/>
  <c r="S73" i="11"/>
  <c r="AD72" i="11"/>
  <c r="AC72" i="11"/>
  <c r="AB72" i="11"/>
  <c r="AA72" i="11"/>
  <c r="Z72" i="11"/>
  <c r="Y72" i="11"/>
  <c r="X72" i="11"/>
  <c r="W72" i="11"/>
  <c r="V72" i="11"/>
  <c r="S72" i="11"/>
  <c r="AD71" i="11"/>
  <c r="AC71" i="11"/>
  <c r="AB71" i="11"/>
  <c r="AA71" i="11"/>
  <c r="Z71" i="11"/>
  <c r="Y71" i="11"/>
  <c r="X71" i="11"/>
  <c r="W71" i="11"/>
  <c r="V71" i="11"/>
  <c r="S71" i="11"/>
  <c r="AD70" i="11"/>
  <c r="AC70" i="11"/>
  <c r="AB70" i="11"/>
  <c r="AA70" i="11"/>
  <c r="Z70" i="11"/>
  <c r="Y70" i="11"/>
  <c r="X70" i="11"/>
  <c r="W70" i="11"/>
  <c r="V70" i="11"/>
  <c r="S70" i="11"/>
  <c r="AD69" i="11"/>
  <c r="AC69" i="11"/>
  <c r="AB69" i="11"/>
  <c r="AA69" i="11"/>
  <c r="Z69" i="11"/>
  <c r="Y69" i="11"/>
  <c r="X69" i="11"/>
  <c r="W69" i="11"/>
  <c r="V69" i="11"/>
  <c r="S69" i="11"/>
  <c r="AD68" i="11"/>
  <c r="AC68" i="11"/>
  <c r="AB68" i="11"/>
  <c r="AA68" i="11"/>
  <c r="Z68" i="11"/>
  <c r="Y68" i="11"/>
  <c r="X68" i="11"/>
  <c r="W68" i="11"/>
  <c r="V68" i="11"/>
  <c r="S68" i="11"/>
  <c r="AD67" i="11"/>
  <c r="AC67" i="11"/>
  <c r="AB67" i="11"/>
  <c r="AA67" i="11"/>
  <c r="Z67" i="11"/>
  <c r="Y67" i="11"/>
  <c r="X67" i="11"/>
  <c r="W67" i="11"/>
  <c r="V67" i="11"/>
  <c r="S67" i="11"/>
  <c r="AD66" i="11"/>
  <c r="AC66" i="11"/>
  <c r="AB66" i="11"/>
  <c r="AA66" i="11"/>
  <c r="Z66" i="11"/>
  <c r="Y66" i="11"/>
  <c r="X66" i="11"/>
  <c r="W66" i="11"/>
  <c r="V66" i="11"/>
  <c r="S66" i="11"/>
  <c r="AD65" i="11"/>
  <c r="AC65" i="11"/>
  <c r="AB65" i="11"/>
  <c r="AA65" i="11"/>
  <c r="Z65" i="11"/>
  <c r="Y65" i="11"/>
  <c r="X65" i="11"/>
  <c r="W65" i="11"/>
  <c r="V65" i="11"/>
  <c r="S65" i="11"/>
  <c r="AD64" i="11"/>
  <c r="AC64" i="11"/>
  <c r="AB64" i="11"/>
  <c r="AA64" i="11"/>
  <c r="Z64" i="11"/>
  <c r="Y64" i="11"/>
  <c r="X64" i="11"/>
  <c r="W64" i="11"/>
  <c r="V64" i="11"/>
  <c r="S64" i="11"/>
  <c r="AD63" i="11"/>
  <c r="AC63" i="11"/>
  <c r="AB63" i="11"/>
  <c r="AA63" i="11"/>
  <c r="Z63" i="11"/>
  <c r="Y63" i="11"/>
  <c r="X63" i="11"/>
  <c r="W63" i="11"/>
  <c r="V63" i="11"/>
  <c r="S63" i="11"/>
  <c r="AD62" i="11"/>
  <c r="AC62" i="11"/>
  <c r="AB62" i="11"/>
  <c r="AA62" i="11"/>
  <c r="Z62" i="11"/>
  <c r="Y62" i="11"/>
  <c r="X62" i="11"/>
  <c r="W62" i="11"/>
  <c r="V62" i="11"/>
  <c r="S62" i="11"/>
  <c r="AD61" i="11"/>
  <c r="AC61" i="11"/>
  <c r="AB61" i="11"/>
  <c r="AA61" i="11"/>
  <c r="Z61" i="11"/>
  <c r="Y61" i="11"/>
  <c r="X61" i="11"/>
  <c r="W61" i="11"/>
  <c r="V61" i="11"/>
  <c r="S61" i="11"/>
  <c r="AD60" i="11"/>
  <c r="AC60" i="11"/>
  <c r="AB60" i="11"/>
  <c r="AA60" i="11"/>
  <c r="Z60" i="11"/>
  <c r="Y60" i="11"/>
  <c r="X60" i="11"/>
  <c r="W60" i="11"/>
  <c r="V60" i="11"/>
  <c r="S60" i="11"/>
  <c r="AD59" i="11"/>
  <c r="AC59" i="11"/>
  <c r="AB59" i="11"/>
  <c r="AA59" i="11"/>
  <c r="Z59" i="11"/>
  <c r="Y59" i="11"/>
  <c r="X59" i="11"/>
  <c r="W59" i="11"/>
  <c r="V59" i="11"/>
  <c r="S59" i="11"/>
  <c r="AD58" i="11"/>
  <c r="AC58" i="11"/>
  <c r="AB58" i="11"/>
  <c r="AA58" i="11"/>
  <c r="Z58" i="11"/>
  <c r="Y58" i="11"/>
  <c r="X58" i="11"/>
  <c r="W58" i="11"/>
  <c r="V58" i="11"/>
  <c r="S58" i="11"/>
  <c r="AD57" i="11"/>
  <c r="AC57" i="11"/>
  <c r="AB57" i="11"/>
  <c r="AA57" i="11"/>
  <c r="Z57" i="11"/>
  <c r="Y57" i="11"/>
  <c r="X57" i="11"/>
  <c r="W57" i="11"/>
  <c r="V57" i="11"/>
  <c r="S57" i="11"/>
  <c r="AD56" i="11"/>
  <c r="AC56" i="11"/>
  <c r="AB56" i="11"/>
  <c r="AA56" i="11"/>
  <c r="Z56" i="11"/>
  <c r="Y56" i="11"/>
  <c r="X56" i="11"/>
  <c r="W56" i="11"/>
  <c r="V56" i="11"/>
  <c r="S56" i="11"/>
  <c r="AD55" i="11"/>
  <c r="AC55" i="11"/>
  <c r="AB55" i="11"/>
  <c r="AA55" i="11"/>
  <c r="Z55" i="11"/>
  <c r="Y55" i="11"/>
  <c r="X55" i="11"/>
  <c r="W55" i="11"/>
  <c r="V55" i="11"/>
  <c r="S55" i="11"/>
  <c r="AD54" i="11"/>
  <c r="AC54" i="11"/>
  <c r="AB54" i="11"/>
  <c r="AA54" i="11"/>
  <c r="Z54" i="11"/>
  <c r="Y54" i="11"/>
  <c r="X54" i="11"/>
  <c r="W54" i="11"/>
  <c r="V54" i="11"/>
  <c r="S54" i="11"/>
  <c r="AD53" i="11"/>
  <c r="AC53" i="11"/>
  <c r="AB53" i="11"/>
  <c r="AA53" i="11"/>
  <c r="Z53" i="11"/>
  <c r="Y53" i="11"/>
  <c r="X53" i="11"/>
  <c r="W53" i="11"/>
  <c r="V53" i="11"/>
  <c r="S53" i="11"/>
  <c r="AD52" i="11"/>
  <c r="AC52" i="11"/>
  <c r="AB52" i="11"/>
  <c r="AA52" i="11"/>
  <c r="Z52" i="11"/>
  <c r="Y52" i="11"/>
  <c r="X52" i="11"/>
  <c r="W52" i="11"/>
  <c r="V52" i="11"/>
  <c r="S52" i="11"/>
  <c r="AD51" i="11"/>
  <c r="AC51" i="11"/>
  <c r="AB51" i="11"/>
  <c r="AA51" i="11"/>
  <c r="Z51" i="11"/>
  <c r="Y51" i="11"/>
  <c r="X51" i="11"/>
  <c r="W51" i="11"/>
  <c r="V51" i="11"/>
  <c r="S51" i="11"/>
  <c r="AD50" i="11"/>
  <c r="AC50" i="11"/>
  <c r="AB50" i="11"/>
  <c r="AA50" i="11"/>
  <c r="Z50" i="11"/>
  <c r="Y50" i="11"/>
  <c r="X50" i="11"/>
  <c r="W50" i="11"/>
  <c r="V50" i="11"/>
  <c r="S50" i="11"/>
  <c r="AD49" i="11"/>
  <c r="AC49" i="11"/>
  <c r="AB49" i="11"/>
  <c r="AA49" i="11"/>
  <c r="Z49" i="11"/>
  <c r="Y49" i="11"/>
  <c r="X49" i="11"/>
  <c r="W49" i="11"/>
  <c r="V49" i="11"/>
  <c r="S49" i="11"/>
  <c r="AD48" i="11"/>
  <c r="AC48" i="11"/>
  <c r="AB48" i="11"/>
  <c r="AA48" i="11"/>
  <c r="Z48" i="11"/>
  <c r="Y48" i="11"/>
  <c r="X48" i="11"/>
  <c r="W48" i="11"/>
  <c r="V48" i="11"/>
  <c r="S48" i="11"/>
  <c r="AD47" i="11"/>
  <c r="AC47" i="11"/>
  <c r="AB47" i="11"/>
  <c r="AA47" i="11"/>
  <c r="Z47" i="11"/>
  <c r="Y47" i="11"/>
  <c r="X47" i="11"/>
  <c r="W47" i="11"/>
  <c r="V47" i="11"/>
  <c r="S47" i="11"/>
  <c r="AD46" i="11"/>
  <c r="AC46" i="11"/>
  <c r="AB46" i="11"/>
  <c r="AA46" i="11"/>
  <c r="Z46" i="11"/>
  <c r="Y46" i="11"/>
  <c r="X46" i="11"/>
  <c r="W46" i="11"/>
  <c r="V46" i="11"/>
  <c r="S46" i="11"/>
  <c r="AD45" i="11"/>
  <c r="AC45" i="11"/>
  <c r="AB45" i="11"/>
  <c r="AA45" i="11"/>
  <c r="Z45" i="11"/>
  <c r="Y45" i="11"/>
  <c r="X45" i="11"/>
  <c r="W45" i="11"/>
  <c r="V45" i="11"/>
  <c r="S45" i="11"/>
  <c r="AD44" i="11"/>
  <c r="AC44" i="11"/>
  <c r="AB44" i="11"/>
  <c r="AA44" i="11"/>
  <c r="Z44" i="11"/>
  <c r="Y44" i="11"/>
  <c r="X44" i="11"/>
  <c r="W44" i="11"/>
  <c r="V44" i="11"/>
  <c r="S44" i="11"/>
  <c r="AD43" i="11"/>
  <c r="AC43" i="11"/>
  <c r="AB43" i="11"/>
  <c r="AA43" i="11"/>
  <c r="Z43" i="11"/>
  <c r="Y43" i="11"/>
  <c r="X43" i="11"/>
  <c r="W43" i="11"/>
  <c r="V43" i="11"/>
  <c r="S43" i="11"/>
  <c r="AD42" i="11"/>
  <c r="AC42" i="11"/>
  <c r="AB42" i="11"/>
  <c r="AA42" i="11"/>
  <c r="Z42" i="11"/>
  <c r="Y42" i="11"/>
  <c r="X42" i="11"/>
  <c r="W42" i="11"/>
  <c r="V42" i="11"/>
  <c r="S42" i="11"/>
  <c r="AD41" i="11"/>
  <c r="AC41" i="11"/>
  <c r="AB41" i="11"/>
  <c r="AA41" i="11"/>
  <c r="Z41" i="11"/>
  <c r="Y41" i="11"/>
  <c r="X41" i="11"/>
  <c r="W41" i="11"/>
  <c r="V41" i="11"/>
  <c r="S41" i="11"/>
  <c r="AD40" i="11"/>
  <c r="AC40" i="11"/>
  <c r="AB40" i="11"/>
  <c r="AA40" i="11"/>
  <c r="Z40" i="11"/>
  <c r="Y40" i="11"/>
  <c r="X40" i="11"/>
  <c r="W40" i="11"/>
  <c r="V40" i="11"/>
  <c r="S40" i="11"/>
  <c r="AD36" i="11"/>
  <c r="AC36" i="11"/>
  <c r="AB36" i="11"/>
  <c r="AA36" i="11"/>
  <c r="Z36" i="11"/>
  <c r="Y36" i="11"/>
  <c r="X36" i="11"/>
  <c r="W36" i="11"/>
  <c r="V36" i="11"/>
  <c r="S36" i="11"/>
  <c r="J36" i="11"/>
  <c r="AD35" i="11"/>
  <c r="AC35" i="11"/>
  <c r="AB35" i="11"/>
  <c r="AA35" i="11"/>
  <c r="Z35" i="11"/>
  <c r="Y35" i="11"/>
  <c r="X35" i="11"/>
  <c r="W35" i="11"/>
  <c r="V35" i="11"/>
  <c r="S35" i="11"/>
  <c r="J35" i="11"/>
  <c r="AD34" i="11"/>
  <c r="AC34" i="11"/>
  <c r="AB34" i="11"/>
  <c r="AA34" i="11"/>
  <c r="Z34" i="11"/>
  <c r="Y34" i="11"/>
  <c r="X34" i="11"/>
  <c r="W34" i="11"/>
  <c r="V34" i="11"/>
  <c r="S34" i="11"/>
  <c r="J34" i="11"/>
  <c r="AD33" i="11"/>
  <c r="AC33" i="11"/>
  <c r="AB33" i="11"/>
  <c r="AA33" i="11"/>
  <c r="Z33" i="11"/>
  <c r="Y33" i="11"/>
  <c r="X33" i="11"/>
  <c r="W33" i="11"/>
  <c r="V33" i="11"/>
  <c r="S33" i="11"/>
  <c r="J33" i="11"/>
  <c r="AD32" i="11"/>
  <c r="AC32" i="11"/>
  <c r="AB32" i="11"/>
  <c r="AA32" i="11"/>
  <c r="Z32" i="11"/>
  <c r="Y32" i="11"/>
  <c r="X32" i="11"/>
  <c r="W32" i="11"/>
  <c r="V32" i="11"/>
  <c r="S32" i="11"/>
  <c r="J32" i="11"/>
  <c r="AD31" i="11"/>
  <c r="AC31" i="11"/>
  <c r="AB31" i="11"/>
  <c r="AA31" i="11"/>
  <c r="Z31" i="11"/>
  <c r="Y31" i="11"/>
  <c r="X31" i="11"/>
  <c r="W31" i="11"/>
  <c r="V31" i="11"/>
  <c r="S31" i="11"/>
  <c r="J31" i="11"/>
  <c r="AD30" i="11"/>
  <c r="AC30" i="11"/>
  <c r="AB30" i="11"/>
  <c r="AA30" i="11"/>
  <c r="Z30" i="11"/>
  <c r="Y30" i="11"/>
  <c r="X30" i="11"/>
  <c r="W30" i="11"/>
  <c r="V30" i="11"/>
  <c r="S30" i="11"/>
  <c r="J30" i="11"/>
  <c r="AD29" i="11"/>
  <c r="AC29" i="11"/>
  <c r="AB29" i="11"/>
  <c r="AA29" i="11"/>
  <c r="Z29" i="11"/>
  <c r="Y29" i="11"/>
  <c r="X29" i="11"/>
  <c r="W29" i="11"/>
  <c r="V29" i="11"/>
  <c r="S29" i="11"/>
  <c r="J29" i="11"/>
  <c r="AD28" i="11"/>
  <c r="AC28" i="11"/>
  <c r="AB28" i="11"/>
  <c r="AA28" i="11"/>
  <c r="Z28" i="11"/>
  <c r="Y28" i="11"/>
  <c r="X28" i="11"/>
  <c r="W28" i="11"/>
  <c r="V28" i="11"/>
  <c r="S28" i="11"/>
  <c r="J28" i="11"/>
  <c r="AD27" i="11"/>
  <c r="AC27" i="11"/>
  <c r="AB27" i="11"/>
  <c r="AA27" i="11"/>
  <c r="Z27" i="11"/>
  <c r="Y27" i="11"/>
  <c r="X27" i="11"/>
  <c r="W27" i="11"/>
  <c r="V27" i="11"/>
  <c r="S27" i="11"/>
  <c r="J27" i="11"/>
  <c r="AD26" i="11"/>
  <c r="AC26" i="11"/>
  <c r="AB26" i="11"/>
  <c r="AA26" i="11"/>
  <c r="Z26" i="11"/>
  <c r="Y26" i="11"/>
  <c r="X26" i="11"/>
  <c r="W26" i="11"/>
  <c r="V26" i="11"/>
  <c r="S26" i="11"/>
  <c r="J26" i="11"/>
  <c r="AD25" i="11"/>
  <c r="AC25" i="11"/>
  <c r="AB25" i="11"/>
  <c r="AA25" i="11"/>
  <c r="Z25" i="11"/>
  <c r="Y25" i="11"/>
  <c r="X25" i="11"/>
  <c r="W25" i="11"/>
  <c r="V25" i="11"/>
  <c r="S25" i="11"/>
  <c r="J25" i="11"/>
  <c r="AD24" i="11"/>
  <c r="AC24" i="11"/>
  <c r="AB24" i="11"/>
  <c r="AA24" i="11"/>
  <c r="Z24" i="11"/>
  <c r="Y24" i="11"/>
  <c r="X24" i="11"/>
  <c r="W24" i="11"/>
  <c r="V24" i="11"/>
  <c r="S24" i="11"/>
  <c r="J24" i="11"/>
  <c r="AD23" i="11"/>
  <c r="AC23" i="11"/>
  <c r="AB23" i="11"/>
  <c r="AA23" i="11"/>
  <c r="Z23" i="11"/>
  <c r="Y23" i="11"/>
  <c r="X23" i="11"/>
  <c r="W23" i="11"/>
  <c r="V23" i="11"/>
  <c r="S23" i="11"/>
  <c r="J23" i="11"/>
  <c r="AD22" i="11"/>
  <c r="AC22" i="11"/>
  <c r="AB22" i="11"/>
  <c r="AA22" i="11"/>
  <c r="Z22" i="11"/>
  <c r="Y22" i="11"/>
  <c r="X22" i="11"/>
  <c r="W22" i="11"/>
  <c r="V22" i="11"/>
  <c r="S22" i="11"/>
  <c r="J22" i="11"/>
  <c r="AD21" i="11"/>
  <c r="AC21" i="11"/>
  <c r="AB21" i="11"/>
  <c r="AA21" i="11"/>
  <c r="Z21" i="11"/>
  <c r="Y21" i="11"/>
  <c r="X21" i="11"/>
  <c r="W21" i="11"/>
  <c r="V21" i="11"/>
  <c r="S21" i="11"/>
  <c r="J21" i="11"/>
  <c r="AD20" i="11"/>
  <c r="AC20" i="11"/>
  <c r="AB20" i="11"/>
  <c r="AA20" i="11"/>
  <c r="Z20" i="11"/>
  <c r="Y20" i="11"/>
  <c r="X20" i="11"/>
  <c r="W20" i="11"/>
  <c r="V20" i="11"/>
  <c r="S20" i="11"/>
  <c r="J20" i="11"/>
  <c r="AD19" i="11"/>
  <c r="AC19" i="11"/>
  <c r="AB19" i="11"/>
  <c r="AA19" i="11"/>
  <c r="Z19" i="11"/>
  <c r="Y19" i="11"/>
  <c r="X19" i="11"/>
  <c r="W19" i="11"/>
  <c r="V19" i="11"/>
  <c r="S19" i="11"/>
  <c r="J19" i="11"/>
  <c r="AD18" i="11"/>
  <c r="AC18" i="11"/>
  <c r="AB18" i="11"/>
  <c r="AA18" i="11"/>
  <c r="Z18" i="11"/>
  <c r="Y18" i="11"/>
  <c r="X18" i="11"/>
  <c r="W18" i="11"/>
  <c r="V18" i="11"/>
  <c r="S18" i="11"/>
  <c r="J18" i="11"/>
  <c r="AD17" i="11"/>
  <c r="AC17" i="11"/>
  <c r="AB17" i="11"/>
  <c r="AA17" i="11"/>
  <c r="Z17" i="11"/>
  <c r="Y17" i="11"/>
  <c r="X17" i="11"/>
  <c r="W17" i="11"/>
  <c r="V17" i="11"/>
  <c r="S17" i="11"/>
  <c r="J17" i="11"/>
  <c r="AD16" i="11"/>
  <c r="AC16" i="11"/>
  <c r="AB16" i="11"/>
  <c r="AA16" i="11"/>
  <c r="Z16" i="11"/>
  <c r="Y16" i="11"/>
  <c r="X16" i="11"/>
  <c r="W16" i="11"/>
  <c r="V16" i="11"/>
  <c r="S16" i="11"/>
  <c r="J16" i="11"/>
  <c r="AD15" i="11"/>
  <c r="AC15" i="11"/>
  <c r="AB15" i="11"/>
  <c r="AA15" i="11"/>
  <c r="Z15" i="11"/>
  <c r="Y15" i="11"/>
  <c r="X15" i="11"/>
  <c r="W15" i="11"/>
  <c r="V15" i="11"/>
  <c r="S15" i="11"/>
  <c r="J15" i="11"/>
  <c r="AD14" i="11"/>
  <c r="AC14" i="11"/>
  <c r="AB14" i="11"/>
  <c r="AA14" i="11"/>
  <c r="Z14" i="11"/>
  <c r="Y14" i="11"/>
  <c r="X14" i="11"/>
  <c r="W14" i="11"/>
  <c r="V14" i="11"/>
  <c r="S14" i="11"/>
  <c r="J14" i="11"/>
  <c r="AD13" i="11"/>
  <c r="AC13" i="11"/>
  <c r="AB13" i="11"/>
  <c r="AA13" i="11"/>
  <c r="Z13" i="11"/>
  <c r="Y13" i="11"/>
  <c r="X13" i="11"/>
  <c r="W13" i="11"/>
  <c r="V13" i="11"/>
  <c r="S13" i="11"/>
  <c r="J13" i="11"/>
  <c r="AD12" i="11"/>
  <c r="AC12" i="11"/>
  <c r="AB12" i="11"/>
  <c r="AA12" i="11"/>
  <c r="Z12" i="11"/>
  <c r="Y12" i="11"/>
  <c r="X12" i="11"/>
  <c r="W12" i="11"/>
  <c r="V12" i="11"/>
  <c r="S12" i="11"/>
  <c r="J12" i="11"/>
  <c r="AD11" i="11"/>
  <c r="AC11" i="11"/>
  <c r="AB11" i="11"/>
  <c r="AA11" i="11"/>
  <c r="Z11" i="11"/>
  <c r="Y11" i="11"/>
  <c r="X11" i="11"/>
  <c r="W11" i="11"/>
  <c r="V11" i="11"/>
  <c r="S11" i="11"/>
  <c r="J11" i="11"/>
  <c r="AD10" i="11"/>
  <c r="AC10" i="11"/>
  <c r="AB10" i="11"/>
  <c r="AA10" i="11"/>
  <c r="Z10" i="11"/>
  <c r="Y10" i="11"/>
  <c r="X10" i="11"/>
  <c r="W10" i="11"/>
  <c r="V10" i="11"/>
  <c r="S10" i="11"/>
  <c r="J10" i="11"/>
  <c r="AD9" i="11"/>
  <c r="AC9" i="11"/>
  <c r="AB9" i="11"/>
  <c r="AA9" i="11"/>
  <c r="Z9" i="11"/>
  <c r="Y9" i="11"/>
  <c r="X9" i="11"/>
  <c r="W9" i="11"/>
  <c r="V9" i="11"/>
  <c r="S9" i="11"/>
  <c r="J9" i="11"/>
  <c r="AD8" i="11"/>
  <c r="AC8" i="11"/>
  <c r="AB8" i="11"/>
  <c r="AA8" i="11"/>
  <c r="Z8" i="11"/>
  <c r="Y8" i="11"/>
  <c r="X8" i="11"/>
  <c r="W8" i="11"/>
  <c r="V8" i="11"/>
  <c r="S8" i="11"/>
  <c r="J8" i="11"/>
  <c r="AD7" i="11"/>
  <c r="AC7" i="11"/>
  <c r="AB7" i="11"/>
  <c r="AA7" i="11"/>
  <c r="Z7" i="11"/>
  <c r="Y7" i="11"/>
  <c r="X7" i="11"/>
  <c r="W7" i="11"/>
  <c r="V7" i="11"/>
  <c r="S7" i="11"/>
  <c r="J7" i="11"/>
  <c r="AD6" i="11"/>
  <c r="AC6" i="11"/>
  <c r="AB6" i="11"/>
  <c r="AA6" i="11"/>
  <c r="Z6" i="11"/>
  <c r="Y6" i="11"/>
  <c r="X6" i="11"/>
  <c r="W6" i="11"/>
  <c r="V6" i="11"/>
  <c r="S6" i="11"/>
  <c r="J6" i="11"/>
  <c r="AD5" i="11"/>
  <c r="AC5" i="11"/>
  <c r="AB5" i="11"/>
  <c r="AA5" i="11"/>
  <c r="Z5" i="11"/>
  <c r="Y5" i="11"/>
  <c r="X5" i="11"/>
  <c r="W5" i="11"/>
  <c r="V5" i="11"/>
  <c r="S5" i="11"/>
  <c r="J5" i="11"/>
  <c r="U112" i="10"/>
  <c r="U111" i="10"/>
  <c r="U110" i="10"/>
  <c r="U109" i="10"/>
  <c r="U108" i="10"/>
  <c r="U107" i="10"/>
  <c r="U106" i="10"/>
  <c r="U105" i="10"/>
  <c r="U104" i="10"/>
  <c r="U103" i="10"/>
  <c r="U102" i="10"/>
  <c r="U101" i="10"/>
  <c r="U100" i="10"/>
  <c r="U99" i="10"/>
  <c r="U98" i="10"/>
  <c r="U97" i="10"/>
  <c r="U96" i="10"/>
  <c r="U95" i="10"/>
  <c r="U94" i="10"/>
  <c r="U93" i="10"/>
  <c r="U92" i="10"/>
  <c r="U91" i="10"/>
  <c r="U90" i="10"/>
  <c r="U89" i="10"/>
  <c r="U88" i="10"/>
  <c r="U87" i="10"/>
  <c r="U83" i="10"/>
  <c r="U82" i="10"/>
  <c r="U81" i="10"/>
  <c r="U80" i="10"/>
  <c r="U79" i="10"/>
  <c r="U78" i="10"/>
  <c r="U77" i="10"/>
  <c r="U73" i="10"/>
  <c r="U72" i="10"/>
  <c r="U71" i="10"/>
  <c r="U70" i="10"/>
  <c r="U69" i="10"/>
  <c r="U68" i="10"/>
  <c r="U67" i="10"/>
  <c r="U66" i="10"/>
  <c r="U65" i="10"/>
  <c r="U64" i="10"/>
  <c r="U63" i="10"/>
  <c r="U62" i="10"/>
  <c r="U61" i="10"/>
  <c r="U60" i="10"/>
  <c r="U59" i="10"/>
  <c r="U58" i="10"/>
  <c r="U57" i="10"/>
  <c r="U56" i="10"/>
  <c r="U55" i="10"/>
  <c r="U54" i="10"/>
  <c r="U53" i="10"/>
  <c r="U52" i="10"/>
  <c r="U51" i="10"/>
  <c r="U50" i="10"/>
  <c r="U49" i="10"/>
  <c r="U48" i="10"/>
  <c r="U47" i="10"/>
  <c r="U46" i="10"/>
  <c r="U45" i="10"/>
  <c r="U44" i="10"/>
  <c r="U43" i="10"/>
  <c r="U42" i="10"/>
  <c r="U41" i="10"/>
  <c r="U40" i="10"/>
  <c r="U36" i="10"/>
  <c r="U35" i="10"/>
  <c r="U34" i="10"/>
  <c r="U33" i="10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11" i="10"/>
  <c r="U10" i="10"/>
  <c r="U9" i="10"/>
  <c r="U8" i="10"/>
  <c r="U7" i="10"/>
  <c r="U6" i="10"/>
  <c r="U5" i="10"/>
  <c r="T112" i="10"/>
  <c r="T111" i="10"/>
  <c r="T110" i="10"/>
  <c r="T109" i="10"/>
  <c r="T108" i="10"/>
  <c r="T107" i="10"/>
  <c r="T106" i="10"/>
  <c r="T105" i="10"/>
  <c r="T104" i="10"/>
  <c r="T103" i="10"/>
  <c r="T102" i="10"/>
  <c r="T101" i="10"/>
  <c r="T100" i="10"/>
  <c r="T99" i="10"/>
  <c r="T98" i="10"/>
  <c r="T97" i="10"/>
  <c r="T96" i="10"/>
  <c r="T95" i="10"/>
  <c r="T94" i="10"/>
  <c r="T93" i="10"/>
  <c r="T92" i="10"/>
  <c r="T91" i="10"/>
  <c r="T90" i="10"/>
  <c r="T89" i="10"/>
  <c r="T88" i="10"/>
  <c r="T87" i="10"/>
  <c r="T83" i="10"/>
  <c r="T82" i="10"/>
  <c r="T81" i="10"/>
  <c r="T80" i="10"/>
  <c r="T79" i="10"/>
  <c r="T78" i="10"/>
  <c r="T77" i="10"/>
  <c r="T73" i="10"/>
  <c r="T72" i="10"/>
  <c r="T71" i="10"/>
  <c r="T70" i="10"/>
  <c r="T69" i="10"/>
  <c r="T68" i="10"/>
  <c r="T67" i="10"/>
  <c r="T66" i="10"/>
  <c r="T65" i="10"/>
  <c r="T64" i="10"/>
  <c r="T63" i="10"/>
  <c r="T62" i="10"/>
  <c r="T61" i="10"/>
  <c r="T60" i="10"/>
  <c r="T59" i="10"/>
  <c r="T58" i="10"/>
  <c r="T57" i="10"/>
  <c r="T56" i="10"/>
  <c r="T55" i="10"/>
  <c r="T54" i="10"/>
  <c r="T53" i="10"/>
  <c r="T52" i="10"/>
  <c r="T51" i="10"/>
  <c r="T50" i="10"/>
  <c r="T49" i="10"/>
  <c r="T48" i="10"/>
  <c r="T47" i="10"/>
  <c r="T46" i="10"/>
  <c r="T45" i="10"/>
  <c r="T44" i="10"/>
  <c r="T43" i="10"/>
  <c r="T42" i="10"/>
  <c r="T41" i="10"/>
  <c r="T40" i="10"/>
  <c r="T36" i="10"/>
  <c r="T35" i="10"/>
  <c r="T34" i="10"/>
  <c r="T33" i="10"/>
  <c r="T32" i="10"/>
  <c r="T31" i="10"/>
  <c r="T30" i="10"/>
  <c r="T29" i="10"/>
  <c r="T28" i="10"/>
  <c r="T27" i="10"/>
  <c r="T26" i="10"/>
  <c r="T25" i="10"/>
  <c r="T24" i="10"/>
  <c r="T23" i="10"/>
  <c r="T22" i="10"/>
  <c r="T21" i="10"/>
  <c r="T20" i="10"/>
  <c r="T19" i="10"/>
  <c r="T18" i="10"/>
  <c r="T17" i="10"/>
  <c r="T16" i="10"/>
  <c r="T15" i="10"/>
  <c r="T14" i="10"/>
  <c r="T13" i="10"/>
  <c r="T12" i="10"/>
  <c r="T11" i="10"/>
  <c r="T10" i="10"/>
  <c r="T9" i="10"/>
  <c r="T8" i="10"/>
  <c r="T7" i="10"/>
  <c r="T6" i="10"/>
  <c r="T5" i="10"/>
  <c r="AG112" i="10"/>
  <c r="AF112" i="10"/>
  <c r="AE112" i="10"/>
  <c r="AD112" i="10"/>
  <c r="AC112" i="10"/>
  <c r="AB112" i="10"/>
  <c r="AA112" i="10"/>
  <c r="Z112" i="10"/>
  <c r="Y112" i="10"/>
  <c r="X112" i="10"/>
  <c r="W112" i="10"/>
  <c r="V112" i="10"/>
  <c r="S112" i="10"/>
  <c r="J112" i="10"/>
  <c r="AG111" i="10"/>
  <c r="AF111" i="10"/>
  <c r="AE111" i="10"/>
  <c r="AD111" i="10"/>
  <c r="AC111" i="10"/>
  <c r="AB111" i="10"/>
  <c r="AA111" i="10"/>
  <c r="Z111" i="10"/>
  <c r="Y111" i="10"/>
  <c r="X111" i="10"/>
  <c r="W111" i="10"/>
  <c r="V111" i="10"/>
  <c r="S111" i="10"/>
  <c r="J111" i="10"/>
  <c r="AG110" i="10"/>
  <c r="AF110" i="10"/>
  <c r="AE110" i="10"/>
  <c r="AD110" i="10"/>
  <c r="AC110" i="10"/>
  <c r="AB110" i="10"/>
  <c r="AA110" i="10"/>
  <c r="Z110" i="10"/>
  <c r="Y110" i="10"/>
  <c r="X110" i="10"/>
  <c r="W110" i="10"/>
  <c r="V110" i="10"/>
  <c r="S110" i="10"/>
  <c r="J110" i="10"/>
  <c r="AG109" i="10"/>
  <c r="AF109" i="10"/>
  <c r="AE109" i="10"/>
  <c r="AD109" i="10"/>
  <c r="AC109" i="10"/>
  <c r="AB109" i="10"/>
  <c r="AA109" i="10"/>
  <c r="Z109" i="10"/>
  <c r="Y109" i="10"/>
  <c r="X109" i="10"/>
  <c r="W109" i="10"/>
  <c r="V109" i="10"/>
  <c r="S109" i="10"/>
  <c r="J109" i="10"/>
  <c r="AG108" i="10"/>
  <c r="AF108" i="10"/>
  <c r="AE108" i="10"/>
  <c r="AD108" i="10"/>
  <c r="AC108" i="10"/>
  <c r="AB108" i="10"/>
  <c r="AA108" i="10"/>
  <c r="Z108" i="10"/>
  <c r="Y108" i="10"/>
  <c r="X108" i="10"/>
  <c r="W108" i="10"/>
  <c r="V108" i="10"/>
  <c r="S108" i="10"/>
  <c r="J108" i="10"/>
  <c r="AG107" i="10"/>
  <c r="AF107" i="10"/>
  <c r="AE107" i="10"/>
  <c r="AD107" i="10"/>
  <c r="AC107" i="10"/>
  <c r="AB107" i="10"/>
  <c r="AA107" i="10"/>
  <c r="Z107" i="10"/>
  <c r="Y107" i="10"/>
  <c r="X107" i="10"/>
  <c r="W107" i="10"/>
  <c r="V107" i="10"/>
  <c r="S107" i="10"/>
  <c r="J107" i="10"/>
  <c r="AG106" i="10"/>
  <c r="AF106" i="10"/>
  <c r="AE106" i="10"/>
  <c r="AD106" i="10"/>
  <c r="AC106" i="10"/>
  <c r="AB106" i="10"/>
  <c r="AA106" i="10"/>
  <c r="Z106" i="10"/>
  <c r="Y106" i="10"/>
  <c r="X106" i="10"/>
  <c r="W106" i="10"/>
  <c r="V106" i="10"/>
  <c r="S106" i="10"/>
  <c r="J106" i="10"/>
  <c r="AG105" i="10"/>
  <c r="AF105" i="10"/>
  <c r="AE105" i="10"/>
  <c r="AD105" i="10"/>
  <c r="AC105" i="10"/>
  <c r="AB105" i="10"/>
  <c r="AA105" i="10"/>
  <c r="Z105" i="10"/>
  <c r="Y105" i="10"/>
  <c r="X105" i="10"/>
  <c r="W105" i="10"/>
  <c r="V105" i="10"/>
  <c r="S105" i="10"/>
  <c r="J105" i="10"/>
  <c r="AG104" i="10"/>
  <c r="AF104" i="10"/>
  <c r="AE104" i="10"/>
  <c r="AD104" i="10"/>
  <c r="AC104" i="10"/>
  <c r="AB104" i="10"/>
  <c r="AA104" i="10"/>
  <c r="Z104" i="10"/>
  <c r="Y104" i="10"/>
  <c r="X104" i="10"/>
  <c r="W104" i="10"/>
  <c r="V104" i="10"/>
  <c r="S104" i="10"/>
  <c r="J104" i="10"/>
  <c r="AG103" i="10"/>
  <c r="AF103" i="10"/>
  <c r="AE103" i="10"/>
  <c r="AD103" i="10"/>
  <c r="AC103" i="10"/>
  <c r="AB103" i="10"/>
  <c r="AA103" i="10"/>
  <c r="Z103" i="10"/>
  <c r="Y103" i="10"/>
  <c r="X103" i="10"/>
  <c r="W103" i="10"/>
  <c r="V103" i="10"/>
  <c r="S103" i="10"/>
  <c r="J103" i="10"/>
  <c r="AG102" i="10"/>
  <c r="AF102" i="10"/>
  <c r="AE102" i="10"/>
  <c r="AD102" i="10"/>
  <c r="AC102" i="10"/>
  <c r="AB102" i="10"/>
  <c r="AA102" i="10"/>
  <c r="Z102" i="10"/>
  <c r="Y102" i="10"/>
  <c r="X102" i="10"/>
  <c r="W102" i="10"/>
  <c r="V102" i="10"/>
  <c r="S102" i="10"/>
  <c r="J102" i="10"/>
  <c r="AG101" i="10"/>
  <c r="AF101" i="10"/>
  <c r="AE101" i="10"/>
  <c r="AD101" i="10"/>
  <c r="AC101" i="10"/>
  <c r="AB101" i="10"/>
  <c r="AA101" i="10"/>
  <c r="Z101" i="10"/>
  <c r="Y101" i="10"/>
  <c r="X101" i="10"/>
  <c r="W101" i="10"/>
  <c r="V101" i="10"/>
  <c r="S101" i="10"/>
  <c r="J101" i="10"/>
  <c r="AG100" i="10"/>
  <c r="AF100" i="10"/>
  <c r="AE100" i="10"/>
  <c r="AD100" i="10"/>
  <c r="AC100" i="10"/>
  <c r="AB100" i="10"/>
  <c r="AA100" i="10"/>
  <c r="Z100" i="10"/>
  <c r="Y100" i="10"/>
  <c r="X100" i="10"/>
  <c r="W100" i="10"/>
  <c r="V100" i="10"/>
  <c r="S100" i="10"/>
  <c r="J100" i="10"/>
  <c r="AG99" i="10"/>
  <c r="AF99" i="10"/>
  <c r="AE99" i="10"/>
  <c r="AD99" i="10"/>
  <c r="AC99" i="10"/>
  <c r="AB99" i="10"/>
  <c r="AA99" i="10"/>
  <c r="Z99" i="10"/>
  <c r="Y99" i="10"/>
  <c r="X99" i="10"/>
  <c r="W99" i="10"/>
  <c r="V99" i="10"/>
  <c r="S99" i="10"/>
  <c r="J99" i="10"/>
  <c r="AG98" i="10"/>
  <c r="AF98" i="10"/>
  <c r="AE98" i="10"/>
  <c r="AD98" i="10"/>
  <c r="AC98" i="10"/>
  <c r="AB98" i="10"/>
  <c r="AA98" i="10"/>
  <c r="Z98" i="10"/>
  <c r="Y98" i="10"/>
  <c r="X98" i="10"/>
  <c r="W98" i="10"/>
  <c r="V98" i="10"/>
  <c r="S98" i="10"/>
  <c r="J98" i="10"/>
  <c r="AG97" i="10"/>
  <c r="AF97" i="10"/>
  <c r="AE97" i="10"/>
  <c r="AD97" i="10"/>
  <c r="AC97" i="10"/>
  <c r="AB97" i="10"/>
  <c r="AA97" i="10"/>
  <c r="Z97" i="10"/>
  <c r="Y97" i="10"/>
  <c r="X97" i="10"/>
  <c r="W97" i="10"/>
  <c r="V97" i="10"/>
  <c r="S97" i="10"/>
  <c r="J97" i="10"/>
  <c r="AG96" i="10"/>
  <c r="AF96" i="10"/>
  <c r="AE96" i="10"/>
  <c r="AD96" i="10"/>
  <c r="AC96" i="10"/>
  <c r="AB96" i="10"/>
  <c r="AA96" i="10"/>
  <c r="Z96" i="10"/>
  <c r="Y96" i="10"/>
  <c r="X96" i="10"/>
  <c r="W96" i="10"/>
  <c r="V96" i="10"/>
  <c r="S96" i="10"/>
  <c r="J96" i="10"/>
  <c r="AG95" i="10"/>
  <c r="AF95" i="10"/>
  <c r="AE95" i="10"/>
  <c r="AD95" i="10"/>
  <c r="AC95" i="10"/>
  <c r="AB95" i="10"/>
  <c r="AA95" i="10"/>
  <c r="Z95" i="10"/>
  <c r="Y95" i="10"/>
  <c r="X95" i="10"/>
  <c r="W95" i="10"/>
  <c r="V95" i="10"/>
  <c r="S95" i="10"/>
  <c r="J95" i="10"/>
  <c r="AG94" i="10"/>
  <c r="AF94" i="10"/>
  <c r="AE94" i="10"/>
  <c r="AD94" i="10"/>
  <c r="AC94" i="10"/>
  <c r="AB94" i="10"/>
  <c r="AA94" i="10"/>
  <c r="Z94" i="10"/>
  <c r="Y94" i="10"/>
  <c r="X94" i="10"/>
  <c r="W94" i="10"/>
  <c r="V94" i="10"/>
  <c r="S94" i="10"/>
  <c r="J94" i="10"/>
  <c r="AG93" i="10"/>
  <c r="AF93" i="10"/>
  <c r="AE93" i="10"/>
  <c r="AD93" i="10"/>
  <c r="AC93" i="10"/>
  <c r="AB93" i="10"/>
  <c r="AA93" i="10"/>
  <c r="Z93" i="10"/>
  <c r="Y93" i="10"/>
  <c r="X93" i="10"/>
  <c r="W93" i="10"/>
  <c r="V93" i="10"/>
  <c r="S93" i="10"/>
  <c r="J93" i="10"/>
  <c r="AG92" i="10"/>
  <c r="AF92" i="10"/>
  <c r="AE92" i="10"/>
  <c r="AD92" i="10"/>
  <c r="AC92" i="10"/>
  <c r="AB92" i="10"/>
  <c r="AA92" i="10"/>
  <c r="Z92" i="10"/>
  <c r="Y92" i="10"/>
  <c r="X92" i="10"/>
  <c r="W92" i="10"/>
  <c r="V92" i="10"/>
  <c r="S92" i="10"/>
  <c r="J92" i="10"/>
  <c r="AG91" i="10"/>
  <c r="AF91" i="10"/>
  <c r="AE91" i="10"/>
  <c r="AD91" i="10"/>
  <c r="AC91" i="10"/>
  <c r="AB91" i="10"/>
  <c r="AA91" i="10"/>
  <c r="Z91" i="10"/>
  <c r="Y91" i="10"/>
  <c r="X91" i="10"/>
  <c r="W91" i="10"/>
  <c r="V91" i="10"/>
  <c r="S91" i="10"/>
  <c r="J91" i="10"/>
  <c r="AG90" i="10"/>
  <c r="AF90" i="10"/>
  <c r="AE90" i="10"/>
  <c r="AD90" i="10"/>
  <c r="AC90" i="10"/>
  <c r="AB90" i="10"/>
  <c r="AA90" i="10"/>
  <c r="Z90" i="10"/>
  <c r="Y90" i="10"/>
  <c r="X90" i="10"/>
  <c r="W90" i="10"/>
  <c r="V90" i="10"/>
  <c r="S90" i="10"/>
  <c r="J90" i="10"/>
  <c r="AG89" i="10"/>
  <c r="AF89" i="10"/>
  <c r="AE89" i="10"/>
  <c r="AD89" i="10"/>
  <c r="AC89" i="10"/>
  <c r="AB89" i="10"/>
  <c r="AA89" i="10"/>
  <c r="Z89" i="10"/>
  <c r="Y89" i="10"/>
  <c r="X89" i="10"/>
  <c r="W89" i="10"/>
  <c r="V89" i="10"/>
  <c r="S89" i="10"/>
  <c r="J89" i="10"/>
  <c r="AG88" i="10"/>
  <c r="AF88" i="10"/>
  <c r="AE88" i="10"/>
  <c r="AD88" i="10"/>
  <c r="AC88" i="10"/>
  <c r="AB88" i="10"/>
  <c r="AA88" i="10"/>
  <c r="Z88" i="10"/>
  <c r="Y88" i="10"/>
  <c r="X88" i="10"/>
  <c r="W88" i="10"/>
  <c r="V88" i="10"/>
  <c r="S88" i="10"/>
  <c r="J88" i="10"/>
  <c r="AG87" i="10"/>
  <c r="AF87" i="10"/>
  <c r="AE87" i="10"/>
  <c r="AD87" i="10"/>
  <c r="AC87" i="10"/>
  <c r="AB87" i="10"/>
  <c r="AA87" i="10"/>
  <c r="Z87" i="10"/>
  <c r="Y87" i="10"/>
  <c r="X87" i="10"/>
  <c r="W87" i="10"/>
  <c r="V87" i="10"/>
  <c r="S87" i="10"/>
  <c r="J87" i="10"/>
  <c r="AG83" i="10"/>
  <c r="AF83" i="10"/>
  <c r="AE83" i="10"/>
  <c r="AD83" i="10"/>
  <c r="AC83" i="10"/>
  <c r="AB83" i="10"/>
  <c r="AA83" i="10"/>
  <c r="Z83" i="10"/>
  <c r="Y83" i="10"/>
  <c r="X83" i="10"/>
  <c r="W83" i="10"/>
  <c r="V83" i="10"/>
  <c r="S83" i="10"/>
  <c r="AG82" i="10"/>
  <c r="AF82" i="10"/>
  <c r="AE82" i="10"/>
  <c r="AD82" i="10"/>
  <c r="AC82" i="10"/>
  <c r="AB82" i="10"/>
  <c r="AA82" i="10"/>
  <c r="Z82" i="10"/>
  <c r="Y82" i="10"/>
  <c r="X82" i="10"/>
  <c r="W82" i="10"/>
  <c r="V82" i="10"/>
  <c r="S82" i="10"/>
  <c r="AG81" i="10"/>
  <c r="AF81" i="10"/>
  <c r="AE81" i="10"/>
  <c r="AD81" i="10"/>
  <c r="AC81" i="10"/>
  <c r="AB81" i="10"/>
  <c r="AA81" i="10"/>
  <c r="Z81" i="10"/>
  <c r="Y81" i="10"/>
  <c r="X81" i="10"/>
  <c r="W81" i="10"/>
  <c r="V81" i="10"/>
  <c r="S81" i="10"/>
  <c r="AG80" i="10"/>
  <c r="AF80" i="10"/>
  <c r="AE80" i="10"/>
  <c r="AD80" i="10"/>
  <c r="AC80" i="10"/>
  <c r="AB80" i="10"/>
  <c r="AA80" i="10"/>
  <c r="Z80" i="10"/>
  <c r="Y80" i="10"/>
  <c r="X80" i="10"/>
  <c r="W80" i="10"/>
  <c r="V80" i="10"/>
  <c r="S80" i="10"/>
  <c r="AG79" i="10"/>
  <c r="AF79" i="10"/>
  <c r="AE79" i="10"/>
  <c r="AD79" i="10"/>
  <c r="AC79" i="10"/>
  <c r="AB79" i="10"/>
  <c r="AA79" i="10"/>
  <c r="Z79" i="10"/>
  <c r="Y79" i="10"/>
  <c r="X79" i="10"/>
  <c r="W79" i="10"/>
  <c r="V79" i="10"/>
  <c r="S79" i="10"/>
  <c r="AG78" i="10"/>
  <c r="AF78" i="10"/>
  <c r="AE78" i="10"/>
  <c r="AD78" i="10"/>
  <c r="AC78" i="10"/>
  <c r="AB78" i="10"/>
  <c r="AA78" i="10"/>
  <c r="Z78" i="10"/>
  <c r="Y78" i="10"/>
  <c r="X78" i="10"/>
  <c r="W78" i="10"/>
  <c r="V78" i="10"/>
  <c r="S78" i="10"/>
  <c r="AG77" i="10"/>
  <c r="AF77" i="10"/>
  <c r="AE77" i="10"/>
  <c r="AD77" i="10"/>
  <c r="AC77" i="10"/>
  <c r="AB77" i="10"/>
  <c r="AA77" i="10"/>
  <c r="Z77" i="10"/>
  <c r="Y77" i="10"/>
  <c r="X77" i="10"/>
  <c r="W77" i="10"/>
  <c r="V77" i="10"/>
  <c r="S77" i="10"/>
  <c r="AG73" i="10"/>
  <c r="AF73" i="10"/>
  <c r="AE73" i="10"/>
  <c r="AD73" i="10"/>
  <c r="AC73" i="10"/>
  <c r="AB73" i="10"/>
  <c r="AA73" i="10"/>
  <c r="Z73" i="10"/>
  <c r="Y73" i="10"/>
  <c r="X73" i="10"/>
  <c r="W73" i="10"/>
  <c r="V73" i="10"/>
  <c r="S73" i="10"/>
  <c r="AG72" i="10"/>
  <c r="AF72" i="10"/>
  <c r="AE72" i="10"/>
  <c r="AD72" i="10"/>
  <c r="AC72" i="10"/>
  <c r="AB72" i="10"/>
  <c r="AA72" i="10"/>
  <c r="Z72" i="10"/>
  <c r="Y72" i="10"/>
  <c r="X72" i="10"/>
  <c r="W72" i="10"/>
  <c r="V72" i="10"/>
  <c r="S72" i="10"/>
  <c r="AG71" i="10"/>
  <c r="AF71" i="10"/>
  <c r="AE71" i="10"/>
  <c r="AD71" i="10"/>
  <c r="AC71" i="10"/>
  <c r="AB71" i="10"/>
  <c r="AA71" i="10"/>
  <c r="Z71" i="10"/>
  <c r="Y71" i="10"/>
  <c r="X71" i="10"/>
  <c r="W71" i="10"/>
  <c r="V71" i="10"/>
  <c r="S71" i="10"/>
  <c r="AG70" i="10"/>
  <c r="AF70" i="10"/>
  <c r="AE70" i="10"/>
  <c r="AD70" i="10"/>
  <c r="AC70" i="10"/>
  <c r="AB70" i="10"/>
  <c r="AA70" i="10"/>
  <c r="Z70" i="10"/>
  <c r="Y70" i="10"/>
  <c r="X70" i="10"/>
  <c r="W70" i="10"/>
  <c r="V70" i="10"/>
  <c r="S70" i="10"/>
  <c r="AG69" i="10"/>
  <c r="AF69" i="10"/>
  <c r="AE69" i="10"/>
  <c r="AD69" i="10"/>
  <c r="AC69" i="10"/>
  <c r="AB69" i="10"/>
  <c r="AA69" i="10"/>
  <c r="Z69" i="10"/>
  <c r="Y69" i="10"/>
  <c r="X69" i="10"/>
  <c r="W69" i="10"/>
  <c r="V69" i="10"/>
  <c r="S69" i="10"/>
  <c r="AG68" i="10"/>
  <c r="AF68" i="10"/>
  <c r="AE68" i="10"/>
  <c r="AD68" i="10"/>
  <c r="AC68" i="10"/>
  <c r="AB68" i="10"/>
  <c r="AA68" i="10"/>
  <c r="Z68" i="10"/>
  <c r="Y68" i="10"/>
  <c r="X68" i="10"/>
  <c r="W68" i="10"/>
  <c r="V68" i="10"/>
  <c r="S68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S67" i="10"/>
  <c r="AG66" i="10"/>
  <c r="AF66" i="10"/>
  <c r="AE66" i="10"/>
  <c r="AD66" i="10"/>
  <c r="AC66" i="10"/>
  <c r="AB66" i="10"/>
  <c r="AA66" i="10"/>
  <c r="Z66" i="10"/>
  <c r="Y66" i="10"/>
  <c r="X66" i="10"/>
  <c r="W66" i="10"/>
  <c r="V66" i="10"/>
  <c r="S66" i="10"/>
  <c r="AG65" i="10"/>
  <c r="AF65" i="10"/>
  <c r="AE65" i="10"/>
  <c r="AD65" i="10"/>
  <c r="AC65" i="10"/>
  <c r="AB65" i="10"/>
  <c r="AA65" i="10"/>
  <c r="Z65" i="10"/>
  <c r="Y65" i="10"/>
  <c r="X65" i="10"/>
  <c r="W65" i="10"/>
  <c r="V65" i="10"/>
  <c r="S65" i="10"/>
  <c r="AG64" i="10"/>
  <c r="AF64" i="10"/>
  <c r="AE64" i="10"/>
  <c r="AD64" i="10"/>
  <c r="AC64" i="10"/>
  <c r="AB64" i="10"/>
  <c r="AA64" i="10"/>
  <c r="Z64" i="10"/>
  <c r="Y64" i="10"/>
  <c r="X64" i="10"/>
  <c r="W64" i="10"/>
  <c r="V64" i="10"/>
  <c r="S64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S63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S62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S61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S60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S59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S58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S57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S56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S55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S54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S53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S52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S51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S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S49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S48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S47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S46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S45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S44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S43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S42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S41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S40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S36" i="10"/>
  <c r="J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S35" i="10"/>
  <c r="J35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S34" i="10"/>
  <c r="J34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S33" i="10"/>
  <c r="J33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S32" i="10"/>
  <c r="J32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S31" i="10"/>
  <c r="J31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S30" i="10"/>
  <c r="J30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S29" i="10"/>
  <c r="J29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S28" i="10"/>
  <c r="J28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S27" i="10"/>
  <c r="J27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S26" i="10"/>
  <c r="J26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S25" i="10"/>
  <c r="J25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S24" i="10"/>
  <c r="J24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S23" i="10"/>
  <c r="J23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S22" i="10"/>
  <c r="J22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S21" i="10"/>
  <c r="J21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S20" i="10"/>
  <c r="J20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S19" i="10"/>
  <c r="J19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S18" i="10"/>
  <c r="J18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S17" i="10"/>
  <c r="J17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S16" i="10"/>
  <c r="J16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S15" i="10"/>
  <c r="J15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S14" i="10"/>
  <c r="J14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S13" i="10"/>
  <c r="J13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S12" i="10"/>
  <c r="J12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S11" i="10"/>
  <c r="J11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S10" i="10"/>
  <c r="J10" i="10"/>
  <c r="AG9" i="10"/>
  <c r="AF9" i="10"/>
  <c r="AE9" i="10"/>
  <c r="AD9" i="10"/>
  <c r="AC9" i="10"/>
  <c r="AB9" i="10"/>
  <c r="AA9" i="10"/>
  <c r="Z9" i="10"/>
  <c r="Y9" i="10"/>
  <c r="X9" i="10"/>
  <c r="W9" i="10"/>
  <c r="V9" i="10"/>
  <c r="S9" i="10"/>
  <c r="J9" i="10"/>
  <c r="AG8" i="10"/>
  <c r="AF8" i="10"/>
  <c r="AE8" i="10"/>
  <c r="AD8" i="10"/>
  <c r="AC8" i="10"/>
  <c r="AB8" i="10"/>
  <c r="AA8" i="10"/>
  <c r="Z8" i="10"/>
  <c r="Y8" i="10"/>
  <c r="X8" i="10"/>
  <c r="W8" i="10"/>
  <c r="V8" i="10"/>
  <c r="S8" i="10"/>
  <c r="J8" i="10"/>
  <c r="AG7" i="10"/>
  <c r="AF7" i="10"/>
  <c r="AE7" i="10"/>
  <c r="AD7" i="10"/>
  <c r="AC7" i="10"/>
  <c r="AB7" i="10"/>
  <c r="AA7" i="10"/>
  <c r="Z7" i="10"/>
  <c r="Y7" i="10"/>
  <c r="X7" i="10"/>
  <c r="W7" i="10"/>
  <c r="V7" i="10"/>
  <c r="S7" i="10"/>
  <c r="J7" i="10"/>
  <c r="AG6" i="10"/>
  <c r="AF6" i="10"/>
  <c r="AE6" i="10"/>
  <c r="AD6" i="10"/>
  <c r="AC6" i="10"/>
  <c r="AB6" i="10"/>
  <c r="AA6" i="10"/>
  <c r="Z6" i="10"/>
  <c r="Y6" i="10"/>
  <c r="X6" i="10"/>
  <c r="W6" i="10"/>
  <c r="V6" i="10"/>
  <c r="S6" i="10"/>
  <c r="J6" i="10"/>
  <c r="AG5" i="10"/>
  <c r="AF5" i="10"/>
  <c r="AE5" i="10"/>
  <c r="AD5" i="10"/>
  <c r="AC5" i="10"/>
  <c r="AB5" i="10"/>
  <c r="AA5" i="10"/>
  <c r="Z5" i="10"/>
  <c r="Y5" i="10"/>
  <c r="X5" i="10"/>
  <c r="W5" i="10"/>
  <c r="V5" i="10"/>
  <c r="S5" i="10"/>
  <c r="J5" i="10"/>
  <c r="AD112" i="5"/>
  <c r="AC112" i="5"/>
  <c r="AB112" i="5"/>
  <c r="AA112" i="5"/>
  <c r="Z112" i="5"/>
  <c r="Y112" i="5"/>
  <c r="X112" i="5"/>
  <c r="W112" i="5"/>
  <c r="V112" i="5"/>
  <c r="U112" i="5"/>
  <c r="T112" i="5"/>
  <c r="S112" i="5"/>
  <c r="AD111" i="5"/>
  <c r="AC111" i="5"/>
  <c r="AB111" i="5"/>
  <c r="AA111" i="5"/>
  <c r="Z111" i="5"/>
  <c r="Y111" i="5"/>
  <c r="X111" i="5"/>
  <c r="W111" i="5"/>
  <c r="V111" i="5"/>
  <c r="U111" i="5"/>
  <c r="T111" i="5"/>
  <c r="S111" i="5"/>
  <c r="AD110" i="5"/>
  <c r="AC110" i="5"/>
  <c r="AB110" i="5"/>
  <c r="AA110" i="5"/>
  <c r="Z110" i="5"/>
  <c r="Y110" i="5"/>
  <c r="X110" i="5"/>
  <c r="W110" i="5"/>
  <c r="V110" i="5"/>
  <c r="U110" i="5"/>
  <c r="T110" i="5"/>
  <c r="S110" i="5"/>
  <c r="AD109" i="5"/>
  <c r="AC109" i="5"/>
  <c r="AB109" i="5"/>
  <c r="AA109" i="5"/>
  <c r="Z109" i="5"/>
  <c r="Y109" i="5"/>
  <c r="X109" i="5"/>
  <c r="W109" i="5"/>
  <c r="V109" i="5"/>
  <c r="U109" i="5"/>
  <c r="T109" i="5"/>
  <c r="S109" i="5"/>
  <c r="AD108" i="5"/>
  <c r="AC108" i="5"/>
  <c r="AB108" i="5"/>
  <c r="AA108" i="5"/>
  <c r="Z108" i="5"/>
  <c r="Y108" i="5"/>
  <c r="X108" i="5"/>
  <c r="W108" i="5"/>
  <c r="V108" i="5"/>
  <c r="U108" i="5"/>
  <c r="T108" i="5"/>
  <c r="S108" i="5"/>
  <c r="AD107" i="5"/>
  <c r="AC107" i="5"/>
  <c r="AB107" i="5"/>
  <c r="AA107" i="5"/>
  <c r="Z107" i="5"/>
  <c r="Y107" i="5"/>
  <c r="X107" i="5"/>
  <c r="W107" i="5"/>
  <c r="V107" i="5"/>
  <c r="U107" i="5"/>
  <c r="T107" i="5"/>
  <c r="S107" i="5"/>
  <c r="AD106" i="5"/>
  <c r="AC106" i="5"/>
  <c r="AB106" i="5"/>
  <c r="AA106" i="5"/>
  <c r="Z106" i="5"/>
  <c r="Y106" i="5"/>
  <c r="X106" i="5"/>
  <c r="W106" i="5"/>
  <c r="V106" i="5"/>
  <c r="U106" i="5"/>
  <c r="T106" i="5"/>
  <c r="S106" i="5"/>
  <c r="AD105" i="5"/>
  <c r="AC105" i="5"/>
  <c r="AB105" i="5"/>
  <c r="AA105" i="5"/>
  <c r="Z105" i="5"/>
  <c r="Y105" i="5"/>
  <c r="X105" i="5"/>
  <c r="W105" i="5"/>
  <c r="V105" i="5"/>
  <c r="U105" i="5"/>
  <c r="T105" i="5"/>
  <c r="S105" i="5"/>
  <c r="AD104" i="5"/>
  <c r="AC104" i="5"/>
  <c r="AB104" i="5"/>
  <c r="AA104" i="5"/>
  <c r="Z104" i="5"/>
  <c r="Y104" i="5"/>
  <c r="X104" i="5"/>
  <c r="W104" i="5"/>
  <c r="V104" i="5"/>
  <c r="U104" i="5"/>
  <c r="T104" i="5"/>
  <c r="S104" i="5"/>
  <c r="AD103" i="5"/>
  <c r="AC103" i="5"/>
  <c r="AB103" i="5"/>
  <c r="AA103" i="5"/>
  <c r="Z103" i="5"/>
  <c r="Y103" i="5"/>
  <c r="X103" i="5"/>
  <c r="W103" i="5"/>
  <c r="V103" i="5"/>
  <c r="U103" i="5"/>
  <c r="T103" i="5"/>
  <c r="S103" i="5"/>
  <c r="AD102" i="5"/>
  <c r="AC102" i="5"/>
  <c r="AB102" i="5"/>
  <c r="AA102" i="5"/>
  <c r="Z102" i="5"/>
  <c r="Y102" i="5"/>
  <c r="X102" i="5"/>
  <c r="W102" i="5"/>
  <c r="V102" i="5"/>
  <c r="U102" i="5"/>
  <c r="T102" i="5"/>
  <c r="S102" i="5"/>
  <c r="AD101" i="5"/>
  <c r="AC101" i="5"/>
  <c r="AB101" i="5"/>
  <c r="AA101" i="5"/>
  <c r="Z101" i="5"/>
  <c r="Y101" i="5"/>
  <c r="X101" i="5"/>
  <c r="W101" i="5"/>
  <c r="V101" i="5"/>
  <c r="U101" i="5"/>
  <c r="T101" i="5"/>
  <c r="S101" i="5"/>
  <c r="AD100" i="5"/>
  <c r="AC100" i="5"/>
  <c r="AB100" i="5"/>
  <c r="AA100" i="5"/>
  <c r="Z100" i="5"/>
  <c r="Y100" i="5"/>
  <c r="X100" i="5"/>
  <c r="W100" i="5"/>
  <c r="V100" i="5"/>
  <c r="U100" i="5"/>
  <c r="T100" i="5"/>
  <c r="S100" i="5"/>
  <c r="AD99" i="5"/>
  <c r="AC99" i="5"/>
  <c r="AB99" i="5"/>
  <c r="AA99" i="5"/>
  <c r="Z99" i="5"/>
  <c r="Y99" i="5"/>
  <c r="X99" i="5"/>
  <c r="W99" i="5"/>
  <c r="V99" i="5"/>
  <c r="U99" i="5"/>
  <c r="T99" i="5"/>
  <c r="S99" i="5"/>
  <c r="AD98" i="5"/>
  <c r="AC98" i="5"/>
  <c r="AB98" i="5"/>
  <c r="AA98" i="5"/>
  <c r="Z98" i="5"/>
  <c r="Y98" i="5"/>
  <c r="X98" i="5"/>
  <c r="W98" i="5"/>
  <c r="V98" i="5"/>
  <c r="U98" i="5"/>
  <c r="T98" i="5"/>
  <c r="S98" i="5"/>
  <c r="AD97" i="5"/>
  <c r="AC97" i="5"/>
  <c r="AB97" i="5"/>
  <c r="AA97" i="5"/>
  <c r="Z97" i="5"/>
  <c r="Y97" i="5"/>
  <c r="X97" i="5"/>
  <c r="W97" i="5"/>
  <c r="V97" i="5"/>
  <c r="U97" i="5"/>
  <c r="T97" i="5"/>
  <c r="S97" i="5"/>
  <c r="AD96" i="5"/>
  <c r="AC96" i="5"/>
  <c r="AB96" i="5"/>
  <c r="AA96" i="5"/>
  <c r="Z96" i="5"/>
  <c r="Y96" i="5"/>
  <c r="X96" i="5"/>
  <c r="W96" i="5"/>
  <c r="V96" i="5"/>
  <c r="U96" i="5"/>
  <c r="T96" i="5"/>
  <c r="S96" i="5"/>
  <c r="AD95" i="5"/>
  <c r="AC95" i="5"/>
  <c r="AB95" i="5"/>
  <c r="AA95" i="5"/>
  <c r="Z95" i="5"/>
  <c r="Y95" i="5"/>
  <c r="X95" i="5"/>
  <c r="W95" i="5"/>
  <c r="V95" i="5"/>
  <c r="U95" i="5"/>
  <c r="T95" i="5"/>
  <c r="S95" i="5"/>
  <c r="AD94" i="5"/>
  <c r="AC94" i="5"/>
  <c r="AB94" i="5"/>
  <c r="AA94" i="5"/>
  <c r="Z94" i="5"/>
  <c r="Y94" i="5"/>
  <c r="X94" i="5"/>
  <c r="W94" i="5"/>
  <c r="V94" i="5"/>
  <c r="U94" i="5"/>
  <c r="T94" i="5"/>
  <c r="S94" i="5"/>
  <c r="AD93" i="5"/>
  <c r="AC93" i="5"/>
  <c r="AB93" i="5"/>
  <c r="AA93" i="5"/>
  <c r="Z93" i="5"/>
  <c r="Y93" i="5"/>
  <c r="X93" i="5"/>
  <c r="W93" i="5"/>
  <c r="V93" i="5"/>
  <c r="U93" i="5"/>
  <c r="T93" i="5"/>
  <c r="S93" i="5"/>
  <c r="AD92" i="5"/>
  <c r="AC92" i="5"/>
  <c r="AB92" i="5"/>
  <c r="AA92" i="5"/>
  <c r="Z92" i="5"/>
  <c r="Y92" i="5"/>
  <c r="X92" i="5"/>
  <c r="W92" i="5"/>
  <c r="V92" i="5"/>
  <c r="U92" i="5"/>
  <c r="T92" i="5"/>
  <c r="S92" i="5"/>
  <c r="AD91" i="5"/>
  <c r="AC91" i="5"/>
  <c r="AB91" i="5"/>
  <c r="AA91" i="5"/>
  <c r="Z91" i="5"/>
  <c r="Y91" i="5"/>
  <c r="X91" i="5"/>
  <c r="W91" i="5"/>
  <c r="V91" i="5"/>
  <c r="U91" i="5"/>
  <c r="T91" i="5"/>
  <c r="S91" i="5"/>
  <c r="AD90" i="5"/>
  <c r="AC90" i="5"/>
  <c r="AB90" i="5"/>
  <c r="AA90" i="5"/>
  <c r="Z90" i="5"/>
  <c r="Y90" i="5"/>
  <c r="X90" i="5"/>
  <c r="W90" i="5"/>
  <c r="V90" i="5"/>
  <c r="U90" i="5"/>
  <c r="T90" i="5"/>
  <c r="S90" i="5"/>
  <c r="AD89" i="5"/>
  <c r="AC89" i="5"/>
  <c r="AB89" i="5"/>
  <c r="AA89" i="5"/>
  <c r="Z89" i="5"/>
  <c r="Y89" i="5"/>
  <c r="X89" i="5"/>
  <c r="W89" i="5"/>
  <c r="V89" i="5"/>
  <c r="U89" i="5"/>
  <c r="T89" i="5"/>
  <c r="S89" i="5"/>
  <c r="AD88" i="5"/>
  <c r="AC88" i="5"/>
  <c r="AB88" i="5"/>
  <c r="AA88" i="5"/>
  <c r="Z88" i="5"/>
  <c r="Y88" i="5"/>
  <c r="X88" i="5"/>
  <c r="W88" i="5"/>
  <c r="V88" i="5"/>
  <c r="U88" i="5"/>
  <c r="T88" i="5"/>
  <c r="S88" i="5"/>
  <c r="AD87" i="5"/>
  <c r="AC87" i="5"/>
  <c r="AB87" i="5"/>
  <c r="AA87" i="5"/>
  <c r="Z87" i="5"/>
  <c r="Y87" i="5"/>
  <c r="X87" i="5"/>
  <c r="W87" i="5"/>
  <c r="V87" i="5"/>
  <c r="U87" i="5"/>
  <c r="T87" i="5"/>
  <c r="S87" i="5"/>
  <c r="AD83" i="5"/>
  <c r="AC83" i="5"/>
  <c r="AB83" i="5"/>
  <c r="AA83" i="5"/>
  <c r="Z83" i="5"/>
  <c r="Y83" i="5"/>
  <c r="X83" i="5"/>
  <c r="W83" i="5"/>
  <c r="V83" i="5"/>
  <c r="U83" i="5"/>
  <c r="T83" i="5"/>
  <c r="S83" i="5"/>
  <c r="AD82" i="5"/>
  <c r="AC82" i="5"/>
  <c r="AB82" i="5"/>
  <c r="AA82" i="5"/>
  <c r="Z82" i="5"/>
  <c r="Y82" i="5"/>
  <c r="X82" i="5"/>
  <c r="W82" i="5"/>
  <c r="V82" i="5"/>
  <c r="U82" i="5"/>
  <c r="T82" i="5"/>
  <c r="S82" i="5"/>
  <c r="AD81" i="5"/>
  <c r="AC81" i="5"/>
  <c r="AB81" i="5"/>
  <c r="AA81" i="5"/>
  <c r="Z81" i="5"/>
  <c r="Y81" i="5"/>
  <c r="X81" i="5"/>
  <c r="W81" i="5"/>
  <c r="V81" i="5"/>
  <c r="U81" i="5"/>
  <c r="T81" i="5"/>
  <c r="S81" i="5"/>
  <c r="AD80" i="5"/>
  <c r="AC80" i="5"/>
  <c r="AB80" i="5"/>
  <c r="AA80" i="5"/>
  <c r="Z80" i="5"/>
  <c r="Y80" i="5"/>
  <c r="X80" i="5"/>
  <c r="W80" i="5"/>
  <c r="V80" i="5"/>
  <c r="U80" i="5"/>
  <c r="T80" i="5"/>
  <c r="S80" i="5"/>
  <c r="AD79" i="5"/>
  <c r="AC79" i="5"/>
  <c r="AB79" i="5"/>
  <c r="AA79" i="5"/>
  <c r="Z79" i="5"/>
  <c r="Y79" i="5"/>
  <c r="X79" i="5"/>
  <c r="W79" i="5"/>
  <c r="V79" i="5"/>
  <c r="U79" i="5"/>
  <c r="T79" i="5"/>
  <c r="S79" i="5"/>
  <c r="AD78" i="5"/>
  <c r="AC78" i="5"/>
  <c r="AB78" i="5"/>
  <c r="AA78" i="5"/>
  <c r="Z78" i="5"/>
  <c r="Y78" i="5"/>
  <c r="X78" i="5"/>
  <c r="W78" i="5"/>
  <c r="V78" i="5"/>
  <c r="U78" i="5"/>
  <c r="T78" i="5"/>
  <c r="S78" i="5"/>
  <c r="AD77" i="5"/>
  <c r="AC77" i="5"/>
  <c r="AB77" i="5"/>
  <c r="AA77" i="5"/>
  <c r="Z77" i="5"/>
  <c r="Y77" i="5"/>
  <c r="X77" i="5"/>
  <c r="W77" i="5"/>
  <c r="V77" i="5"/>
  <c r="U77" i="5"/>
  <c r="T77" i="5"/>
  <c r="S77" i="5"/>
  <c r="AD73" i="5"/>
  <c r="AC73" i="5"/>
  <c r="AB73" i="5"/>
  <c r="AA73" i="5"/>
  <c r="Z73" i="5"/>
  <c r="Y73" i="5"/>
  <c r="X73" i="5"/>
  <c r="W73" i="5"/>
  <c r="V73" i="5"/>
  <c r="U73" i="5"/>
  <c r="T73" i="5"/>
  <c r="S73" i="5"/>
  <c r="AD72" i="5"/>
  <c r="AC72" i="5"/>
  <c r="AB72" i="5"/>
  <c r="AA72" i="5"/>
  <c r="Z72" i="5"/>
  <c r="Y72" i="5"/>
  <c r="X72" i="5"/>
  <c r="W72" i="5"/>
  <c r="V72" i="5"/>
  <c r="U72" i="5"/>
  <c r="T72" i="5"/>
  <c r="S72" i="5"/>
  <c r="AD71" i="5"/>
  <c r="AC71" i="5"/>
  <c r="AB71" i="5"/>
  <c r="AA71" i="5"/>
  <c r="Z71" i="5"/>
  <c r="Y71" i="5"/>
  <c r="X71" i="5"/>
  <c r="W71" i="5"/>
  <c r="V71" i="5"/>
  <c r="U71" i="5"/>
  <c r="T71" i="5"/>
  <c r="S71" i="5"/>
  <c r="AD70" i="5"/>
  <c r="AC70" i="5"/>
  <c r="AB70" i="5"/>
  <c r="AA70" i="5"/>
  <c r="Z70" i="5"/>
  <c r="Y70" i="5"/>
  <c r="X70" i="5"/>
  <c r="W70" i="5"/>
  <c r="V70" i="5"/>
  <c r="U70" i="5"/>
  <c r="T70" i="5"/>
  <c r="S70" i="5"/>
  <c r="AD69" i="5"/>
  <c r="AC69" i="5"/>
  <c r="AB69" i="5"/>
  <c r="AA69" i="5"/>
  <c r="Z69" i="5"/>
  <c r="Y69" i="5"/>
  <c r="X69" i="5"/>
  <c r="W69" i="5"/>
  <c r="V69" i="5"/>
  <c r="U69" i="5"/>
  <c r="T69" i="5"/>
  <c r="S69" i="5"/>
  <c r="AD68" i="5"/>
  <c r="AC68" i="5"/>
  <c r="AB68" i="5"/>
  <c r="AA68" i="5"/>
  <c r="Z68" i="5"/>
  <c r="Y68" i="5"/>
  <c r="X68" i="5"/>
  <c r="W68" i="5"/>
  <c r="V68" i="5"/>
  <c r="U68" i="5"/>
  <c r="T68" i="5"/>
  <c r="S68" i="5"/>
  <c r="AD67" i="5"/>
  <c r="AC67" i="5"/>
  <c r="AB67" i="5"/>
  <c r="AA67" i="5"/>
  <c r="Z67" i="5"/>
  <c r="Y67" i="5"/>
  <c r="X67" i="5"/>
  <c r="W67" i="5"/>
  <c r="V67" i="5"/>
  <c r="U67" i="5"/>
  <c r="T67" i="5"/>
  <c r="S67" i="5"/>
  <c r="AD66" i="5"/>
  <c r="AC66" i="5"/>
  <c r="AB66" i="5"/>
  <c r="AA66" i="5"/>
  <c r="Z66" i="5"/>
  <c r="Y66" i="5"/>
  <c r="X66" i="5"/>
  <c r="W66" i="5"/>
  <c r="V66" i="5"/>
  <c r="U66" i="5"/>
  <c r="T66" i="5"/>
  <c r="S66" i="5"/>
  <c r="AD65" i="5"/>
  <c r="AC65" i="5"/>
  <c r="AB65" i="5"/>
  <c r="AA65" i="5"/>
  <c r="Z65" i="5"/>
  <c r="Y65" i="5"/>
  <c r="X65" i="5"/>
  <c r="W65" i="5"/>
  <c r="V65" i="5"/>
  <c r="U65" i="5"/>
  <c r="T65" i="5"/>
  <c r="S65" i="5"/>
  <c r="AD64" i="5"/>
  <c r="AC64" i="5"/>
  <c r="AB64" i="5"/>
  <c r="AA64" i="5"/>
  <c r="Z64" i="5"/>
  <c r="Y64" i="5"/>
  <c r="X64" i="5"/>
  <c r="W64" i="5"/>
  <c r="V64" i="5"/>
  <c r="U64" i="5"/>
  <c r="T64" i="5"/>
  <c r="S64" i="5"/>
  <c r="AD63" i="5"/>
  <c r="AC63" i="5"/>
  <c r="AB63" i="5"/>
  <c r="AA63" i="5"/>
  <c r="Z63" i="5"/>
  <c r="Y63" i="5"/>
  <c r="X63" i="5"/>
  <c r="W63" i="5"/>
  <c r="V63" i="5"/>
  <c r="U63" i="5"/>
  <c r="T63" i="5"/>
  <c r="S63" i="5"/>
  <c r="AD62" i="5"/>
  <c r="AC62" i="5"/>
  <c r="AB62" i="5"/>
  <c r="AA62" i="5"/>
  <c r="Z62" i="5"/>
  <c r="Y62" i="5"/>
  <c r="X62" i="5"/>
  <c r="W62" i="5"/>
  <c r="V62" i="5"/>
  <c r="U62" i="5"/>
  <c r="T62" i="5"/>
  <c r="S62" i="5"/>
  <c r="AD61" i="5"/>
  <c r="AC61" i="5"/>
  <c r="AB61" i="5"/>
  <c r="AA61" i="5"/>
  <c r="Z61" i="5"/>
  <c r="Y61" i="5"/>
  <c r="X61" i="5"/>
  <c r="W61" i="5"/>
  <c r="V61" i="5"/>
  <c r="U61" i="5"/>
  <c r="T61" i="5"/>
  <c r="S61" i="5"/>
  <c r="AD60" i="5"/>
  <c r="AC60" i="5"/>
  <c r="AB60" i="5"/>
  <c r="AA60" i="5"/>
  <c r="Z60" i="5"/>
  <c r="Y60" i="5"/>
  <c r="X60" i="5"/>
  <c r="W60" i="5"/>
  <c r="V60" i="5"/>
  <c r="U60" i="5"/>
  <c r="T60" i="5"/>
  <c r="S60" i="5"/>
  <c r="AD59" i="5"/>
  <c r="AC59" i="5"/>
  <c r="AB59" i="5"/>
  <c r="AA59" i="5"/>
  <c r="Z59" i="5"/>
  <c r="Y59" i="5"/>
  <c r="X59" i="5"/>
  <c r="W59" i="5"/>
  <c r="V59" i="5"/>
  <c r="U59" i="5"/>
  <c r="T59" i="5"/>
  <c r="S59" i="5"/>
  <c r="AD58" i="5"/>
  <c r="AC58" i="5"/>
  <c r="AB58" i="5"/>
  <c r="AA58" i="5"/>
  <c r="Z58" i="5"/>
  <c r="Y58" i="5"/>
  <c r="X58" i="5"/>
  <c r="W58" i="5"/>
  <c r="V58" i="5"/>
  <c r="U58" i="5"/>
  <c r="T58" i="5"/>
  <c r="S58" i="5"/>
  <c r="AD57" i="5"/>
  <c r="AC57" i="5"/>
  <c r="AB57" i="5"/>
  <c r="AA57" i="5"/>
  <c r="Z57" i="5"/>
  <c r="Y57" i="5"/>
  <c r="X57" i="5"/>
  <c r="W57" i="5"/>
  <c r="V57" i="5"/>
  <c r="U57" i="5"/>
  <c r="T57" i="5"/>
  <c r="S57" i="5"/>
  <c r="AD56" i="5"/>
  <c r="AC56" i="5"/>
  <c r="AB56" i="5"/>
  <c r="AA56" i="5"/>
  <c r="Z56" i="5"/>
  <c r="Y56" i="5"/>
  <c r="X56" i="5"/>
  <c r="W56" i="5"/>
  <c r="V56" i="5"/>
  <c r="U56" i="5"/>
  <c r="T56" i="5"/>
  <c r="S56" i="5"/>
  <c r="AD55" i="5"/>
  <c r="AC55" i="5"/>
  <c r="AB55" i="5"/>
  <c r="AA55" i="5"/>
  <c r="Z55" i="5"/>
  <c r="Y55" i="5"/>
  <c r="X55" i="5"/>
  <c r="W55" i="5"/>
  <c r="V55" i="5"/>
  <c r="U55" i="5"/>
  <c r="T55" i="5"/>
  <c r="S55" i="5"/>
  <c r="AD54" i="5"/>
  <c r="AC54" i="5"/>
  <c r="AB54" i="5"/>
  <c r="AA54" i="5"/>
  <c r="Z54" i="5"/>
  <c r="Y54" i="5"/>
  <c r="X54" i="5"/>
  <c r="W54" i="5"/>
  <c r="V54" i="5"/>
  <c r="U54" i="5"/>
  <c r="T54" i="5"/>
  <c r="S54" i="5"/>
  <c r="AD53" i="5"/>
  <c r="AC53" i="5"/>
  <c r="AB53" i="5"/>
  <c r="AA53" i="5"/>
  <c r="Z53" i="5"/>
  <c r="Y53" i="5"/>
  <c r="X53" i="5"/>
  <c r="W53" i="5"/>
  <c r="V53" i="5"/>
  <c r="U53" i="5"/>
  <c r="T53" i="5"/>
  <c r="S53" i="5"/>
  <c r="AD52" i="5"/>
  <c r="AC52" i="5"/>
  <c r="AB52" i="5"/>
  <c r="AA52" i="5"/>
  <c r="Z52" i="5"/>
  <c r="Y52" i="5"/>
  <c r="X52" i="5"/>
  <c r="W52" i="5"/>
  <c r="V52" i="5"/>
  <c r="U52" i="5"/>
  <c r="T52" i="5"/>
  <c r="S52" i="5"/>
  <c r="AD51" i="5"/>
  <c r="AC51" i="5"/>
  <c r="AB51" i="5"/>
  <c r="AA51" i="5"/>
  <c r="Z51" i="5"/>
  <c r="Y51" i="5"/>
  <c r="X51" i="5"/>
  <c r="W51" i="5"/>
  <c r="V51" i="5"/>
  <c r="U51" i="5"/>
  <c r="T51" i="5"/>
  <c r="S51" i="5"/>
  <c r="AD50" i="5"/>
  <c r="AC50" i="5"/>
  <c r="AB50" i="5"/>
  <c r="AA50" i="5"/>
  <c r="Z50" i="5"/>
  <c r="Y50" i="5"/>
  <c r="X50" i="5"/>
  <c r="W50" i="5"/>
  <c r="V50" i="5"/>
  <c r="U50" i="5"/>
  <c r="T50" i="5"/>
  <c r="S50" i="5"/>
  <c r="AD49" i="5"/>
  <c r="AC49" i="5"/>
  <c r="AB49" i="5"/>
  <c r="AA49" i="5"/>
  <c r="Z49" i="5"/>
  <c r="Y49" i="5"/>
  <c r="X49" i="5"/>
  <c r="W49" i="5"/>
  <c r="V49" i="5"/>
  <c r="U49" i="5"/>
  <c r="T49" i="5"/>
  <c r="S49" i="5"/>
  <c r="AD48" i="5"/>
  <c r="AC48" i="5"/>
  <c r="AB48" i="5"/>
  <c r="AA48" i="5"/>
  <c r="Z48" i="5"/>
  <c r="Y48" i="5"/>
  <c r="X48" i="5"/>
  <c r="W48" i="5"/>
  <c r="V48" i="5"/>
  <c r="U48" i="5"/>
  <c r="T48" i="5"/>
  <c r="S48" i="5"/>
  <c r="AD47" i="5"/>
  <c r="AC47" i="5"/>
  <c r="AB47" i="5"/>
  <c r="AA47" i="5"/>
  <c r="Z47" i="5"/>
  <c r="Y47" i="5"/>
  <c r="X47" i="5"/>
  <c r="W47" i="5"/>
  <c r="V47" i="5"/>
  <c r="U47" i="5"/>
  <c r="T47" i="5"/>
  <c r="S47" i="5"/>
  <c r="AD46" i="5"/>
  <c r="AC46" i="5"/>
  <c r="AB46" i="5"/>
  <c r="AA46" i="5"/>
  <c r="Z46" i="5"/>
  <c r="Y46" i="5"/>
  <c r="X46" i="5"/>
  <c r="W46" i="5"/>
  <c r="V46" i="5"/>
  <c r="U46" i="5"/>
  <c r="T46" i="5"/>
  <c r="S46" i="5"/>
  <c r="AD45" i="5"/>
  <c r="AC45" i="5"/>
  <c r="AB45" i="5"/>
  <c r="AA45" i="5"/>
  <c r="Z45" i="5"/>
  <c r="Y45" i="5"/>
  <c r="X45" i="5"/>
  <c r="W45" i="5"/>
  <c r="V45" i="5"/>
  <c r="U45" i="5"/>
  <c r="T45" i="5"/>
  <c r="S45" i="5"/>
  <c r="AD44" i="5"/>
  <c r="AC44" i="5"/>
  <c r="AB44" i="5"/>
  <c r="AA44" i="5"/>
  <c r="Z44" i="5"/>
  <c r="Y44" i="5"/>
  <c r="X44" i="5"/>
  <c r="W44" i="5"/>
  <c r="V44" i="5"/>
  <c r="U44" i="5"/>
  <c r="T44" i="5"/>
  <c r="S44" i="5"/>
  <c r="AD43" i="5"/>
  <c r="AC43" i="5"/>
  <c r="AB43" i="5"/>
  <c r="AA43" i="5"/>
  <c r="Z43" i="5"/>
  <c r="Y43" i="5"/>
  <c r="X43" i="5"/>
  <c r="W43" i="5"/>
  <c r="V43" i="5"/>
  <c r="U43" i="5"/>
  <c r="T43" i="5"/>
  <c r="S43" i="5"/>
  <c r="AD42" i="5"/>
  <c r="AC42" i="5"/>
  <c r="AB42" i="5"/>
  <c r="AA42" i="5"/>
  <c r="Z42" i="5"/>
  <c r="Y42" i="5"/>
  <c r="X42" i="5"/>
  <c r="W42" i="5"/>
  <c r="V42" i="5"/>
  <c r="U42" i="5"/>
  <c r="T42" i="5"/>
  <c r="S42" i="5"/>
  <c r="AD41" i="5"/>
  <c r="AC41" i="5"/>
  <c r="AB41" i="5"/>
  <c r="AA41" i="5"/>
  <c r="Z41" i="5"/>
  <c r="Y41" i="5"/>
  <c r="X41" i="5"/>
  <c r="W41" i="5"/>
  <c r="V41" i="5"/>
  <c r="U41" i="5"/>
  <c r="T41" i="5"/>
  <c r="S41" i="5"/>
  <c r="AD40" i="5"/>
  <c r="AC40" i="5"/>
  <c r="AB40" i="5"/>
  <c r="AA40" i="5"/>
  <c r="Z40" i="5"/>
  <c r="Y40" i="5"/>
  <c r="X40" i="5"/>
  <c r="W40" i="5"/>
  <c r="V40" i="5"/>
  <c r="U40" i="5"/>
  <c r="T40" i="5"/>
  <c r="S40" i="5"/>
  <c r="AD36" i="5"/>
  <c r="AC36" i="5"/>
  <c r="AB36" i="5"/>
  <c r="AA36" i="5"/>
  <c r="Z36" i="5"/>
  <c r="Y36" i="5"/>
  <c r="X36" i="5"/>
  <c r="W36" i="5"/>
  <c r="V36" i="5"/>
  <c r="U36" i="5"/>
  <c r="T36" i="5"/>
  <c r="S36" i="5"/>
  <c r="AD35" i="5"/>
  <c r="AC35" i="5"/>
  <c r="AB35" i="5"/>
  <c r="AA35" i="5"/>
  <c r="Z35" i="5"/>
  <c r="Y35" i="5"/>
  <c r="X35" i="5"/>
  <c r="W35" i="5"/>
  <c r="V35" i="5"/>
  <c r="U35" i="5"/>
  <c r="T35" i="5"/>
  <c r="S35" i="5"/>
  <c r="AD34" i="5"/>
  <c r="AC34" i="5"/>
  <c r="AB34" i="5"/>
  <c r="AA34" i="5"/>
  <c r="Z34" i="5"/>
  <c r="Y34" i="5"/>
  <c r="X34" i="5"/>
  <c r="W34" i="5"/>
  <c r="V34" i="5"/>
  <c r="U34" i="5"/>
  <c r="T34" i="5"/>
  <c r="S34" i="5"/>
  <c r="AD33" i="5"/>
  <c r="AC33" i="5"/>
  <c r="AB33" i="5"/>
  <c r="AA33" i="5"/>
  <c r="Z33" i="5"/>
  <c r="Y33" i="5"/>
  <c r="X33" i="5"/>
  <c r="W33" i="5"/>
  <c r="V33" i="5"/>
  <c r="U33" i="5"/>
  <c r="T33" i="5"/>
  <c r="S33" i="5"/>
  <c r="AD32" i="5"/>
  <c r="AC32" i="5"/>
  <c r="AB32" i="5"/>
  <c r="AA32" i="5"/>
  <c r="Z32" i="5"/>
  <c r="Y32" i="5"/>
  <c r="X32" i="5"/>
  <c r="W32" i="5"/>
  <c r="V32" i="5"/>
  <c r="U32" i="5"/>
  <c r="T32" i="5"/>
  <c r="S32" i="5"/>
  <c r="AD31" i="5"/>
  <c r="AC31" i="5"/>
  <c r="AB31" i="5"/>
  <c r="AA31" i="5"/>
  <c r="Z31" i="5"/>
  <c r="Y31" i="5"/>
  <c r="X31" i="5"/>
  <c r="W31" i="5"/>
  <c r="V31" i="5"/>
  <c r="U31" i="5"/>
  <c r="T31" i="5"/>
  <c r="S31" i="5"/>
  <c r="AD30" i="5"/>
  <c r="AC30" i="5"/>
  <c r="AB30" i="5"/>
  <c r="AA30" i="5"/>
  <c r="Z30" i="5"/>
  <c r="Y30" i="5"/>
  <c r="X30" i="5"/>
  <c r="W30" i="5"/>
  <c r="V30" i="5"/>
  <c r="U30" i="5"/>
  <c r="T30" i="5"/>
  <c r="S30" i="5"/>
  <c r="AD29" i="5"/>
  <c r="AC29" i="5"/>
  <c r="AB29" i="5"/>
  <c r="AA29" i="5"/>
  <c r="Z29" i="5"/>
  <c r="Y29" i="5"/>
  <c r="X29" i="5"/>
  <c r="W29" i="5"/>
  <c r="V29" i="5"/>
  <c r="U29" i="5"/>
  <c r="T29" i="5"/>
  <c r="S29" i="5"/>
  <c r="AD28" i="5"/>
  <c r="AC28" i="5"/>
  <c r="AB28" i="5"/>
  <c r="AA28" i="5"/>
  <c r="Z28" i="5"/>
  <c r="Y28" i="5"/>
  <c r="X28" i="5"/>
  <c r="W28" i="5"/>
  <c r="V28" i="5"/>
  <c r="U28" i="5"/>
  <c r="T28" i="5"/>
  <c r="S28" i="5"/>
  <c r="AD27" i="5"/>
  <c r="AC27" i="5"/>
  <c r="AB27" i="5"/>
  <c r="AA27" i="5"/>
  <c r="Z27" i="5"/>
  <c r="Y27" i="5"/>
  <c r="X27" i="5"/>
  <c r="W27" i="5"/>
  <c r="V27" i="5"/>
  <c r="U27" i="5"/>
  <c r="T27" i="5"/>
  <c r="S27" i="5"/>
  <c r="AD26" i="5"/>
  <c r="AC26" i="5"/>
  <c r="AB26" i="5"/>
  <c r="AA26" i="5"/>
  <c r="Z26" i="5"/>
  <c r="Y26" i="5"/>
  <c r="X26" i="5"/>
  <c r="W26" i="5"/>
  <c r="V26" i="5"/>
  <c r="U26" i="5"/>
  <c r="T26" i="5"/>
  <c r="S26" i="5"/>
  <c r="AD25" i="5"/>
  <c r="AC25" i="5"/>
  <c r="AB25" i="5"/>
  <c r="AA25" i="5"/>
  <c r="Z25" i="5"/>
  <c r="Y25" i="5"/>
  <c r="X25" i="5"/>
  <c r="W25" i="5"/>
  <c r="V25" i="5"/>
  <c r="U25" i="5"/>
  <c r="T25" i="5"/>
  <c r="S25" i="5"/>
  <c r="AD24" i="5"/>
  <c r="AC24" i="5"/>
  <c r="AB24" i="5"/>
  <c r="AA24" i="5"/>
  <c r="Z24" i="5"/>
  <c r="Y24" i="5"/>
  <c r="X24" i="5"/>
  <c r="W24" i="5"/>
  <c r="V24" i="5"/>
  <c r="U24" i="5"/>
  <c r="T24" i="5"/>
  <c r="S24" i="5"/>
  <c r="AD23" i="5"/>
  <c r="AC23" i="5"/>
  <c r="AB23" i="5"/>
  <c r="AA23" i="5"/>
  <c r="Z23" i="5"/>
  <c r="Y23" i="5"/>
  <c r="X23" i="5"/>
  <c r="W23" i="5"/>
  <c r="V23" i="5"/>
  <c r="U23" i="5"/>
  <c r="T23" i="5"/>
  <c r="S23" i="5"/>
  <c r="AD22" i="5"/>
  <c r="AC22" i="5"/>
  <c r="AB22" i="5"/>
  <c r="AA22" i="5"/>
  <c r="Z22" i="5"/>
  <c r="Y22" i="5"/>
  <c r="X22" i="5"/>
  <c r="W22" i="5"/>
  <c r="V22" i="5"/>
  <c r="U22" i="5"/>
  <c r="T22" i="5"/>
  <c r="S22" i="5"/>
  <c r="AD21" i="5"/>
  <c r="AC21" i="5"/>
  <c r="AB21" i="5"/>
  <c r="AA21" i="5"/>
  <c r="Z21" i="5"/>
  <c r="Y21" i="5"/>
  <c r="X21" i="5"/>
  <c r="W21" i="5"/>
  <c r="V21" i="5"/>
  <c r="U21" i="5"/>
  <c r="T21" i="5"/>
  <c r="S21" i="5"/>
  <c r="AD20" i="5"/>
  <c r="AC20" i="5"/>
  <c r="AB20" i="5"/>
  <c r="AA20" i="5"/>
  <c r="Z20" i="5"/>
  <c r="Y20" i="5"/>
  <c r="X20" i="5"/>
  <c r="W20" i="5"/>
  <c r="V20" i="5"/>
  <c r="U20" i="5"/>
  <c r="T20" i="5"/>
  <c r="S20" i="5"/>
  <c r="AD19" i="5"/>
  <c r="AC19" i="5"/>
  <c r="AB19" i="5"/>
  <c r="AA19" i="5"/>
  <c r="Z19" i="5"/>
  <c r="Y19" i="5"/>
  <c r="X19" i="5"/>
  <c r="W19" i="5"/>
  <c r="V19" i="5"/>
  <c r="U19" i="5"/>
  <c r="T19" i="5"/>
  <c r="S19" i="5"/>
  <c r="AD18" i="5"/>
  <c r="AC18" i="5"/>
  <c r="AB18" i="5"/>
  <c r="AA18" i="5"/>
  <c r="Z18" i="5"/>
  <c r="Y18" i="5"/>
  <c r="X18" i="5"/>
  <c r="W18" i="5"/>
  <c r="V18" i="5"/>
  <c r="U18" i="5"/>
  <c r="T18" i="5"/>
  <c r="S18" i="5"/>
  <c r="AD17" i="5"/>
  <c r="AC17" i="5"/>
  <c r="AB17" i="5"/>
  <c r="AA17" i="5"/>
  <c r="Z17" i="5"/>
  <c r="Y17" i="5"/>
  <c r="X17" i="5"/>
  <c r="W17" i="5"/>
  <c r="V17" i="5"/>
  <c r="U17" i="5"/>
  <c r="T17" i="5"/>
  <c r="S17" i="5"/>
  <c r="AD16" i="5"/>
  <c r="AC16" i="5"/>
  <c r="AB16" i="5"/>
  <c r="AA16" i="5"/>
  <c r="Z16" i="5"/>
  <c r="Y16" i="5"/>
  <c r="X16" i="5"/>
  <c r="W16" i="5"/>
  <c r="V16" i="5"/>
  <c r="U16" i="5"/>
  <c r="T16" i="5"/>
  <c r="S16" i="5"/>
  <c r="AD15" i="5"/>
  <c r="AC15" i="5"/>
  <c r="AB15" i="5"/>
  <c r="AA15" i="5"/>
  <c r="Z15" i="5"/>
  <c r="Y15" i="5"/>
  <c r="X15" i="5"/>
  <c r="W15" i="5"/>
  <c r="V15" i="5"/>
  <c r="U15" i="5"/>
  <c r="T15" i="5"/>
  <c r="S15" i="5"/>
  <c r="AD14" i="5"/>
  <c r="AC14" i="5"/>
  <c r="AB14" i="5"/>
  <c r="AA14" i="5"/>
  <c r="Z14" i="5"/>
  <c r="Y14" i="5"/>
  <c r="X14" i="5"/>
  <c r="W14" i="5"/>
  <c r="V14" i="5"/>
  <c r="U14" i="5"/>
  <c r="T14" i="5"/>
  <c r="S14" i="5"/>
  <c r="AD13" i="5"/>
  <c r="AC13" i="5"/>
  <c r="AB13" i="5"/>
  <c r="AA13" i="5"/>
  <c r="Z13" i="5"/>
  <c r="Y13" i="5"/>
  <c r="X13" i="5"/>
  <c r="W13" i="5"/>
  <c r="V13" i="5"/>
  <c r="U13" i="5"/>
  <c r="T13" i="5"/>
  <c r="S13" i="5"/>
  <c r="AD12" i="5"/>
  <c r="AC12" i="5"/>
  <c r="AB12" i="5"/>
  <c r="AA12" i="5"/>
  <c r="Z12" i="5"/>
  <c r="Y12" i="5"/>
  <c r="X12" i="5"/>
  <c r="W12" i="5"/>
  <c r="V12" i="5"/>
  <c r="U12" i="5"/>
  <c r="T12" i="5"/>
  <c r="S12" i="5"/>
  <c r="AD11" i="5"/>
  <c r="AC11" i="5"/>
  <c r="AB11" i="5"/>
  <c r="AA11" i="5"/>
  <c r="Z11" i="5"/>
  <c r="Y11" i="5"/>
  <c r="X11" i="5"/>
  <c r="W11" i="5"/>
  <c r="V11" i="5"/>
  <c r="U11" i="5"/>
  <c r="T11" i="5"/>
  <c r="S11" i="5"/>
  <c r="AD10" i="5"/>
  <c r="AC10" i="5"/>
  <c r="AB10" i="5"/>
  <c r="AA10" i="5"/>
  <c r="Z10" i="5"/>
  <c r="Y10" i="5"/>
  <c r="X10" i="5"/>
  <c r="W10" i="5"/>
  <c r="V10" i="5"/>
  <c r="U10" i="5"/>
  <c r="T10" i="5"/>
  <c r="S10" i="5"/>
  <c r="AD9" i="5"/>
  <c r="AC9" i="5"/>
  <c r="AB9" i="5"/>
  <c r="AA9" i="5"/>
  <c r="Z9" i="5"/>
  <c r="Y9" i="5"/>
  <c r="X9" i="5"/>
  <c r="W9" i="5"/>
  <c r="V9" i="5"/>
  <c r="U9" i="5"/>
  <c r="T9" i="5"/>
  <c r="S9" i="5"/>
  <c r="AD8" i="5"/>
  <c r="AC8" i="5"/>
  <c r="AB8" i="5"/>
  <c r="AA8" i="5"/>
  <c r="Z8" i="5"/>
  <c r="Y8" i="5"/>
  <c r="X8" i="5"/>
  <c r="W8" i="5"/>
  <c r="V8" i="5"/>
  <c r="U8" i="5"/>
  <c r="T8" i="5"/>
  <c r="S8" i="5"/>
  <c r="AD7" i="5"/>
  <c r="AC7" i="5"/>
  <c r="AB7" i="5"/>
  <c r="AA7" i="5"/>
  <c r="Z7" i="5"/>
  <c r="Y7" i="5"/>
  <c r="X7" i="5"/>
  <c r="W7" i="5"/>
  <c r="V7" i="5"/>
  <c r="U7" i="5"/>
  <c r="T7" i="5"/>
  <c r="S7" i="5"/>
  <c r="AD6" i="5"/>
  <c r="AC6" i="5"/>
  <c r="AB6" i="5"/>
  <c r="AA6" i="5"/>
  <c r="Z6" i="5"/>
  <c r="Y6" i="5"/>
  <c r="X6" i="5"/>
  <c r="W6" i="5"/>
  <c r="V6" i="5"/>
  <c r="U6" i="5"/>
  <c r="T6" i="5"/>
  <c r="S6" i="5"/>
  <c r="AD5" i="5"/>
  <c r="AC5" i="5"/>
  <c r="AB5" i="5"/>
  <c r="AA5" i="5"/>
  <c r="Z5" i="5"/>
  <c r="Y5" i="5"/>
  <c r="X5" i="5"/>
  <c r="W5" i="5"/>
  <c r="V5" i="5"/>
  <c r="T5" i="5"/>
  <c r="U5" i="5"/>
  <c r="S5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5" i="5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AG104" i="2"/>
  <c r="AF104" i="2"/>
  <c r="AE104" i="2"/>
  <c r="AD104" i="2"/>
  <c r="AC104" i="2"/>
  <c r="AB104" i="2"/>
  <c r="AA104" i="2"/>
  <c r="Z104" i="2"/>
  <c r="Y104" i="2"/>
  <c r="X104" i="2"/>
  <c r="W104" i="2"/>
  <c r="V104" i="2"/>
  <c r="U104" i="2"/>
  <c r="T104" i="2"/>
  <c r="S104" i="2"/>
  <c r="AG103" i="2"/>
  <c r="AF103" i="2"/>
  <c r="AE103" i="2"/>
  <c r="AD103" i="2"/>
  <c r="AC103" i="2"/>
  <c r="AB103" i="2"/>
  <c r="AA103" i="2"/>
  <c r="Z103" i="2"/>
  <c r="Y103" i="2"/>
  <c r="X103" i="2"/>
  <c r="W103" i="2"/>
  <c r="V103" i="2"/>
  <c r="U103" i="2"/>
  <c r="T103" i="2"/>
  <c r="S103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AG71" i="2"/>
  <c r="AF71" i="2"/>
  <c r="AE71" i="2"/>
  <c r="AD71" i="2"/>
  <c r="AC71" i="2"/>
  <c r="AB71" i="2"/>
  <c r="AA71" i="2"/>
  <c r="Z71" i="2"/>
  <c r="Y71" i="2"/>
  <c r="X71" i="2"/>
  <c r="W71" i="2"/>
  <c r="V71" i="2"/>
  <c r="U71" i="2"/>
  <c r="T71" i="2"/>
  <c r="S71" i="2"/>
  <c r="AG70" i="2"/>
  <c r="AF70" i="2"/>
  <c r="AE70" i="2"/>
  <c r="AD70" i="2"/>
  <c r="AC70" i="2"/>
  <c r="AB70" i="2"/>
  <c r="AA70" i="2"/>
  <c r="Z70" i="2"/>
  <c r="Y70" i="2"/>
  <c r="X70" i="2"/>
  <c r="W70" i="2"/>
  <c r="V70" i="2"/>
  <c r="U70" i="2"/>
  <c r="T70" i="2"/>
  <c r="S70" i="2"/>
  <c r="AG69" i="2"/>
  <c r="AF69" i="2"/>
  <c r="AE69" i="2"/>
  <c r="AD69" i="2"/>
  <c r="AC69" i="2"/>
  <c r="AB69" i="2"/>
  <c r="AA69" i="2"/>
  <c r="Z69" i="2"/>
  <c r="Y69" i="2"/>
  <c r="X69" i="2"/>
  <c r="W69" i="2"/>
  <c r="V69" i="2"/>
  <c r="U69" i="2"/>
  <c r="T69" i="2"/>
  <c r="S69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AG36" i="2"/>
  <c r="AF36" i="2"/>
  <c r="AE36" i="2"/>
  <c r="AD36" i="2"/>
  <c r="AC36" i="2"/>
  <c r="AB36" i="2"/>
  <c r="AA36" i="2"/>
  <c r="Z36" i="2"/>
  <c r="Y36" i="2"/>
  <c r="X36" i="2"/>
  <c r="W36" i="2"/>
  <c r="V36" i="2"/>
  <c r="U36" i="2"/>
  <c r="T36" i="2"/>
  <c r="S36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K116" i="15" l="1"/>
  <c r="J116" i="15"/>
  <c r="K115" i="15"/>
  <c r="J115" i="15"/>
  <c r="K117" i="15"/>
  <c r="J117" i="15"/>
  <c r="J116" i="12"/>
  <c r="K115" i="12"/>
  <c r="J115" i="12"/>
  <c r="K117" i="12"/>
  <c r="J117" i="12"/>
  <c r="K116" i="12"/>
  <c r="L116" i="12" s="1"/>
  <c r="K115" i="13"/>
  <c r="K117" i="13"/>
  <c r="J115" i="13"/>
  <c r="J117" i="13"/>
  <c r="K116" i="13"/>
  <c r="J116" i="13"/>
  <c r="K117" i="14"/>
  <c r="J117" i="14"/>
  <c r="K116" i="14"/>
  <c r="J116" i="14"/>
  <c r="K115" i="14"/>
  <c r="J115" i="14"/>
  <c r="J119" i="15"/>
  <c r="M28" i="15"/>
  <c r="N28" i="15" s="1"/>
  <c r="O28" i="15" s="1"/>
  <c r="J118" i="15"/>
  <c r="M28" i="12"/>
  <c r="N28" i="12" s="1"/>
  <c r="O28" i="12" s="1"/>
  <c r="J118" i="12"/>
  <c r="M5" i="15"/>
  <c r="N5" i="15" s="1"/>
  <c r="O5" i="15" s="1"/>
  <c r="J118" i="14"/>
  <c r="M5" i="12"/>
  <c r="N5" i="12" s="1"/>
  <c r="O5" i="12" s="1"/>
  <c r="M5" i="13"/>
  <c r="N5" i="13" s="1"/>
  <c r="O5" i="13" s="1"/>
  <c r="M40" i="14"/>
  <c r="N40" i="14" s="1"/>
  <c r="O40" i="14" s="1"/>
  <c r="K122" i="14"/>
  <c r="L122" i="14" s="1"/>
  <c r="M40" i="15"/>
  <c r="N40" i="15" s="1"/>
  <c r="O40" i="15" s="1"/>
  <c r="K122" i="15"/>
  <c r="L122" i="15" s="1"/>
  <c r="M40" i="13"/>
  <c r="N40" i="13" s="1"/>
  <c r="O40" i="13" s="1"/>
  <c r="K122" i="13"/>
  <c r="L122" i="13" s="1"/>
  <c r="M5" i="14"/>
  <c r="N5" i="14" s="1"/>
  <c r="O5" i="14" s="1"/>
  <c r="J119" i="13"/>
  <c r="M40" i="12"/>
  <c r="N40" i="12" s="1"/>
  <c r="O40" i="12" s="1"/>
  <c r="K122" i="12"/>
  <c r="L122" i="12" s="1"/>
  <c r="M34" i="14"/>
  <c r="N34" i="14" s="1"/>
  <c r="O34" i="14" s="1"/>
  <c r="J119" i="14"/>
  <c r="J119" i="12"/>
  <c r="M28" i="13"/>
  <c r="N28" i="13" s="1"/>
  <c r="O28" i="13" s="1"/>
  <c r="J118" i="13"/>
  <c r="K125" i="12"/>
  <c r="K125" i="15"/>
  <c r="K118" i="12"/>
  <c r="K125" i="13"/>
  <c r="K119" i="15"/>
  <c r="K119" i="13"/>
  <c r="K125" i="14"/>
  <c r="K118" i="13"/>
  <c r="K124" i="12"/>
  <c r="K118" i="15"/>
  <c r="K119" i="12"/>
  <c r="M34" i="15"/>
  <c r="N34" i="15" s="1"/>
  <c r="O34" i="15" s="1"/>
  <c r="K124" i="15"/>
  <c r="K123" i="12"/>
  <c r="L123" i="12" s="1"/>
  <c r="L117" i="15"/>
  <c r="K121" i="15"/>
  <c r="K123" i="15"/>
  <c r="K118" i="14"/>
  <c r="M28" i="14"/>
  <c r="N28" i="14" s="1"/>
  <c r="O28" i="14" s="1"/>
  <c r="K124" i="14"/>
  <c r="K121" i="14"/>
  <c r="K123" i="14"/>
  <c r="L123" i="14" s="1"/>
  <c r="K119" i="14"/>
  <c r="K124" i="13"/>
  <c r="K121" i="13"/>
  <c r="K123" i="13"/>
  <c r="K121" i="12"/>
  <c r="R11" i="10"/>
  <c r="L11" i="10" s="1"/>
  <c r="M11" i="10" s="1"/>
  <c r="N11" i="10" s="1"/>
  <c r="O11" i="10" s="1"/>
  <c r="R87" i="10"/>
  <c r="L87" i="10" s="1"/>
  <c r="M87" i="10" s="1"/>
  <c r="N87" i="10" s="1"/>
  <c r="O87" i="10" s="1"/>
  <c r="R34" i="10"/>
  <c r="L34" i="10" s="1"/>
  <c r="R43" i="10"/>
  <c r="L43" i="10" s="1"/>
  <c r="M43" i="10" s="1"/>
  <c r="N43" i="10" s="1"/>
  <c r="O43" i="10" s="1"/>
  <c r="R59" i="10"/>
  <c r="L59" i="10" s="1"/>
  <c r="M59" i="10" s="1"/>
  <c r="N59" i="10" s="1"/>
  <c r="O59" i="10" s="1"/>
  <c r="R78" i="10"/>
  <c r="L78" i="10" s="1"/>
  <c r="M78" i="10" s="1"/>
  <c r="N78" i="10" s="1"/>
  <c r="O78" i="10" s="1"/>
  <c r="R27" i="10"/>
  <c r="L27" i="10" s="1"/>
  <c r="M27" i="10" s="1"/>
  <c r="N27" i="10" s="1"/>
  <c r="O27" i="10" s="1"/>
  <c r="R103" i="10"/>
  <c r="L103" i="10" s="1"/>
  <c r="M103" i="10" s="1"/>
  <c r="N103" i="10" s="1"/>
  <c r="O103" i="10" s="1"/>
  <c r="R25" i="10"/>
  <c r="L25" i="10" s="1"/>
  <c r="M25" i="10" s="1"/>
  <c r="N25" i="10" s="1"/>
  <c r="O25" i="10" s="1"/>
  <c r="R93" i="10"/>
  <c r="L93" i="10" s="1"/>
  <c r="M93" i="10" s="1"/>
  <c r="N93" i="10" s="1"/>
  <c r="O93" i="10" s="1"/>
  <c r="R9" i="10"/>
  <c r="L9" i="10" s="1"/>
  <c r="M9" i="10" s="1"/>
  <c r="N9" i="10" s="1"/>
  <c r="O9" i="10" s="1"/>
  <c r="R16" i="10"/>
  <c r="L16" i="10" s="1"/>
  <c r="M16" i="10" s="1"/>
  <c r="N16" i="10" s="1"/>
  <c r="O16" i="10" s="1"/>
  <c r="R109" i="10"/>
  <c r="L109" i="10" s="1"/>
  <c r="M109" i="10" s="1"/>
  <c r="N109" i="10" s="1"/>
  <c r="O109" i="10" s="1"/>
  <c r="R30" i="11"/>
  <c r="L30" i="11" s="1"/>
  <c r="M30" i="11" s="1"/>
  <c r="N30" i="11" s="1"/>
  <c r="O30" i="11" s="1"/>
  <c r="R7" i="10"/>
  <c r="L7" i="10" s="1"/>
  <c r="M7" i="10" s="1"/>
  <c r="N7" i="10" s="1"/>
  <c r="O7" i="10" s="1"/>
  <c r="R15" i="10"/>
  <c r="L15" i="10" s="1"/>
  <c r="M15" i="10" s="1"/>
  <c r="N15" i="10" s="1"/>
  <c r="O15" i="10" s="1"/>
  <c r="R23" i="10"/>
  <c r="L23" i="10" s="1"/>
  <c r="M23" i="10" s="1"/>
  <c r="N23" i="10" s="1"/>
  <c r="O23" i="10" s="1"/>
  <c r="R31" i="10"/>
  <c r="L31" i="10" s="1"/>
  <c r="M31" i="10" s="1"/>
  <c r="N31" i="10" s="1"/>
  <c r="O31" i="10" s="1"/>
  <c r="R104" i="10"/>
  <c r="L104" i="10" s="1"/>
  <c r="M104" i="10" s="1"/>
  <c r="N104" i="10" s="1"/>
  <c r="O104" i="10" s="1"/>
  <c r="R20" i="10"/>
  <c r="L20" i="10" s="1"/>
  <c r="M20" i="10" s="1"/>
  <c r="N20" i="10" s="1"/>
  <c r="O20" i="10" s="1"/>
  <c r="R106" i="11"/>
  <c r="L106" i="11" s="1"/>
  <c r="M106" i="11" s="1"/>
  <c r="N106" i="11" s="1"/>
  <c r="O106" i="11" s="1"/>
  <c r="R32" i="10"/>
  <c r="L32" i="10" s="1"/>
  <c r="M32" i="10" s="1"/>
  <c r="N32" i="10" s="1"/>
  <c r="O32" i="10" s="1"/>
  <c r="R63" i="10"/>
  <c r="L63" i="10" s="1"/>
  <c r="M63" i="10" s="1"/>
  <c r="N63" i="10" s="1"/>
  <c r="O63" i="10" s="1"/>
  <c r="R29" i="10"/>
  <c r="L29" i="10" s="1"/>
  <c r="M29" i="10" s="1"/>
  <c r="N29" i="10" s="1"/>
  <c r="O29" i="10" s="1"/>
  <c r="R99" i="10"/>
  <c r="L99" i="10" s="1"/>
  <c r="M99" i="10" s="1"/>
  <c r="N99" i="10" s="1"/>
  <c r="O99" i="10" s="1"/>
  <c r="R80" i="10"/>
  <c r="L80" i="10" s="1"/>
  <c r="M80" i="10" s="1"/>
  <c r="N80" i="10" s="1"/>
  <c r="O80" i="10" s="1"/>
  <c r="R90" i="10"/>
  <c r="L90" i="10" s="1"/>
  <c r="M90" i="10" s="1"/>
  <c r="N90" i="10" s="1"/>
  <c r="O90" i="10" s="1"/>
  <c r="R107" i="10"/>
  <c r="L107" i="10" s="1"/>
  <c r="M107" i="10" s="1"/>
  <c r="N107" i="10" s="1"/>
  <c r="O107" i="10" s="1"/>
  <c r="R12" i="11"/>
  <c r="L12" i="11" s="1"/>
  <c r="M12" i="11" s="1"/>
  <c r="N12" i="11" s="1"/>
  <c r="O12" i="11" s="1"/>
  <c r="R10" i="10"/>
  <c r="L10" i="10" s="1"/>
  <c r="M10" i="10" s="1"/>
  <c r="N10" i="10" s="1"/>
  <c r="O10" i="10" s="1"/>
  <c r="R28" i="10"/>
  <c r="L28" i="10" s="1"/>
  <c r="R30" i="10"/>
  <c r="L30" i="10" s="1"/>
  <c r="M30" i="10" s="1"/>
  <c r="N30" i="10" s="1"/>
  <c r="O30" i="10" s="1"/>
  <c r="R50" i="10"/>
  <c r="L50" i="10" s="1"/>
  <c r="M50" i="10" s="1"/>
  <c r="N50" i="10" s="1"/>
  <c r="O50" i="10" s="1"/>
  <c r="R66" i="10"/>
  <c r="L66" i="10" s="1"/>
  <c r="M66" i="10" s="1"/>
  <c r="N66" i="10" s="1"/>
  <c r="O66" i="10" s="1"/>
  <c r="R6" i="10"/>
  <c r="L6" i="10" s="1"/>
  <c r="M6" i="10" s="1"/>
  <c r="N6" i="10" s="1"/>
  <c r="O6" i="10" s="1"/>
  <c r="R18" i="10"/>
  <c r="L18" i="10" s="1"/>
  <c r="M18" i="10" s="1"/>
  <c r="N18" i="10" s="1"/>
  <c r="O18" i="10" s="1"/>
  <c r="R36" i="10"/>
  <c r="L36" i="10" s="1"/>
  <c r="M36" i="10" s="1"/>
  <c r="N36" i="10" s="1"/>
  <c r="O36" i="10" s="1"/>
  <c r="R55" i="10"/>
  <c r="L55" i="10" s="1"/>
  <c r="M55" i="10" s="1"/>
  <c r="N55" i="10" s="1"/>
  <c r="O55" i="10" s="1"/>
  <c r="R71" i="10"/>
  <c r="L71" i="10" s="1"/>
  <c r="M71" i="10" s="1"/>
  <c r="N71" i="10" s="1"/>
  <c r="O71" i="10" s="1"/>
  <c r="R89" i="10"/>
  <c r="L89" i="10" s="1"/>
  <c r="M89" i="10" s="1"/>
  <c r="N89" i="10" s="1"/>
  <c r="O89" i="10" s="1"/>
  <c r="R34" i="11"/>
  <c r="L34" i="11" s="1"/>
  <c r="R40" i="11"/>
  <c r="L40" i="11" s="1"/>
  <c r="R56" i="11"/>
  <c r="L56" i="11" s="1"/>
  <c r="M56" i="11" s="1"/>
  <c r="N56" i="11" s="1"/>
  <c r="O56" i="11" s="1"/>
  <c r="R8" i="10"/>
  <c r="L8" i="10" s="1"/>
  <c r="M8" i="10" s="1"/>
  <c r="N8" i="10" s="1"/>
  <c r="O8" i="10" s="1"/>
  <c r="R47" i="10"/>
  <c r="L47" i="10" s="1"/>
  <c r="M47" i="10" s="1"/>
  <c r="N47" i="10" s="1"/>
  <c r="O47" i="10" s="1"/>
  <c r="R17" i="10"/>
  <c r="L17" i="10" s="1"/>
  <c r="M17" i="10" s="1"/>
  <c r="N17" i="10" s="1"/>
  <c r="O17" i="10" s="1"/>
  <c r="R26" i="10"/>
  <c r="L26" i="10" s="1"/>
  <c r="M26" i="10" s="1"/>
  <c r="N26" i="10" s="1"/>
  <c r="O26" i="10" s="1"/>
  <c r="R49" i="10"/>
  <c r="L49" i="10" s="1"/>
  <c r="M49" i="10" s="1"/>
  <c r="N49" i="10" s="1"/>
  <c r="O49" i="10" s="1"/>
  <c r="R65" i="10"/>
  <c r="L65" i="10" s="1"/>
  <c r="M65" i="10" s="1"/>
  <c r="N65" i="10" s="1"/>
  <c r="O65" i="10" s="1"/>
  <c r="R105" i="10"/>
  <c r="L105" i="10" s="1"/>
  <c r="M105" i="10" s="1"/>
  <c r="N105" i="10" s="1"/>
  <c r="O105" i="10" s="1"/>
  <c r="R18" i="11"/>
  <c r="L18" i="11" s="1"/>
  <c r="M18" i="11" s="1"/>
  <c r="N18" i="11" s="1"/>
  <c r="O18" i="11" s="1"/>
  <c r="R54" i="10"/>
  <c r="L54" i="10" s="1"/>
  <c r="M54" i="10" s="1"/>
  <c r="N54" i="10" s="1"/>
  <c r="O54" i="10" s="1"/>
  <c r="R70" i="10"/>
  <c r="L70" i="10" s="1"/>
  <c r="M70" i="10" s="1"/>
  <c r="N70" i="10" s="1"/>
  <c r="O70" i="10" s="1"/>
  <c r="R88" i="10"/>
  <c r="L88" i="10" s="1"/>
  <c r="M88" i="10" s="1"/>
  <c r="N88" i="10" s="1"/>
  <c r="O88" i="10" s="1"/>
  <c r="R96" i="10"/>
  <c r="L96" i="10" s="1"/>
  <c r="M96" i="10" s="1"/>
  <c r="N96" i="10" s="1"/>
  <c r="O96" i="10" s="1"/>
  <c r="R24" i="10"/>
  <c r="L24" i="10" s="1"/>
  <c r="M24" i="10" s="1"/>
  <c r="N24" i="10" s="1"/>
  <c r="O24" i="10" s="1"/>
  <c r="R112" i="10"/>
  <c r="L112" i="10" s="1"/>
  <c r="M112" i="10" s="1"/>
  <c r="N112" i="10" s="1"/>
  <c r="O112" i="10" s="1"/>
  <c r="R5" i="10"/>
  <c r="L5" i="10" s="1"/>
  <c r="R33" i="10"/>
  <c r="L33" i="10" s="1"/>
  <c r="M33" i="10" s="1"/>
  <c r="N33" i="10" s="1"/>
  <c r="O33" i="10" s="1"/>
  <c r="R102" i="10"/>
  <c r="L102" i="10" s="1"/>
  <c r="M102" i="10" s="1"/>
  <c r="N102" i="10" s="1"/>
  <c r="O102" i="10" s="1"/>
  <c r="R13" i="10"/>
  <c r="L13" i="10" s="1"/>
  <c r="M13" i="10" s="1"/>
  <c r="N13" i="10" s="1"/>
  <c r="O13" i="10" s="1"/>
  <c r="R19" i="10"/>
  <c r="L19" i="10" s="1"/>
  <c r="M19" i="10" s="1"/>
  <c r="N19" i="10" s="1"/>
  <c r="O19" i="10" s="1"/>
  <c r="R41" i="10"/>
  <c r="L41" i="10" s="1"/>
  <c r="M41" i="10" s="1"/>
  <c r="N41" i="10" s="1"/>
  <c r="O41" i="10" s="1"/>
  <c r="R57" i="10"/>
  <c r="L57" i="10" s="1"/>
  <c r="M57" i="10" s="1"/>
  <c r="N57" i="10" s="1"/>
  <c r="O57" i="10" s="1"/>
  <c r="R73" i="10"/>
  <c r="L73" i="10" s="1"/>
  <c r="M73" i="10" s="1"/>
  <c r="N73" i="10" s="1"/>
  <c r="O73" i="10" s="1"/>
  <c r="R83" i="10"/>
  <c r="L83" i="10" s="1"/>
  <c r="M83" i="10" s="1"/>
  <c r="N83" i="10" s="1"/>
  <c r="O83" i="10" s="1"/>
  <c r="R16" i="11"/>
  <c r="L16" i="11" s="1"/>
  <c r="M16" i="11" s="1"/>
  <c r="N16" i="11" s="1"/>
  <c r="O16" i="11" s="1"/>
  <c r="R12" i="10"/>
  <c r="L12" i="10" s="1"/>
  <c r="M12" i="10" s="1"/>
  <c r="N12" i="10" s="1"/>
  <c r="O12" i="10" s="1"/>
  <c r="R14" i="10"/>
  <c r="L14" i="10" s="1"/>
  <c r="M14" i="10" s="1"/>
  <c r="N14" i="10" s="1"/>
  <c r="O14" i="10" s="1"/>
  <c r="R46" i="10"/>
  <c r="L46" i="10" s="1"/>
  <c r="M46" i="10" s="1"/>
  <c r="N46" i="10" s="1"/>
  <c r="O46" i="10" s="1"/>
  <c r="R62" i="10"/>
  <c r="L62" i="10" s="1"/>
  <c r="R100" i="10"/>
  <c r="L100" i="10" s="1"/>
  <c r="M100" i="10" s="1"/>
  <c r="N100" i="10" s="1"/>
  <c r="O100" i="10" s="1"/>
  <c r="R99" i="11"/>
  <c r="L99" i="11" s="1"/>
  <c r="M99" i="11" s="1"/>
  <c r="N99" i="11" s="1"/>
  <c r="O99" i="11" s="1"/>
  <c r="R14" i="11"/>
  <c r="L14" i="11" s="1"/>
  <c r="M14" i="11" s="1"/>
  <c r="N14" i="11" s="1"/>
  <c r="O14" i="11" s="1"/>
  <c r="R24" i="11"/>
  <c r="L24" i="11" s="1"/>
  <c r="M24" i="11" s="1"/>
  <c r="N24" i="11" s="1"/>
  <c r="O24" i="11" s="1"/>
  <c r="R89" i="11"/>
  <c r="L89" i="11" s="1"/>
  <c r="M89" i="11" s="1"/>
  <c r="N89" i="11" s="1"/>
  <c r="O89" i="11" s="1"/>
  <c r="R105" i="11"/>
  <c r="L105" i="11" s="1"/>
  <c r="M105" i="11" s="1"/>
  <c r="N105" i="11" s="1"/>
  <c r="O105" i="11" s="1"/>
  <c r="R17" i="11"/>
  <c r="L17" i="11" s="1"/>
  <c r="M17" i="11" s="1"/>
  <c r="N17" i="11" s="1"/>
  <c r="O17" i="11" s="1"/>
  <c r="R51" i="11"/>
  <c r="L51" i="11" s="1"/>
  <c r="M51" i="11" s="1"/>
  <c r="N51" i="11" s="1"/>
  <c r="O51" i="11" s="1"/>
  <c r="R95" i="11"/>
  <c r="L95" i="11" s="1"/>
  <c r="M95" i="11" s="1"/>
  <c r="N95" i="11" s="1"/>
  <c r="O95" i="11" s="1"/>
  <c r="R50" i="11"/>
  <c r="L50" i="11" s="1"/>
  <c r="M50" i="11" s="1"/>
  <c r="N50" i="11" s="1"/>
  <c r="O50" i="11" s="1"/>
  <c r="R66" i="11"/>
  <c r="L66" i="11" s="1"/>
  <c r="M66" i="11" s="1"/>
  <c r="N66" i="11" s="1"/>
  <c r="O66" i="11" s="1"/>
  <c r="R69" i="11"/>
  <c r="L69" i="11" s="1"/>
  <c r="M69" i="11" s="1"/>
  <c r="N69" i="11" s="1"/>
  <c r="O69" i="11" s="1"/>
  <c r="R26" i="11"/>
  <c r="L26" i="11" s="1"/>
  <c r="M26" i="11" s="1"/>
  <c r="N26" i="11" s="1"/>
  <c r="O26" i="11" s="1"/>
  <c r="R36" i="11"/>
  <c r="L36" i="11" s="1"/>
  <c r="M36" i="11" s="1"/>
  <c r="N36" i="11" s="1"/>
  <c r="O36" i="11" s="1"/>
  <c r="R82" i="11"/>
  <c r="L82" i="11" s="1"/>
  <c r="M82" i="11" s="1"/>
  <c r="N82" i="11" s="1"/>
  <c r="O82" i="11" s="1"/>
  <c r="R10" i="11"/>
  <c r="L10" i="11" s="1"/>
  <c r="M10" i="11" s="1"/>
  <c r="N10" i="11" s="1"/>
  <c r="O10" i="11" s="1"/>
  <c r="R63" i="11"/>
  <c r="L63" i="11" s="1"/>
  <c r="M63" i="11" s="1"/>
  <c r="N63" i="11" s="1"/>
  <c r="O63" i="11" s="1"/>
  <c r="R91" i="11"/>
  <c r="L91" i="11" s="1"/>
  <c r="M91" i="11" s="1"/>
  <c r="N91" i="11" s="1"/>
  <c r="O91" i="11" s="1"/>
  <c r="R9" i="11"/>
  <c r="L9" i="11" s="1"/>
  <c r="M9" i="11" s="1"/>
  <c r="N9" i="11" s="1"/>
  <c r="O9" i="11" s="1"/>
  <c r="R32" i="11"/>
  <c r="L32" i="11" s="1"/>
  <c r="M32" i="11" s="1"/>
  <c r="N32" i="11" s="1"/>
  <c r="O32" i="11" s="1"/>
  <c r="R33" i="11"/>
  <c r="L33" i="11" s="1"/>
  <c r="M33" i="11" s="1"/>
  <c r="N33" i="11" s="1"/>
  <c r="O33" i="11" s="1"/>
  <c r="R47" i="11"/>
  <c r="L47" i="11" s="1"/>
  <c r="M47" i="11" s="1"/>
  <c r="N47" i="11" s="1"/>
  <c r="O47" i="11" s="1"/>
  <c r="R49" i="11"/>
  <c r="L49" i="11" s="1"/>
  <c r="M49" i="11" s="1"/>
  <c r="N49" i="11" s="1"/>
  <c r="O49" i="11" s="1"/>
  <c r="R57" i="11"/>
  <c r="L57" i="11" s="1"/>
  <c r="M57" i="11" s="1"/>
  <c r="N57" i="11" s="1"/>
  <c r="O57" i="11" s="1"/>
  <c r="R65" i="11"/>
  <c r="L65" i="11" s="1"/>
  <c r="M65" i="11" s="1"/>
  <c r="N65" i="11" s="1"/>
  <c r="O65" i="11" s="1"/>
  <c r="R20" i="11"/>
  <c r="L20" i="11" s="1"/>
  <c r="M20" i="11" s="1"/>
  <c r="N20" i="11" s="1"/>
  <c r="O20" i="11" s="1"/>
  <c r="R28" i="11"/>
  <c r="L28" i="11" s="1"/>
  <c r="R87" i="11"/>
  <c r="L87" i="11" s="1"/>
  <c r="M87" i="11" s="1"/>
  <c r="N87" i="11" s="1"/>
  <c r="O87" i="11" s="1"/>
  <c r="R78" i="11"/>
  <c r="L78" i="11" s="1"/>
  <c r="M78" i="11" s="1"/>
  <c r="N78" i="11" s="1"/>
  <c r="O78" i="11" s="1"/>
  <c r="R72" i="11"/>
  <c r="L72" i="11" s="1"/>
  <c r="M72" i="11" s="1"/>
  <c r="N72" i="11" s="1"/>
  <c r="O72" i="11" s="1"/>
  <c r="R90" i="11"/>
  <c r="L90" i="11" s="1"/>
  <c r="M90" i="11" s="1"/>
  <c r="N90" i="11" s="1"/>
  <c r="O90" i="11" s="1"/>
  <c r="R25" i="11"/>
  <c r="L25" i="11" s="1"/>
  <c r="M25" i="11" s="1"/>
  <c r="N25" i="11" s="1"/>
  <c r="O25" i="11" s="1"/>
  <c r="R8" i="11"/>
  <c r="L8" i="11" s="1"/>
  <c r="M8" i="11" s="1"/>
  <c r="N8" i="11" s="1"/>
  <c r="O8" i="11" s="1"/>
  <c r="R67" i="11"/>
  <c r="L67" i="11" s="1"/>
  <c r="M67" i="11" s="1"/>
  <c r="N67" i="11" s="1"/>
  <c r="O67" i="11" s="1"/>
  <c r="R97" i="5"/>
  <c r="R101" i="5"/>
  <c r="R109" i="5"/>
  <c r="R13" i="11"/>
  <c r="L13" i="11" s="1"/>
  <c r="M13" i="11" s="1"/>
  <c r="N13" i="11" s="1"/>
  <c r="O13" i="11" s="1"/>
  <c r="R41" i="11"/>
  <c r="L41" i="11" s="1"/>
  <c r="M41" i="11" s="1"/>
  <c r="N41" i="11" s="1"/>
  <c r="O41" i="11" s="1"/>
  <c r="R55" i="11"/>
  <c r="L55" i="11" s="1"/>
  <c r="M55" i="11" s="1"/>
  <c r="N55" i="11" s="1"/>
  <c r="O55" i="11" s="1"/>
  <c r="R31" i="11"/>
  <c r="L31" i="11" s="1"/>
  <c r="M31" i="11" s="1"/>
  <c r="N31" i="11" s="1"/>
  <c r="O31" i="11" s="1"/>
  <c r="R35" i="11"/>
  <c r="L35" i="11" s="1"/>
  <c r="M35" i="11" s="1"/>
  <c r="N35" i="11" s="1"/>
  <c r="O35" i="11" s="1"/>
  <c r="R110" i="11"/>
  <c r="L110" i="11" s="1"/>
  <c r="M110" i="11" s="1"/>
  <c r="N110" i="11" s="1"/>
  <c r="O110" i="11" s="1"/>
  <c r="R46" i="11"/>
  <c r="L46" i="11" s="1"/>
  <c r="M46" i="11" s="1"/>
  <c r="N46" i="11" s="1"/>
  <c r="O46" i="11" s="1"/>
  <c r="R52" i="11"/>
  <c r="L52" i="11" s="1"/>
  <c r="M52" i="11" s="1"/>
  <c r="N52" i="11" s="1"/>
  <c r="O52" i="11" s="1"/>
  <c r="R83" i="11"/>
  <c r="L83" i="11" s="1"/>
  <c r="M83" i="11" s="1"/>
  <c r="N83" i="11" s="1"/>
  <c r="O83" i="11" s="1"/>
  <c r="R111" i="11"/>
  <c r="L111" i="11" s="1"/>
  <c r="M111" i="11" s="1"/>
  <c r="N111" i="11" s="1"/>
  <c r="O111" i="11" s="1"/>
  <c r="R5" i="11"/>
  <c r="L5" i="11" s="1"/>
  <c r="R23" i="11"/>
  <c r="L23" i="11" s="1"/>
  <c r="M23" i="11" s="1"/>
  <c r="N23" i="11" s="1"/>
  <c r="O23" i="11" s="1"/>
  <c r="R27" i="11"/>
  <c r="L27" i="11" s="1"/>
  <c r="M27" i="11" s="1"/>
  <c r="N27" i="11" s="1"/>
  <c r="O27" i="11" s="1"/>
  <c r="R96" i="11"/>
  <c r="L96" i="11" s="1"/>
  <c r="M96" i="11" s="1"/>
  <c r="N96" i="11" s="1"/>
  <c r="O96" i="11" s="1"/>
  <c r="R107" i="11"/>
  <c r="L107" i="11" s="1"/>
  <c r="M107" i="11" s="1"/>
  <c r="N107" i="11" s="1"/>
  <c r="O107" i="11" s="1"/>
  <c r="R71" i="11"/>
  <c r="L71" i="11" s="1"/>
  <c r="M71" i="11" s="1"/>
  <c r="N71" i="11" s="1"/>
  <c r="O71" i="11" s="1"/>
  <c r="R6" i="11"/>
  <c r="L6" i="11" s="1"/>
  <c r="M6" i="11" s="1"/>
  <c r="N6" i="11" s="1"/>
  <c r="O6" i="11" s="1"/>
  <c r="R22" i="11"/>
  <c r="L22" i="11" s="1"/>
  <c r="R42" i="11"/>
  <c r="L42" i="11" s="1"/>
  <c r="M42" i="11" s="1"/>
  <c r="N42" i="11" s="1"/>
  <c r="O42" i="11" s="1"/>
  <c r="R58" i="11"/>
  <c r="L58" i="11" s="1"/>
  <c r="M58" i="11" s="1"/>
  <c r="N58" i="11" s="1"/>
  <c r="O58" i="11" s="1"/>
  <c r="R48" i="11"/>
  <c r="L48" i="11" s="1"/>
  <c r="M48" i="11" s="1"/>
  <c r="N48" i="11" s="1"/>
  <c r="O48" i="11" s="1"/>
  <c r="R54" i="11"/>
  <c r="L54" i="11" s="1"/>
  <c r="M54" i="11" s="1"/>
  <c r="N54" i="11" s="1"/>
  <c r="O54" i="11" s="1"/>
  <c r="R62" i="11"/>
  <c r="L62" i="11" s="1"/>
  <c r="M62" i="11" s="1"/>
  <c r="N62" i="11" s="1"/>
  <c r="O62" i="11" s="1"/>
  <c r="R68" i="11"/>
  <c r="L68" i="11" s="1"/>
  <c r="M68" i="11" s="1"/>
  <c r="N68" i="11" s="1"/>
  <c r="O68" i="11" s="1"/>
  <c r="R92" i="11"/>
  <c r="L92" i="11" s="1"/>
  <c r="M92" i="11" s="1"/>
  <c r="N92" i="11" s="1"/>
  <c r="O92" i="11" s="1"/>
  <c r="R102" i="11"/>
  <c r="L102" i="11" s="1"/>
  <c r="M102" i="11" s="1"/>
  <c r="N102" i="11" s="1"/>
  <c r="O102" i="11" s="1"/>
  <c r="R112" i="11"/>
  <c r="L112" i="11" s="1"/>
  <c r="M112" i="11" s="1"/>
  <c r="N112" i="11" s="1"/>
  <c r="O112" i="11" s="1"/>
  <c r="R15" i="11"/>
  <c r="L15" i="11" s="1"/>
  <c r="M15" i="11" s="1"/>
  <c r="N15" i="11" s="1"/>
  <c r="O15" i="11" s="1"/>
  <c r="R19" i="11"/>
  <c r="L19" i="11" s="1"/>
  <c r="M19" i="11" s="1"/>
  <c r="N19" i="11" s="1"/>
  <c r="O19" i="11" s="1"/>
  <c r="R98" i="11"/>
  <c r="L98" i="11" s="1"/>
  <c r="M98" i="11" s="1"/>
  <c r="N98" i="11" s="1"/>
  <c r="O98" i="11" s="1"/>
  <c r="R29" i="11"/>
  <c r="L29" i="11" s="1"/>
  <c r="M29" i="11" s="1"/>
  <c r="N29" i="11" s="1"/>
  <c r="O29" i="11" s="1"/>
  <c r="R45" i="11"/>
  <c r="L45" i="11" s="1"/>
  <c r="M45" i="11" s="1"/>
  <c r="N45" i="11" s="1"/>
  <c r="O45" i="11" s="1"/>
  <c r="R79" i="11"/>
  <c r="L79" i="11" s="1"/>
  <c r="M79" i="11" s="1"/>
  <c r="N79" i="11" s="1"/>
  <c r="O79" i="11" s="1"/>
  <c r="R88" i="11"/>
  <c r="L88" i="11" s="1"/>
  <c r="M88" i="11" s="1"/>
  <c r="N88" i="11" s="1"/>
  <c r="O88" i="11" s="1"/>
  <c r="R73" i="11"/>
  <c r="L73" i="11" s="1"/>
  <c r="M73" i="11" s="1"/>
  <c r="N73" i="11" s="1"/>
  <c r="O73" i="11" s="1"/>
  <c r="R103" i="11"/>
  <c r="L103" i="11" s="1"/>
  <c r="M103" i="11" s="1"/>
  <c r="N103" i="11" s="1"/>
  <c r="O103" i="11" s="1"/>
  <c r="R7" i="11"/>
  <c r="L7" i="11" s="1"/>
  <c r="M7" i="11" s="1"/>
  <c r="N7" i="11" s="1"/>
  <c r="O7" i="11" s="1"/>
  <c r="R11" i="11"/>
  <c r="L11" i="11" s="1"/>
  <c r="M11" i="11" s="1"/>
  <c r="N11" i="11" s="1"/>
  <c r="O11" i="11" s="1"/>
  <c r="R64" i="11"/>
  <c r="L64" i="11" s="1"/>
  <c r="M64" i="11" s="1"/>
  <c r="N64" i="11" s="1"/>
  <c r="O64" i="11" s="1"/>
  <c r="R70" i="11"/>
  <c r="L70" i="11" s="1"/>
  <c r="M70" i="11" s="1"/>
  <c r="N70" i="11" s="1"/>
  <c r="O70" i="11" s="1"/>
  <c r="R94" i="11"/>
  <c r="L94" i="11" s="1"/>
  <c r="M94" i="11" s="1"/>
  <c r="N94" i="11" s="1"/>
  <c r="O94" i="11" s="1"/>
  <c r="R104" i="11"/>
  <c r="L104" i="11" s="1"/>
  <c r="M104" i="11" s="1"/>
  <c r="N104" i="11" s="1"/>
  <c r="O104" i="11" s="1"/>
  <c r="R53" i="11"/>
  <c r="L53" i="11" s="1"/>
  <c r="M53" i="11" s="1"/>
  <c r="N53" i="11" s="1"/>
  <c r="O53" i="11" s="1"/>
  <c r="R61" i="11"/>
  <c r="L61" i="11" s="1"/>
  <c r="M61" i="11" s="1"/>
  <c r="N61" i="11" s="1"/>
  <c r="O61" i="11" s="1"/>
  <c r="R100" i="11"/>
  <c r="L100" i="11" s="1"/>
  <c r="M100" i="11" s="1"/>
  <c r="N100" i="11" s="1"/>
  <c r="O100" i="11" s="1"/>
  <c r="R109" i="11"/>
  <c r="L109" i="11" s="1"/>
  <c r="M109" i="11" s="1"/>
  <c r="N109" i="11" s="1"/>
  <c r="O109" i="11" s="1"/>
  <c r="R43" i="11"/>
  <c r="L43" i="11" s="1"/>
  <c r="M43" i="11" s="1"/>
  <c r="N43" i="11" s="1"/>
  <c r="O43" i="11" s="1"/>
  <c r="R59" i="11"/>
  <c r="L59" i="11" s="1"/>
  <c r="M59" i="11" s="1"/>
  <c r="N59" i="11" s="1"/>
  <c r="O59" i="11" s="1"/>
  <c r="R108" i="11"/>
  <c r="L108" i="11" s="1"/>
  <c r="M108" i="11" s="1"/>
  <c r="N108" i="11" s="1"/>
  <c r="O108" i="11" s="1"/>
  <c r="R93" i="11"/>
  <c r="L93" i="11" s="1"/>
  <c r="M93" i="11" s="1"/>
  <c r="N93" i="11" s="1"/>
  <c r="O93" i="11" s="1"/>
  <c r="R101" i="11"/>
  <c r="L101" i="11" s="1"/>
  <c r="M101" i="11" s="1"/>
  <c r="N101" i="11" s="1"/>
  <c r="O101" i="11" s="1"/>
  <c r="R97" i="11"/>
  <c r="L97" i="11" s="1"/>
  <c r="M97" i="11" s="1"/>
  <c r="N97" i="11" s="1"/>
  <c r="O97" i="11" s="1"/>
  <c r="R77" i="11"/>
  <c r="L77" i="11" s="1"/>
  <c r="M77" i="11" s="1"/>
  <c r="N77" i="11" s="1"/>
  <c r="O77" i="11" s="1"/>
  <c r="R80" i="11"/>
  <c r="L80" i="11" s="1"/>
  <c r="M80" i="11" s="1"/>
  <c r="N80" i="11" s="1"/>
  <c r="O80" i="11" s="1"/>
  <c r="R81" i="11"/>
  <c r="L81" i="11" s="1"/>
  <c r="M81" i="11" s="1"/>
  <c r="N81" i="11" s="1"/>
  <c r="O81" i="11" s="1"/>
  <c r="R60" i="11"/>
  <c r="L60" i="11" s="1"/>
  <c r="M60" i="11" s="1"/>
  <c r="N60" i="11" s="1"/>
  <c r="O60" i="11" s="1"/>
  <c r="R44" i="11"/>
  <c r="L44" i="11" s="1"/>
  <c r="M44" i="11" s="1"/>
  <c r="N44" i="11" s="1"/>
  <c r="O44" i="11" s="1"/>
  <c r="R21" i="11"/>
  <c r="L21" i="11" s="1"/>
  <c r="M21" i="11" s="1"/>
  <c r="N21" i="11" s="1"/>
  <c r="O21" i="11" s="1"/>
  <c r="R95" i="10"/>
  <c r="L95" i="10" s="1"/>
  <c r="M95" i="10" s="1"/>
  <c r="N95" i="10" s="1"/>
  <c r="O95" i="10" s="1"/>
  <c r="R111" i="10"/>
  <c r="L111" i="10" s="1"/>
  <c r="M111" i="10" s="1"/>
  <c r="N111" i="10" s="1"/>
  <c r="O111" i="10" s="1"/>
  <c r="R98" i="10"/>
  <c r="L98" i="10" s="1"/>
  <c r="M98" i="10" s="1"/>
  <c r="N98" i="10" s="1"/>
  <c r="O98" i="10" s="1"/>
  <c r="R82" i="10"/>
  <c r="L82" i="10" s="1"/>
  <c r="M82" i="10" s="1"/>
  <c r="N82" i="10" s="1"/>
  <c r="O82" i="10" s="1"/>
  <c r="R81" i="10"/>
  <c r="L81" i="10" s="1"/>
  <c r="M81" i="10" s="1"/>
  <c r="N81" i="10" s="1"/>
  <c r="O81" i="10" s="1"/>
  <c r="R53" i="10"/>
  <c r="L53" i="10" s="1"/>
  <c r="M53" i="10" s="1"/>
  <c r="N53" i="10" s="1"/>
  <c r="O53" i="10" s="1"/>
  <c r="R69" i="10"/>
  <c r="L69" i="10" s="1"/>
  <c r="M69" i="10" s="1"/>
  <c r="N69" i="10" s="1"/>
  <c r="O69" i="10" s="1"/>
  <c r="R45" i="10"/>
  <c r="L45" i="10" s="1"/>
  <c r="M45" i="10" s="1"/>
  <c r="N45" i="10" s="1"/>
  <c r="O45" i="10" s="1"/>
  <c r="R61" i="10"/>
  <c r="L61" i="10" s="1"/>
  <c r="M61" i="10" s="1"/>
  <c r="N61" i="10" s="1"/>
  <c r="O61" i="10" s="1"/>
  <c r="R22" i="10"/>
  <c r="L22" i="10" s="1"/>
  <c r="R35" i="10"/>
  <c r="L35" i="10" s="1"/>
  <c r="M35" i="10" s="1"/>
  <c r="N35" i="10" s="1"/>
  <c r="O35" i="10" s="1"/>
  <c r="R91" i="10"/>
  <c r="L91" i="10" s="1"/>
  <c r="M91" i="10" s="1"/>
  <c r="N91" i="10" s="1"/>
  <c r="O91" i="10" s="1"/>
  <c r="R110" i="10"/>
  <c r="L110" i="10" s="1"/>
  <c r="M110" i="10" s="1"/>
  <c r="N110" i="10" s="1"/>
  <c r="O110" i="10" s="1"/>
  <c r="R106" i="10"/>
  <c r="L106" i="10" s="1"/>
  <c r="M106" i="10" s="1"/>
  <c r="N106" i="10" s="1"/>
  <c r="O106" i="10" s="1"/>
  <c r="R92" i="10"/>
  <c r="L92" i="10" s="1"/>
  <c r="M92" i="10" s="1"/>
  <c r="N92" i="10" s="1"/>
  <c r="O92" i="10" s="1"/>
  <c r="R108" i="10"/>
  <c r="L108" i="10" s="1"/>
  <c r="M108" i="10" s="1"/>
  <c r="N108" i="10" s="1"/>
  <c r="O108" i="10" s="1"/>
  <c r="R97" i="10"/>
  <c r="L97" i="10" s="1"/>
  <c r="M97" i="10" s="1"/>
  <c r="N97" i="10" s="1"/>
  <c r="O97" i="10" s="1"/>
  <c r="R101" i="10"/>
  <c r="L101" i="10" s="1"/>
  <c r="M101" i="10" s="1"/>
  <c r="N101" i="10" s="1"/>
  <c r="O101" i="10" s="1"/>
  <c r="R94" i="10"/>
  <c r="L94" i="10" s="1"/>
  <c r="M94" i="10" s="1"/>
  <c r="N94" i="10" s="1"/>
  <c r="O94" i="10" s="1"/>
  <c r="R77" i="10"/>
  <c r="L77" i="10" s="1"/>
  <c r="M77" i="10" s="1"/>
  <c r="N77" i="10" s="1"/>
  <c r="O77" i="10" s="1"/>
  <c r="R79" i="10"/>
  <c r="L79" i="10" s="1"/>
  <c r="M79" i="10" s="1"/>
  <c r="N79" i="10" s="1"/>
  <c r="O79" i="10" s="1"/>
  <c r="R51" i="10"/>
  <c r="L51" i="10" s="1"/>
  <c r="M51" i="10" s="1"/>
  <c r="N51" i="10" s="1"/>
  <c r="O51" i="10" s="1"/>
  <c r="R67" i="10"/>
  <c r="L67" i="10" s="1"/>
  <c r="M67" i="10" s="1"/>
  <c r="N67" i="10" s="1"/>
  <c r="O67" i="10" s="1"/>
  <c r="R42" i="10"/>
  <c r="L42" i="10" s="1"/>
  <c r="M42" i="10" s="1"/>
  <c r="N42" i="10" s="1"/>
  <c r="O42" i="10" s="1"/>
  <c r="R58" i="10"/>
  <c r="L58" i="10" s="1"/>
  <c r="M58" i="10" s="1"/>
  <c r="N58" i="10" s="1"/>
  <c r="O58" i="10" s="1"/>
  <c r="R40" i="10"/>
  <c r="L40" i="10" s="1"/>
  <c r="R48" i="10"/>
  <c r="L48" i="10" s="1"/>
  <c r="M48" i="10" s="1"/>
  <c r="N48" i="10" s="1"/>
  <c r="O48" i="10" s="1"/>
  <c r="R56" i="10"/>
  <c r="L56" i="10" s="1"/>
  <c r="M56" i="10" s="1"/>
  <c r="N56" i="10" s="1"/>
  <c r="O56" i="10" s="1"/>
  <c r="R64" i="10"/>
  <c r="L64" i="10" s="1"/>
  <c r="M64" i="10" s="1"/>
  <c r="N64" i="10" s="1"/>
  <c r="O64" i="10" s="1"/>
  <c r="R72" i="10"/>
  <c r="L72" i="10" s="1"/>
  <c r="M72" i="10" s="1"/>
  <c r="N72" i="10" s="1"/>
  <c r="O72" i="10" s="1"/>
  <c r="R44" i="10"/>
  <c r="L44" i="10" s="1"/>
  <c r="M44" i="10" s="1"/>
  <c r="N44" i="10" s="1"/>
  <c r="O44" i="10" s="1"/>
  <c r="R52" i="10"/>
  <c r="L52" i="10" s="1"/>
  <c r="M52" i="10" s="1"/>
  <c r="N52" i="10" s="1"/>
  <c r="O52" i="10" s="1"/>
  <c r="R60" i="10"/>
  <c r="L60" i="10" s="1"/>
  <c r="M60" i="10" s="1"/>
  <c r="N60" i="10" s="1"/>
  <c r="O60" i="10" s="1"/>
  <c r="R68" i="10"/>
  <c r="L68" i="10" s="1"/>
  <c r="M68" i="10" s="1"/>
  <c r="N68" i="10" s="1"/>
  <c r="O68" i="10" s="1"/>
  <c r="R21" i="10"/>
  <c r="L21" i="10" s="1"/>
  <c r="M21" i="10" s="1"/>
  <c r="N21" i="10" s="1"/>
  <c r="O21" i="10" s="1"/>
  <c r="R42" i="5"/>
  <c r="R58" i="5"/>
  <c r="R23" i="5"/>
  <c r="R31" i="5"/>
  <c r="R59" i="5"/>
  <c r="R82" i="5"/>
  <c r="R11" i="5"/>
  <c r="R50" i="5"/>
  <c r="R54" i="5"/>
  <c r="R104" i="5"/>
  <c r="R112" i="5"/>
  <c r="R21" i="5"/>
  <c r="R98" i="5"/>
  <c r="R35" i="5"/>
  <c r="R66" i="5"/>
  <c r="R70" i="5"/>
  <c r="R77" i="5"/>
  <c r="R88" i="5"/>
  <c r="R89" i="5"/>
  <c r="R92" i="5"/>
  <c r="R96" i="5"/>
  <c r="R10" i="5"/>
  <c r="R14" i="5"/>
  <c r="R81" i="5"/>
  <c r="R105" i="5"/>
  <c r="R27" i="5"/>
  <c r="R18" i="5"/>
  <c r="R26" i="5"/>
  <c r="R30" i="5"/>
  <c r="R41" i="5"/>
  <c r="R100" i="5"/>
  <c r="R108" i="5"/>
  <c r="R6" i="5"/>
  <c r="R34" i="5"/>
  <c r="R45" i="5"/>
  <c r="R46" i="5"/>
  <c r="R53" i="5"/>
  <c r="R57" i="5"/>
  <c r="R22" i="5"/>
  <c r="R61" i="5"/>
  <c r="R62" i="5"/>
  <c r="R69" i="5"/>
  <c r="R73" i="5"/>
  <c r="R80" i="5"/>
  <c r="R87" i="5"/>
  <c r="R95" i="5"/>
  <c r="R13" i="5"/>
  <c r="R91" i="5"/>
  <c r="R29" i="5"/>
  <c r="R99" i="5"/>
  <c r="R103" i="5"/>
  <c r="R111" i="5"/>
  <c r="R44" i="5"/>
  <c r="R49" i="5"/>
  <c r="R52" i="5"/>
  <c r="R107" i="5"/>
  <c r="R17" i="5"/>
  <c r="R40" i="5"/>
  <c r="R48" i="5"/>
  <c r="R60" i="5"/>
  <c r="R65" i="5"/>
  <c r="R68" i="5"/>
  <c r="R79" i="5"/>
  <c r="R83" i="5"/>
  <c r="R90" i="5"/>
  <c r="R94" i="5"/>
  <c r="R19" i="5"/>
  <c r="R9" i="5"/>
  <c r="R12" i="5"/>
  <c r="R16" i="5"/>
  <c r="R20" i="5"/>
  <c r="R33" i="5"/>
  <c r="R56" i="5"/>
  <c r="R64" i="5"/>
  <c r="R8" i="5"/>
  <c r="R24" i="5"/>
  <c r="R25" i="5"/>
  <c r="R28" i="5"/>
  <c r="R32" i="5"/>
  <c r="R36" i="5"/>
  <c r="R72" i="5"/>
  <c r="R102" i="5"/>
  <c r="R106" i="5"/>
  <c r="R110" i="5"/>
  <c r="R47" i="5"/>
  <c r="R51" i="5"/>
  <c r="R55" i="5"/>
  <c r="R63" i="5"/>
  <c r="R67" i="5"/>
  <c r="R78" i="5"/>
  <c r="R93" i="5"/>
  <c r="R7" i="5"/>
  <c r="R15" i="5"/>
  <c r="R43" i="5"/>
  <c r="R71" i="5"/>
  <c r="R22" i="2"/>
  <c r="R34" i="2"/>
  <c r="R21" i="2"/>
  <c r="R19" i="2"/>
  <c r="R35" i="2"/>
  <c r="R18" i="2"/>
  <c r="R17" i="2"/>
  <c r="R33" i="2"/>
  <c r="R16" i="2"/>
  <c r="R32" i="2"/>
  <c r="R15" i="2"/>
  <c r="R31" i="2"/>
  <c r="R14" i="2"/>
  <c r="R30" i="2"/>
  <c r="R13" i="2"/>
  <c r="R29" i="2"/>
  <c r="R12" i="2"/>
  <c r="R28" i="2"/>
  <c r="R11" i="2"/>
  <c r="R27" i="2"/>
  <c r="R36" i="2"/>
  <c r="R10" i="2"/>
  <c r="R26" i="2"/>
  <c r="R20" i="2"/>
  <c r="R8" i="2"/>
  <c r="R9" i="2"/>
  <c r="R25" i="2"/>
  <c r="R7" i="2"/>
  <c r="R24" i="2"/>
  <c r="R6" i="2"/>
  <c r="R23" i="2"/>
  <c r="K116" i="10" l="1"/>
  <c r="K115" i="10"/>
  <c r="J115" i="10"/>
  <c r="K117" i="10"/>
  <c r="J117" i="10"/>
  <c r="J116" i="10"/>
  <c r="J117" i="11"/>
  <c r="K116" i="11"/>
  <c r="J116" i="11"/>
  <c r="K115" i="11"/>
  <c r="K117" i="11"/>
  <c r="J115" i="11"/>
  <c r="L116" i="15"/>
  <c r="L117" i="13"/>
  <c r="L124" i="14"/>
  <c r="L125" i="14"/>
  <c r="L119" i="13"/>
  <c r="M34" i="10"/>
  <c r="N34" i="10" s="1"/>
  <c r="O34" i="10" s="1"/>
  <c r="J119" i="10"/>
  <c r="L118" i="14"/>
  <c r="L119" i="15"/>
  <c r="L116" i="14"/>
  <c r="L124" i="12"/>
  <c r="M28" i="11"/>
  <c r="N28" i="11" s="1"/>
  <c r="O28" i="11" s="1"/>
  <c r="J118" i="11"/>
  <c r="L123" i="15"/>
  <c r="L125" i="13"/>
  <c r="L118" i="13"/>
  <c r="L121" i="15"/>
  <c r="L118" i="12"/>
  <c r="M40" i="10"/>
  <c r="N40" i="10" s="1"/>
  <c r="O40" i="10" s="1"/>
  <c r="K122" i="10"/>
  <c r="L122" i="10" s="1"/>
  <c r="L115" i="12"/>
  <c r="L115" i="15"/>
  <c r="L125" i="15"/>
  <c r="M5" i="11"/>
  <c r="N5" i="11" s="1"/>
  <c r="O5" i="11" s="1"/>
  <c r="L116" i="11"/>
  <c r="M28" i="10"/>
  <c r="N28" i="10" s="1"/>
  <c r="O28" i="10" s="1"/>
  <c r="J118" i="10"/>
  <c r="L121" i="12"/>
  <c r="L125" i="12"/>
  <c r="L123" i="13"/>
  <c r="L121" i="14"/>
  <c r="L121" i="13"/>
  <c r="L117" i="12"/>
  <c r="L124" i="13"/>
  <c r="L124" i="15"/>
  <c r="L115" i="13"/>
  <c r="M5" i="10"/>
  <c r="N5" i="10" s="1"/>
  <c r="O5" i="10" s="1"/>
  <c r="M40" i="11"/>
  <c r="N40" i="11" s="1"/>
  <c r="O40" i="11" s="1"/>
  <c r="K122" i="11"/>
  <c r="L122" i="11" s="1"/>
  <c r="L119" i="14"/>
  <c r="M34" i="11"/>
  <c r="N34" i="11" s="1"/>
  <c r="O34" i="11" s="1"/>
  <c r="J119" i="11"/>
  <c r="L115" i="14"/>
  <c r="L119" i="12"/>
  <c r="L116" i="13"/>
  <c r="L117" i="14"/>
  <c r="L118" i="15"/>
  <c r="M22" i="11"/>
  <c r="N22" i="11" s="1"/>
  <c r="O22" i="11" s="1"/>
  <c r="M22" i="10"/>
  <c r="N22" i="10" s="1"/>
  <c r="O22" i="10" s="1"/>
  <c r="K125" i="10"/>
  <c r="M62" i="10"/>
  <c r="N62" i="10" s="1"/>
  <c r="O62" i="10" s="1"/>
  <c r="K119" i="10"/>
  <c r="K118" i="10"/>
  <c r="K125" i="11"/>
  <c r="K124" i="11"/>
  <c r="K123" i="11"/>
  <c r="K121" i="11"/>
  <c r="K118" i="11"/>
  <c r="K119" i="11"/>
  <c r="K124" i="10"/>
  <c r="K121" i="10"/>
  <c r="K123" i="10"/>
  <c r="L123" i="10" s="1"/>
  <c r="L117" i="11" l="1"/>
  <c r="L116" i="10"/>
  <c r="L115" i="10"/>
  <c r="L118" i="11"/>
  <c r="L119" i="11"/>
  <c r="L123" i="11"/>
  <c r="L124" i="11"/>
  <c r="L115" i="11"/>
  <c r="L125" i="11"/>
  <c r="L124" i="10"/>
  <c r="L121" i="11"/>
  <c r="L118" i="10"/>
  <c r="L117" i="10"/>
  <c r="L119" i="10"/>
  <c r="L125" i="10"/>
  <c r="L121" i="10"/>
  <c r="L12" i="5"/>
  <c r="M12" i="5" s="1"/>
  <c r="N12" i="5" s="1"/>
  <c r="O12" i="5" s="1"/>
  <c r="L58" i="5"/>
  <c r="M58" i="5" s="1"/>
  <c r="N58" i="5" s="1"/>
  <c r="O58" i="5" s="1"/>
  <c r="R5" i="5"/>
  <c r="L40" i="5"/>
  <c r="L36" i="5"/>
  <c r="M36" i="5" s="1"/>
  <c r="N36" i="5" s="1"/>
  <c r="O36" i="5" s="1"/>
  <c r="M40" i="5" l="1"/>
  <c r="N40" i="5" s="1"/>
  <c r="O40" i="5" s="1"/>
  <c r="L99" i="5"/>
  <c r="M99" i="5" s="1"/>
  <c r="N99" i="5" s="1"/>
  <c r="O99" i="5" s="1"/>
  <c r="L100" i="5"/>
  <c r="M100" i="5" s="1"/>
  <c r="N100" i="5" s="1"/>
  <c r="O100" i="5" s="1"/>
  <c r="L83" i="5"/>
  <c r="M83" i="5" s="1"/>
  <c r="N83" i="5" s="1"/>
  <c r="O83" i="5" s="1"/>
  <c r="L81" i="5"/>
  <c r="M81" i="5" s="1"/>
  <c r="N81" i="5" s="1"/>
  <c r="O81" i="5" s="1"/>
  <c r="L78" i="5"/>
  <c r="M78" i="5" s="1"/>
  <c r="N78" i="5" s="1"/>
  <c r="O78" i="5" s="1"/>
  <c r="L77" i="5"/>
  <c r="M77" i="5" s="1"/>
  <c r="N77" i="5" s="1"/>
  <c r="O77" i="5" s="1"/>
  <c r="L79" i="5"/>
  <c r="M79" i="5" s="1"/>
  <c r="N79" i="5" s="1"/>
  <c r="O79" i="5" s="1"/>
  <c r="L82" i="5"/>
  <c r="M82" i="5" s="1"/>
  <c r="N82" i="5" s="1"/>
  <c r="O82" i="5" s="1"/>
  <c r="L80" i="5"/>
  <c r="M80" i="5" s="1"/>
  <c r="N80" i="5" s="1"/>
  <c r="O80" i="5" s="1"/>
  <c r="L63" i="5"/>
  <c r="M63" i="5" s="1"/>
  <c r="N63" i="5" s="1"/>
  <c r="O63" i="5" s="1"/>
  <c r="L42" i="5"/>
  <c r="M42" i="5" s="1"/>
  <c r="N42" i="5" s="1"/>
  <c r="O42" i="5" s="1"/>
  <c r="L110" i="5"/>
  <c r="M110" i="5" s="1"/>
  <c r="N110" i="5" s="1"/>
  <c r="O110" i="5" s="1"/>
  <c r="L105" i="5"/>
  <c r="M105" i="5" s="1"/>
  <c r="N105" i="5" s="1"/>
  <c r="O105" i="5" s="1"/>
  <c r="L23" i="5"/>
  <c r="M23" i="5" s="1"/>
  <c r="N23" i="5" s="1"/>
  <c r="O23" i="5" s="1"/>
  <c r="L26" i="5"/>
  <c r="M26" i="5" s="1"/>
  <c r="N26" i="5" s="1"/>
  <c r="O26" i="5" s="1"/>
  <c r="L27" i="5"/>
  <c r="M27" i="5" s="1"/>
  <c r="N27" i="5" s="1"/>
  <c r="O27" i="5" s="1"/>
  <c r="L68" i="5"/>
  <c r="M68" i="5" s="1"/>
  <c r="N68" i="5" s="1"/>
  <c r="O68" i="5" s="1"/>
  <c r="L17" i="5"/>
  <c r="M17" i="5" s="1"/>
  <c r="N17" i="5" s="1"/>
  <c r="O17" i="5" s="1"/>
  <c r="L51" i="5"/>
  <c r="M51" i="5" s="1"/>
  <c r="N51" i="5" s="1"/>
  <c r="O51" i="5" s="1"/>
  <c r="L101" i="5"/>
  <c r="M101" i="5" s="1"/>
  <c r="N101" i="5" s="1"/>
  <c r="O101" i="5" s="1"/>
  <c r="L10" i="5"/>
  <c r="M10" i="5" s="1"/>
  <c r="N10" i="5" s="1"/>
  <c r="O10" i="5" s="1"/>
  <c r="L31" i="5"/>
  <c r="M31" i="5" s="1"/>
  <c r="N31" i="5" s="1"/>
  <c r="O31" i="5" s="1"/>
  <c r="L15" i="5"/>
  <c r="M15" i="5" s="1"/>
  <c r="N15" i="5" s="1"/>
  <c r="O15" i="5" s="1"/>
  <c r="L73" i="5"/>
  <c r="M73" i="5" s="1"/>
  <c r="N73" i="5" s="1"/>
  <c r="O73" i="5" s="1"/>
  <c r="L6" i="5"/>
  <c r="M6" i="5" s="1"/>
  <c r="N6" i="5" s="1"/>
  <c r="O6" i="5" s="1"/>
  <c r="L5" i="5"/>
  <c r="L25" i="5"/>
  <c r="M25" i="5" s="1"/>
  <c r="N25" i="5" s="1"/>
  <c r="O25" i="5" s="1"/>
  <c r="L111" i="5"/>
  <c r="M111" i="5" s="1"/>
  <c r="N111" i="5" s="1"/>
  <c r="O111" i="5" s="1"/>
  <c r="L30" i="5"/>
  <c r="M30" i="5" s="1"/>
  <c r="N30" i="5" s="1"/>
  <c r="O30" i="5" s="1"/>
  <c r="L41" i="5"/>
  <c r="M41" i="5" s="1"/>
  <c r="N41" i="5" s="1"/>
  <c r="O41" i="5" s="1"/>
  <c r="L9" i="5"/>
  <c r="M9" i="5" s="1"/>
  <c r="N9" i="5" s="1"/>
  <c r="O9" i="5" s="1"/>
  <c r="L8" i="5"/>
  <c r="M8" i="5" s="1"/>
  <c r="N8" i="5" s="1"/>
  <c r="O8" i="5" s="1"/>
  <c r="L56" i="5"/>
  <c r="L29" i="5"/>
  <c r="M29" i="5" s="1"/>
  <c r="N29" i="5" s="1"/>
  <c r="O29" i="5" s="1"/>
  <c r="L109" i="5"/>
  <c r="M109" i="5" s="1"/>
  <c r="N109" i="5" s="1"/>
  <c r="O109" i="5" s="1"/>
  <c r="L65" i="5"/>
  <c r="M65" i="5" s="1"/>
  <c r="N65" i="5" s="1"/>
  <c r="O65" i="5" s="1"/>
  <c r="L50" i="5"/>
  <c r="M50" i="5" s="1"/>
  <c r="N50" i="5" s="1"/>
  <c r="O50" i="5" s="1"/>
  <c r="L13" i="5"/>
  <c r="M13" i="5" s="1"/>
  <c r="N13" i="5" s="1"/>
  <c r="O13" i="5" s="1"/>
  <c r="L49" i="5"/>
  <c r="M49" i="5" s="1"/>
  <c r="N49" i="5" s="1"/>
  <c r="O49" i="5" s="1"/>
  <c r="L70" i="5"/>
  <c r="M70" i="5" s="1"/>
  <c r="N70" i="5" s="1"/>
  <c r="O70" i="5" s="1"/>
  <c r="L89" i="5"/>
  <c r="M89" i="5" s="1"/>
  <c r="N89" i="5" s="1"/>
  <c r="O89" i="5" s="1"/>
  <c r="L69" i="5"/>
  <c r="M69" i="5" s="1"/>
  <c r="N69" i="5" s="1"/>
  <c r="O69" i="5" s="1"/>
  <c r="L90" i="5"/>
  <c r="M90" i="5" s="1"/>
  <c r="N90" i="5" s="1"/>
  <c r="O90" i="5" s="1"/>
  <c r="L47" i="5"/>
  <c r="M47" i="5" s="1"/>
  <c r="N47" i="5" s="1"/>
  <c r="O47" i="5" s="1"/>
  <c r="L14" i="5"/>
  <c r="M14" i="5" s="1"/>
  <c r="N14" i="5" s="1"/>
  <c r="O14" i="5" s="1"/>
  <c r="L104" i="5"/>
  <c r="M104" i="5" s="1"/>
  <c r="N104" i="5" s="1"/>
  <c r="O104" i="5" s="1"/>
  <c r="L62" i="5"/>
  <c r="L11" i="5"/>
  <c r="M11" i="5" s="1"/>
  <c r="N11" i="5" s="1"/>
  <c r="O11" i="5" s="1"/>
  <c r="L60" i="5"/>
  <c r="M60" i="5" s="1"/>
  <c r="N60" i="5" s="1"/>
  <c r="O60" i="5" s="1"/>
  <c r="L97" i="5"/>
  <c r="M97" i="5" s="1"/>
  <c r="N97" i="5" s="1"/>
  <c r="O97" i="5" s="1"/>
  <c r="L96" i="5"/>
  <c r="M96" i="5" s="1"/>
  <c r="N96" i="5" s="1"/>
  <c r="O96" i="5" s="1"/>
  <c r="L44" i="5"/>
  <c r="M44" i="5" s="1"/>
  <c r="N44" i="5" s="1"/>
  <c r="O44" i="5" s="1"/>
  <c r="L16" i="5"/>
  <c r="M16" i="5" s="1"/>
  <c r="N16" i="5" s="1"/>
  <c r="O16" i="5" s="1"/>
  <c r="L48" i="5"/>
  <c r="M48" i="5" s="1"/>
  <c r="N48" i="5" s="1"/>
  <c r="O48" i="5" s="1"/>
  <c r="L61" i="5"/>
  <c r="M61" i="5" s="1"/>
  <c r="N61" i="5" s="1"/>
  <c r="O61" i="5" s="1"/>
  <c r="L112" i="5"/>
  <c r="M112" i="5" s="1"/>
  <c r="N112" i="5" s="1"/>
  <c r="O112" i="5" s="1"/>
  <c r="L108" i="5"/>
  <c r="M108" i="5" s="1"/>
  <c r="N108" i="5" s="1"/>
  <c r="O108" i="5" s="1"/>
  <c r="L88" i="5"/>
  <c r="M88" i="5" s="1"/>
  <c r="N88" i="5" s="1"/>
  <c r="O88" i="5" s="1"/>
  <c r="L107" i="5"/>
  <c r="M107" i="5" s="1"/>
  <c r="N107" i="5" s="1"/>
  <c r="O107" i="5" s="1"/>
  <c r="L102" i="5"/>
  <c r="M102" i="5" s="1"/>
  <c r="N102" i="5" s="1"/>
  <c r="O102" i="5" s="1"/>
  <c r="L35" i="5"/>
  <c r="M35" i="5" s="1"/>
  <c r="N35" i="5" s="1"/>
  <c r="O35" i="5" s="1"/>
  <c r="L93" i="5"/>
  <c r="M93" i="5" s="1"/>
  <c r="N93" i="5" s="1"/>
  <c r="O93" i="5" s="1"/>
  <c r="L53" i="5"/>
  <c r="M53" i="5" s="1"/>
  <c r="N53" i="5" s="1"/>
  <c r="O53" i="5" s="1"/>
  <c r="L92" i="5"/>
  <c r="M92" i="5" s="1"/>
  <c r="N92" i="5" s="1"/>
  <c r="O92" i="5" s="1"/>
  <c r="L55" i="5"/>
  <c r="M55" i="5" s="1"/>
  <c r="N55" i="5" s="1"/>
  <c r="O55" i="5" s="1"/>
  <c r="L34" i="5"/>
  <c r="L45" i="5"/>
  <c r="M45" i="5" s="1"/>
  <c r="N45" i="5" s="1"/>
  <c r="O45" i="5" s="1"/>
  <c r="L22" i="5"/>
  <c r="L71" i="5"/>
  <c r="M71" i="5" s="1"/>
  <c r="N71" i="5" s="1"/>
  <c r="O71" i="5" s="1"/>
  <c r="L28" i="5"/>
  <c r="L57" i="5"/>
  <c r="M57" i="5" s="1"/>
  <c r="N57" i="5" s="1"/>
  <c r="O57" i="5" s="1"/>
  <c r="L87" i="5"/>
  <c r="M87" i="5" s="1"/>
  <c r="N87" i="5" s="1"/>
  <c r="O87" i="5" s="1"/>
  <c r="L59" i="5"/>
  <c r="M59" i="5" s="1"/>
  <c r="N59" i="5" s="1"/>
  <c r="O59" i="5" s="1"/>
  <c r="L18" i="5"/>
  <c r="M18" i="5" s="1"/>
  <c r="N18" i="5" s="1"/>
  <c r="O18" i="5" s="1"/>
  <c r="L43" i="5"/>
  <c r="M43" i="5" s="1"/>
  <c r="N43" i="5" s="1"/>
  <c r="O43" i="5" s="1"/>
  <c r="L46" i="5"/>
  <c r="M46" i="5" s="1"/>
  <c r="N46" i="5" s="1"/>
  <c r="O46" i="5" s="1"/>
  <c r="L19" i="5"/>
  <c r="M19" i="5" s="1"/>
  <c r="N19" i="5" s="1"/>
  <c r="O19" i="5" s="1"/>
  <c r="L24" i="5"/>
  <c r="M24" i="5" s="1"/>
  <c r="N24" i="5" s="1"/>
  <c r="O24" i="5" s="1"/>
  <c r="L54" i="5"/>
  <c r="M54" i="5" s="1"/>
  <c r="N54" i="5" s="1"/>
  <c r="O54" i="5" s="1"/>
  <c r="L33" i="5"/>
  <c r="M33" i="5" s="1"/>
  <c r="N33" i="5" s="1"/>
  <c r="O33" i="5" s="1"/>
  <c r="L106" i="5"/>
  <c r="M106" i="5" s="1"/>
  <c r="N106" i="5" s="1"/>
  <c r="O106" i="5" s="1"/>
  <c r="L98" i="5"/>
  <c r="M98" i="5" s="1"/>
  <c r="N98" i="5" s="1"/>
  <c r="O98" i="5" s="1"/>
  <c r="L21" i="5"/>
  <c r="M21" i="5" s="1"/>
  <c r="N21" i="5" s="1"/>
  <c r="O21" i="5" s="1"/>
  <c r="L32" i="5"/>
  <c r="M32" i="5" s="1"/>
  <c r="N32" i="5" s="1"/>
  <c r="O32" i="5" s="1"/>
  <c r="L7" i="5"/>
  <c r="M7" i="5" s="1"/>
  <c r="N7" i="5" s="1"/>
  <c r="O7" i="5" s="1"/>
  <c r="L91" i="5"/>
  <c r="M91" i="5" s="1"/>
  <c r="N91" i="5" s="1"/>
  <c r="O91" i="5" s="1"/>
  <c r="L95" i="5"/>
  <c r="M95" i="5" s="1"/>
  <c r="N95" i="5" s="1"/>
  <c r="O95" i="5" s="1"/>
  <c r="L72" i="5"/>
  <c r="M72" i="5" s="1"/>
  <c r="N72" i="5" s="1"/>
  <c r="O72" i="5" s="1"/>
  <c r="L67" i="5"/>
  <c r="M67" i="5" s="1"/>
  <c r="N67" i="5" s="1"/>
  <c r="O67" i="5" s="1"/>
  <c r="L103" i="5"/>
  <c r="M103" i="5" s="1"/>
  <c r="N103" i="5" s="1"/>
  <c r="O103" i="5" s="1"/>
  <c r="L66" i="5"/>
  <c r="M66" i="5" s="1"/>
  <c r="N66" i="5" s="1"/>
  <c r="O66" i="5" s="1"/>
  <c r="L94" i="5"/>
  <c r="M94" i="5" s="1"/>
  <c r="N94" i="5" s="1"/>
  <c r="O94" i="5" s="1"/>
  <c r="L20" i="5"/>
  <c r="M20" i="5" s="1"/>
  <c r="N20" i="5" s="1"/>
  <c r="O20" i="5" s="1"/>
  <c r="L64" i="5"/>
  <c r="M64" i="5" s="1"/>
  <c r="N64" i="5" s="1"/>
  <c r="O64" i="5" s="1"/>
  <c r="L52" i="5"/>
  <c r="M52" i="5" s="1"/>
  <c r="N52" i="5" s="1"/>
  <c r="O52" i="5" s="1"/>
  <c r="J117" i="5" l="1"/>
  <c r="K117" i="5"/>
  <c r="L117" i="5" s="1"/>
  <c r="K116" i="5"/>
  <c r="L116" i="5" s="1"/>
  <c r="J116" i="5"/>
  <c r="K115" i="5"/>
  <c r="L115" i="5" s="1"/>
  <c r="J115" i="5"/>
  <c r="K122" i="5"/>
  <c r="L122" i="5" s="1"/>
  <c r="N122" i="11" s="1"/>
  <c r="J118" i="5"/>
  <c r="J119" i="5"/>
  <c r="M22" i="5"/>
  <c r="N22" i="5" s="1"/>
  <c r="O22" i="5" s="1"/>
  <c r="K121" i="5"/>
  <c r="L121" i="5" s="1"/>
  <c r="M5" i="5"/>
  <c r="N5" i="5" s="1"/>
  <c r="O5" i="5" s="1"/>
  <c r="M62" i="5"/>
  <c r="N62" i="5" s="1"/>
  <c r="O62" i="5" s="1"/>
  <c r="K125" i="5"/>
  <c r="L125" i="5" s="1"/>
  <c r="M28" i="5"/>
  <c r="N28" i="5" s="1"/>
  <c r="O28" i="5" s="1"/>
  <c r="K118" i="5"/>
  <c r="M34" i="5"/>
  <c r="N34" i="5" s="1"/>
  <c r="O34" i="5" s="1"/>
  <c r="K119" i="5"/>
  <c r="M56" i="5"/>
  <c r="N56" i="5" s="1"/>
  <c r="O56" i="5" s="1"/>
  <c r="K124" i="5"/>
  <c r="L124" i="5" s="1"/>
  <c r="K123" i="5"/>
  <c r="L123" i="5" s="1"/>
  <c r="J15" i="1"/>
  <c r="K15" i="1" s="1"/>
  <c r="J3" i="1"/>
  <c r="K3" i="1" s="1"/>
  <c r="L119" i="5" l="1"/>
  <c r="N119" i="11" s="1"/>
  <c r="N122" i="15"/>
  <c r="N122" i="13"/>
  <c r="L118" i="5"/>
  <c r="N118" i="11" s="1"/>
  <c r="N116" i="11"/>
  <c r="N116" i="13"/>
  <c r="N116" i="15"/>
  <c r="N125" i="11"/>
  <c r="N125" i="13"/>
  <c r="N125" i="15"/>
  <c r="N124" i="11"/>
  <c r="N124" i="13"/>
  <c r="N124" i="15"/>
  <c r="N115" i="11"/>
  <c r="N115" i="15"/>
  <c r="N115" i="13"/>
  <c r="N123" i="11"/>
  <c r="N123" i="13"/>
  <c r="N123" i="15"/>
  <c r="N117" i="11"/>
  <c r="N117" i="15"/>
  <c r="N117" i="13"/>
  <c r="N121" i="11"/>
  <c r="N121" i="13"/>
  <c r="N121" i="15"/>
  <c r="R47" i="2"/>
  <c r="R63" i="2"/>
  <c r="R82" i="2"/>
  <c r="R101" i="2"/>
  <c r="R90" i="2"/>
  <c r="R106" i="2"/>
  <c r="R40" i="2"/>
  <c r="R56" i="2"/>
  <c r="R72" i="2"/>
  <c r="R94" i="2"/>
  <c r="R110" i="2"/>
  <c r="R104" i="2"/>
  <c r="R43" i="2"/>
  <c r="R59" i="2"/>
  <c r="R78" i="2"/>
  <c r="R97" i="2"/>
  <c r="R46" i="2"/>
  <c r="R62" i="2"/>
  <c r="R81" i="2"/>
  <c r="R100" i="2"/>
  <c r="R53" i="2"/>
  <c r="R49" i="2"/>
  <c r="R65" i="2"/>
  <c r="R87" i="2"/>
  <c r="R103" i="2"/>
  <c r="R50" i="2"/>
  <c r="R91" i="2"/>
  <c r="R52" i="2"/>
  <c r="R68" i="2"/>
  <c r="R71" i="2"/>
  <c r="R93" i="2"/>
  <c r="R109" i="2"/>
  <c r="R5" i="2"/>
  <c r="R42" i="2"/>
  <c r="R58" i="2"/>
  <c r="R77" i="2"/>
  <c r="R96" i="2"/>
  <c r="R112" i="2"/>
  <c r="L16" i="2"/>
  <c r="M16" i="2" s="1"/>
  <c r="N16" i="2" s="1"/>
  <c r="O16" i="2" s="1"/>
  <c r="R45" i="2"/>
  <c r="R61" i="2"/>
  <c r="R80" i="2"/>
  <c r="R99" i="2"/>
  <c r="R69" i="2"/>
  <c r="R107" i="2"/>
  <c r="R48" i="2"/>
  <c r="R64" i="2"/>
  <c r="R83" i="2"/>
  <c r="R102" i="2"/>
  <c r="R51" i="2"/>
  <c r="R67" i="2"/>
  <c r="R89" i="2"/>
  <c r="R105" i="2"/>
  <c r="R54" i="2"/>
  <c r="R70" i="2"/>
  <c r="R92" i="2"/>
  <c r="R108" i="2"/>
  <c r="R66" i="2"/>
  <c r="R55" i="2"/>
  <c r="R41" i="2"/>
  <c r="R57" i="2"/>
  <c r="R73" i="2"/>
  <c r="R95" i="2"/>
  <c r="R111" i="2"/>
  <c r="R88" i="2"/>
  <c r="R44" i="2"/>
  <c r="R60" i="2"/>
  <c r="R79" i="2"/>
  <c r="R98" i="2"/>
  <c r="L12" i="2"/>
  <c r="M12" i="2" s="1"/>
  <c r="N12" i="2" s="1"/>
  <c r="O12" i="2" s="1"/>
  <c r="L14" i="2"/>
  <c r="M14" i="2" s="1"/>
  <c r="N14" i="2" s="1"/>
  <c r="O14" i="2" s="1"/>
  <c r="L30" i="2"/>
  <c r="M30" i="2" s="1"/>
  <c r="N30" i="2" s="1"/>
  <c r="O30" i="2" s="1"/>
  <c r="AL3" i="1"/>
  <c r="J4" i="1"/>
  <c r="K4" i="1" s="1"/>
  <c r="J5" i="1"/>
  <c r="K5" i="1" s="1"/>
  <c r="J6" i="1"/>
  <c r="K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13" i="1"/>
  <c r="K13" i="1" s="1"/>
  <c r="J14" i="1"/>
  <c r="K14" i="1" s="1"/>
  <c r="J16" i="1"/>
  <c r="K16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28" i="1"/>
  <c r="J29" i="1"/>
  <c r="K29" i="1" s="1"/>
  <c r="J30" i="1"/>
  <c r="K30" i="1" s="1"/>
  <c r="K28" i="1"/>
  <c r="AK3" i="1"/>
  <c r="M3" i="1" s="1"/>
  <c r="N3" i="1" s="1"/>
  <c r="O3" i="1" s="1"/>
  <c r="P3" i="1" s="1"/>
  <c r="N119" i="15" l="1"/>
  <c r="N119" i="13"/>
  <c r="N118" i="13"/>
  <c r="N118" i="15"/>
  <c r="L83" i="2"/>
  <c r="M83" i="2" s="1"/>
  <c r="N83" i="2" s="1"/>
  <c r="O83" i="2" s="1"/>
  <c r="L79" i="2"/>
  <c r="M79" i="2" s="1"/>
  <c r="N79" i="2" s="1"/>
  <c r="O79" i="2" s="1"/>
  <c r="L77" i="2"/>
  <c r="M77" i="2" s="1"/>
  <c r="N77" i="2" s="1"/>
  <c r="O77" i="2" s="1"/>
  <c r="L78" i="2"/>
  <c r="L80" i="2"/>
  <c r="L81" i="2"/>
  <c r="M81" i="2" s="1"/>
  <c r="N81" i="2" s="1"/>
  <c r="O81" i="2" s="1"/>
  <c r="L82" i="2"/>
  <c r="L23" i="2"/>
  <c r="M23" i="2" s="1"/>
  <c r="N23" i="2" s="1"/>
  <c r="O23" i="2" s="1"/>
  <c r="L24" i="2"/>
  <c r="M24" i="2" s="1"/>
  <c r="N24" i="2" s="1"/>
  <c r="O24" i="2" s="1"/>
  <c r="L22" i="2"/>
  <c r="L20" i="2"/>
  <c r="M20" i="2" s="1"/>
  <c r="N20" i="2" s="1"/>
  <c r="O20" i="2" s="1"/>
  <c r="L6" i="2"/>
  <c r="M6" i="2" s="1"/>
  <c r="N6" i="2" s="1"/>
  <c r="O6" i="2" s="1"/>
  <c r="L17" i="2"/>
  <c r="M17" i="2" s="1"/>
  <c r="N17" i="2" s="1"/>
  <c r="O17" i="2" s="1"/>
  <c r="L10" i="2"/>
  <c r="M10" i="2" s="1"/>
  <c r="N10" i="2" s="1"/>
  <c r="O10" i="2" s="1"/>
  <c r="L18" i="2"/>
  <c r="M18" i="2" s="1"/>
  <c r="N18" i="2" s="1"/>
  <c r="O18" i="2" s="1"/>
  <c r="L8" i="2"/>
  <c r="M8" i="2" s="1"/>
  <c r="N8" i="2" s="1"/>
  <c r="O8" i="2" s="1"/>
  <c r="L15" i="2"/>
  <c r="M15" i="2" s="1"/>
  <c r="N15" i="2" s="1"/>
  <c r="O15" i="2" s="1"/>
  <c r="L13" i="2"/>
  <c r="M13" i="2" s="1"/>
  <c r="N13" i="2" s="1"/>
  <c r="O13" i="2" s="1"/>
  <c r="L72" i="2"/>
  <c r="M72" i="2" s="1"/>
  <c r="N72" i="2" s="1"/>
  <c r="O72" i="2" s="1"/>
  <c r="L26" i="2"/>
  <c r="M26" i="2" s="1"/>
  <c r="N26" i="2" s="1"/>
  <c r="O26" i="2" s="1"/>
  <c r="L28" i="2"/>
  <c r="L33" i="2"/>
  <c r="M33" i="2" s="1"/>
  <c r="N33" i="2" s="1"/>
  <c r="O33" i="2" s="1"/>
  <c r="L21" i="2"/>
  <c r="M21" i="2" s="1"/>
  <c r="N21" i="2" s="1"/>
  <c r="O21" i="2" s="1"/>
  <c r="L9" i="2"/>
  <c r="M9" i="2" s="1"/>
  <c r="N9" i="2" s="1"/>
  <c r="O9" i="2" s="1"/>
  <c r="L52" i="2"/>
  <c r="M52" i="2" s="1"/>
  <c r="N52" i="2" s="1"/>
  <c r="O52" i="2" s="1"/>
  <c r="L31" i="2"/>
  <c r="M31" i="2" s="1"/>
  <c r="N31" i="2" s="1"/>
  <c r="O31" i="2" s="1"/>
  <c r="L7" i="2"/>
  <c r="M7" i="2" s="1"/>
  <c r="N7" i="2" s="1"/>
  <c r="O7" i="2" s="1"/>
  <c r="L11" i="2"/>
  <c r="M11" i="2" s="1"/>
  <c r="N11" i="2" s="1"/>
  <c r="O11" i="2" s="1"/>
  <c r="L36" i="2"/>
  <c r="M36" i="2" s="1"/>
  <c r="N36" i="2" s="1"/>
  <c r="O36" i="2" s="1"/>
  <c r="L5" i="2"/>
  <c r="L104" i="2"/>
  <c r="M104" i="2" s="1"/>
  <c r="N104" i="2" s="1"/>
  <c r="O104" i="2" s="1"/>
  <c r="L94" i="2"/>
  <c r="M94" i="2" s="1"/>
  <c r="N94" i="2" s="1"/>
  <c r="O94" i="2" s="1"/>
  <c r="L110" i="2"/>
  <c r="M110" i="2" s="1"/>
  <c r="N110" i="2" s="1"/>
  <c r="O110" i="2" s="1"/>
  <c r="L96" i="2"/>
  <c r="M96" i="2" s="1"/>
  <c r="N96" i="2" s="1"/>
  <c r="O96" i="2" s="1"/>
  <c r="L100" i="2"/>
  <c r="M100" i="2" s="1"/>
  <c r="N100" i="2" s="1"/>
  <c r="O100" i="2" s="1"/>
  <c r="L98" i="2"/>
  <c r="M98" i="2" s="1"/>
  <c r="N98" i="2" s="1"/>
  <c r="O98" i="2" s="1"/>
  <c r="L106" i="2"/>
  <c r="M106" i="2" s="1"/>
  <c r="N106" i="2" s="1"/>
  <c r="O106" i="2" s="1"/>
  <c r="L102" i="2"/>
  <c r="M102" i="2" s="1"/>
  <c r="N102" i="2" s="1"/>
  <c r="O102" i="2" s="1"/>
  <c r="L88" i="2"/>
  <c r="M88" i="2" s="1"/>
  <c r="N88" i="2" s="1"/>
  <c r="O88" i="2" s="1"/>
  <c r="L90" i="2"/>
  <c r="M90" i="2" s="1"/>
  <c r="N90" i="2" s="1"/>
  <c r="O90" i="2" s="1"/>
  <c r="L108" i="2"/>
  <c r="M108" i="2" s="1"/>
  <c r="N108" i="2" s="1"/>
  <c r="O108" i="2" s="1"/>
  <c r="L112" i="2"/>
  <c r="M112" i="2" s="1"/>
  <c r="N112" i="2" s="1"/>
  <c r="O112" i="2" s="1"/>
  <c r="L92" i="2"/>
  <c r="M92" i="2" s="1"/>
  <c r="N92" i="2" s="1"/>
  <c r="O92" i="2" s="1"/>
  <c r="L58" i="2"/>
  <c r="M58" i="2" s="1"/>
  <c r="N58" i="2" s="1"/>
  <c r="O58" i="2" s="1"/>
  <c r="L64" i="2"/>
  <c r="M64" i="2" s="1"/>
  <c r="N64" i="2" s="1"/>
  <c r="O64" i="2" s="1"/>
  <c r="L62" i="2"/>
  <c r="L60" i="2"/>
  <c r="M60" i="2" s="1"/>
  <c r="N60" i="2" s="1"/>
  <c r="O60" i="2" s="1"/>
  <c r="L56" i="2"/>
  <c r="L68" i="2"/>
  <c r="M68" i="2" s="1"/>
  <c r="N68" i="2" s="1"/>
  <c r="O68" i="2" s="1"/>
  <c r="L70" i="2"/>
  <c r="M70" i="2" s="1"/>
  <c r="N70" i="2" s="1"/>
  <c r="O70" i="2" s="1"/>
  <c r="L66" i="2"/>
  <c r="M66" i="2" s="1"/>
  <c r="N66" i="2" s="1"/>
  <c r="O66" i="2" s="1"/>
  <c r="L42" i="2"/>
  <c r="M42" i="2" s="1"/>
  <c r="N42" i="2" s="1"/>
  <c r="O42" i="2" s="1"/>
  <c r="L40" i="2"/>
  <c r="L44" i="2"/>
  <c r="M44" i="2" s="1"/>
  <c r="N44" i="2" s="1"/>
  <c r="O44" i="2" s="1"/>
  <c r="L54" i="2"/>
  <c r="M54" i="2" s="1"/>
  <c r="N54" i="2" s="1"/>
  <c r="O54" i="2" s="1"/>
  <c r="L48" i="2"/>
  <c r="M48" i="2" s="1"/>
  <c r="N48" i="2" s="1"/>
  <c r="O48" i="2" s="1"/>
  <c r="L50" i="2"/>
  <c r="M50" i="2" s="1"/>
  <c r="N50" i="2" s="1"/>
  <c r="O50" i="2" s="1"/>
  <c r="L46" i="2"/>
  <c r="M46" i="2" s="1"/>
  <c r="N46" i="2" s="1"/>
  <c r="O46" i="2" s="1"/>
  <c r="L25" i="2"/>
  <c r="M25" i="2" s="1"/>
  <c r="N25" i="2" s="1"/>
  <c r="O25" i="2" s="1"/>
  <c r="AN30" i="1"/>
  <c r="AK30" i="1"/>
  <c r="AN29" i="1"/>
  <c r="AK29" i="1"/>
  <c r="AN28" i="1"/>
  <c r="AK28" i="1"/>
  <c r="AN25" i="1"/>
  <c r="AK25" i="1"/>
  <c r="AN24" i="1"/>
  <c r="AK24" i="1"/>
  <c r="AN23" i="1"/>
  <c r="AK23" i="1"/>
  <c r="AN27" i="1"/>
  <c r="AK27" i="1"/>
  <c r="AN26" i="1"/>
  <c r="AK26" i="1"/>
  <c r="AN22" i="1"/>
  <c r="AK22" i="1"/>
  <c r="AN21" i="1"/>
  <c r="AK21" i="1"/>
  <c r="AN20" i="1"/>
  <c r="AK20" i="1"/>
  <c r="AN17" i="1"/>
  <c r="AK17" i="1"/>
  <c r="AN16" i="1"/>
  <c r="AK16" i="1"/>
  <c r="AN15" i="1"/>
  <c r="AK15" i="1"/>
  <c r="AN19" i="1"/>
  <c r="AK19" i="1"/>
  <c r="AN18" i="1"/>
  <c r="AK18" i="1"/>
  <c r="AN14" i="1"/>
  <c r="AK14" i="1"/>
  <c r="AN13" i="1"/>
  <c r="AK13" i="1"/>
  <c r="AN12" i="1"/>
  <c r="AK12" i="1"/>
  <c r="AN11" i="1"/>
  <c r="AK11" i="1"/>
  <c r="AN4" i="1"/>
  <c r="AK4" i="1"/>
  <c r="AN3" i="1"/>
  <c r="AN10" i="1"/>
  <c r="AK10" i="1"/>
  <c r="AN9" i="1"/>
  <c r="AK9" i="1"/>
  <c r="AN8" i="1"/>
  <c r="AK8" i="1"/>
  <c r="AN7" i="1"/>
  <c r="AK7" i="1"/>
  <c r="AN6" i="1"/>
  <c r="AK6" i="1"/>
  <c r="AN5" i="1"/>
  <c r="AK5" i="1"/>
  <c r="M22" i="2" l="1"/>
  <c r="N22" i="2" s="1"/>
  <c r="O22" i="2" s="1"/>
  <c r="M62" i="2"/>
  <c r="N62" i="2" s="1"/>
  <c r="O62" i="2" s="1"/>
  <c r="M40" i="2"/>
  <c r="N40" i="2" s="1"/>
  <c r="O40" i="2" s="1"/>
  <c r="M28" i="2"/>
  <c r="N28" i="2" s="1"/>
  <c r="O28" i="2" s="1"/>
  <c r="M56" i="2"/>
  <c r="N56" i="2" s="1"/>
  <c r="O56" i="2" s="1"/>
  <c r="M5" i="2"/>
  <c r="N5" i="2" s="1"/>
  <c r="O5" i="2" s="1"/>
  <c r="L19" i="2"/>
  <c r="M19" i="2" s="1"/>
  <c r="N19" i="2" s="1"/>
  <c r="O19" i="2" s="1"/>
  <c r="E17" i="1"/>
  <c r="F17" i="1" s="1"/>
  <c r="G17" i="1" s="1"/>
  <c r="H17" i="1" s="1"/>
  <c r="AO17" i="1"/>
  <c r="E22" i="1"/>
  <c r="F22" i="1" s="1"/>
  <c r="G22" i="1" s="1"/>
  <c r="H22" i="1" s="1"/>
  <c r="AO22" i="1"/>
  <c r="E15" i="1"/>
  <c r="F15" i="1" s="1"/>
  <c r="G15" i="1" s="1"/>
  <c r="H15" i="1" s="1"/>
  <c r="AO15" i="1"/>
  <c r="M17" i="1"/>
  <c r="N17" i="1" s="1"/>
  <c r="O17" i="1" s="1"/>
  <c r="P17" i="1" s="1"/>
  <c r="AL17" i="1"/>
  <c r="E20" i="1"/>
  <c r="F20" i="1" s="1"/>
  <c r="G20" i="1" s="1"/>
  <c r="H20" i="1" s="1"/>
  <c r="AO20" i="1"/>
  <c r="E21" i="1"/>
  <c r="F21" i="1" s="1"/>
  <c r="G21" i="1" s="1"/>
  <c r="H21" i="1" s="1"/>
  <c r="AO21" i="1"/>
  <c r="M18" i="1"/>
  <c r="N18" i="1" s="1"/>
  <c r="O18" i="1" s="1"/>
  <c r="P18" i="1" s="1"/>
  <c r="AL18" i="1"/>
  <c r="E18" i="1"/>
  <c r="F18" i="1" s="1"/>
  <c r="G18" i="1" s="1"/>
  <c r="H18" i="1" s="1"/>
  <c r="AO18" i="1"/>
  <c r="E19" i="1"/>
  <c r="F19" i="1" s="1"/>
  <c r="G19" i="1" s="1"/>
  <c r="H19" i="1" s="1"/>
  <c r="AO19" i="1"/>
  <c r="M16" i="1"/>
  <c r="N16" i="1" s="1"/>
  <c r="O16" i="1" s="1"/>
  <c r="P16" i="1" s="1"/>
  <c r="AL16" i="1"/>
  <c r="M20" i="1"/>
  <c r="N20" i="1" s="1"/>
  <c r="O20" i="1" s="1"/>
  <c r="P20" i="1" s="1"/>
  <c r="AL20" i="1"/>
  <c r="M21" i="1"/>
  <c r="N21" i="1" s="1"/>
  <c r="O21" i="1" s="1"/>
  <c r="P21" i="1" s="1"/>
  <c r="AL21" i="1"/>
  <c r="M22" i="1"/>
  <c r="N22" i="1" s="1"/>
  <c r="O22" i="1" s="1"/>
  <c r="P22" i="1" s="1"/>
  <c r="AL22" i="1"/>
  <c r="M19" i="1"/>
  <c r="N19" i="1" s="1"/>
  <c r="O19" i="1" s="1"/>
  <c r="P19" i="1" s="1"/>
  <c r="AL19" i="1"/>
  <c r="M15" i="1"/>
  <c r="N15" i="1" s="1"/>
  <c r="O15" i="1" s="1"/>
  <c r="P15" i="1" s="1"/>
  <c r="AL15" i="1"/>
  <c r="E16" i="1"/>
  <c r="F16" i="1" s="1"/>
  <c r="G16" i="1" s="1"/>
  <c r="H16" i="1" s="1"/>
  <c r="AO16" i="1"/>
  <c r="E8" i="1"/>
  <c r="F8" i="1" s="1"/>
  <c r="G8" i="1" s="1"/>
  <c r="H8" i="1" s="1"/>
  <c r="AO8" i="1"/>
  <c r="E9" i="1"/>
  <c r="F9" i="1" s="1"/>
  <c r="G9" i="1" s="1"/>
  <c r="H9" i="1" s="1"/>
  <c r="AO9" i="1"/>
  <c r="M9" i="1"/>
  <c r="N9" i="1" s="1"/>
  <c r="O9" i="1" s="1"/>
  <c r="P9" i="1" s="1"/>
  <c r="AL9" i="1"/>
  <c r="M11" i="1"/>
  <c r="N11" i="1" s="1"/>
  <c r="O11" i="1" s="1"/>
  <c r="P11" i="1" s="1"/>
  <c r="AL11" i="1"/>
  <c r="E11" i="1"/>
  <c r="F11" i="1" s="1"/>
  <c r="G11" i="1" s="1"/>
  <c r="H11" i="1" s="1"/>
  <c r="AO11" i="1"/>
  <c r="M10" i="1"/>
  <c r="N10" i="1" s="1"/>
  <c r="O10" i="1" s="1"/>
  <c r="P10" i="1" s="1"/>
  <c r="AL10" i="1"/>
  <c r="E13" i="1"/>
  <c r="F13" i="1" s="1"/>
  <c r="G13" i="1" s="1"/>
  <c r="H13" i="1" s="1"/>
  <c r="AO13" i="1"/>
  <c r="E10" i="1"/>
  <c r="F10" i="1" s="1"/>
  <c r="G10" i="1" s="1"/>
  <c r="H10" i="1" s="1"/>
  <c r="AO10" i="1"/>
  <c r="E4" i="1"/>
  <c r="F4" i="1" s="1"/>
  <c r="G4" i="1" s="1"/>
  <c r="H4" i="1" s="1"/>
  <c r="AO4" i="1"/>
  <c r="E5" i="1"/>
  <c r="F5" i="1" s="1"/>
  <c r="G5" i="1" s="1"/>
  <c r="H5" i="1" s="1"/>
  <c r="AO5" i="1"/>
  <c r="E12" i="1"/>
  <c r="F12" i="1" s="1"/>
  <c r="G12" i="1" s="1"/>
  <c r="H12" i="1" s="1"/>
  <c r="AO12" i="1"/>
  <c r="M7" i="1"/>
  <c r="N7" i="1" s="1"/>
  <c r="O7" i="1" s="1"/>
  <c r="P7" i="1" s="1"/>
  <c r="AL7" i="1"/>
  <c r="E7" i="1"/>
  <c r="F7" i="1" s="1"/>
  <c r="G7" i="1" s="1"/>
  <c r="H7" i="1" s="1"/>
  <c r="AO7" i="1"/>
  <c r="M4" i="1"/>
  <c r="N4" i="1" s="1"/>
  <c r="O4" i="1" s="1"/>
  <c r="P4" i="1" s="1"/>
  <c r="AL4" i="1"/>
  <c r="M12" i="1"/>
  <c r="N12" i="1" s="1"/>
  <c r="O12" i="1" s="1"/>
  <c r="P12" i="1" s="1"/>
  <c r="AL12" i="1"/>
  <c r="M13" i="1"/>
  <c r="N13" i="1" s="1"/>
  <c r="O13" i="1" s="1"/>
  <c r="P13" i="1" s="1"/>
  <c r="AL13" i="1"/>
  <c r="M14" i="1"/>
  <c r="N14" i="1" s="1"/>
  <c r="O14" i="1" s="1"/>
  <c r="P14" i="1" s="1"/>
  <c r="AL14" i="1"/>
  <c r="E3" i="1"/>
  <c r="AO3" i="1"/>
  <c r="M5" i="1"/>
  <c r="N5" i="1" s="1"/>
  <c r="O5" i="1" s="1"/>
  <c r="P5" i="1" s="1"/>
  <c r="AL5" i="1"/>
  <c r="M6" i="1"/>
  <c r="N6" i="1" s="1"/>
  <c r="O6" i="1" s="1"/>
  <c r="P6" i="1" s="1"/>
  <c r="AL6" i="1"/>
  <c r="E6" i="1"/>
  <c r="F6" i="1" s="1"/>
  <c r="G6" i="1" s="1"/>
  <c r="H6" i="1" s="1"/>
  <c r="AO6" i="1"/>
  <c r="M8" i="1"/>
  <c r="N8" i="1" s="1"/>
  <c r="O8" i="1" s="1"/>
  <c r="P8" i="1" s="1"/>
  <c r="AL8" i="1"/>
  <c r="E14" i="1"/>
  <c r="F14" i="1" s="1"/>
  <c r="G14" i="1" s="1"/>
  <c r="H14" i="1" s="1"/>
  <c r="AO14" i="1"/>
  <c r="M26" i="1"/>
  <c r="N26" i="1" s="1"/>
  <c r="O26" i="1" s="1"/>
  <c r="P26" i="1" s="1"/>
  <c r="AL26" i="1"/>
  <c r="M28" i="1"/>
  <c r="N28" i="1" s="1"/>
  <c r="O28" i="1" s="1"/>
  <c r="P28" i="1" s="1"/>
  <c r="AL28" i="1"/>
  <c r="M27" i="1"/>
  <c r="N27" i="1" s="1"/>
  <c r="O27" i="1" s="1"/>
  <c r="P27" i="1" s="1"/>
  <c r="AL27" i="1"/>
  <c r="M25" i="1"/>
  <c r="N25" i="1" s="1"/>
  <c r="O25" i="1" s="1"/>
  <c r="P25" i="1" s="1"/>
  <c r="AL25" i="1"/>
  <c r="E28" i="1"/>
  <c r="F28" i="1" s="1"/>
  <c r="G28" i="1" s="1"/>
  <c r="H28" i="1" s="1"/>
  <c r="AO28" i="1"/>
  <c r="M24" i="1"/>
  <c r="N24" i="1" s="1"/>
  <c r="O24" i="1" s="1"/>
  <c r="P24" i="1" s="1"/>
  <c r="AL24" i="1"/>
  <c r="M23" i="1"/>
  <c r="N23" i="1" s="1"/>
  <c r="O23" i="1" s="1"/>
  <c r="P23" i="1" s="1"/>
  <c r="AL23" i="1"/>
  <c r="E24" i="1"/>
  <c r="F24" i="1" s="1"/>
  <c r="G24" i="1" s="1"/>
  <c r="H24" i="1" s="1"/>
  <c r="AO24" i="1"/>
  <c r="E29" i="1"/>
  <c r="F29" i="1" s="1"/>
  <c r="G29" i="1" s="1"/>
  <c r="H29" i="1" s="1"/>
  <c r="AO29" i="1"/>
  <c r="E23" i="1"/>
  <c r="F23" i="1" s="1"/>
  <c r="G23" i="1" s="1"/>
  <c r="H23" i="1" s="1"/>
  <c r="AO23" i="1"/>
  <c r="M30" i="1"/>
  <c r="N30" i="1" s="1"/>
  <c r="O30" i="1" s="1"/>
  <c r="P30" i="1" s="1"/>
  <c r="AL30" i="1"/>
  <c r="E26" i="1"/>
  <c r="F26" i="1" s="1"/>
  <c r="G26" i="1" s="1"/>
  <c r="H26" i="1" s="1"/>
  <c r="AO26" i="1"/>
  <c r="E27" i="1"/>
  <c r="F27" i="1" s="1"/>
  <c r="G27" i="1" s="1"/>
  <c r="H27" i="1" s="1"/>
  <c r="AO27" i="1"/>
  <c r="E25" i="1"/>
  <c r="F25" i="1" s="1"/>
  <c r="G25" i="1" s="1"/>
  <c r="H25" i="1" s="1"/>
  <c r="AO25" i="1"/>
  <c r="M29" i="1"/>
  <c r="N29" i="1" s="1"/>
  <c r="O29" i="1" s="1"/>
  <c r="P29" i="1" s="1"/>
  <c r="AL29" i="1"/>
  <c r="E30" i="1"/>
  <c r="F30" i="1" s="1"/>
  <c r="G30" i="1" s="1"/>
  <c r="H30" i="1" s="1"/>
  <c r="AO30" i="1"/>
  <c r="F3" i="1" l="1"/>
  <c r="G3" i="1" s="1"/>
  <c r="H3" i="1" s="1"/>
  <c r="L27" i="2" l="1"/>
  <c r="J117" i="2" l="1"/>
  <c r="K117" i="2"/>
  <c r="M27" i="2"/>
  <c r="N27" i="2" s="1"/>
  <c r="O27" i="2" s="1"/>
  <c r="L29" i="2"/>
  <c r="L117" i="2" l="1"/>
  <c r="N117" i="14" s="1"/>
  <c r="M29" i="2"/>
  <c r="N29" i="2" s="1"/>
  <c r="O29" i="2" s="1"/>
  <c r="L32" i="2"/>
  <c r="J118" i="2" l="1"/>
  <c r="J116" i="2"/>
  <c r="K116" i="2"/>
  <c r="L116" i="2" s="1"/>
  <c r="N117" i="10"/>
  <c r="N117" i="12"/>
  <c r="M32" i="2"/>
  <c r="N32" i="2" s="1"/>
  <c r="O32" i="2" s="1"/>
  <c r="K118" i="2"/>
  <c r="L34" i="2"/>
  <c r="L118" i="2" l="1"/>
  <c r="N118" i="12" s="1"/>
  <c r="N116" i="12"/>
  <c r="N116" i="14"/>
  <c r="N116" i="10"/>
  <c r="N118" i="14"/>
  <c r="M34" i="2"/>
  <c r="N34" i="2" s="1"/>
  <c r="O34" i="2" s="1"/>
  <c r="L35" i="2"/>
  <c r="N118" i="10" l="1"/>
  <c r="J119" i="2"/>
  <c r="J115" i="2"/>
  <c r="K115" i="2"/>
  <c r="M35" i="2"/>
  <c r="N35" i="2" s="1"/>
  <c r="O35" i="2" s="1"/>
  <c r="K119" i="2"/>
  <c r="L119" i="2" s="1"/>
  <c r="L41" i="2"/>
  <c r="L115" i="2" l="1"/>
  <c r="N115" i="10" s="1"/>
  <c r="N119" i="12"/>
  <c r="N119" i="14"/>
  <c r="N119" i="10"/>
  <c r="M41" i="2"/>
  <c r="N41" i="2" s="1"/>
  <c r="O41" i="2" s="1"/>
  <c r="L43" i="2"/>
  <c r="M43" i="2" s="1"/>
  <c r="N43" i="2" s="1"/>
  <c r="O43" i="2" s="1"/>
  <c r="N115" i="12" l="1"/>
  <c r="N115" i="14"/>
  <c r="L45" i="2"/>
  <c r="M45" i="2" l="1"/>
  <c r="N45" i="2" s="1"/>
  <c r="O45" i="2" s="1"/>
  <c r="L47" i="2"/>
  <c r="M47" i="2" s="1"/>
  <c r="N47" i="2" s="1"/>
  <c r="O47" i="2" s="1"/>
  <c r="L49" i="2" l="1"/>
  <c r="M49" i="2" s="1"/>
  <c r="N49" i="2" s="1"/>
  <c r="O49" i="2" s="1"/>
  <c r="L51" i="2" l="1"/>
  <c r="M51" i="2" s="1"/>
  <c r="N51" i="2" s="1"/>
  <c r="O51" i="2" s="1"/>
  <c r="L53" i="2" l="1"/>
  <c r="M53" i="2" s="1"/>
  <c r="N53" i="2" s="1"/>
  <c r="O53" i="2" s="1"/>
  <c r="L55" i="2" l="1"/>
  <c r="M55" i="2" l="1"/>
  <c r="N55" i="2" s="1"/>
  <c r="O55" i="2" s="1"/>
  <c r="K123" i="2"/>
  <c r="L123" i="2" s="1"/>
  <c r="L57" i="2"/>
  <c r="N123" i="12" l="1"/>
  <c r="N123" i="14"/>
  <c r="N123" i="10"/>
  <c r="M57" i="2"/>
  <c r="N57" i="2" s="1"/>
  <c r="O57" i="2" s="1"/>
  <c r="L59" i="2"/>
  <c r="M59" i="2" s="1"/>
  <c r="N59" i="2" s="1"/>
  <c r="O59" i="2" s="1"/>
  <c r="L61" i="2" l="1"/>
  <c r="M61" i="2" l="1"/>
  <c r="N61" i="2" s="1"/>
  <c r="O61" i="2" s="1"/>
  <c r="K122" i="2"/>
  <c r="L122" i="2" s="1"/>
  <c r="K124" i="2"/>
  <c r="L124" i="2" s="1"/>
  <c r="L63" i="2"/>
  <c r="L65" i="2"/>
  <c r="M65" i="2" s="1"/>
  <c r="N65" i="2" s="1"/>
  <c r="O65" i="2" s="1"/>
  <c r="N122" i="10" l="1"/>
  <c r="N122" i="12"/>
  <c r="N122" i="14"/>
  <c r="N124" i="12"/>
  <c r="N124" i="14"/>
  <c r="N124" i="10"/>
  <c r="M63" i="2"/>
  <c r="N63" i="2" s="1"/>
  <c r="O63" i="2" s="1"/>
  <c r="K125" i="2"/>
  <c r="L125" i="2" s="1"/>
  <c r="K121" i="2"/>
  <c r="L121" i="2" s="1"/>
  <c r="L67" i="2"/>
  <c r="M67" i="2" s="1"/>
  <c r="N67" i="2" s="1"/>
  <c r="O67" i="2" s="1"/>
  <c r="N121" i="12" l="1"/>
  <c r="N121" i="14"/>
  <c r="N125" i="12"/>
  <c r="N125" i="14"/>
  <c r="N125" i="10"/>
  <c r="N121" i="10"/>
  <c r="L69" i="2"/>
  <c r="M69" i="2" s="1"/>
  <c r="N69" i="2" s="1"/>
  <c r="O69" i="2" s="1"/>
  <c r="L71" i="2" l="1"/>
  <c r="M71" i="2" s="1"/>
  <c r="N71" i="2" s="1"/>
  <c r="O71" i="2" s="1"/>
  <c r="L73" i="2" l="1"/>
  <c r="M73" i="2" s="1"/>
  <c r="N73" i="2" s="1"/>
  <c r="O73" i="2" s="1"/>
  <c r="M78" i="2" l="1"/>
  <c r="N78" i="2" s="1"/>
  <c r="O78" i="2" s="1"/>
  <c r="M80" i="2" l="1"/>
  <c r="N80" i="2" s="1"/>
  <c r="O80" i="2" s="1"/>
  <c r="M82" i="2" l="1"/>
  <c r="N82" i="2" s="1"/>
  <c r="O82" i="2" s="1"/>
  <c r="L87" i="2" l="1"/>
  <c r="M87" i="2" s="1"/>
  <c r="N87" i="2" s="1"/>
  <c r="O87" i="2" s="1"/>
  <c r="L89" i="2" l="1"/>
  <c r="M89" i="2" s="1"/>
  <c r="N89" i="2" s="1"/>
  <c r="O89" i="2" s="1"/>
  <c r="L91" i="2" l="1"/>
  <c r="M91" i="2" s="1"/>
  <c r="N91" i="2" s="1"/>
  <c r="O91" i="2" s="1"/>
  <c r="L93" i="2" l="1"/>
  <c r="M93" i="2" s="1"/>
  <c r="N93" i="2" s="1"/>
  <c r="O93" i="2" s="1"/>
  <c r="L95" i="2" l="1"/>
  <c r="M95" i="2" s="1"/>
  <c r="N95" i="2" s="1"/>
  <c r="O95" i="2" s="1"/>
  <c r="L97" i="2" l="1"/>
  <c r="M97" i="2" s="1"/>
  <c r="N97" i="2" s="1"/>
  <c r="O97" i="2" s="1"/>
  <c r="L99" i="2" l="1"/>
  <c r="M99" i="2" s="1"/>
  <c r="N99" i="2" s="1"/>
  <c r="O99" i="2" s="1"/>
  <c r="L101" i="2" l="1"/>
  <c r="M101" i="2" s="1"/>
  <c r="N101" i="2" s="1"/>
  <c r="O101" i="2" s="1"/>
  <c r="L103" i="2" l="1"/>
  <c r="M103" i="2" s="1"/>
  <c r="N103" i="2" s="1"/>
  <c r="O103" i="2" s="1"/>
  <c r="L105" i="2" l="1"/>
  <c r="M105" i="2" s="1"/>
  <c r="N105" i="2" s="1"/>
  <c r="O105" i="2" s="1"/>
  <c r="L107" i="2" l="1"/>
  <c r="M107" i="2" s="1"/>
  <c r="N107" i="2" s="1"/>
  <c r="O107" i="2" s="1"/>
  <c r="L111" i="2" l="1"/>
  <c r="M111" i="2" s="1"/>
  <c r="N111" i="2" s="1"/>
  <c r="O111" i="2" s="1"/>
  <c r="L109" i="2"/>
  <c r="M109" i="2" s="1"/>
  <c r="N109" i="2" s="1"/>
  <c r="O109" i="2" s="1"/>
</calcChain>
</file>

<file path=xl/sharedStrings.xml><?xml version="1.0" encoding="utf-8"?>
<sst xmlns="http://schemas.openxmlformats.org/spreadsheetml/2006/main" count="6861" uniqueCount="423">
  <si>
    <t>Name</t>
  </si>
  <si>
    <t>pKa OC=O</t>
  </si>
  <si>
    <t>pKa COOH</t>
  </si>
  <si>
    <t>pKa OH</t>
  </si>
  <si>
    <t>SH *COOH</t>
  </si>
  <si>
    <t>SH *OH</t>
  </si>
  <si>
    <t>SEI *OH</t>
  </si>
  <si>
    <t>SEI C=O*</t>
  </si>
  <si>
    <t>ρ *C=O</t>
  </si>
  <si>
    <t>E COOH</t>
  </si>
  <si>
    <t>opt-E COOH</t>
  </si>
  <si>
    <t>μ COOH</t>
  </si>
  <si>
    <t>AAC</t>
  </si>
  <si>
    <t>Sum(piEN)</t>
  </si>
  <si>
    <t>molpol</t>
  </si>
  <si>
    <t>molpol-OH</t>
  </si>
  <si>
    <t>Expt_pH</t>
  </si>
  <si>
    <t>ABS(X-Y)</t>
  </si>
  <si>
    <t>CAE QSAR1</t>
  </si>
  <si>
    <t>Perfluoro octanoyl cellulose R3</t>
  </si>
  <si>
    <t>OCC1O[C@@H](O[C@H]2C(O)C(O)C(OC(=O)C(F)(F)C(F)(F)C(F)(F)C(F)(F)C(F)(F)C(F)(F)C(F)(F)F)OC2CO)C(O)C(O)C1O</t>
  </si>
  <si>
    <t>OC(=O)C(F)(F)C(F)(F)C(F)(F)C(F)(F)C(F)(F)C(F)(F)C(F)(F)F</t>
  </si>
  <si>
    <t>OCC1O[C@@H](O[C@H]2C(O)C(O)C(O)OC2CO)C(O)C(O)C1O</t>
  </si>
  <si>
    <t>Intercept</t>
  </si>
  <si>
    <t>pKa C=O*</t>
  </si>
  <si>
    <t>pka COOH*</t>
  </si>
  <si>
    <t>Perfluoro octanoyl cellulose R4</t>
  </si>
  <si>
    <t>OCC1O[C@@H](O[C@H]2C(O)C(O)C(O)OC2COC(=O)C(F)(F)C(F)(F)C(F)(F)C(F)(F)C(F)(F)C(F)(F)C(F)(F)F)C(O)C(O)C1O</t>
  </si>
  <si>
    <t>pka OH*</t>
  </si>
  <si>
    <t>SH *C=OOH</t>
  </si>
  <si>
    <t>Perfluoro octanoyl cellulose R1</t>
  </si>
  <si>
    <t>Perfluoro octanoyl cellulose R2</t>
  </si>
  <si>
    <t>OCC1O[C@@H](O[C@H]2C(O)C(OC(=O)C(F)(F)C(F)(F)C(F)(F)C(F)(F)C(F)(F)C(F)(F)C(F)(F)F)C(O)OC2CO)C(O)C(O)C1O</t>
  </si>
  <si>
    <t>SEI: C=O*</t>
  </si>
  <si>
    <t>Perfluoro octanoyl cellulose R5</t>
  </si>
  <si>
    <t>OCC1O[C@@H](O[C@H]2C(O)C(O)C(O)OC2CO)C(OC(=O)C(F)(F)C(F)(F)C(F)(F)C(F)(F)C(F)(F)C(F)(F)C(F)(F)F)C(O)C1O</t>
  </si>
  <si>
    <t>chrg_d *C=O</t>
  </si>
  <si>
    <t>Perfluoro octanoyl cellulose R6</t>
  </si>
  <si>
    <t>OCC1O[C@@H](O[C@H]2C(O)C(O)C(O)OC2CO)C(O)C(OC(=O)C(F)(F)C(F)(F)C(F)(F)C(F)(F)C(F)(F)C(F)(F)C(F)(F)F)C1O</t>
  </si>
  <si>
    <t>E-COOH</t>
  </si>
  <si>
    <t>Perfluoro octanoyl cellulose R7</t>
  </si>
  <si>
    <t>OCC1OC(O)C(O)C(O)[C@@H]1O[C@@H]1OC(CO)C(OC(=O)C(F)(F)C(F)(F)C(F)(F)C(F)(F)C(F)(F)C(F)(F)C(F)(F)F)C(O)C1O</t>
  </si>
  <si>
    <t>E-opt-COOH</t>
  </si>
  <si>
    <t>Perfluoro octanoyl cellulose R8</t>
  </si>
  <si>
    <t>OCC1OC(O)C(O)C(O)[C@@H]1O[C@@H]1OC(COC(=O)C(F)(F)C(F)(F)C(F)(F)C(F)(F)C(F)(F)C(F)(F)C(F)(F)F)C(O)C(O)C1O</t>
  </si>
  <si>
    <t>COOH-dipole</t>
  </si>
  <si>
    <t>OCC1OC(OC2C(O)C(O)C(O)OC2COC(=O)C2=C(F)C(F)=C(F)C(F)=C2F)C(O)C(O)C1O</t>
  </si>
  <si>
    <t>OC(=O)C1=C(F)C(F)=C(F)C(F)=C1F</t>
  </si>
  <si>
    <t>OCC1OC(OC2C(O)C(O)C(O)OC2CO)C(O)C(O)C1O</t>
  </si>
  <si>
    <t>Aromatic atom count</t>
  </si>
  <si>
    <t>OCC1OC(OC2C(O)C(O)C(O)OC2CO)C(OC(=O)C2=C(F)C(F)=C(F)C(F)=C2F)C(O)C1O</t>
  </si>
  <si>
    <t>Pentafluorobenzoylated cellulose R1</t>
  </si>
  <si>
    <t>OCC1OC(OC2C(CO)OC(O)C(O)C2OC(=O)C2=C(F)C(F)=C(F)C(F)=C2F)C(O)C(O)C1O</t>
  </si>
  <si>
    <t>molec pol</t>
  </si>
  <si>
    <t>Pentafluorobenzoylated cellulose R2</t>
  </si>
  <si>
    <t>molec pol-OH</t>
  </si>
  <si>
    <t>Pentafluorobenzoylated cellulose R3</t>
  </si>
  <si>
    <t>Pentafluorobenzoylated cellulose R6</t>
  </si>
  <si>
    <t>OCC1O[C@@H](O[C@H]2C(O)C(O)C(O)OC2CO)C(O)C(OC(=O)C2=C(F)C(F)=C(F)C(F)=C2F)C1O</t>
  </si>
  <si>
    <t>CAE QSAR2</t>
  </si>
  <si>
    <t>Pentafluorobenzoylated cellulose R7</t>
  </si>
  <si>
    <t>OCC1OC(O)C(O)C(O)C1OC1OC(CO)C(OC(=O)C2=C(F)C(F)=C(F)C(F)=C2F)C(O)C1O</t>
  </si>
  <si>
    <t>Pentafluorobenzoylated cellulose R8</t>
  </si>
  <si>
    <t>OCC1OC(O)C(O)C(O)[C@@H]1O[C@@H]1OC(COC(=O)C2=C(F)C(F)=C(F)C(F)=C2F)C(O)C(O)C1O</t>
  </si>
  <si>
    <t>OCC1OC(OC2C(O)C(O)C(O)OC2COC(=O)C(F)(F)F)C(O)C(O)C1O</t>
  </si>
  <si>
    <t>OC(=O)C(F)(F)F</t>
  </si>
  <si>
    <t>apKa OC=O</t>
  </si>
  <si>
    <t>OCC1OC(OC2C(O)C(O)C(O)OC2CO)C(OC(=O)C(F)(F)F)C(O)C1O</t>
  </si>
  <si>
    <t>bpKa COOH</t>
  </si>
  <si>
    <t>cellulose trifluoroacetate R4</t>
  </si>
  <si>
    <t>cpKa OH</t>
  </si>
  <si>
    <t>cellulose trifluoroacetate R5</t>
  </si>
  <si>
    <t>dSH *COOH</t>
  </si>
  <si>
    <t>cellulose trifluoroacetate R1</t>
  </si>
  <si>
    <t>OCC1OC(OC2C(CO)OC(O)C(O)C2OC(=O)C(F)(F)F)C(O)C(O)C1O</t>
  </si>
  <si>
    <t>eSH *OH</t>
  </si>
  <si>
    <t>cellulose trifluoroacetate R2</t>
  </si>
  <si>
    <t>fSEI *OH</t>
  </si>
  <si>
    <t>cellulose trifluoroacetate R3</t>
  </si>
  <si>
    <t>gSEI C=O*</t>
  </si>
  <si>
    <t>cellulose trifluoroacetate R6</t>
  </si>
  <si>
    <t>hρ *C=O</t>
  </si>
  <si>
    <t>cellulose trifluoroacetate R7</t>
  </si>
  <si>
    <t>iE COOH</t>
  </si>
  <si>
    <t>cellulose trifluoroacetate R8</t>
  </si>
  <si>
    <t>jopt-E COOH</t>
  </si>
  <si>
    <t>kμ COOH</t>
  </si>
  <si>
    <t>lAAC</t>
  </si>
  <si>
    <t>OC1OC(CO)C(OC2OC(CO)C(O)C(O)C2O)C(O)C1O</t>
  </si>
  <si>
    <t>OCC1O[C@@H](O[C@H]2C(O)C(OC(=O)C3=C(F)C(F)=C(F)C(F)=C3F)C(O)OC2CO)C(O)C(O)C1O</t>
  </si>
  <si>
    <t>OCC1O[C@@H](O[C@H]2C(O)C(O)C(OC(=O)C3=C(F)C(F)=C(F)C(F)=C3F)OC2CO)C(O)C(O)C1O</t>
  </si>
  <si>
    <t>OCC1O[C@@H](O[C@H]2C(CO)OC(O)C(O)C2OC(=O)C(F)(F)C(F)(F)C(F)(F)C(F)(F)C(F)(F)C(F)(F)C(F)(F)F)C(O)C(O)C1O</t>
  </si>
  <si>
    <t>OCC1OC(OC2C(O)C(O)C(OC(=O)C(F)(F)F)OC2CO)C(O)C(O)C1O</t>
  </si>
  <si>
    <t>Units Conversion</t>
  </si>
  <si>
    <t>For Manuscript</t>
  </si>
  <si>
    <t>SMILES</t>
  </si>
  <si>
    <t>Calc. Log(k1)</t>
  </si>
  <si>
    <t>k1 (1/s)</t>
  </si>
  <si>
    <t>HL (days)</t>
  </si>
  <si>
    <t>pKa_macro COOH</t>
  </si>
  <si>
    <t>pKa_macro OH</t>
  </si>
  <si>
    <t>Sum π χ</t>
  </si>
  <si>
    <t>molec α</t>
  </si>
  <si>
    <t>molec α OH</t>
  </si>
  <si>
    <t>basic</t>
  </si>
  <si>
    <t>pKa_OC=O</t>
  </si>
  <si>
    <t>pKa_COOH</t>
  </si>
  <si>
    <t>pKa_OH</t>
  </si>
  <si>
    <t>SH_*COOH</t>
  </si>
  <si>
    <t>SH_*OH</t>
  </si>
  <si>
    <t>SEI_*OH</t>
  </si>
  <si>
    <t>SEI_C=O*</t>
  </si>
  <si>
    <t>chrgD_*C=O</t>
  </si>
  <si>
    <t>E_COOH</t>
  </si>
  <si>
    <t>opt-E_COOH</t>
  </si>
  <si>
    <t>dipole_COOH</t>
  </si>
  <si>
    <t>AromAtomCount</t>
  </si>
  <si>
    <t>Sum(pOEN)</t>
  </si>
  <si>
    <t>MolPol</t>
  </si>
  <si>
    <t>MolPol_OH</t>
  </si>
  <si>
    <t>CAE_QSAR1</t>
  </si>
  <si>
    <t>CAE_QSAR2</t>
  </si>
  <si>
    <t>Trifluoroethyl acetate</t>
  </si>
  <si>
    <t>CC(=O)OCC(F)(F)F</t>
  </si>
  <si>
    <t>CC(=O)O</t>
  </si>
  <si>
    <t>OCC(F)(F)F</t>
  </si>
  <si>
    <t>h</t>
  </si>
  <si>
    <t>trifluoroethyl acetate</t>
  </si>
  <si>
    <t>trifluoroethyl 2‐phenylacetate</t>
  </si>
  <si>
    <t>C1=CC=C(C=C1)CC(=O)OCC(F)(F)F</t>
  </si>
  <si>
    <t>OC(=O)CC1=CC=CC=C1</t>
  </si>
  <si>
    <t>1,1,1,3,3,3-hexafluoropropan-2-yl 2-phenylacetate</t>
  </si>
  <si>
    <t>C1=CC=C(C=C1)CC(=O)OC(C(F)(F)F)C(F)(F)F</t>
  </si>
  <si>
    <t>OC(C(F)(F)F)C(F)(F)F</t>
  </si>
  <si>
    <t>m</t>
  </si>
  <si>
    <t>4-methylphenyl 2,2,2-trifluoroacetate</t>
  </si>
  <si>
    <t>CC1=CC=C(OC(=O)C(F)(F)F)C=C1</t>
  </si>
  <si>
    <t>CC1=CC=C(O)C=C1</t>
  </si>
  <si>
    <t>s</t>
  </si>
  <si>
    <t>phenyl 2,2,2-trifluoroacetate</t>
  </si>
  <si>
    <t>FC(F)(F)C(=O)OC1=CC=CC=C1</t>
  </si>
  <si>
    <t>FC(F)(F)C(=O)O</t>
  </si>
  <si>
    <t>OC1=CC=CC=C1</t>
  </si>
  <si>
    <t>4-fluorophenyl 2,2,2-trifluoroacetate</t>
  </si>
  <si>
    <t>FC1=CC=C(OC(=O)C(F)(F)F)C=C1</t>
  </si>
  <si>
    <t>OC1=CC=C(F)C=C1</t>
  </si>
  <si>
    <t>4-chlorophenyl 2,2,2-trifluoroacetate</t>
  </si>
  <si>
    <t>FC(F)(F)C(=O)OC1=CC=C(Cl)C=C1</t>
  </si>
  <si>
    <t>OC1=CC=C(Cl)C=C1</t>
  </si>
  <si>
    <t>3-chlorophenyl 2,2,2-trifluoroacetate</t>
  </si>
  <si>
    <t>FC(F)(F)C(=O)OC1=CC(Cl)=CC=C1</t>
  </si>
  <si>
    <t>OC1=CC(Cl)=CC=C1</t>
  </si>
  <si>
    <t>2,2,2-trifluoroethyl 4-nitrobenzoate</t>
  </si>
  <si>
    <t>FC(F)(F)COC(=O)C1=CC=C(C=C1)N(=O)=O</t>
  </si>
  <si>
    <t>OC(=O)C1=CC=C(C=C1)N(=O)=O</t>
  </si>
  <si>
    <t>FC(F)(F)CO</t>
  </si>
  <si>
    <t>2,2,2-trifluoroethyl 3-methyl-4-nitrobenzoate</t>
  </si>
  <si>
    <t>CC1=C(C=CC(=C1)C(=O)OCC(F)(F)F)N(=O)=O</t>
  </si>
  <si>
    <t>CC1=C(C=CC(=C1)C(O)=O)N(=O)=O</t>
  </si>
  <si>
    <t>d</t>
  </si>
  <si>
    <t>fluazifop-butyl</t>
  </si>
  <si>
    <t>CCCCOC(=O)C(C)OC1=CC=C(OC2=CC=C(C=N2)C(F)(F)F)C=C1</t>
  </si>
  <si>
    <t>OC(=O)C(C)OC1=CC=C(OC2=CC=C(C=N2)C(F)(F)F)C=C1</t>
  </si>
  <si>
    <t>CCCCO</t>
  </si>
  <si>
    <t>methyl 1-acetylpyrrolidine-2-carboxylate</t>
  </si>
  <si>
    <t>COC(=O)C1CCCN1C(C)=O</t>
  </si>
  <si>
    <t>OC(=O)C1CCCN1C(C)=O</t>
  </si>
  <si>
    <t>CO</t>
  </si>
  <si>
    <t>ethyl 1-acetylpyrrolidine-2-carboxylate</t>
  </si>
  <si>
    <t>CCOC(=O)C1CCCN1C(C)=O</t>
  </si>
  <si>
    <t>CCO</t>
  </si>
  <si>
    <t>2-fluoroethyl 1-acetylpyrrolidine-2-carboxylate</t>
  </si>
  <si>
    <t>CC(=O)N1CCCC1C(=O)OCCF</t>
  </si>
  <si>
    <t>CC(=O)N1CCCC1C(=O)O</t>
  </si>
  <si>
    <t>OCCF</t>
  </si>
  <si>
    <t>2,2-difluoroethyl 1-acetylpyrrolidine-2-carboxylate</t>
  </si>
  <si>
    <t>CC(=O)N1CCCC1C(=O)OCC(F)F</t>
  </si>
  <si>
    <t>OCC(F)F</t>
  </si>
  <si>
    <t>2,2,2-trifluoroethyl 1-acetylpyrrolidine-2-carboxylate</t>
  </si>
  <si>
    <t>CC(=O)N1CCCC1C(=O)OCC(F)(F)F</t>
  </si>
  <si>
    <t>3,3,4,4,5,5,6,6,7,7,8,8,8-tridecafluorooctyl acrylate</t>
  </si>
  <si>
    <t>C=CC(=O)OCCC(C(C(C(C(C(F)(F)F)(F)F)(F)F)(F)F)(F)F)(F)F</t>
  </si>
  <si>
    <t>C=CC(=O)O</t>
  </si>
  <si>
    <t>OCCC(C(C(C(C(C(F)(F)F)(F)F)(F)F)(F)F)(F)F)(F)F</t>
  </si>
  <si>
    <t>8:2 fluorotelomer acrylate</t>
  </si>
  <si>
    <t>C=CC(=O)OCCC(C(C(C(C(C(C(C(F)(F)F)(F)F)(F)F)(F)F)(F)F)(F)F)(F)F)(F)F</t>
  </si>
  <si>
    <t>OCCC(C(C(C(C(C(C(C(F)(F)F)(F)F)(F)F)(F)F)(F)F)(F)F)(F)F)(F)F</t>
  </si>
  <si>
    <t>10:2 fluorotelomer acrylate</t>
  </si>
  <si>
    <t>C=CC(=O)OCCC(C(C(C(C(C(C(C(C(C(F)(F)F)(F)F)(F)F)(F)F)(F)F)(F)F)(F)F)(F)F)(F)F)(F)F</t>
  </si>
  <si>
    <t>OCCC(C(C(C(C(C(C(C(C(C(F)(F)F)(F)F)(F)F)(F)F)(F)F)(F)F)(F)F)(F)F)(F)F)(F)F</t>
  </si>
  <si>
    <t>CN(CCOC(=O)C=C)S(=O)(=O)C(C(C(C(F)(F)F)(F)F)(F)F)(F)F</t>
  </si>
  <si>
    <t>OC(=O)C=C</t>
  </si>
  <si>
    <t>CN(CCO)S(=O)(=O)C(F)(F)C(F)(F)C(F)(F)C(F)(F)F</t>
  </si>
  <si>
    <t>n-methylperfluorooctanesulfonamidoethyl acrylate</t>
  </si>
  <si>
    <t>CN(CCOC(=O)C=C)S(=O)(=O)C(F)(F)C(F)(F)C(F)(F)C(F)(F)C(F)(F)C(F)(F)C(F)(F)C(F)(F)F</t>
  </si>
  <si>
    <t>CN(CCO)S(=O)(=O)C(F)(F)C(F)(F)C(F)(F)C(F)(F)C(F)(F)C(F)(F)C(F)(F)C(F)(F)F</t>
  </si>
  <si>
    <t>neutral</t>
  </si>
  <si>
    <t>methyl trifluoroacetate</t>
  </si>
  <si>
    <t>COC(=O)C(F)(F)F</t>
  </si>
  <si>
    <t>ethyl trifluoroacetate</t>
  </si>
  <si>
    <t>CCOC(=O)C(F)(F)F</t>
  </si>
  <si>
    <t>CC(C)OC(=O)C(F)(F)F</t>
  </si>
  <si>
    <t>CC(C)O</t>
  </si>
  <si>
    <t>CCCOC(=O)C(F)(F)F</t>
  </si>
  <si>
    <t>CCCO</t>
  </si>
  <si>
    <t>t-butyl trifluoroacetate</t>
  </si>
  <si>
    <t>CC(C)(C)OC(=O)C(F)(F)F</t>
  </si>
  <si>
    <t>CC(C)(C)O</t>
  </si>
  <si>
    <t>4-Nitrobenzyl trifluoroacetate</t>
  </si>
  <si>
    <t>C1=CC(=CC=C1[N+](=O)[O-])COC(=O)C(F)(F)F</t>
  </si>
  <si>
    <t>C1=CC(=CC=C1[N+](=O)[O-])CO</t>
  </si>
  <si>
    <t>4-Chlorobenzyl trifluoroacetate</t>
  </si>
  <si>
    <t>C1=CC(=CC=C1Cl)COC(=O)C(F)(F)F</t>
  </si>
  <si>
    <t>C1=CC(=CC=C1Cl)CO</t>
  </si>
  <si>
    <t>Benzyl trifluoroacetate</t>
  </si>
  <si>
    <t>C1=CC=C(C=C1)COC(=O)C(F)(F)F</t>
  </si>
  <si>
    <t>C1=CC=C(C=C1)CO</t>
  </si>
  <si>
    <t>4-Methylbenzyl trifluoroacetate</t>
  </si>
  <si>
    <t>C1=CC(=CC=C1C)COC(=O)C(F)(F)F</t>
  </si>
  <si>
    <t>C1=CC(=CC=C1C)CO</t>
  </si>
  <si>
    <t>4-Methoxylbenzyl trifluoroacetate</t>
  </si>
  <si>
    <t>C1=CC(=CC=C1OC)COC(=O)C(F)(F)F</t>
  </si>
  <si>
    <t>C1=CC(=CC=C1OC)CO</t>
  </si>
  <si>
    <t>y</t>
  </si>
  <si>
    <t>6:2 fluorotelomer methacrylate</t>
  </si>
  <si>
    <t>CC(=C)C(=O)OCCC(C(C(C(C(C(F)(F)F)(F)F)(F)F)(F)F)(F)F)(F)F</t>
  </si>
  <si>
    <t>CC(=C)C(O)=O</t>
  </si>
  <si>
    <t>OCCC(F)(F)C(F)(F)C(F)(F)C(F)(F)C(F)(F)C(F)(F)F</t>
  </si>
  <si>
    <t>CCN(CCOC(=O)C=C)S(=O)(=O)C(F)(F)C(F)(F)C(F)(F)C(F)(F)C(F)(F)C(F)(F)C(F)(F)C(F)(F)F</t>
  </si>
  <si>
    <t>CCN(CCO)S(=O)(=O)C(F)(F)C(F)(F)C(F)(F)C(F)(F)C(F)(F)C(F)(F)C(F)(F)C(F)(F)F</t>
  </si>
  <si>
    <t>propyl trifluoroacetate</t>
  </si>
  <si>
    <t>butyl trifluoroacetate</t>
  </si>
  <si>
    <t>CCCCOC(=O)C(F)(F)F</t>
  </si>
  <si>
    <t>pentyl trifluoroacetate</t>
  </si>
  <si>
    <t>CCCCCOC(=O)C(F)(F)F</t>
  </si>
  <si>
    <t>CCCCCO</t>
  </si>
  <si>
    <t>hexyl trifluoroacetate</t>
  </si>
  <si>
    <t>CCCCCCOC(=O)C(F)(F)F</t>
  </si>
  <si>
    <t>CCCCCCO</t>
  </si>
  <si>
    <t>decyl trifluoroacetate</t>
  </si>
  <si>
    <t>CCCCCCCCCCOC(=O)C(F)(F)F</t>
  </si>
  <si>
    <t>CCCCCCCCCCO</t>
  </si>
  <si>
    <t>ethyl pentafluoropropionate</t>
  </si>
  <si>
    <t>CCOC(=O)C(C(F)(F)F)(F)F</t>
  </si>
  <si>
    <t>OC(=O)C(C(F)(F)F)(F)F</t>
  </si>
  <si>
    <t>ethyl heptafluorobutyrate</t>
  </si>
  <si>
    <t>CCOC(=O)C(C(C(F)(F)F)(F)F)(F)F</t>
  </si>
  <si>
    <t>OC(=O)C(F)(F)C(F)(F)C(F)(F)F</t>
  </si>
  <si>
    <t>acidic</t>
  </si>
  <si>
    <t>polymer</t>
  </si>
  <si>
    <t>FTP4 (aged on cotton)</t>
  </si>
  <si>
    <t>FC(F)(F)C(F)(F)C(F)(F)C(F)(F)C(F)(F)C(F)(F)C(F)(F)C(F)(F)C(F)(F)CCOC(=O)C=C</t>
  </si>
  <si>
    <t>C(CO)C(C(C(C(C(C(C(C(C(C(F)(F)F)(F)F)(F)F)(F)F)(F)F)(F)F)(F)F)(F)F)(F)F)(F)F</t>
  </si>
  <si>
    <t>FTP</t>
  </si>
  <si>
    <t>[H]C(CC(CC([H])(Cl)Cl)C(=O)OCCC(F)(F)C(F)(F)C(F)(F)C(F)(F)C(F)(F)C(F)(F)C(F)(F)C(F)(F)F)C(=O)OCCCC</t>
  </si>
  <si>
    <t>C(CO)C(C(C(C(C(C(C(C(F)(F)F)(F)F)(F)F)(F)F)(F)F)(F)F)(F)F)(F)F</t>
  </si>
  <si>
    <t>p(PFOA)</t>
  </si>
  <si>
    <t>p(HFBA)</t>
  </si>
  <si>
    <t>C=CC(=O)OCC(C(C(F)(F)F)F)(F)F</t>
  </si>
  <si>
    <t>OCC(C(C(F)(F)F)F)(F)F</t>
  </si>
  <si>
    <t>poly(1H,1H,2H,2H-perfluorooctyl acrylate)</t>
  </si>
  <si>
    <t>poly(2,2,3,4,4,4-hexafluorobutyl acrylate)</t>
  </si>
  <si>
    <t>p(PFOA-co-DEGDVE)</t>
  </si>
  <si>
    <t>p(HFBA-co-DEGDVE)</t>
  </si>
  <si>
    <t>acrylate FTP Solids (8:2 FTOH)</t>
  </si>
  <si>
    <t>FC(F)(F)C(F)(F)C(F)(F)C(F)(F)C(F)(F)C(F)(F)C(F)(F)C(F)(F)CCOC(=O)C=C</t>
  </si>
  <si>
    <t>acrylate FTP Solids (10:2 FTOH)</t>
  </si>
  <si>
    <t>Pentafluorobenzoylated cellulose R5</t>
  </si>
  <si>
    <t xml:space="preserve">Pentafluorobenzoylated cellulose R4 </t>
  </si>
  <si>
    <t>CAE QSAR1 Predictions</t>
  </si>
  <si>
    <t>Tab</t>
  </si>
  <si>
    <t>Description</t>
  </si>
  <si>
    <t>Column Headings/descriptors</t>
  </si>
  <si>
    <t>name of parent chemical</t>
  </si>
  <si>
    <t>SMILES of parent chemical</t>
  </si>
  <si>
    <t>SMILES of carboxylic acid product</t>
  </si>
  <si>
    <t>SMILES of hydroxy/alcohol product</t>
  </si>
  <si>
    <t>Units</t>
  </si>
  <si>
    <t>Units of  half-life in s = seconds, m = minutes, h = hours, d = days, or y = years</t>
  </si>
  <si>
    <t>hydrolysis rate constant in s-1</t>
  </si>
  <si>
    <t>Half-life in days</t>
  </si>
  <si>
    <t>HL (conv)</t>
  </si>
  <si>
    <t>Units of converted half-life in s = seconds, m = minutes, h = hours, d = days, or y = years</t>
  </si>
  <si>
    <t>basic micro pKa on carbonyl (parent compound)</t>
  </si>
  <si>
    <t>acidic macro pKa of the carboxylic acid product</t>
  </si>
  <si>
    <t>acidic macro pKa of the alcohol product</t>
  </si>
  <si>
    <t>steric hindrance at the carbon of carboxylic acid product</t>
  </si>
  <si>
    <t>steric hindrance at the alcohol product</t>
  </si>
  <si>
    <t>steric effect index on alcohol product</t>
  </si>
  <si>
    <t>steric effect index for the oxygen of the carbonyl group on the parent compound</t>
  </si>
  <si>
    <t>charge density (C⋅m-3) on carbon of the carbonyl group on the parent compound</t>
  </si>
  <si>
    <t>single-point Merck Molecular Forcefield Energy in kcal/mol (MMFF94 version from 1994) on carboxylic acid product</t>
  </si>
  <si>
    <t>optimized MMFF94 Energy on carboxylic acid product</t>
  </si>
  <si>
    <t>dipole moment of carboxylic acid product</t>
  </si>
  <si>
    <t>aromatic atom count</t>
  </si>
  <si>
    <t>sum of pi electronegativity on parent compound</t>
  </si>
  <si>
    <t>molecular polarizability of parent molecule (C·m2·V-1)</t>
  </si>
  <si>
    <t>molecular polarizability of alcohol product (C·m2·V-1)</t>
  </si>
  <si>
    <t>MultiSite</t>
  </si>
  <si>
    <t>CAE QSAR2 Predictions</t>
  </si>
  <si>
    <t xml:space="preserve">Expt. </t>
  </si>
  <si>
    <t>OC1C(O)C(O)OC(CO)C1OC1OC(CO)C(O)C(O)C1O</t>
  </si>
  <si>
    <t>OCC1OC(OC2C(O)C(OC(=O)C(F)(F)F)C(O)OC2CO)C(O)C(O)C1O</t>
  </si>
  <si>
    <t>OC1C(O)OC(CO)C(OC2OC(CO)C(O)C(O)C2O)C1O</t>
  </si>
  <si>
    <t>OCC1OC(O)C(O)C(O)C1OC1OC(CO)C(O)C(O)C1O</t>
  </si>
  <si>
    <t>OC1C(O)C(O)C(CO)OC1OC1C(O)C(O)C(O)OC1CO</t>
  </si>
  <si>
    <t>OCC1OC(OC2C(O)C(O)C(O)OC2CO)C(O)C(OC(=O)C(F)(F)F)C1O</t>
  </si>
  <si>
    <t>OC1C(O)C(CO)OC(OC2C(O)C(O)C(O)OC2CO)C1O</t>
  </si>
  <si>
    <t>OCC1OC(O)C(O)C(O)C1OC1OC(CO)C(OC(=O)C(F)(F)F)C(O)C1O</t>
  </si>
  <si>
    <t>OC1C(O)C(O)C(OC2C(O)C(O)C(O)OC2CO)OC1CO</t>
  </si>
  <si>
    <t>OCC1OC(O)C(O)C(O)C1OC1OC(COC(=O)C(F)(F)F)C(O)C(O)C1O</t>
  </si>
  <si>
    <t>Parent SMILES</t>
  </si>
  <si>
    <t>Parent Smiles</t>
  </si>
  <si>
    <t>Product 1</t>
  </si>
  <si>
    <t>Product 2</t>
  </si>
  <si>
    <t>Obs Log(k2)</t>
  </si>
  <si>
    <t>The experimental pH reported for the values of hydrolysis rates</t>
  </si>
  <si>
    <t>Logarithm of the Experimentally observed hydrolysis rates in L/(mol*s)</t>
  </si>
  <si>
    <t>Logarithm of the calculated hydrolysis rates in L/(mol*s) using CAE QSAR1 model</t>
  </si>
  <si>
    <t>Logarithm of the calculated hydrolysis rates in L/(mol*s) using CAE QSAR2 model</t>
  </si>
  <si>
    <t>Absolute error of calculated against experimental logarithm of rate</t>
  </si>
  <si>
    <t>Obs HL</t>
  </si>
  <si>
    <t>Observed experimental half-life</t>
  </si>
  <si>
    <t>Note: Cellulose calculated manually using Marvin Calculator plug-ins</t>
  </si>
  <si>
    <t>Models</t>
  </si>
  <si>
    <t>Descriptor coefficients</t>
  </si>
  <si>
    <t>Descriptors provided for each model</t>
  </si>
  <si>
    <t>Individual descriptor contributions to calculated log k2</t>
  </si>
  <si>
    <t>2-(N-ethylperfluorooctanesulfonamido)ethyl acrylate</t>
  </si>
  <si>
    <t>SSE</t>
  </si>
  <si>
    <t>log (k2)</t>
  </si>
  <si>
    <t>at pH 7</t>
  </si>
  <si>
    <t>at pH 4</t>
  </si>
  <si>
    <t>at pH 9</t>
  </si>
  <si>
    <t>experimental</t>
  </si>
  <si>
    <t>log(k2) from CAE_QSAR1</t>
  </si>
  <si>
    <t>log(k2) from CAE_QSAR2</t>
  </si>
  <si>
    <t>DTXSID</t>
  </si>
  <si>
    <t>DTXSID60193609</t>
  </si>
  <si>
    <t>DTXSID9060106</t>
  </si>
  <si>
    <t>DTXSID00447714</t>
  </si>
  <si>
    <t>DTXSID3034612</t>
  </si>
  <si>
    <t>Abbreviation</t>
  </si>
  <si>
    <t>6:2 FTAc</t>
  </si>
  <si>
    <t>6:2 FTMAc</t>
  </si>
  <si>
    <t>8:2 FTAc</t>
  </si>
  <si>
    <t>10:2 FTAc</t>
  </si>
  <si>
    <t>N-MeFBSEAc</t>
  </si>
  <si>
    <t>N-MeFOSEAc</t>
  </si>
  <si>
    <t>DTXSID9038840</t>
  </si>
  <si>
    <t>DTXSID3047558</t>
  </si>
  <si>
    <t>DTXSID5067348</t>
  </si>
  <si>
    <t>DTXSID9037743</t>
  </si>
  <si>
    <t>DTXSID7070507</t>
  </si>
  <si>
    <t>DTXSID80865199</t>
  </si>
  <si>
    <t>DTXSID3059975</t>
  </si>
  <si>
    <t>N-EtFOSEAc</t>
  </si>
  <si>
    <t>DTXSID2059988</t>
  </si>
  <si>
    <t>DTXSID8041959</t>
  </si>
  <si>
    <t>DTXSID80193060</t>
  </si>
  <si>
    <t>DTXSID50334488</t>
  </si>
  <si>
    <t>DTXSID70190149</t>
  </si>
  <si>
    <t>DTXSID70334400</t>
  </si>
  <si>
    <t>DTXSID9059882</t>
  </si>
  <si>
    <t>4-nitrobenzyl trifluoroacetate</t>
  </si>
  <si>
    <t>4-chlorobenzyl trifluoroacetate</t>
  </si>
  <si>
    <t>ChemAxon</t>
  </si>
  <si>
    <t>MolGpKa</t>
  </si>
  <si>
    <t>2-[methyl[(nonafluorobutyl)sulphonyl]amino]ethyl acrylate</t>
  </si>
  <si>
    <t>isopropyl trifluoroacetate</t>
  </si>
  <si>
    <t>log(k1)</t>
  </si>
  <si>
    <t>pH 9 all</t>
  </si>
  <si>
    <t>pH 9 PFAS II</t>
  </si>
  <si>
    <t>pH 9 FASA</t>
  </si>
  <si>
    <t>pH 9 FTAcs</t>
  </si>
  <si>
    <t>pH 7 all</t>
  </si>
  <si>
    <t>pH 7 PFAS II</t>
  </si>
  <si>
    <t>pH 7 FTAcs</t>
  </si>
  <si>
    <t>pH 7 FASA</t>
  </si>
  <si>
    <t>RMSE</t>
  </si>
  <si>
    <t>ChemAxon RMSE</t>
  </si>
  <si>
    <t>Descriptors</t>
  </si>
  <si>
    <t>SingleSite_QSAR1</t>
  </si>
  <si>
    <t>SingleSite_QSAR1_MolGpKa</t>
  </si>
  <si>
    <t>SingleSite_QSAR2</t>
  </si>
  <si>
    <t>SingleSite_QSAR2_MolGpKa</t>
  </si>
  <si>
    <t>Calculated descriptor values for molecules with one CAE site</t>
  </si>
  <si>
    <t>Hydrolysis rate constant predictions from CAE QSAR1 for molecules with one CAE site</t>
  </si>
  <si>
    <t>Hydrolysis rate constant predictions from CAE QSAR2 for molecules with one CAE site</t>
  </si>
  <si>
    <t>Hydrolysis rate constant predictions from CAE QSAR1 and CAE QSAR2 for molecules with multiple CAE sites</t>
  </si>
  <si>
    <t>DTXSID of parent chemical (if available)</t>
  </si>
  <si>
    <t>Abbreviated name of parent chemical (if applicable)</t>
  </si>
  <si>
    <t>Logarithm of the calculated hydrolysis rate constant in s-1 based</t>
  </si>
  <si>
    <t>Half-life converted to units appropriate for the time scale of the hydrolysis reaction</t>
  </si>
  <si>
    <t>Regression coefficients in the QSAR model; used to calculate the log of hydrolysis rates</t>
  </si>
  <si>
    <t>pkasolver</t>
  </si>
  <si>
    <t>OC(=O)C1=CC=C(C=C1)[N+]([O-])=O</t>
  </si>
  <si>
    <t>CC1=C(C=CC(=C1)C(O)=O)[N+]([O-])=O</t>
  </si>
  <si>
    <t>OPERA v. 2.6</t>
  </si>
  <si>
    <t>SPARC</t>
  </si>
  <si>
    <t>NaN</t>
  </si>
  <si>
    <t>SingleSite_QSAR1_OPERA</t>
  </si>
  <si>
    <t>SingleSite_QSAR2_OPERA</t>
  </si>
  <si>
    <t>SingleSite_QSAR1_pkasolver</t>
  </si>
  <si>
    <t>SingleSite_QSAR2_pkasolver</t>
  </si>
  <si>
    <t>Hydrolysis rate constant predictions from CAE QSAR1 with macro pKa values from MolGpKa (all other descriptors from ChemAxon)</t>
  </si>
  <si>
    <t>Hydrolysis rate constant predictions from CAE QSAR2 with macro pKa values from MolGpKa (all other descriptors from ChemAxon)</t>
  </si>
  <si>
    <t>Hydrolysis rate constant predictions from CAE QSAR1 with macro pKa values from OPERA (all other descriptors from ChemAxon)</t>
  </si>
  <si>
    <t>Hydrolysis rate constant predictions from CAE QSAR2 with macro pKa values from OPERA (all other descriptors from ChemAxon)</t>
  </si>
  <si>
    <t>Hydrolysis rate constant predictions from CAE QSAR1 with macro pKa values from pkasolver (all other descriptors from ChemAxon)</t>
  </si>
  <si>
    <t>Hydrolysis rate constant predictions from CAE QSAR2 with macro pKa values from pkasolver (all other descriptors from ChemAxon)</t>
  </si>
  <si>
    <t>Calculated Molecular Descriptors Values for Molecules with One CAE Site</t>
  </si>
  <si>
    <t>Count</t>
  </si>
  <si>
    <t>pH 9 all except FASA</t>
  </si>
  <si>
    <t>pH 7 all except FASA</t>
  </si>
  <si>
    <t>Category</t>
  </si>
  <si>
    <t>PFAS II</t>
  </si>
  <si>
    <t>FTAcs</t>
  </si>
  <si>
    <t>FASA</t>
  </si>
  <si>
    <t>Category of parent chemical (PFAS II, FTAcs, FASA, etc)</t>
  </si>
  <si>
    <t>70% acetone</t>
  </si>
  <si>
    <t>non-PFAS</t>
  </si>
  <si>
    <t>Category / 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</si>
</sst>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00000000"/>
    <numFmt numFmtId="167" formatCode="0.00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/>
    <xf numFmtId="0" fontId="2" fillId="0" borderId="0" xfId="0" applyFont="1"/>
    <xf numFmtId="0" fontId="3" fillId="0" borderId="0" xfId="0" applyFont="1"/>
    <xf numFmtId="2" fontId="2" fillId="0" borderId="0" xfId="0" applyNumberFormat="1" applyFont="1"/>
    <xf numFmtId="0" fontId="1" fillId="0" borderId="0" xfId="0" applyFont="1"/>
    <xf numFmtId="0" fontId="0" fillId="0" borderId="1" xfId="0" applyBorder="1"/>
    <xf numFmtId="0" fontId="3" fillId="0" borderId="1" xfId="0" applyFont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0" xfId="0" applyFont="1" applyFill="1"/>
    <xf numFmtId="2" fontId="0" fillId="0" borderId="0" xfId="0" applyNumberFormat="1"/>
    <xf numFmtId="2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/>
    <xf numFmtId="165" fontId="0" fillId="0" borderId="0" xfId="0" applyNumberFormat="1"/>
    <xf numFmtId="0" fontId="4" fillId="0" borderId="0" xfId="0" applyFont="1"/>
    <xf numFmtId="0" fontId="4" fillId="0" borderId="0" xfId="0" applyFont="1" applyFill="1"/>
    <xf numFmtId="0" fontId="0" fillId="0" borderId="0" xfId="0" applyFont="1"/>
    <xf numFmtId="0" fontId="0" fillId="0" borderId="0" xfId="0" applyBorder="1"/>
    <xf numFmtId="0" fontId="2" fillId="0" borderId="0" xfId="0" applyFont="1" applyBorder="1"/>
    <xf numFmtId="2" fontId="0" fillId="0" borderId="0" xfId="0" applyNumberFormat="1" applyBorder="1" applyAlignment="1">
      <alignment vertical="center"/>
    </xf>
    <xf numFmtId="0" fontId="0" fillId="0" borderId="3" xfId="0" applyBorder="1"/>
    <xf numFmtId="2" fontId="0" fillId="0" borderId="3" xfId="0" applyNumberFormat="1" applyBorder="1"/>
    <xf numFmtId="0" fontId="0" fillId="0" borderId="4" xfId="0" applyBorder="1"/>
    <xf numFmtId="2" fontId="0" fillId="0" borderId="4" xfId="0" applyNumberFormat="1" applyBorder="1"/>
    <xf numFmtId="2" fontId="0" fillId="0" borderId="1" xfId="0" applyNumberFormat="1" applyBorder="1"/>
    <xf numFmtId="0" fontId="0" fillId="0" borderId="0" xfId="0" applyFont="1" applyBorder="1"/>
    <xf numFmtId="0" fontId="3" fillId="0" borderId="3" xfId="0" applyFont="1" applyBorder="1"/>
    <xf numFmtId="0" fontId="4" fillId="0" borderId="3" xfId="0" applyFont="1" applyBorder="1"/>
    <xf numFmtId="0" fontId="3" fillId="0" borderId="4" xfId="0" applyFont="1" applyBorder="1"/>
    <xf numFmtId="2" fontId="0" fillId="0" borderId="0" xfId="0" applyNumberFormat="1" applyBorder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3" fillId="5" borderId="0" xfId="0" applyFont="1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3" fillId="6" borderId="0" xfId="0" applyFont="1" applyFill="1"/>
    <xf numFmtId="0" fontId="0" fillId="9" borderId="0" xfId="0" applyFill="1"/>
    <xf numFmtId="0" fontId="0" fillId="0" borderId="0" xfId="0" applyAlignment="1">
      <alignment horizontal="right"/>
    </xf>
    <xf numFmtId="0" fontId="2" fillId="8" borderId="0" xfId="0" applyFont="1" applyFill="1" applyAlignment="1">
      <alignment horizontal="center" wrapText="1"/>
    </xf>
    <xf numFmtId="0" fontId="0" fillId="8" borderId="0" xfId="0" applyFill="1" applyAlignment="1">
      <alignment vertical="center"/>
    </xf>
    <xf numFmtId="0" fontId="2" fillId="8" borderId="0" xfId="0" applyFont="1" applyFill="1" applyAlignment="1">
      <alignment horizontal="center" vertical="center" wrapText="1"/>
    </xf>
    <xf numFmtId="2" fontId="8" fillId="0" borderId="0" xfId="0" applyNumberFormat="1" applyFont="1"/>
    <xf numFmtId="0" fontId="0" fillId="10" borderId="0" xfId="0" applyFill="1"/>
    <xf numFmtId="0" fontId="0" fillId="0" borderId="0" xfId="0" applyAlignment="1"/>
    <xf numFmtId="2" fontId="3" fillId="0" borderId="0" xfId="0" applyNumberFormat="1" applyFont="1"/>
    <xf numFmtId="0" fontId="3" fillId="0" borderId="0" xfId="0" applyNumberFormat="1" applyFont="1"/>
    <xf numFmtId="0" fontId="0" fillId="0" borderId="0" xfId="0" applyNumberFormat="1"/>
    <xf numFmtId="0" fontId="0" fillId="0" borderId="0" xfId="0" applyAlignment="1">
      <alignment wrapText="1"/>
    </xf>
    <xf numFmtId="166" fontId="0" fillId="0" borderId="0" xfId="0" applyNumberFormat="1"/>
    <xf numFmtId="167" fontId="0" fillId="0" borderId="0" xfId="0" applyNumberFormat="1"/>
    <xf numFmtId="0" fontId="3" fillId="8" borderId="0" xfId="0" applyFont="1" applyFill="1"/>
    <xf numFmtId="0" fontId="3" fillId="9" borderId="0" xfId="0" applyFont="1" applyFill="1"/>
  </cellXfs>
  <cellStyles count="2">
    <cellStyle name="Normal" xfId="0" builtinId="0"/>
    <cellStyle name="Normal 2" xfId="1" xr:uid="{D79DEE32-61FB-4965-8BC1-7D0F178F85EA}"/>
  </cellStyles>
  <dxfs count="4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CC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3869-9A1A-4976-98EF-B67E925CFDBB}">
  <dimension ref="A1:D60"/>
  <sheetViews>
    <sheetView tabSelected="1" workbookViewId="0"/>
  </sheetViews>
  <sheetFormatPr defaultRowHeight="14.4" x14ac:dyDescent="0.3"/>
  <cols>
    <col min="1" max="1" width="18.44140625" customWidth="1"/>
    <col min="2" max="2" width="14.88671875" bestFit="1" customWidth="1"/>
    <col min="3" max="3" width="10.44140625" bestFit="1" customWidth="1"/>
    <col min="4" max="4" width="92.5546875" bestFit="1" customWidth="1"/>
  </cols>
  <sheetData>
    <row r="1" spans="1:4" s="1" customFormat="1" x14ac:dyDescent="0.3">
      <c r="A1" s="1" t="s">
        <v>270</v>
      </c>
      <c r="D1" s="1" t="s">
        <v>271</v>
      </c>
    </row>
    <row r="2" spans="1:4" s="1" customFormat="1" x14ac:dyDescent="0.3">
      <c r="A2" s="18" t="s">
        <v>381</v>
      </c>
      <c r="B2" s="18"/>
      <c r="C2" s="18"/>
      <c r="D2" s="18" t="s">
        <v>386</v>
      </c>
    </row>
    <row r="3" spans="1:4" x14ac:dyDescent="0.3">
      <c r="A3" t="s">
        <v>382</v>
      </c>
      <c r="D3" s="18" t="s">
        <v>387</v>
      </c>
    </row>
    <row r="4" spans="1:4" x14ac:dyDescent="0.3">
      <c r="A4" t="s">
        <v>384</v>
      </c>
      <c r="D4" s="18" t="s">
        <v>388</v>
      </c>
    </row>
    <row r="5" spans="1:4" x14ac:dyDescent="0.3">
      <c r="A5" t="s">
        <v>383</v>
      </c>
      <c r="D5" s="18" t="s">
        <v>405</v>
      </c>
    </row>
    <row r="6" spans="1:4" x14ac:dyDescent="0.3">
      <c r="A6" t="s">
        <v>385</v>
      </c>
      <c r="D6" s="18" t="s">
        <v>406</v>
      </c>
    </row>
    <row r="7" spans="1:4" x14ac:dyDescent="0.3">
      <c r="A7" t="s">
        <v>401</v>
      </c>
      <c r="D7" s="18" t="s">
        <v>407</v>
      </c>
    </row>
    <row r="8" spans="1:4" x14ac:dyDescent="0.3">
      <c r="A8" t="s">
        <v>402</v>
      </c>
      <c r="D8" s="18" t="s">
        <v>408</v>
      </c>
    </row>
    <row r="9" spans="1:4" x14ac:dyDescent="0.3">
      <c r="A9" t="s">
        <v>403</v>
      </c>
      <c r="D9" s="18" t="s">
        <v>409</v>
      </c>
    </row>
    <row r="10" spans="1:4" x14ac:dyDescent="0.3">
      <c r="A10" t="s">
        <v>404</v>
      </c>
      <c r="D10" s="18" t="s">
        <v>410</v>
      </c>
    </row>
    <row r="11" spans="1:4" x14ac:dyDescent="0.3">
      <c r="A11" t="s">
        <v>298</v>
      </c>
      <c r="D11" s="18" t="s">
        <v>389</v>
      </c>
    </row>
    <row r="13" spans="1:4" s="1" customFormat="1" x14ac:dyDescent="0.3">
      <c r="A13" s="1" t="s">
        <v>272</v>
      </c>
      <c r="D13" s="1" t="s">
        <v>271</v>
      </c>
    </row>
    <row r="14" spans="1:4" s="1" customFormat="1" x14ac:dyDescent="0.3">
      <c r="A14" s="18" t="s">
        <v>337</v>
      </c>
      <c r="D14" t="s">
        <v>390</v>
      </c>
    </row>
    <row r="15" spans="1:4" x14ac:dyDescent="0.3">
      <c r="A15" t="s">
        <v>0</v>
      </c>
      <c r="D15" t="s">
        <v>273</v>
      </c>
    </row>
    <row r="16" spans="1:4" x14ac:dyDescent="0.3">
      <c r="A16" t="s">
        <v>342</v>
      </c>
      <c r="D16" t="s">
        <v>391</v>
      </c>
    </row>
    <row r="17" spans="1:4" x14ac:dyDescent="0.3">
      <c r="A17" t="s">
        <v>415</v>
      </c>
      <c r="D17" t="s">
        <v>419</v>
      </c>
    </row>
    <row r="18" spans="1:4" x14ac:dyDescent="0.3">
      <c r="A18" t="s">
        <v>95</v>
      </c>
      <c r="D18" t="s">
        <v>274</v>
      </c>
    </row>
    <row r="19" spans="1:4" x14ac:dyDescent="0.3">
      <c r="A19" t="s">
        <v>313</v>
      </c>
      <c r="D19" t="s">
        <v>275</v>
      </c>
    </row>
    <row r="20" spans="1:4" x14ac:dyDescent="0.3">
      <c r="A20" t="s">
        <v>314</v>
      </c>
      <c r="D20" t="s">
        <v>276</v>
      </c>
    </row>
    <row r="22" spans="1:4" x14ac:dyDescent="0.3">
      <c r="A22" t="s">
        <v>321</v>
      </c>
      <c r="D22" t="s">
        <v>322</v>
      </c>
    </row>
    <row r="23" spans="1:4" x14ac:dyDescent="0.3">
      <c r="A23" t="s">
        <v>98</v>
      </c>
      <c r="D23" t="s">
        <v>280</v>
      </c>
    </row>
    <row r="24" spans="1:4" x14ac:dyDescent="0.3">
      <c r="A24" t="s">
        <v>281</v>
      </c>
      <c r="D24" t="s">
        <v>393</v>
      </c>
    </row>
    <row r="25" spans="1:4" x14ac:dyDescent="0.3">
      <c r="A25" t="s">
        <v>277</v>
      </c>
      <c r="D25" t="s">
        <v>278</v>
      </c>
    </row>
    <row r="27" spans="1:4" x14ac:dyDescent="0.3">
      <c r="A27" t="s">
        <v>96</v>
      </c>
      <c r="D27" t="s">
        <v>392</v>
      </c>
    </row>
    <row r="28" spans="1:4" x14ac:dyDescent="0.3">
      <c r="A28" t="s">
        <v>97</v>
      </c>
      <c r="D28" t="s">
        <v>279</v>
      </c>
    </row>
    <row r="29" spans="1:4" x14ac:dyDescent="0.3">
      <c r="A29" t="s">
        <v>98</v>
      </c>
      <c r="D29" t="s">
        <v>280</v>
      </c>
    </row>
    <row r="30" spans="1:4" x14ac:dyDescent="0.3">
      <c r="A30" t="s">
        <v>281</v>
      </c>
      <c r="D30" t="s">
        <v>393</v>
      </c>
    </row>
    <row r="31" spans="1:4" x14ac:dyDescent="0.3">
      <c r="A31" t="s">
        <v>277</v>
      </c>
      <c r="D31" t="s">
        <v>282</v>
      </c>
    </row>
    <row r="34" spans="1:4" x14ac:dyDescent="0.3">
      <c r="A34" t="s">
        <v>1</v>
      </c>
      <c r="B34" t="s">
        <v>105</v>
      </c>
      <c r="C34" s="27" t="s">
        <v>1</v>
      </c>
      <c r="D34" t="s">
        <v>283</v>
      </c>
    </row>
    <row r="35" spans="1:4" x14ac:dyDescent="0.3">
      <c r="A35" t="s">
        <v>99</v>
      </c>
      <c r="B35" t="s">
        <v>106</v>
      </c>
      <c r="C35" s="18" t="s">
        <v>2</v>
      </c>
      <c r="D35" t="s">
        <v>284</v>
      </c>
    </row>
    <row r="36" spans="1:4" x14ac:dyDescent="0.3">
      <c r="A36" t="s">
        <v>100</v>
      </c>
      <c r="B36" t="s">
        <v>107</v>
      </c>
      <c r="C36" s="2" t="s">
        <v>3</v>
      </c>
      <c r="D36" t="s">
        <v>285</v>
      </c>
    </row>
    <row r="37" spans="1:4" x14ac:dyDescent="0.3">
      <c r="A37" t="s">
        <v>4</v>
      </c>
      <c r="B37" t="s">
        <v>108</v>
      </c>
      <c r="C37" s="2" t="s">
        <v>4</v>
      </c>
      <c r="D37" t="s">
        <v>286</v>
      </c>
    </row>
    <row r="38" spans="1:4" x14ac:dyDescent="0.3">
      <c r="A38" t="s">
        <v>5</v>
      </c>
      <c r="B38" t="s">
        <v>109</v>
      </c>
      <c r="C38" s="2" t="s">
        <v>5</v>
      </c>
      <c r="D38" t="s">
        <v>287</v>
      </c>
    </row>
    <row r="39" spans="1:4" x14ac:dyDescent="0.3">
      <c r="A39" t="s">
        <v>6</v>
      </c>
      <c r="B39" t="s">
        <v>110</v>
      </c>
      <c r="C39" s="18" t="s">
        <v>6</v>
      </c>
      <c r="D39" t="s">
        <v>288</v>
      </c>
    </row>
    <row r="40" spans="1:4" x14ac:dyDescent="0.3">
      <c r="A40" t="s">
        <v>7</v>
      </c>
      <c r="B40" t="s">
        <v>111</v>
      </c>
      <c r="C40" s="18" t="s">
        <v>7</v>
      </c>
      <c r="D40" t="s">
        <v>289</v>
      </c>
    </row>
    <row r="41" spans="1:4" x14ac:dyDescent="0.3">
      <c r="A41" t="s">
        <v>8</v>
      </c>
      <c r="B41" t="s">
        <v>112</v>
      </c>
      <c r="C41" s="9" t="s">
        <v>8</v>
      </c>
      <c r="D41" t="s">
        <v>290</v>
      </c>
    </row>
    <row r="42" spans="1:4" x14ac:dyDescent="0.3">
      <c r="A42" t="s">
        <v>9</v>
      </c>
      <c r="B42" t="s">
        <v>113</v>
      </c>
      <c r="C42" s="9" t="s">
        <v>9</v>
      </c>
      <c r="D42" t="s">
        <v>291</v>
      </c>
    </row>
    <row r="43" spans="1:4" x14ac:dyDescent="0.3">
      <c r="A43" t="s">
        <v>10</v>
      </c>
      <c r="B43" t="s">
        <v>114</v>
      </c>
      <c r="C43" s="9" t="s">
        <v>10</v>
      </c>
      <c r="D43" t="s">
        <v>292</v>
      </c>
    </row>
    <row r="44" spans="1:4" x14ac:dyDescent="0.3">
      <c r="A44" t="s">
        <v>11</v>
      </c>
      <c r="B44" t="s">
        <v>115</v>
      </c>
      <c r="C44" s="18" t="s">
        <v>11</v>
      </c>
      <c r="D44" t="s">
        <v>293</v>
      </c>
    </row>
    <row r="45" spans="1:4" x14ac:dyDescent="0.3">
      <c r="A45" t="s">
        <v>12</v>
      </c>
      <c r="B45" t="s">
        <v>116</v>
      </c>
      <c r="C45" s="18" t="s">
        <v>12</v>
      </c>
      <c r="D45" t="s">
        <v>294</v>
      </c>
    </row>
    <row r="46" spans="1:4" x14ac:dyDescent="0.3">
      <c r="A46" t="s">
        <v>101</v>
      </c>
      <c r="B46" t="s">
        <v>117</v>
      </c>
      <c r="C46" s="18" t="s">
        <v>13</v>
      </c>
      <c r="D46" t="s">
        <v>295</v>
      </c>
    </row>
    <row r="47" spans="1:4" x14ac:dyDescent="0.3">
      <c r="A47" t="s">
        <v>102</v>
      </c>
      <c r="B47" t="s">
        <v>118</v>
      </c>
      <c r="C47" s="18" t="s">
        <v>14</v>
      </c>
      <c r="D47" t="s">
        <v>296</v>
      </c>
    </row>
    <row r="48" spans="1:4" x14ac:dyDescent="0.3">
      <c r="A48" t="s">
        <v>103</v>
      </c>
      <c r="B48" t="s">
        <v>119</v>
      </c>
      <c r="C48" s="18" t="s">
        <v>15</v>
      </c>
      <c r="D48" t="s">
        <v>297</v>
      </c>
    </row>
    <row r="50" spans="1:4" x14ac:dyDescent="0.3">
      <c r="A50" s="18" t="s">
        <v>315</v>
      </c>
      <c r="D50" t="s">
        <v>317</v>
      </c>
    </row>
    <row r="51" spans="1:4" x14ac:dyDescent="0.3">
      <c r="A51" s="18" t="s">
        <v>16</v>
      </c>
      <c r="D51" t="s">
        <v>316</v>
      </c>
    </row>
    <row r="52" spans="1:4" x14ac:dyDescent="0.3">
      <c r="A52" s="18"/>
    </row>
    <row r="53" spans="1:4" x14ac:dyDescent="0.3">
      <c r="A53" s="18" t="s">
        <v>120</v>
      </c>
      <c r="D53" t="s">
        <v>318</v>
      </c>
    </row>
    <row r="54" spans="1:4" x14ac:dyDescent="0.3">
      <c r="A54" s="18" t="s">
        <v>17</v>
      </c>
      <c r="D54" t="s">
        <v>320</v>
      </c>
    </row>
    <row r="55" spans="1:4" x14ac:dyDescent="0.3">
      <c r="A55" s="18"/>
    </row>
    <row r="56" spans="1:4" x14ac:dyDescent="0.3">
      <c r="A56" s="18" t="s">
        <v>121</v>
      </c>
      <c r="D56" t="s">
        <v>319</v>
      </c>
    </row>
    <row r="57" spans="1:4" x14ac:dyDescent="0.3">
      <c r="A57" s="18" t="s">
        <v>17</v>
      </c>
      <c r="D57" t="s">
        <v>320</v>
      </c>
    </row>
    <row r="59" spans="1:4" x14ac:dyDescent="0.3">
      <c r="A59" t="s">
        <v>324</v>
      </c>
      <c r="D59" t="s">
        <v>326</v>
      </c>
    </row>
    <row r="60" spans="1:4" x14ac:dyDescent="0.3">
      <c r="A60" t="s">
        <v>325</v>
      </c>
      <c r="D60" t="s">
        <v>394</v>
      </c>
    </row>
  </sheetData>
  <phoneticPr fontId="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B08C0-221D-4B34-83D5-21A3F626261F}">
  <dimension ref="A1:AD125"/>
  <sheetViews>
    <sheetView workbookViewId="0"/>
  </sheetViews>
  <sheetFormatPr defaultRowHeight="14.4" x14ac:dyDescent="0.3"/>
  <cols>
    <col min="1" max="1" width="45.33203125" customWidth="1"/>
    <col min="2" max="2" width="12.6640625" customWidth="1"/>
    <col min="3" max="4" width="16.6640625" customWidth="1"/>
    <col min="5" max="5" width="12.109375" bestFit="1" customWidth="1"/>
    <col min="6" max="6" width="6.6640625" customWidth="1"/>
    <col min="7" max="7" width="7.44140625" style="10" customWidth="1"/>
    <col min="11" max="11" width="11.6640625" customWidth="1"/>
    <col min="12" max="12" width="12.33203125" style="10" customWidth="1"/>
    <col min="13" max="13" width="7.44140625" style="10" customWidth="1"/>
    <col min="14" max="14" width="9" style="10" customWidth="1"/>
    <col min="15" max="15" width="7.44140625" style="10" customWidth="1"/>
    <col min="16" max="16" width="4.109375" style="10" customWidth="1"/>
    <col min="17" max="17" width="16.6640625" bestFit="1" customWidth="1"/>
    <col min="18" max="18" width="11.6640625" customWidth="1"/>
  </cols>
  <sheetData>
    <row r="1" spans="1:30" x14ac:dyDescent="0.3">
      <c r="G1" s="10" t="s">
        <v>93</v>
      </c>
      <c r="M1" s="10" t="s">
        <v>93</v>
      </c>
      <c r="S1" s="4" t="s">
        <v>327</v>
      </c>
    </row>
    <row r="2" spans="1:30" x14ac:dyDescent="0.3">
      <c r="G2" s="10" t="s">
        <v>94</v>
      </c>
      <c r="I2" t="s">
        <v>334</v>
      </c>
      <c r="M2" s="10" t="s">
        <v>94</v>
      </c>
      <c r="S2" t="s">
        <v>1</v>
      </c>
      <c r="T2" s="34" t="s">
        <v>99</v>
      </c>
      <c r="U2" s="35" t="s">
        <v>100</v>
      </c>
      <c r="V2" s="34" t="s">
        <v>4</v>
      </c>
      <c r="W2" s="35" t="s">
        <v>5</v>
      </c>
      <c r="X2" s="35" t="s">
        <v>6</v>
      </c>
      <c r="Y2" t="s">
        <v>7</v>
      </c>
      <c r="Z2" t="s">
        <v>8</v>
      </c>
      <c r="AA2" s="34" t="s">
        <v>9</v>
      </c>
      <c r="AB2" s="34" t="s">
        <v>10</v>
      </c>
      <c r="AC2" s="34" t="s">
        <v>11</v>
      </c>
      <c r="AD2" t="s">
        <v>12</v>
      </c>
    </row>
    <row r="3" spans="1:30" ht="28.8" x14ac:dyDescent="0.3">
      <c r="A3" t="s">
        <v>0</v>
      </c>
      <c r="B3" t="s">
        <v>311</v>
      </c>
      <c r="C3" t="s">
        <v>313</v>
      </c>
      <c r="D3" t="s">
        <v>314</v>
      </c>
      <c r="E3" s="55" t="s">
        <v>422</v>
      </c>
      <c r="G3" s="11" t="s">
        <v>321</v>
      </c>
      <c r="H3" s="12" t="s">
        <v>277</v>
      </c>
      <c r="I3" s="13" t="s">
        <v>330</v>
      </c>
      <c r="J3" s="10" t="s">
        <v>370</v>
      </c>
      <c r="L3" s="10" t="s">
        <v>96</v>
      </c>
      <c r="M3" s="11" t="s">
        <v>97</v>
      </c>
      <c r="N3" s="10" t="s">
        <v>98</v>
      </c>
      <c r="O3" s="10" t="s">
        <v>281</v>
      </c>
      <c r="R3" s="48" t="s">
        <v>325</v>
      </c>
      <c r="S3" s="47">
        <v>-1.3120000000000001</v>
      </c>
      <c r="T3" s="47">
        <v>-1.0620000000000001</v>
      </c>
      <c r="U3" s="47">
        <v>-0.39900000000000002</v>
      </c>
      <c r="V3" s="47">
        <v>-14.24</v>
      </c>
      <c r="W3" s="47">
        <v>-17.972999999999999</v>
      </c>
      <c r="X3" s="47">
        <v>6.6420000000000003</v>
      </c>
      <c r="Y3" s="47">
        <v>16.062000000000001</v>
      </c>
      <c r="Z3" s="47">
        <v>-3.8359999999999999</v>
      </c>
      <c r="AA3" s="47">
        <v>0.03</v>
      </c>
      <c r="AB3" s="47">
        <v>-2.1999999999999999E-2</v>
      </c>
      <c r="AC3" s="47">
        <v>-9.4E-2</v>
      </c>
      <c r="AD3" s="47">
        <v>-0.13500000000000001</v>
      </c>
    </row>
    <row r="4" spans="1:30" x14ac:dyDescent="0.3">
      <c r="A4" s="1" t="s">
        <v>104</v>
      </c>
      <c r="J4" s="10" t="s">
        <v>333</v>
      </c>
      <c r="L4" s="10" t="s">
        <v>333</v>
      </c>
      <c r="R4" s="4" t="s">
        <v>336</v>
      </c>
    </row>
    <row r="5" spans="1:30" x14ac:dyDescent="0.3">
      <c r="A5" t="s">
        <v>122</v>
      </c>
      <c r="B5" t="s">
        <v>123</v>
      </c>
      <c r="C5" t="s">
        <v>124</v>
      </c>
      <c r="D5" s="37" t="s">
        <v>125</v>
      </c>
      <c r="E5" t="s">
        <v>416</v>
      </c>
      <c r="G5" s="10">
        <v>7.7144928276009503</v>
      </c>
      <c r="H5" s="14" t="s">
        <v>126</v>
      </c>
      <c r="I5" s="14">
        <v>0.39721558067770529</v>
      </c>
      <c r="J5" s="10">
        <f t="shared" ref="J5:J36" si="0">I5-5</f>
        <v>-4.6027844193222949</v>
      </c>
      <c r="L5" s="10">
        <f>R5-5</f>
        <v>-2.9608110000000023</v>
      </c>
      <c r="M5">
        <f t="shared" ref="M5:M36" si="1">10^(L5)</f>
        <v>1.0944325471992607E-3</v>
      </c>
      <c r="N5">
        <f t="shared" ref="N5:N36" si="2">(LN(2)/(M5))/(60*60*24)</f>
        <v>7.3303163658342482E-3</v>
      </c>
      <c r="O5" s="10">
        <f>N5*24</f>
        <v>0.17592759278002196</v>
      </c>
      <c r="P5" s="10" t="s">
        <v>126</v>
      </c>
      <c r="R5">
        <f>-2.159+SUM(S5:AD5)</f>
        <v>2.0391889999999977</v>
      </c>
      <c r="S5">
        <f>$S$3*INDEX(Descriptors!I$5:I$53,MATCH(SingleSite_QSAR1!$A5,Descriptors!$B$5:$B$53,0))</f>
        <v>9.19712</v>
      </c>
      <c r="T5">
        <f>$T$3*INDEX(Descriptors!M$5:M$53,MATCH(SingleSite_QSAR1!$A5,Descriptors!$B$5:$B$53,0))</f>
        <v>-4.4497800000000005</v>
      </c>
      <c r="U5">
        <f>$U$3*INDEX(Descriptors!V$5:V$53,MATCH(SingleSite_QSAR1!$A5,Descriptors!$B$5:$B$53,0))</f>
        <v>-3.7865100000000003</v>
      </c>
      <c r="V5">
        <f>$V$3*INDEX(Descriptors!O$5:O$53,MATCH(SingleSite_QSAR1!$A5,Descriptors!$B$5:$B$53,0))</f>
        <v>-12.70208</v>
      </c>
      <c r="W5">
        <f>$W$3*INDEX(Descriptors!X$5:X$53,MATCH(SingleSite_QSAR1!$A5,Descriptors!$B$5:$B$53,0))</f>
        <v>-10.478259</v>
      </c>
      <c r="X5">
        <f>$X$3*INDEX(Descriptors!Y$5:Y$53,MATCH(SingleSite_QSAR1!$A5,Descriptors!$B$5:$B$53,0))</f>
        <v>7.9305479999999999</v>
      </c>
      <c r="Y5">
        <f>$Y$3*INDEX(Descriptors!AA$5:AA$53,MATCH(SingleSite_QSAR1!$A5,Descriptors!$B$5:$B$53,0))</f>
        <v>20.350553999999999</v>
      </c>
      <c r="Z5">
        <f>$Z$3*INDEX(Descriptors!AB$5:AB$53,MATCH(SingleSite_QSAR1!$A5,Descriptors!$B$5:$B$53,0))</f>
        <v>-1.6648239999999999</v>
      </c>
      <c r="AA5">
        <f>$AA$3*INDEX(Descriptors!P$5:P$53,MATCH(SingleSite_QSAR1!$A5,Descriptors!$B$5:$B$53,0))</f>
        <v>-0.61980000000000002</v>
      </c>
      <c r="AB5">
        <f>$AB$3*INDEX(Descriptors!Q$5:Q$53,MATCH(SingleSite_QSAR1!$A5,Descriptors!$B$5:$B$53,0))</f>
        <v>0.58101999999999998</v>
      </c>
      <c r="AC5">
        <f>$AC$3*INDEX(Descriptors!R$5:R$53,MATCH(SingleSite_QSAR1!$A5,Descriptors!$B$5:$B$53,0))</f>
        <v>-0.1598</v>
      </c>
      <c r="AD5">
        <f>$AD$3*INDEX(Descriptors!AC$5:AC$53,MATCH(SingleSite_QSAR1!$A5,Descriptors!$B$5:$B$53,0))</f>
        <v>0</v>
      </c>
    </row>
    <row r="6" spans="1:30" x14ac:dyDescent="0.3">
      <c r="A6" t="s">
        <v>127</v>
      </c>
      <c r="B6" t="s">
        <v>123</v>
      </c>
      <c r="C6" t="s">
        <v>124</v>
      </c>
      <c r="D6" s="37" t="s">
        <v>125</v>
      </c>
      <c r="E6" s="2" t="s">
        <v>416</v>
      </c>
      <c r="G6" s="10">
        <v>6.1478985874030796</v>
      </c>
      <c r="H6" t="s">
        <v>126</v>
      </c>
      <c r="I6">
        <v>0.49579626529114723</v>
      </c>
      <c r="J6" s="10">
        <f t="shared" si="0"/>
        <v>-4.5042037347088524</v>
      </c>
      <c r="L6" s="10">
        <f t="shared" ref="L6:L36" si="3">R6-5</f>
        <v>-2.9608110000000023</v>
      </c>
      <c r="M6">
        <f t="shared" si="1"/>
        <v>1.0944325471992607E-3</v>
      </c>
      <c r="N6">
        <f t="shared" si="2"/>
        <v>7.3303163658342482E-3</v>
      </c>
      <c r="O6" s="10">
        <f>N6*24</f>
        <v>0.17592759278002196</v>
      </c>
      <c r="P6" s="10" t="s">
        <v>126</v>
      </c>
      <c r="R6">
        <f t="shared" ref="R6:R36" si="4">-2.159+SUM(S6:AD6)</f>
        <v>2.0391889999999977</v>
      </c>
      <c r="S6">
        <f>$S$3*INDEX(Descriptors!I$5:I$53,MATCH(SingleSite_QSAR1!$A6,Descriptors!$B$5:$B$53,0))</f>
        <v>9.19712</v>
      </c>
      <c r="T6">
        <f>$T$3*INDEX(Descriptors!M$5:M$53,MATCH(SingleSite_QSAR1!$A6,Descriptors!$B$5:$B$53,0))</f>
        <v>-4.4497800000000005</v>
      </c>
      <c r="U6">
        <f>$U$3*INDEX(Descriptors!V$5:V$53,MATCH(SingleSite_QSAR1!$A6,Descriptors!$B$5:$B$53,0))</f>
        <v>-3.7865100000000003</v>
      </c>
      <c r="V6">
        <f>$V$3*INDEX(Descriptors!O$5:O$53,MATCH(SingleSite_QSAR1!$A6,Descriptors!$B$5:$B$53,0))</f>
        <v>-12.70208</v>
      </c>
      <c r="W6">
        <f>$W$3*INDEX(Descriptors!X$5:X$53,MATCH(SingleSite_QSAR1!$A6,Descriptors!$B$5:$B$53,0))</f>
        <v>-10.478259</v>
      </c>
      <c r="X6">
        <f>$X$3*INDEX(Descriptors!Y$5:Y$53,MATCH(SingleSite_QSAR1!$A6,Descriptors!$B$5:$B$53,0))</f>
        <v>7.9305479999999999</v>
      </c>
      <c r="Y6">
        <f>$Y$3*INDEX(Descriptors!AA$5:AA$53,MATCH(SingleSite_QSAR1!$A6,Descriptors!$B$5:$B$53,0))</f>
        <v>20.350553999999999</v>
      </c>
      <c r="Z6">
        <f>$Z$3*INDEX(Descriptors!AB$5:AB$53,MATCH(SingleSite_QSAR1!$A6,Descriptors!$B$5:$B$53,0))</f>
        <v>-1.6648239999999999</v>
      </c>
      <c r="AA6">
        <f>$AA$3*INDEX(Descriptors!P$5:P$53,MATCH(SingleSite_QSAR1!$A6,Descriptors!$B$5:$B$53,0))</f>
        <v>-0.61980000000000002</v>
      </c>
      <c r="AB6">
        <f>$AB$3*INDEX(Descriptors!Q$5:Q$53,MATCH(SingleSite_QSAR1!$A6,Descriptors!$B$5:$B$53,0))</f>
        <v>0.58101999999999998</v>
      </c>
      <c r="AC6">
        <f>$AC$3*INDEX(Descriptors!R$5:R$53,MATCH(SingleSite_QSAR1!$A6,Descriptors!$B$5:$B$53,0))</f>
        <v>-0.1598</v>
      </c>
      <c r="AD6">
        <f>$AD$3*INDEX(Descriptors!AC$5:AC$53,MATCH(SingleSite_QSAR1!$A6,Descriptors!$B$5:$B$53,0))</f>
        <v>0</v>
      </c>
    </row>
    <row r="7" spans="1:30" x14ac:dyDescent="0.3">
      <c r="A7" s="2" t="s">
        <v>128</v>
      </c>
      <c r="B7" t="s">
        <v>129</v>
      </c>
      <c r="C7" s="42" t="s">
        <v>130</v>
      </c>
      <c r="D7" s="37" t="s">
        <v>125</v>
      </c>
      <c r="E7" t="s">
        <v>416</v>
      </c>
      <c r="G7" s="10">
        <v>4.7307342380558639</v>
      </c>
      <c r="H7" t="s">
        <v>126</v>
      </c>
      <c r="I7">
        <v>0.60959440922522001</v>
      </c>
      <c r="J7" s="10">
        <f t="shared" si="0"/>
        <v>-4.3904055907747797</v>
      </c>
      <c r="L7" s="10">
        <f t="shared" si="3"/>
        <v>-2.9084609999999911</v>
      </c>
      <c r="M7">
        <f t="shared" si="1"/>
        <v>1.2346361815325027E-3</v>
      </c>
      <c r="N7">
        <f t="shared" si="2"/>
        <v>6.4978954383779373E-3</v>
      </c>
      <c r="O7" s="10">
        <f>N7*24</f>
        <v>0.15594949052107049</v>
      </c>
      <c r="P7" s="10" t="s">
        <v>126</v>
      </c>
      <c r="R7">
        <f t="shared" si="4"/>
        <v>2.0915390000000089</v>
      </c>
      <c r="S7">
        <f>$S$3*INDEX(Descriptors!I$5:I$53,MATCH(SingleSite_QSAR1!$A7,Descriptors!$B$5:$B$53,0))</f>
        <v>9.3283200000000015</v>
      </c>
      <c r="T7">
        <f>$T$3*INDEX(Descriptors!M$5:M$53,MATCH(SingleSite_QSAR1!$A7,Descriptors!$B$5:$B$53,0))</f>
        <v>-4.4604000000000008</v>
      </c>
      <c r="U7">
        <f>$U$3*INDEX(Descriptors!V$5:V$53,MATCH(SingleSite_QSAR1!$A7,Descriptors!$B$5:$B$53,0))</f>
        <v>-3.7865100000000003</v>
      </c>
      <c r="V7">
        <f>$V$3*INDEX(Descriptors!O$5:O$53,MATCH(SingleSite_QSAR1!$A7,Descriptors!$B$5:$B$53,0))</f>
        <v>-14.766879999999999</v>
      </c>
      <c r="W7">
        <f>$W$3*INDEX(Descriptors!X$5:X$53,MATCH(SingleSite_QSAR1!$A7,Descriptors!$B$5:$B$53,0))</f>
        <v>-10.478259</v>
      </c>
      <c r="X7">
        <f>$X$3*INDEX(Descriptors!Y$5:Y$53,MATCH(SingleSite_QSAR1!$A7,Descriptors!$B$5:$B$53,0))</f>
        <v>7.9305479999999999</v>
      </c>
      <c r="Y7">
        <f>$Y$3*INDEX(Descriptors!AA$5:AA$53,MATCH(SingleSite_QSAR1!$A7,Descriptors!$B$5:$B$53,0))</f>
        <v>21.780072000000004</v>
      </c>
      <c r="Z7">
        <f>$Z$3*INDEX(Descriptors!AB$5:AB$53,MATCH(SingleSite_QSAR1!$A7,Descriptors!$B$5:$B$53,0))</f>
        <v>-1.0433920000000001</v>
      </c>
      <c r="AA7">
        <f>$AA$3*INDEX(Descriptors!P$5:P$53,MATCH(SingleSite_QSAR1!$A7,Descriptors!$B$5:$B$53,0))</f>
        <v>1.1193</v>
      </c>
      <c r="AB7">
        <f>$AB$3*INDEX(Descriptors!Q$5:Q$53,MATCH(SingleSite_QSAR1!$A7,Descriptors!$B$5:$B$53,0))</f>
        <v>-0.40810000000000002</v>
      </c>
      <c r="AC7">
        <f>$AC$3*INDEX(Descriptors!R$5:R$53,MATCH(SingleSite_QSAR1!$A7,Descriptors!$B$5:$B$53,0))</f>
        <v>-0.15415999999999999</v>
      </c>
      <c r="AD7">
        <f>$AD$3*INDEX(Descriptors!AC$5:AC$53,MATCH(SingleSite_QSAR1!$A7,Descriptors!$B$5:$B$53,0))</f>
        <v>-0.81</v>
      </c>
    </row>
    <row r="8" spans="1:30" ht="13.5" customHeight="1" x14ac:dyDescent="0.3">
      <c r="A8" t="s">
        <v>131</v>
      </c>
      <c r="B8" t="s">
        <v>132</v>
      </c>
      <c r="C8" s="42" t="s">
        <v>130</v>
      </c>
      <c r="D8" t="s">
        <v>133</v>
      </c>
      <c r="E8" t="s">
        <v>416</v>
      </c>
      <c r="G8" s="10">
        <v>13.511640946587621</v>
      </c>
      <c r="H8" t="s">
        <v>134</v>
      </c>
      <c r="I8">
        <v>1.9319661147281728</v>
      </c>
      <c r="J8" s="10">
        <f t="shared" si="0"/>
        <v>-3.0680338852718272</v>
      </c>
      <c r="L8" s="10">
        <f t="shared" si="3"/>
        <v>-2.9862179999999965</v>
      </c>
      <c r="M8">
        <f t="shared" si="1"/>
        <v>1.0322431272689234E-3</v>
      </c>
      <c r="N8">
        <f t="shared" si="2"/>
        <v>7.7719450002657611E-3</v>
      </c>
      <c r="O8" s="10">
        <f>N8*1440</f>
        <v>11.191600800382696</v>
      </c>
      <c r="P8" s="10" t="s">
        <v>134</v>
      </c>
      <c r="R8">
        <f t="shared" si="4"/>
        <v>2.0137820000000035</v>
      </c>
      <c r="S8">
        <f>$S$3*INDEX(Descriptors!I$5:I$53,MATCH(SingleSite_QSAR1!$A8,Descriptors!$B$5:$B$53,0))</f>
        <v>9.36768</v>
      </c>
      <c r="T8">
        <f>$T$3*INDEX(Descriptors!M$5:M$53,MATCH(SingleSite_QSAR1!$A8,Descriptors!$B$5:$B$53,0))</f>
        <v>-4.4604000000000008</v>
      </c>
      <c r="U8">
        <f>$U$3*INDEX(Descriptors!V$5:V$53,MATCH(SingleSite_QSAR1!$A8,Descriptors!$B$5:$B$53,0))</f>
        <v>-3.4274100000000001</v>
      </c>
      <c r="V8">
        <f>$V$3*INDEX(Descriptors!O$5:O$53,MATCH(SingleSite_QSAR1!$A8,Descriptors!$B$5:$B$53,0))</f>
        <v>-14.766879999999999</v>
      </c>
      <c r="W8">
        <f>$W$3*INDEX(Descriptors!X$5:X$53,MATCH(SingleSite_QSAR1!$A8,Descriptors!$B$5:$B$53,0))</f>
        <v>-12.724883999999999</v>
      </c>
      <c r="X8">
        <f>$X$3*INDEX(Descriptors!Y$5:Y$53,MATCH(SingleSite_QSAR1!$A8,Descriptors!$B$5:$B$53,0))</f>
        <v>9.2190960000000004</v>
      </c>
      <c r="Y8">
        <f>$Y$3*INDEX(Descriptors!AA$5:AA$53,MATCH(SingleSite_QSAR1!$A8,Descriptors!$B$5:$B$53,0))</f>
        <v>22.261932000000002</v>
      </c>
      <c r="Z8">
        <f>$Z$3*INDEX(Descriptors!AB$5:AB$53,MATCH(SingleSite_QSAR1!$A8,Descriptors!$B$5:$B$53,0))</f>
        <v>-1.0433920000000001</v>
      </c>
      <c r="AA8">
        <f>$AA$3*INDEX(Descriptors!P$5:P$53,MATCH(SingleSite_QSAR1!$A8,Descriptors!$B$5:$B$53,0))</f>
        <v>1.1193</v>
      </c>
      <c r="AB8">
        <f>$AB$3*INDEX(Descriptors!Q$5:Q$53,MATCH(SingleSite_QSAR1!$A8,Descriptors!$B$5:$B$53,0))</f>
        <v>-0.40810000000000002</v>
      </c>
      <c r="AC8">
        <f>$AC$3*INDEX(Descriptors!R$5:R$53,MATCH(SingleSite_QSAR1!$A8,Descriptors!$B$5:$B$53,0))</f>
        <v>-0.15415999999999999</v>
      </c>
      <c r="AD8">
        <f>$AD$3*INDEX(Descriptors!AC$5:AC$53,MATCH(SingleSite_QSAR1!$A8,Descriptors!$B$5:$B$53,0))</f>
        <v>-0.81</v>
      </c>
    </row>
    <row r="9" spans="1:30" x14ac:dyDescent="0.3">
      <c r="A9" t="s">
        <v>135</v>
      </c>
      <c r="B9" t="s">
        <v>136</v>
      </c>
      <c r="C9" s="40" t="s">
        <v>65</v>
      </c>
      <c r="D9" t="s">
        <v>137</v>
      </c>
      <c r="E9" t="s">
        <v>416</v>
      </c>
      <c r="G9" s="10">
        <v>0.11289042028663608</v>
      </c>
      <c r="H9" t="s">
        <v>138</v>
      </c>
      <c r="I9">
        <v>5.7881683711411673</v>
      </c>
      <c r="J9" s="10">
        <f t="shared" si="0"/>
        <v>0.78816837114116733</v>
      </c>
      <c r="L9" s="10">
        <f t="shared" si="3"/>
        <v>-0.85568399999999567</v>
      </c>
      <c r="M9">
        <f t="shared" si="1"/>
        <v>0.13941708562411162</v>
      </c>
      <c r="N9">
        <f t="shared" si="2"/>
        <v>5.7543426446786508E-5</v>
      </c>
      <c r="O9" s="10">
        <f t="shared" ref="O9:O16" si="5">N9*86400</f>
        <v>4.9717520450023542</v>
      </c>
      <c r="P9" t="s">
        <v>138</v>
      </c>
      <c r="R9">
        <f t="shared" si="4"/>
        <v>4.1443160000000043</v>
      </c>
      <c r="S9">
        <f>$S$3*INDEX(Descriptors!I$5:I$53,MATCH(SingleSite_QSAR1!$A9,Descriptors!$B$5:$B$53,0))</f>
        <v>11.125760000000001</v>
      </c>
      <c r="T9">
        <f>$T$3*INDEX(Descriptors!M$5:M$53,MATCH(SingleSite_QSAR1!$A9,Descriptors!$B$5:$B$53,0))</f>
        <v>-2.7081</v>
      </c>
      <c r="U9">
        <f>$U$3*INDEX(Descriptors!V$5:V$53,MATCH(SingleSite_QSAR1!$A9,Descriptors!$B$5:$B$53,0))</f>
        <v>-4.06182</v>
      </c>
      <c r="V9">
        <f>$V$3*INDEX(Descriptors!O$5:O$53,MATCH(SingleSite_QSAR1!$A9,Descriptors!$B$5:$B$53,0))</f>
        <v>-14.36816</v>
      </c>
      <c r="W9">
        <f>$W$3*INDEX(Descriptors!X$5:X$53,MATCH(SingleSite_QSAR1!$A9,Descriptors!$B$5:$B$53,0))</f>
        <v>-12.652991999999999</v>
      </c>
      <c r="X9">
        <f>$X$3*INDEX(Descriptors!Y$5:Y$53,MATCH(SingleSite_QSAR1!$A9,Descriptors!$B$5:$B$53,0))</f>
        <v>8.9534160000000007</v>
      </c>
      <c r="Y9">
        <f>$Y$3*INDEX(Descriptors!AA$5:AA$53,MATCH(SingleSite_QSAR1!$A9,Descriptors!$B$5:$B$53,0))</f>
        <v>21.844320000000003</v>
      </c>
      <c r="Z9">
        <f>$Z$3*INDEX(Descriptors!AB$5:AB$53,MATCH(SingleSite_QSAR1!$A9,Descriptors!$B$5:$B$53,0))</f>
        <v>-1.622628</v>
      </c>
      <c r="AA9">
        <f>$AA$3*INDEX(Descriptors!P$5:P$53,MATCH(SingleSite_QSAR1!$A9,Descriptors!$B$5:$B$53,0))</f>
        <v>2.3469000000000002</v>
      </c>
      <c r="AB9">
        <f>$AB$3*INDEX(Descriptors!Q$5:Q$53,MATCH(SingleSite_QSAR1!$A9,Descriptors!$B$5:$B$53,0))</f>
        <v>-1.56948</v>
      </c>
      <c r="AC9">
        <f>$AC$3*INDEX(Descriptors!R$5:R$53,MATCH(SingleSite_QSAR1!$A9,Descriptors!$B$5:$B$53,0))</f>
        <v>-0.1739</v>
      </c>
      <c r="AD9">
        <f>$AD$3*INDEX(Descriptors!AC$5:AC$53,MATCH(SingleSite_QSAR1!$A9,Descriptors!$B$5:$B$53,0))</f>
        <v>-0.81</v>
      </c>
    </row>
    <row r="10" spans="1:30" x14ac:dyDescent="0.3">
      <c r="A10" t="s">
        <v>139</v>
      </c>
      <c r="B10" t="s">
        <v>140</v>
      </c>
      <c r="C10" s="40" t="s">
        <v>141</v>
      </c>
      <c r="D10" t="s">
        <v>142</v>
      </c>
      <c r="E10" t="s">
        <v>416</v>
      </c>
      <c r="G10" s="10">
        <v>8.1450902533483638E-2</v>
      </c>
      <c r="H10" t="s">
        <v>138</v>
      </c>
      <c r="I10">
        <v>5.9299295600845872</v>
      </c>
      <c r="J10" s="10">
        <f t="shared" si="0"/>
        <v>0.92992956008458716</v>
      </c>
      <c r="L10" s="10">
        <f t="shared" si="3"/>
        <v>-0.72126199999999496</v>
      </c>
      <c r="M10">
        <f t="shared" si="1"/>
        <v>0.18999317484352143</v>
      </c>
      <c r="N10">
        <f t="shared" si="2"/>
        <v>4.222539477349001E-5</v>
      </c>
      <c r="O10" s="10">
        <f t="shared" si="5"/>
        <v>3.6482741084295367</v>
      </c>
      <c r="P10" t="s">
        <v>138</v>
      </c>
      <c r="R10">
        <f t="shared" si="4"/>
        <v>4.278738000000005</v>
      </c>
      <c r="S10">
        <f>$S$3*INDEX(Descriptors!I$5:I$53,MATCH(SingleSite_QSAR1!$A10,Descriptors!$B$5:$B$53,0))</f>
        <v>11.125760000000001</v>
      </c>
      <c r="T10">
        <f>$T$3*INDEX(Descriptors!M$5:M$53,MATCH(SingleSite_QSAR1!$A10,Descriptors!$B$5:$B$53,0))</f>
        <v>-2.7081</v>
      </c>
      <c r="U10">
        <f>$U$3*INDEX(Descriptors!V$5:V$53,MATCH(SingleSite_QSAR1!$A10,Descriptors!$B$5:$B$53,0))</f>
        <v>-4.00197</v>
      </c>
      <c r="V10">
        <f>$V$3*INDEX(Descriptors!O$5:O$53,MATCH(SingleSite_QSAR1!$A10,Descriptors!$B$5:$B$53,0))</f>
        <v>-14.36816</v>
      </c>
      <c r="W10">
        <f>$W$3*INDEX(Descriptors!X$5:X$53,MATCH(SingleSite_QSAR1!$A10,Descriptors!$B$5:$B$53,0))</f>
        <v>-12.473261999999998</v>
      </c>
      <c r="X10">
        <f>$X$3*INDEX(Descriptors!Y$5:Y$53,MATCH(SingleSite_QSAR1!$A10,Descriptors!$B$5:$B$53,0))</f>
        <v>8.9002800000000004</v>
      </c>
      <c r="Y10">
        <f>$Y$3*INDEX(Descriptors!AA$5:AA$53,MATCH(SingleSite_QSAR1!$A10,Descriptors!$B$5:$B$53,0))</f>
        <v>21.796134000000002</v>
      </c>
      <c r="Z10">
        <f>$Z$3*INDEX(Descriptors!AB$5:AB$53,MATCH(SingleSite_QSAR1!$A10,Descriptors!$B$5:$B$53,0))</f>
        <v>-1.6264639999999999</v>
      </c>
      <c r="AA10">
        <f>$AA$3*INDEX(Descriptors!P$5:P$53,MATCH(SingleSite_QSAR1!$A10,Descriptors!$B$5:$B$53,0))</f>
        <v>2.3469000000000002</v>
      </c>
      <c r="AB10">
        <f>$AB$3*INDEX(Descriptors!Q$5:Q$53,MATCH(SingleSite_QSAR1!$A10,Descriptors!$B$5:$B$53,0))</f>
        <v>-1.56948</v>
      </c>
      <c r="AC10">
        <f>$AC$3*INDEX(Descriptors!R$5:R$53,MATCH(SingleSite_QSAR1!$A10,Descriptors!$B$5:$B$53,0))</f>
        <v>-0.1739</v>
      </c>
      <c r="AD10">
        <f>$AD$3*INDEX(Descriptors!AC$5:AC$53,MATCH(SingleSite_QSAR1!$A10,Descriptors!$B$5:$B$53,0))</f>
        <v>-0.81</v>
      </c>
    </row>
    <row r="11" spans="1:30" x14ac:dyDescent="0.3">
      <c r="A11" t="s">
        <v>143</v>
      </c>
      <c r="B11" t="s">
        <v>144</v>
      </c>
      <c r="C11" s="40" t="s">
        <v>65</v>
      </c>
      <c r="D11" t="s">
        <v>145</v>
      </c>
      <c r="E11" t="s">
        <v>416</v>
      </c>
      <c r="G11" s="10">
        <v>9.5474818258945673E-2</v>
      </c>
      <c r="H11" t="s">
        <v>138</v>
      </c>
      <c r="I11">
        <v>5.8609366207000937</v>
      </c>
      <c r="J11" s="10">
        <f t="shared" si="0"/>
        <v>0.86093662070009369</v>
      </c>
      <c r="L11" s="10">
        <f t="shared" si="3"/>
        <v>-0.47044699999999562</v>
      </c>
      <c r="M11">
        <f t="shared" si="1"/>
        <v>0.33849557833405647</v>
      </c>
      <c r="N11">
        <f t="shared" si="2"/>
        <v>2.3700566050287006E-5</v>
      </c>
      <c r="O11" s="10">
        <f t="shared" si="5"/>
        <v>2.0477289067447972</v>
      </c>
      <c r="P11" t="s">
        <v>138</v>
      </c>
      <c r="R11">
        <f t="shared" si="4"/>
        <v>4.5295530000000044</v>
      </c>
      <c r="S11">
        <f>$S$3*INDEX(Descriptors!I$5:I$53,MATCH(SingleSite_QSAR1!$A11,Descriptors!$B$5:$B$53,0))</f>
        <v>11.125760000000001</v>
      </c>
      <c r="T11">
        <f>$T$3*INDEX(Descriptors!M$5:M$53,MATCH(SingleSite_QSAR1!$A11,Descriptors!$B$5:$B$53,0))</f>
        <v>-2.7081</v>
      </c>
      <c r="U11">
        <f>$U$3*INDEX(Descriptors!V$5:V$53,MATCH(SingleSite_QSAR1!$A11,Descriptors!$B$5:$B$53,0))</f>
        <v>-3.7625700000000002</v>
      </c>
      <c r="V11">
        <f>$V$3*INDEX(Descriptors!O$5:O$53,MATCH(SingleSite_QSAR1!$A11,Descriptors!$B$5:$B$53,0))</f>
        <v>-14.36816</v>
      </c>
      <c r="W11">
        <f>$W$3*INDEX(Descriptors!X$5:X$53,MATCH(SingleSite_QSAR1!$A11,Descriptors!$B$5:$B$53,0))</f>
        <v>-12.527180999999999</v>
      </c>
      <c r="X11">
        <f>$X$3*INDEX(Descriptors!Y$5:Y$53,MATCH(SingleSite_QSAR1!$A11,Descriptors!$B$5:$B$53,0))</f>
        <v>8.9334900000000008</v>
      </c>
      <c r="Y11">
        <f>$Y$3*INDEX(Descriptors!AA$5:AA$53,MATCH(SingleSite_QSAR1!$A11,Descriptors!$B$5:$B$53,0))</f>
        <v>21.828258000000002</v>
      </c>
      <c r="Z11">
        <f>$Z$3*INDEX(Descriptors!AB$5:AB$53,MATCH(SingleSite_QSAR1!$A11,Descriptors!$B$5:$B$53,0))</f>
        <v>-1.6264639999999999</v>
      </c>
      <c r="AA11">
        <f>$AA$3*INDEX(Descriptors!P$5:P$53,MATCH(SingleSite_QSAR1!$A11,Descriptors!$B$5:$B$53,0))</f>
        <v>2.3469000000000002</v>
      </c>
      <c r="AB11">
        <f>$AB$3*INDEX(Descriptors!Q$5:Q$53,MATCH(SingleSite_QSAR1!$A11,Descriptors!$B$5:$B$53,0))</f>
        <v>-1.56948</v>
      </c>
      <c r="AC11">
        <f>$AC$3*INDEX(Descriptors!R$5:R$53,MATCH(SingleSite_QSAR1!$A11,Descriptors!$B$5:$B$53,0))</f>
        <v>-0.1739</v>
      </c>
      <c r="AD11">
        <f>$AD$3*INDEX(Descriptors!AC$5:AC$53,MATCH(SingleSite_QSAR1!$A11,Descriptors!$B$5:$B$53,0))</f>
        <v>-0.81</v>
      </c>
    </row>
    <row r="12" spans="1:30" x14ac:dyDescent="0.3">
      <c r="A12" t="s">
        <v>143</v>
      </c>
      <c r="B12" t="s">
        <v>144</v>
      </c>
      <c r="C12" s="40" t="s">
        <v>65</v>
      </c>
      <c r="D12" t="s">
        <v>145</v>
      </c>
      <c r="E12" t="s">
        <v>416</v>
      </c>
      <c r="G12" s="10">
        <v>5.3764014871504444E-2</v>
      </c>
      <c r="H12" t="s">
        <v>138</v>
      </c>
      <c r="I12">
        <v>6.1103337684950061</v>
      </c>
      <c r="J12" s="10">
        <f t="shared" si="0"/>
        <v>1.1103337684950061</v>
      </c>
      <c r="L12" s="10">
        <f t="shared" si="3"/>
        <v>-0.47044699999999562</v>
      </c>
      <c r="M12">
        <f t="shared" si="1"/>
        <v>0.33849557833405647</v>
      </c>
      <c r="N12">
        <f t="shared" si="2"/>
        <v>2.3700566050287006E-5</v>
      </c>
      <c r="O12" s="10">
        <f t="shared" si="5"/>
        <v>2.0477289067447972</v>
      </c>
      <c r="P12" t="s">
        <v>138</v>
      </c>
      <c r="R12">
        <f t="shared" si="4"/>
        <v>4.5295530000000044</v>
      </c>
      <c r="S12">
        <f>$S$3*INDEX(Descriptors!I$5:I$53,MATCH(SingleSite_QSAR1!$A12,Descriptors!$B$5:$B$53,0))</f>
        <v>11.125760000000001</v>
      </c>
      <c r="T12">
        <f>$T$3*INDEX(Descriptors!M$5:M$53,MATCH(SingleSite_QSAR1!$A12,Descriptors!$B$5:$B$53,0))</f>
        <v>-2.7081</v>
      </c>
      <c r="U12">
        <f>$U$3*INDEX(Descriptors!V$5:V$53,MATCH(SingleSite_QSAR1!$A12,Descriptors!$B$5:$B$53,0))</f>
        <v>-3.7625700000000002</v>
      </c>
      <c r="V12">
        <f>$V$3*INDEX(Descriptors!O$5:O$53,MATCH(SingleSite_QSAR1!$A12,Descriptors!$B$5:$B$53,0))</f>
        <v>-14.36816</v>
      </c>
      <c r="W12">
        <f>$W$3*INDEX(Descriptors!X$5:X$53,MATCH(SingleSite_QSAR1!$A12,Descriptors!$B$5:$B$53,0))</f>
        <v>-12.527180999999999</v>
      </c>
      <c r="X12">
        <f>$X$3*INDEX(Descriptors!Y$5:Y$53,MATCH(SingleSite_QSAR1!$A12,Descriptors!$B$5:$B$53,0))</f>
        <v>8.9334900000000008</v>
      </c>
      <c r="Y12">
        <f>$Y$3*INDEX(Descriptors!AA$5:AA$53,MATCH(SingleSite_QSAR1!$A12,Descriptors!$B$5:$B$53,0))</f>
        <v>21.828258000000002</v>
      </c>
      <c r="Z12">
        <f>$Z$3*INDEX(Descriptors!AB$5:AB$53,MATCH(SingleSite_QSAR1!$A12,Descriptors!$B$5:$B$53,0))</f>
        <v>-1.6264639999999999</v>
      </c>
      <c r="AA12">
        <f>$AA$3*INDEX(Descriptors!P$5:P$53,MATCH(SingleSite_QSAR1!$A12,Descriptors!$B$5:$B$53,0))</f>
        <v>2.3469000000000002</v>
      </c>
      <c r="AB12">
        <f>$AB$3*INDEX(Descriptors!Q$5:Q$53,MATCH(SingleSite_QSAR1!$A12,Descriptors!$B$5:$B$53,0))</f>
        <v>-1.56948</v>
      </c>
      <c r="AC12">
        <f>$AC$3*INDEX(Descriptors!R$5:R$53,MATCH(SingleSite_QSAR1!$A12,Descriptors!$B$5:$B$53,0))</f>
        <v>-0.1739</v>
      </c>
      <c r="AD12">
        <f>$AD$3*INDEX(Descriptors!AC$5:AC$53,MATCH(SingleSite_QSAR1!$A12,Descriptors!$B$5:$B$53,0))</f>
        <v>-0.81</v>
      </c>
    </row>
    <row r="13" spans="1:30" x14ac:dyDescent="0.3">
      <c r="A13" t="s">
        <v>146</v>
      </c>
      <c r="B13" t="s">
        <v>147</v>
      </c>
      <c r="C13" s="40" t="s">
        <v>141</v>
      </c>
      <c r="D13" t="s">
        <v>148</v>
      </c>
      <c r="E13" s="2" t="s">
        <v>416</v>
      </c>
      <c r="G13" s="10">
        <v>5.8741286488130964</v>
      </c>
      <c r="H13" t="s">
        <v>138</v>
      </c>
      <c r="I13">
        <v>4.071882007306125</v>
      </c>
      <c r="J13" s="10">
        <f t="shared" si="0"/>
        <v>-0.92811799269387496</v>
      </c>
      <c r="L13" s="10">
        <f t="shared" si="3"/>
        <v>-0.3418219999999943</v>
      </c>
      <c r="M13">
        <f t="shared" si="1"/>
        <v>0.45517457984395099</v>
      </c>
      <c r="N13">
        <f t="shared" si="2"/>
        <v>1.7625186395046043E-5</v>
      </c>
      <c r="O13" s="10">
        <f t="shared" si="5"/>
        <v>1.5228161045319781</v>
      </c>
      <c r="P13" t="s">
        <v>138</v>
      </c>
      <c r="R13">
        <f t="shared" si="4"/>
        <v>4.6581780000000057</v>
      </c>
      <c r="S13">
        <f>$S$3*INDEX(Descriptors!I$5:I$53,MATCH(SingleSite_QSAR1!$A13,Descriptors!$B$5:$B$53,0))</f>
        <v>11.125760000000001</v>
      </c>
      <c r="T13">
        <f>$T$3*INDEX(Descriptors!M$5:M$53,MATCH(SingleSite_QSAR1!$A13,Descriptors!$B$5:$B$53,0))</f>
        <v>-2.7081</v>
      </c>
      <c r="U13">
        <f>$U$3*INDEX(Descriptors!V$5:V$53,MATCH(SingleSite_QSAR1!$A13,Descriptors!$B$5:$B$53,0))</f>
        <v>-3.6747900000000007</v>
      </c>
      <c r="V13">
        <f>$V$3*INDEX(Descriptors!O$5:O$53,MATCH(SingleSite_QSAR1!$A13,Descriptors!$B$5:$B$53,0))</f>
        <v>-14.36816</v>
      </c>
      <c r="W13">
        <f>$W$3*INDEX(Descriptors!X$5:X$53,MATCH(SingleSite_QSAR1!$A13,Descriptors!$B$5:$B$53,0))</f>
        <v>-12.652991999999999</v>
      </c>
      <c r="X13">
        <f>$X$3*INDEX(Descriptors!Y$5:Y$53,MATCH(SingleSite_QSAR1!$A13,Descriptors!$B$5:$B$53,0))</f>
        <v>9.0198360000000015</v>
      </c>
      <c r="Y13">
        <f>$Y$3*INDEX(Descriptors!AA$5:AA$53,MATCH(SingleSite_QSAR1!$A13,Descriptors!$B$5:$B$53,0))</f>
        <v>21.908568000000002</v>
      </c>
      <c r="Z13">
        <f>$Z$3*INDEX(Descriptors!AB$5:AB$53,MATCH(SingleSite_QSAR1!$A13,Descriptors!$B$5:$B$53,0))</f>
        <v>-1.6264639999999999</v>
      </c>
      <c r="AA13">
        <f>$AA$3*INDEX(Descriptors!P$5:P$53,MATCH(SingleSite_QSAR1!$A13,Descriptors!$B$5:$B$53,0))</f>
        <v>2.3469000000000002</v>
      </c>
      <c r="AB13">
        <f>$AB$3*INDEX(Descriptors!Q$5:Q$53,MATCH(SingleSite_QSAR1!$A13,Descriptors!$B$5:$B$53,0))</f>
        <v>-1.56948</v>
      </c>
      <c r="AC13">
        <f>$AC$3*INDEX(Descriptors!R$5:R$53,MATCH(SingleSite_QSAR1!$A13,Descriptors!$B$5:$B$53,0))</f>
        <v>-0.1739</v>
      </c>
      <c r="AD13">
        <f>$AD$3*INDEX(Descriptors!AC$5:AC$53,MATCH(SingleSite_QSAR1!$A13,Descriptors!$B$5:$B$53,0))</f>
        <v>-0.81</v>
      </c>
    </row>
    <row r="14" spans="1:30" x14ac:dyDescent="0.3">
      <c r="A14" t="s">
        <v>146</v>
      </c>
      <c r="B14" t="s">
        <v>147</v>
      </c>
      <c r="C14" s="40" t="s">
        <v>141</v>
      </c>
      <c r="D14" t="s">
        <v>148</v>
      </c>
      <c r="E14" t="s">
        <v>416</v>
      </c>
      <c r="G14" s="10">
        <v>3.0885710670864229E-2</v>
      </c>
      <c r="H14" t="s">
        <v>138</v>
      </c>
      <c r="I14">
        <v>6.3510678622717371</v>
      </c>
      <c r="J14" s="10">
        <f t="shared" si="0"/>
        <v>1.3510678622717371</v>
      </c>
      <c r="L14" s="10">
        <f t="shared" si="3"/>
        <v>-0.3418219999999943</v>
      </c>
      <c r="M14">
        <f t="shared" si="1"/>
        <v>0.45517457984395099</v>
      </c>
      <c r="N14">
        <f t="shared" si="2"/>
        <v>1.7625186395046043E-5</v>
      </c>
      <c r="O14" s="10">
        <f t="shared" si="5"/>
        <v>1.5228161045319781</v>
      </c>
      <c r="P14" t="s">
        <v>138</v>
      </c>
      <c r="R14">
        <f t="shared" si="4"/>
        <v>4.6581780000000057</v>
      </c>
      <c r="S14">
        <f>$S$3*INDEX(Descriptors!I$5:I$53,MATCH(SingleSite_QSAR1!$A14,Descriptors!$B$5:$B$53,0))</f>
        <v>11.125760000000001</v>
      </c>
      <c r="T14">
        <f>$T$3*INDEX(Descriptors!M$5:M$53,MATCH(SingleSite_QSAR1!$A14,Descriptors!$B$5:$B$53,0))</f>
        <v>-2.7081</v>
      </c>
      <c r="U14">
        <f>$U$3*INDEX(Descriptors!V$5:V$53,MATCH(SingleSite_QSAR1!$A14,Descriptors!$B$5:$B$53,0))</f>
        <v>-3.6747900000000007</v>
      </c>
      <c r="V14">
        <f>$V$3*INDEX(Descriptors!O$5:O$53,MATCH(SingleSite_QSAR1!$A14,Descriptors!$B$5:$B$53,0))</f>
        <v>-14.36816</v>
      </c>
      <c r="W14">
        <f>$W$3*INDEX(Descriptors!X$5:X$53,MATCH(SingleSite_QSAR1!$A14,Descriptors!$B$5:$B$53,0))</f>
        <v>-12.652991999999999</v>
      </c>
      <c r="X14">
        <f>$X$3*INDEX(Descriptors!Y$5:Y$53,MATCH(SingleSite_QSAR1!$A14,Descriptors!$B$5:$B$53,0))</f>
        <v>9.0198360000000015</v>
      </c>
      <c r="Y14">
        <f>$Y$3*INDEX(Descriptors!AA$5:AA$53,MATCH(SingleSite_QSAR1!$A14,Descriptors!$B$5:$B$53,0))</f>
        <v>21.908568000000002</v>
      </c>
      <c r="Z14">
        <f>$Z$3*INDEX(Descriptors!AB$5:AB$53,MATCH(SingleSite_QSAR1!$A14,Descriptors!$B$5:$B$53,0))</f>
        <v>-1.6264639999999999</v>
      </c>
      <c r="AA14">
        <f>$AA$3*INDEX(Descriptors!P$5:P$53,MATCH(SingleSite_QSAR1!$A14,Descriptors!$B$5:$B$53,0))</f>
        <v>2.3469000000000002</v>
      </c>
      <c r="AB14">
        <f>$AB$3*INDEX(Descriptors!Q$5:Q$53,MATCH(SingleSite_QSAR1!$A14,Descriptors!$B$5:$B$53,0))</f>
        <v>-1.56948</v>
      </c>
      <c r="AC14">
        <f>$AC$3*INDEX(Descriptors!R$5:R$53,MATCH(SingleSite_QSAR1!$A14,Descriptors!$B$5:$B$53,0))</f>
        <v>-0.1739</v>
      </c>
      <c r="AD14">
        <f>$AD$3*INDEX(Descriptors!AC$5:AC$53,MATCH(SingleSite_QSAR1!$A14,Descriptors!$B$5:$B$53,0))</f>
        <v>-0.81</v>
      </c>
    </row>
    <row r="15" spans="1:30" x14ac:dyDescent="0.3">
      <c r="A15" t="s">
        <v>149</v>
      </c>
      <c r="B15" t="s">
        <v>150</v>
      </c>
      <c r="C15" s="40" t="s">
        <v>141</v>
      </c>
      <c r="D15" t="s">
        <v>151</v>
      </c>
      <c r="E15" t="s">
        <v>416</v>
      </c>
      <c r="G15" s="10">
        <v>4.7152869425846609</v>
      </c>
      <c r="H15" t="s">
        <v>138</v>
      </c>
      <c r="I15">
        <v>4.1673173347481764</v>
      </c>
      <c r="J15" s="10">
        <f t="shared" si="0"/>
        <v>-0.83268266525182355</v>
      </c>
      <c r="L15" s="10">
        <f t="shared" si="3"/>
        <v>-0.25190899999999683</v>
      </c>
      <c r="M15">
        <f t="shared" si="1"/>
        <v>0.55987490272936558</v>
      </c>
      <c r="N15">
        <f t="shared" si="2"/>
        <v>1.4329159554977174E-5</v>
      </c>
      <c r="O15" s="10">
        <f t="shared" si="5"/>
        <v>1.2380393855500278</v>
      </c>
      <c r="P15" t="s">
        <v>138</v>
      </c>
      <c r="R15">
        <f t="shared" si="4"/>
        <v>4.7480910000000032</v>
      </c>
      <c r="S15">
        <f>$S$3*INDEX(Descriptors!I$5:I$53,MATCH(SingleSite_QSAR1!$A15,Descriptors!$B$5:$B$53,0))</f>
        <v>11.125760000000001</v>
      </c>
      <c r="T15">
        <f>$T$3*INDEX(Descriptors!M$5:M$53,MATCH(SingleSite_QSAR1!$A15,Descriptors!$B$5:$B$53,0))</f>
        <v>-2.7081</v>
      </c>
      <c r="U15">
        <f>$U$3*INDEX(Descriptors!V$5:V$53,MATCH(SingleSite_QSAR1!$A15,Descriptors!$B$5:$B$53,0))</f>
        <v>-3.6428700000000007</v>
      </c>
      <c r="V15">
        <f>$V$3*INDEX(Descriptors!O$5:O$53,MATCH(SingleSite_QSAR1!$A15,Descriptors!$B$5:$B$53,0))</f>
        <v>-14.36816</v>
      </c>
      <c r="W15">
        <f>$W$3*INDEX(Descriptors!X$5:X$53,MATCH(SingleSite_QSAR1!$A15,Descriptors!$B$5:$B$53,0))</f>
        <v>-12.778802999999998</v>
      </c>
      <c r="X15">
        <f>$X$3*INDEX(Descriptors!Y$5:Y$53,MATCH(SingleSite_QSAR1!$A15,Descriptors!$B$5:$B$53,0))</f>
        <v>9.1393919999999991</v>
      </c>
      <c r="Y15">
        <f>$Y$3*INDEX(Descriptors!AA$5:AA$53,MATCH(SingleSite_QSAR1!$A15,Descriptors!$B$5:$B$53,0))</f>
        <v>21.972816000000002</v>
      </c>
      <c r="Z15">
        <f>$Z$3*INDEX(Descriptors!AB$5:AB$53,MATCH(SingleSite_QSAR1!$A15,Descriptors!$B$5:$B$53,0))</f>
        <v>-1.6264639999999999</v>
      </c>
      <c r="AA15">
        <f>$AA$3*INDEX(Descriptors!P$5:P$53,MATCH(SingleSite_QSAR1!$A15,Descriptors!$B$5:$B$53,0))</f>
        <v>2.3469000000000002</v>
      </c>
      <c r="AB15">
        <f>$AB$3*INDEX(Descriptors!Q$5:Q$53,MATCH(SingleSite_QSAR1!$A15,Descriptors!$B$5:$B$53,0))</f>
        <v>-1.56948</v>
      </c>
      <c r="AC15">
        <f>$AC$3*INDEX(Descriptors!R$5:R$53,MATCH(SingleSite_QSAR1!$A15,Descriptors!$B$5:$B$53,0))</f>
        <v>-0.1739</v>
      </c>
      <c r="AD15">
        <f>$AD$3*INDEX(Descriptors!AC$5:AC$53,MATCH(SingleSite_QSAR1!$A15,Descriptors!$B$5:$B$53,0))</f>
        <v>-0.81</v>
      </c>
    </row>
    <row r="16" spans="1:30" x14ac:dyDescent="0.3">
      <c r="A16" t="s">
        <v>149</v>
      </c>
      <c r="B16" t="s">
        <v>150</v>
      </c>
      <c r="C16" s="40" t="s">
        <v>141</v>
      </c>
      <c r="D16" t="s">
        <v>151</v>
      </c>
      <c r="E16" t="s">
        <v>416</v>
      </c>
      <c r="G16" s="10">
        <v>2.9032568030612382E-2</v>
      </c>
      <c r="H16" t="s">
        <v>138</v>
      </c>
      <c r="I16">
        <v>6.3779400086720379</v>
      </c>
      <c r="J16" s="10">
        <f t="shared" si="0"/>
        <v>1.3779400086720379</v>
      </c>
      <c r="L16" s="10">
        <f t="shared" si="3"/>
        <v>-0.25190899999999683</v>
      </c>
      <c r="M16">
        <f t="shared" si="1"/>
        <v>0.55987490272936558</v>
      </c>
      <c r="N16">
        <f t="shared" si="2"/>
        <v>1.4329159554977174E-5</v>
      </c>
      <c r="O16" s="10">
        <f t="shared" si="5"/>
        <v>1.2380393855500278</v>
      </c>
      <c r="P16" t="s">
        <v>138</v>
      </c>
      <c r="R16">
        <f t="shared" si="4"/>
        <v>4.7480910000000032</v>
      </c>
      <c r="S16">
        <f>$S$3*INDEX(Descriptors!I$5:I$53,MATCH(SingleSite_QSAR1!$A16,Descriptors!$B$5:$B$53,0))</f>
        <v>11.125760000000001</v>
      </c>
      <c r="T16">
        <f>$T$3*INDEX(Descriptors!M$5:M$53,MATCH(SingleSite_QSAR1!$A16,Descriptors!$B$5:$B$53,0))</f>
        <v>-2.7081</v>
      </c>
      <c r="U16">
        <f>$U$3*INDEX(Descriptors!V$5:V$53,MATCH(SingleSite_QSAR1!$A16,Descriptors!$B$5:$B$53,0))</f>
        <v>-3.6428700000000007</v>
      </c>
      <c r="V16">
        <f>$V$3*INDEX(Descriptors!O$5:O$53,MATCH(SingleSite_QSAR1!$A16,Descriptors!$B$5:$B$53,0))</f>
        <v>-14.36816</v>
      </c>
      <c r="W16">
        <f>$W$3*INDEX(Descriptors!X$5:X$53,MATCH(SingleSite_QSAR1!$A16,Descriptors!$B$5:$B$53,0))</f>
        <v>-12.778802999999998</v>
      </c>
      <c r="X16">
        <f>$X$3*INDEX(Descriptors!Y$5:Y$53,MATCH(SingleSite_QSAR1!$A16,Descriptors!$B$5:$B$53,0))</f>
        <v>9.1393919999999991</v>
      </c>
      <c r="Y16">
        <f>$Y$3*INDEX(Descriptors!AA$5:AA$53,MATCH(SingleSite_QSAR1!$A16,Descriptors!$B$5:$B$53,0))</f>
        <v>21.972816000000002</v>
      </c>
      <c r="Z16">
        <f>$Z$3*INDEX(Descriptors!AB$5:AB$53,MATCH(SingleSite_QSAR1!$A16,Descriptors!$B$5:$B$53,0))</f>
        <v>-1.6264639999999999</v>
      </c>
      <c r="AA16">
        <f>$AA$3*INDEX(Descriptors!P$5:P$53,MATCH(SingleSite_QSAR1!$A16,Descriptors!$B$5:$B$53,0))</f>
        <v>2.3469000000000002</v>
      </c>
      <c r="AB16">
        <f>$AB$3*INDEX(Descriptors!Q$5:Q$53,MATCH(SingleSite_QSAR1!$A16,Descriptors!$B$5:$B$53,0))</f>
        <v>-1.56948</v>
      </c>
      <c r="AC16">
        <f>$AC$3*INDEX(Descriptors!R$5:R$53,MATCH(SingleSite_QSAR1!$A16,Descriptors!$B$5:$B$53,0))</f>
        <v>-0.1739</v>
      </c>
      <c r="AD16">
        <f>$AD$3*INDEX(Descriptors!AC$5:AC$53,MATCH(SingleSite_QSAR1!$A16,Descriptors!$B$5:$B$53,0))</f>
        <v>-0.81</v>
      </c>
    </row>
    <row r="17" spans="1:30" x14ac:dyDescent="0.3">
      <c r="A17" t="s">
        <v>152</v>
      </c>
      <c r="B17" t="s">
        <v>153</v>
      </c>
      <c r="C17" t="s">
        <v>154</v>
      </c>
      <c r="D17" s="37" t="s">
        <v>155</v>
      </c>
      <c r="E17" t="s">
        <v>416</v>
      </c>
      <c r="G17" s="10">
        <v>5.3661014572447341</v>
      </c>
      <c r="H17" t="s">
        <v>134</v>
      </c>
      <c r="I17">
        <v>2.3330153310126804</v>
      </c>
      <c r="J17" s="10">
        <f t="shared" si="0"/>
        <v>-2.6669846689873196</v>
      </c>
      <c r="L17" s="10">
        <f t="shared" si="3"/>
        <v>-2.3415189999999955</v>
      </c>
      <c r="M17">
        <f t="shared" si="1"/>
        <v>4.5549225834583783E-3</v>
      </c>
      <c r="N17">
        <f t="shared" si="2"/>
        <v>1.7612893885773134E-3</v>
      </c>
      <c r="O17" s="10">
        <f>N17*1440</f>
        <v>2.5362567195513313</v>
      </c>
      <c r="P17" s="10" t="s">
        <v>134</v>
      </c>
      <c r="R17">
        <f t="shared" si="4"/>
        <v>2.6584810000000045</v>
      </c>
      <c r="S17">
        <f>$S$3*INDEX(Descriptors!I$5:I$53,MATCH(SingleSite_QSAR1!$A17,Descriptors!$B$5:$B$53,0))</f>
        <v>9.0790400000000009</v>
      </c>
      <c r="T17">
        <f>$T$3*INDEX(Descriptors!M$5:M$53,MATCH(SingleSite_QSAR1!$A17,Descriptors!$B$5:$B$53,0))</f>
        <v>-3.5364600000000004</v>
      </c>
      <c r="U17">
        <f>$U$3*INDEX(Descriptors!V$5:V$53,MATCH(SingleSite_QSAR1!$A17,Descriptors!$B$5:$B$53,0))</f>
        <v>-3.7865100000000003</v>
      </c>
      <c r="V17">
        <f>$V$3*INDEX(Descriptors!O$5:O$53,MATCH(SingleSite_QSAR1!$A17,Descriptors!$B$5:$B$53,0))</f>
        <v>-15.664000000000001</v>
      </c>
      <c r="W17">
        <f>$W$3*INDEX(Descriptors!X$5:X$53,MATCH(SingleSite_QSAR1!$A17,Descriptors!$B$5:$B$53,0))</f>
        <v>-10.478259</v>
      </c>
      <c r="X17">
        <f>$X$3*INDEX(Descriptors!Y$5:Y$53,MATCH(SingleSite_QSAR1!$A17,Descriptors!$B$5:$B$53,0))</f>
        <v>7.9305479999999999</v>
      </c>
      <c r="Y17">
        <f>$Y$3*INDEX(Descriptors!AA$5:AA$53,MATCH(SingleSite_QSAR1!$A17,Descriptors!$B$5:$B$53,0))</f>
        <v>22.277994000000003</v>
      </c>
      <c r="Z17">
        <f>$Z$3*INDEX(Descriptors!AB$5:AB$53,MATCH(SingleSite_QSAR1!$A17,Descriptors!$B$5:$B$53,0))</f>
        <v>-1.3694519999999999</v>
      </c>
      <c r="AA17">
        <f>$AA$3*INDEX(Descriptors!P$5:P$53,MATCH(SingleSite_QSAR1!$A17,Descriptors!$B$5:$B$53,0))</f>
        <v>2.9817</v>
      </c>
      <c r="AB17">
        <f>$AB$3*INDEX(Descriptors!Q$5:Q$53,MATCH(SingleSite_QSAR1!$A17,Descriptors!$B$5:$B$53,0))</f>
        <v>-1.4273599999999997</v>
      </c>
      <c r="AC17">
        <f>$AC$3*INDEX(Descriptors!R$5:R$53,MATCH(SingleSite_QSAR1!$A17,Descriptors!$B$5:$B$53,0))</f>
        <v>-0.37975999999999999</v>
      </c>
      <c r="AD17">
        <f>$AD$3*INDEX(Descriptors!AC$5:AC$53,MATCH(SingleSite_QSAR1!$A17,Descriptors!$B$5:$B$53,0))</f>
        <v>-0.81</v>
      </c>
    </row>
    <row r="18" spans="1:30" x14ac:dyDescent="0.3">
      <c r="A18" t="s">
        <v>156</v>
      </c>
      <c r="B18" t="s">
        <v>157</v>
      </c>
      <c r="C18" t="s">
        <v>158</v>
      </c>
      <c r="D18" s="37" t="s">
        <v>125</v>
      </c>
      <c r="E18" t="s">
        <v>416</v>
      </c>
      <c r="G18" s="10">
        <v>2.7323371140285957</v>
      </c>
      <c r="H18" t="s">
        <v>159</v>
      </c>
      <c r="I18">
        <v>-0.53222256272810819</v>
      </c>
      <c r="J18" s="10">
        <f t="shared" si="0"/>
        <v>-5.5322225627281085</v>
      </c>
      <c r="L18" s="10">
        <f t="shared" si="3"/>
        <v>-1.9827789999999945</v>
      </c>
      <c r="M18">
        <f t="shared" si="1"/>
        <v>1.0404494860280345E-2</v>
      </c>
      <c r="N18">
        <f t="shared" si="2"/>
        <v>7.7106451776556872E-4</v>
      </c>
      <c r="O18" s="10">
        <f>N18*1440</f>
        <v>1.1103329055824189</v>
      </c>
      <c r="P18" s="10" t="s">
        <v>134</v>
      </c>
      <c r="R18">
        <f t="shared" si="4"/>
        <v>3.0172210000000055</v>
      </c>
      <c r="S18">
        <f>$S$3*INDEX(Descriptors!I$5:I$53,MATCH(SingleSite_QSAR1!$A18,Descriptors!$B$5:$B$53,0))</f>
        <v>9.0790400000000009</v>
      </c>
      <c r="T18">
        <f>$T$3*INDEX(Descriptors!M$5:M$53,MATCH(SingleSite_QSAR1!$A18,Descriptors!$B$5:$B$53,0))</f>
        <v>-3.7594800000000004</v>
      </c>
      <c r="U18">
        <f>$U$3*INDEX(Descriptors!V$5:V$53,MATCH(SingleSite_QSAR1!$A18,Descriptors!$B$5:$B$53,0))</f>
        <v>-3.7865100000000003</v>
      </c>
      <c r="V18">
        <f>$V$3*INDEX(Descriptors!O$5:O$53,MATCH(SingleSite_QSAR1!$A18,Descriptors!$B$5:$B$53,0))</f>
        <v>-15.735200000000001</v>
      </c>
      <c r="W18">
        <f>$W$3*INDEX(Descriptors!X$5:X$53,MATCH(SingleSite_QSAR1!$A18,Descriptors!$B$5:$B$53,0))</f>
        <v>-10.478259</v>
      </c>
      <c r="X18">
        <f>$X$3*INDEX(Descriptors!Y$5:Y$53,MATCH(SingleSite_QSAR1!$A18,Descriptors!$B$5:$B$53,0))</f>
        <v>7.9305479999999999</v>
      </c>
      <c r="Y18">
        <f>$Y$3*INDEX(Descriptors!AA$5:AA$53,MATCH(SingleSite_QSAR1!$A18,Descriptors!$B$5:$B$53,0))</f>
        <v>22.406490000000002</v>
      </c>
      <c r="Z18">
        <f>$Z$3*INDEX(Descriptors!AB$5:AB$53,MATCH(SingleSite_QSAR1!$A18,Descriptors!$B$5:$B$53,0))</f>
        <v>-1.3732879999999998</v>
      </c>
      <c r="AA18">
        <f>$AA$3*INDEX(Descriptors!P$5:P$53,MATCH(SingleSite_QSAR1!$A18,Descriptors!$B$5:$B$53,0))</f>
        <v>3.234</v>
      </c>
      <c r="AB18">
        <f>$AB$3*INDEX(Descriptors!Q$5:Q$53,MATCH(SingleSite_QSAR1!$A18,Descriptors!$B$5:$B$53,0))</f>
        <v>-1.1842599999999999</v>
      </c>
      <c r="AC18">
        <f>$AC$3*INDEX(Descriptors!R$5:R$53,MATCH(SingleSite_QSAR1!$A18,Descriptors!$B$5:$B$53,0))</f>
        <v>-0.34686</v>
      </c>
      <c r="AD18">
        <f>$AD$3*INDEX(Descriptors!AC$5:AC$53,MATCH(SingleSite_QSAR1!$A18,Descriptors!$B$5:$B$53,0))</f>
        <v>-0.81</v>
      </c>
    </row>
    <row r="19" spans="1:30" x14ac:dyDescent="0.3">
      <c r="A19" t="s">
        <v>160</v>
      </c>
      <c r="B19" t="s">
        <v>161</v>
      </c>
      <c r="C19" t="s">
        <v>162</v>
      </c>
      <c r="D19" t="s">
        <v>163</v>
      </c>
      <c r="E19" t="s">
        <v>416</v>
      </c>
      <c r="G19" s="10">
        <v>2.5228103182504413</v>
      </c>
      <c r="H19" t="s">
        <v>159</v>
      </c>
      <c r="I19">
        <v>-0.49757288001556732</v>
      </c>
      <c r="J19" s="10">
        <f t="shared" si="0"/>
        <v>-5.497572880015567</v>
      </c>
      <c r="L19" s="10">
        <f t="shared" si="3"/>
        <v>-1.9108559999999954</v>
      </c>
      <c r="M19">
        <f t="shared" si="1"/>
        <v>1.2278462834300855E-2</v>
      </c>
      <c r="N19">
        <f t="shared" si="2"/>
        <v>6.5338283140987442E-4</v>
      </c>
      <c r="O19" s="10">
        <f t="shared" ref="O19:O27" si="6">N19*24</f>
        <v>1.5681187953836988E-2</v>
      </c>
      <c r="P19" s="10" t="s">
        <v>126</v>
      </c>
      <c r="R19">
        <f t="shared" si="4"/>
        <v>3.0891440000000046</v>
      </c>
      <c r="S19">
        <f>$S$3*INDEX(Descriptors!I$5:I$53,MATCH(SingleSite_QSAR1!$A19,Descriptors!$B$5:$B$53,0))</f>
        <v>9.7875200000000007</v>
      </c>
      <c r="T19">
        <f>$T$3*INDEX(Descriptors!M$5:M$53,MATCH(SingleSite_QSAR1!$A19,Descriptors!$B$5:$B$53,0))</f>
        <v>-3.0479400000000001</v>
      </c>
      <c r="U19">
        <f>$U$3*INDEX(Descriptors!V$5:V$53,MATCH(SingleSite_QSAR1!$A19,Descriptors!$B$5:$B$53,0))</f>
        <v>-3.8503500000000002</v>
      </c>
      <c r="V19">
        <f>$V$3*INDEX(Descriptors!O$5:O$53,MATCH(SingleSite_QSAR1!$A19,Descriptors!$B$5:$B$53,0))</f>
        <v>-15.080159999999999</v>
      </c>
      <c r="W19">
        <f>$W$3*INDEX(Descriptors!X$5:X$53,MATCH(SingleSite_QSAR1!$A19,Descriptors!$B$5:$B$53,0))</f>
        <v>-9.9929880000000004</v>
      </c>
      <c r="X19">
        <f>$X$3*INDEX(Descriptors!Y$5:Y$53,MATCH(SingleSite_QSAR1!$A19,Descriptors!$B$5:$B$53,0))</f>
        <v>7.8242760000000002</v>
      </c>
      <c r="Y19">
        <f>$Y$3*INDEX(Descriptors!AA$5:AA$53,MATCH(SingleSite_QSAR1!$A19,Descriptors!$B$5:$B$53,0))</f>
        <v>22.085250000000002</v>
      </c>
      <c r="Z19">
        <f>$Z$3*INDEX(Descriptors!AB$5:AB$53,MATCH(SingleSite_QSAR1!$A19,Descriptors!$B$5:$B$53,0))</f>
        <v>-1.6648239999999999</v>
      </c>
      <c r="AA19">
        <f>$AA$3*INDEX(Descriptors!P$5:P$53,MATCH(SingleSite_QSAR1!$A19,Descriptors!$B$5:$B$53,0))</f>
        <v>2.895</v>
      </c>
      <c r="AB19">
        <f>$AB$3*INDEX(Descriptors!Q$5:Q$53,MATCH(SingleSite_QSAR1!$A19,Descriptors!$B$5:$B$53,0))</f>
        <v>-1.4559600000000001</v>
      </c>
      <c r="AC19">
        <f>$AC$3*INDEX(Descriptors!R$5:R$53,MATCH(SingleSite_QSAR1!$A19,Descriptors!$B$5:$B$53,0))</f>
        <v>-0.63168000000000002</v>
      </c>
      <c r="AD19">
        <f>$AD$3*INDEX(Descriptors!AC$5:AC$53,MATCH(SingleSite_QSAR1!$A19,Descriptors!$B$5:$B$53,0))</f>
        <v>-1.62</v>
      </c>
    </row>
    <row r="20" spans="1:30" x14ac:dyDescent="0.3">
      <c r="A20" t="s">
        <v>160</v>
      </c>
      <c r="B20" t="s">
        <v>161</v>
      </c>
      <c r="C20" t="s">
        <v>162</v>
      </c>
      <c r="D20" t="s">
        <v>163</v>
      </c>
      <c r="E20" t="s">
        <v>416</v>
      </c>
      <c r="G20" s="10">
        <v>2.4992326517247365</v>
      </c>
      <c r="H20" t="s">
        <v>159</v>
      </c>
      <c r="I20">
        <v>-0.49349496759512801</v>
      </c>
      <c r="J20" s="10">
        <f t="shared" si="0"/>
        <v>-5.4934949675951277</v>
      </c>
      <c r="L20" s="10">
        <f t="shared" si="3"/>
        <v>-1.9108559999999954</v>
      </c>
      <c r="M20">
        <f t="shared" si="1"/>
        <v>1.2278462834300855E-2</v>
      </c>
      <c r="N20">
        <f t="shared" si="2"/>
        <v>6.5338283140987442E-4</v>
      </c>
      <c r="O20" s="10">
        <f t="shared" si="6"/>
        <v>1.5681187953836988E-2</v>
      </c>
      <c r="P20" s="10" t="s">
        <v>126</v>
      </c>
      <c r="R20">
        <f t="shared" si="4"/>
        <v>3.0891440000000046</v>
      </c>
      <c r="S20">
        <f>$S$3*INDEX(Descriptors!I$5:I$53,MATCH(SingleSite_QSAR1!$A20,Descriptors!$B$5:$B$53,0))</f>
        <v>9.7875200000000007</v>
      </c>
      <c r="T20">
        <f>$T$3*INDEX(Descriptors!M$5:M$53,MATCH(SingleSite_QSAR1!$A20,Descriptors!$B$5:$B$53,0))</f>
        <v>-3.0479400000000001</v>
      </c>
      <c r="U20">
        <f>$U$3*INDEX(Descriptors!V$5:V$53,MATCH(SingleSite_QSAR1!$A20,Descriptors!$B$5:$B$53,0))</f>
        <v>-3.8503500000000002</v>
      </c>
      <c r="V20">
        <f>$V$3*INDEX(Descriptors!O$5:O$53,MATCH(SingleSite_QSAR1!$A20,Descriptors!$B$5:$B$53,0))</f>
        <v>-15.080159999999999</v>
      </c>
      <c r="W20">
        <f>$W$3*INDEX(Descriptors!X$5:X$53,MATCH(SingleSite_QSAR1!$A20,Descriptors!$B$5:$B$53,0))</f>
        <v>-9.9929880000000004</v>
      </c>
      <c r="X20">
        <f>$X$3*INDEX(Descriptors!Y$5:Y$53,MATCH(SingleSite_QSAR1!$A20,Descriptors!$B$5:$B$53,0))</f>
        <v>7.8242760000000002</v>
      </c>
      <c r="Y20">
        <f>$Y$3*INDEX(Descriptors!AA$5:AA$53,MATCH(SingleSite_QSAR1!$A20,Descriptors!$B$5:$B$53,0))</f>
        <v>22.085250000000002</v>
      </c>
      <c r="Z20">
        <f>$Z$3*INDEX(Descriptors!AB$5:AB$53,MATCH(SingleSite_QSAR1!$A20,Descriptors!$B$5:$B$53,0))</f>
        <v>-1.6648239999999999</v>
      </c>
      <c r="AA20">
        <f>$AA$3*INDEX(Descriptors!P$5:P$53,MATCH(SingleSite_QSAR1!$A20,Descriptors!$B$5:$B$53,0))</f>
        <v>2.895</v>
      </c>
      <c r="AB20">
        <f>$AB$3*INDEX(Descriptors!Q$5:Q$53,MATCH(SingleSite_QSAR1!$A20,Descriptors!$B$5:$B$53,0))</f>
        <v>-1.4559600000000001</v>
      </c>
      <c r="AC20">
        <f>$AC$3*INDEX(Descriptors!R$5:R$53,MATCH(SingleSite_QSAR1!$A20,Descriptors!$B$5:$B$53,0))</f>
        <v>-0.63168000000000002</v>
      </c>
      <c r="AD20">
        <f>$AD$3*INDEX(Descriptors!AC$5:AC$53,MATCH(SingleSite_QSAR1!$A20,Descriptors!$B$5:$B$53,0))</f>
        <v>-1.62</v>
      </c>
    </row>
    <row r="21" spans="1:30" x14ac:dyDescent="0.3">
      <c r="A21" t="s">
        <v>160</v>
      </c>
      <c r="B21" t="s">
        <v>161</v>
      </c>
      <c r="C21" t="s">
        <v>162</v>
      </c>
      <c r="D21" t="s">
        <v>163</v>
      </c>
      <c r="E21" t="s">
        <v>416</v>
      </c>
      <c r="G21" s="10">
        <v>2.5000000000000004</v>
      </c>
      <c r="H21" t="s">
        <v>159</v>
      </c>
      <c r="I21">
        <v>-0.49362829010579257</v>
      </c>
      <c r="J21" s="10">
        <f t="shared" si="0"/>
        <v>-5.4936282901057929</v>
      </c>
      <c r="L21" s="10">
        <f t="shared" si="3"/>
        <v>-1.9108559999999954</v>
      </c>
      <c r="M21">
        <f t="shared" si="1"/>
        <v>1.2278462834300855E-2</v>
      </c>
      <c r="N21">
        <f t="shared" si="2"/>
        <v>6.5338283140987442E-4</v>
      </c>
      <c r="O21" s="10">
        <f t="shared" si="6"/>
        <v>1.5681187953836988E-2</v>
      </c>
      <c r="P21" s="10" t="s">
        <v>126</v>
      </c>
      <c r="R21">
        <f t="shared" si="4"/>
        <v>3.0891440000000046</v>
      </c>
      <c r="S21">
        <f>$S$3*INDEX(Descriptors!I$5:I$53,MATCH(SingleSite_QSAR1!$A21,Descriptors!$B$5:$B$53,0))</f>
        <v>9.7875200000000007</v>
      </c>
      <c r="T21">
        <f>$T$3*INDEX(Descriptors!M$5:M$53,MATCH(SingleSite_QSAR1!$A21,Descriptors!$B$5:$B$53,0))</f>
        <v>-3.0479400000000001</v>
      </c>
      <c r="U21">
        <f>$U$3*INDEX(Descriptors!V$5:V$53,MATCH(SingleSite_QSAR1!$A21,Descriptors!$B$5:$B$53,0))</f>
        <v>-3.8503500000000002</v>
      </c>
      <c r="V21">
        <f>$V$3*INDEX(Descriptors!O$5:O$53,MATCH(SingleSite_QSAR1!$A21,Descriptors!$B$5:$B$53,0))</f>
        <v>-15.080159999999999</v>
      </c>
      <c r="W21">
        <f>$W$3*INDEX(Descriptors!X$5:X$53,MATCH(SingleSite_QSAR1!$A21,Descriptors!$B$5:$B$53,0))</f>
        <v>-9.9929880000000004</v>
      </c>
      <c r="X21">
        <f>$X$3*INDEX(Descriptors!Y$5:Y$53,MATCH(SingleSite_QSAR1!$A21,Descriptors!$B$5:$B$53,0))</f>
        <v>7.8242760000000002</v>
      </c>
      <c r="Y21">
        <f>$Y$3*INDEX(Descriptors!AA$5:AA$53,MATCH(SingleSite_QSAR1!$A21,Descriptors!$B$5:$B$53,0))</f>
        <v>22.085250000000002</v>
      </c>
      <c r="Z21">
        <f>$Z$3*INDEX(Descriptors!AB$5:AB$53,MATCH(SingleSite_QSAR1!$A21,Descriptors!$B$5:$B$53,0))</f>
        <v>-1.6648239999999999</v>
      </c>
      <c r="AA21">
        <f>$AA$3*INDEX(Descriptors!P$5:P$53,MATCH(SingleSite_QSAR1!$A21,Descriptors!$B$5:$B$53,0))</f>
        <v>2.895</v>
      </c>
      <c r="AB21">
        <f>$AB$3*INDEX(Descriptors!Q$5:Q$53,MATCH(SingleSite_QSAR1!$A21,Descriptors!$B$5:$B$53,0))</f>
        <v>-1.4559600000000001</v>
      </c>
      <c r="AC21">
        <f>$AC$3*INDEX(Descriptors!R$5:R$53,MATCH(SingleSite_QSAR1!$A21,Descriptors!$B$5:$B$53,0))</f>
        <v>-0.63168000000000002</v>
      </c>
      <c r="AD21">
        <f>$AD$3*INDEX(Descriptors!AC$5:AC$53,MATCH(SingleSite_QSAR1!$A21,Descriptors!$B$5:$B$53,0))</f>
        <v>-1.62</v>
      </c>
    </row>
    <row r="22" spans="1:30" x14ac:dyDescent="0.3">
      <c r="A22" t="s">
        <v>164</v>
      </c>
      <c r="B22" t="s">
        <v>165</v>
      </c>
      <c r="C22" s="44" t="s">
        <v>166</v>
      </c>
      <c r="D22" t="s">
        <v>167</v>
      </c>
      <c r="E22" s="4" t="s">
        <v>421</v>
      </c>
      <c r="G22" s="10">
        <v>15.555555555555555</v>
      </c>
      <c r="H22" t="s">
        <v>159</v>
      </c>
      <c r="I22">
        <v>-1.2875738076726682</v>
      </c>
      <c r="J22" s="10">
        <f t="shared" si="0"/>
        <v>-6.2875738076726684</v>
      </c>
      <c r="L22" s="10">
        <f t="shared" si="3"/>
        <v>-2.0824769999999937</v>
      </c>
      <c r="M22">
        <f t="shared" si="1"/>
        <v>8.2703330664312801E-3</v>
      </c>
      <c r="N22">
        <f t="shared" si="2"/>
        <v>9.7003793530387979E-4</v>
      </c>
      <c r="O22" s="10">
        <f t="shared" si="6"/>
        <v>2.3280910447293114E-2</v>
      </c>
      <c r="P22" s="10" t="s">
        <v>126</v>
      </c>
      <c r="R22">
        <f t="shared" si="4"/>
        <v>2.9175230000000063</v>
      </c>
      <c r="S22">
        <f>$S$3*INDEX(Descriptors!I$5:I$53,MATCH(SingleSite_QSAR1!$A22,Descriptors!$B$5:$B$53,0))</f>
        <v>9.8531200000000005</v>
      </c>
      <c r="T22">
        <f>$T$3*INDEX(Descriptors!M$5:M$53,MATCH(SingleSite_QSAR1!$A22,Descriptors!$B$5:$B$53,0))</f>
        <v>-3.4196400000000002</v>
      </c>
      <c r="U22">
        <f>$U$3*INDEX(Descriptors!V$5:V$53,MATCH(SingleSite_QSAR1!$A22,Descriptors!$B$5:$B$53,0))</f>
        <v>-4.0697999999999999</v>
      </c>
      <c r="V22">
        <f>$V$3*INDEX(Descriptors!O$5:O$53,MATCH(SingleSite_QSAR1!$A22,Descriptors!$B$5:$B$53,0))</f>
        <v>-15.934559999999999</v>
      </c>
      <c r="W22">
        <f>$W$3*INDEX(Descriptors!X$5:X$53,MATCH(SingleSite_QSAR1!$A22,Descriptors!$B$5:$B$53,0))</f>
        <v>-8.2136610000000001</v>
      </c>
      <c r="X22">
        <f>$X$3*INDEX(Descriptors!Y$5:Y$53,MATCH(SingleSite_QSAR1!$A22,Descriptors!$B$5:$B$53,0))</f>
        <v>6.6420000000000003</v>
      </c>
      <c r="Y22">
        <f>$Y$3*INDEX(Descriptors!AA$5:AA$53,MATCH(SingleSite_QSAR1!$A22,Descriptors!$B$5:$B$53,0))</f>
        <v>21.908568000000002</v>
      </c>
      <c r="Z22">
        <f>$Z$3*INDEX(Descriptors!AB$5:AB$53,MATCH(SingleSite_QSAR1!$A22,Descriptors!$B$5:$B$53,0))</f>
        <v>-1.6648239999999999</v>
      </c>
      <c r="AA22">
        <f>$AA$3*INDEX(Descriptors!P$5:P$53,MATCH(SingleSite_QSAR1!$A22,Descriptors!$B$5:$B$53,0))</f>
        <v>0.3024</v>
      </c>
      <c r="AB22">
        <f>$AB$3*INDEX(Descriptors!Q$5:Q$53,MATCH(SingleSite_QSAR1!$A22,Descriptors!$B$5:$B$53,0))</f>
        <v>4.4219999999999995E-2</v>
      </c>
      <c r="AC22">
        <f>$AC$3*INDEX(Descriptors!R$5:R$53,MATCH(SingleSite_QSAR1!$A22,Descriptors!$B$5:$B$53,0))</f>
        <v>-0.37130000000000002</v>
      </c>
      <c r="AD22">
        <f>$AD$3*INDEX(Descriptors!AC$5:AC$53,MATCH(SingleSite_QSAR1!$A22,Descriptors!$B$5:$B$53,0))</f>
        <v>0</v>
      </c>
    </row>
    <row r="23" spans="1:30" x14ac:dyDescent="0.3">
      <c r="A23" t="s">
        <v>168</v>
      </c>
      <c r="B23" t="s">
        <v>169</v>
      </c>
      <c r="C23" s="44" t="s">
        <v>166</v>
      </c>
      <c r="D23" s="50" t="s">
        <v>170</v>
      </c>
      <c r="E23" s="4" t="s">
        <v>421</v>
      </c>
      <c r="G23" s="10">
        <v>41.874999999999986</v>
      </c>
      <c r="H23" t="s">
        <v>159</v>
      </c>
      <c r="I23">
        <v>-1.7176431014786564</v>
      </c>
      <c r="J23" s="10">
        <f t="shared" si="0"/>
        <v>-6.7176431014786564</v>
      </c>
      <c r="L23" s="10">
        <f t="shared" si="3"/>
        <v>-2.1077279999999963</v>
      </c>
      <c r="M23">
        <f t="shared" si="1"/>
        <v>7.8031867355259181E-3</v>
      </c>
      <c r="N23">
        <f t="shared" si="2"/>
        <v>1.0281103200455066E-3</v>
      </c>
      <c r="O23" s="10">
        <f t="shared" si="6"/>
        <v>2.4674647681092159E-2</v>
      </c>
      <c r="P23" s="10" t="s">
        <v>126</v>
      </c>
      <c r="R23">
        <f t="shared" si="4"/>
        <v>2.8922720000000037</v>
      </c>
      <c r="S23">
        <f>$S$3*INDEX(Descriptors!I$5:I$53,MATCH(SingleSite_QSAR1!$A23,Descriptors!$B$5:$B$53,0))</f>
        <v>9.8531200000000005</v>
      </c>
      <c r="T23">
        <f>$T$3*INDEX(Descriptors!M$5:M$53,MATCH(SingleSite_QSAR1!$A23,Descriptors!$B$5:$B$53,0))</f>
        <v>-3.4196400000000002</v>
      </c>
      <c r="U23">
        <f>$U$3*INDEX(Descriptors!V$5:V$53,MATCH(SingleSite_QSAR1!$A23,Descriptors!$B$5:$B$53,0))</f>
        <v>-3.9062099999999997</v>
      </c>
      <c r="V23">
        <f>$V$3*INDEX(Descriptors!O$5:O$53,MATCH(SingleSite_QSAR1!$A23,Descriptors!$B$5:$B$53,0))</f>
        <v>-15.934559999999999</v>
      </c>
      <c r="W23">
        <f>$W$3*INDEX(Descriptors!X$5:X$53,MATCH(SingleSite_QSAR1!$A23,Descriptors!$B$5:$B$53,0))</f>
        <v>-9.489744</v>
      </c>
      <c r="X23">
        <f>$X$3*INDEX(Descriptors!Y$5:Y$53,MATCH(SingleSite_QSAR1!$A23,Descriptors!$B$5:$B$53,0))</f>
        <v>7.4722500000000007</v>
      </c>
      <c r="Y23">
        <f>$Y$3*INDEX(Descriptors!AA$5:AA$53,MATCH(SingleSite_QSAR1!$A23,Descriptors!$B$5:$B$53,0))</f>
        <v>22.165559999999999</v>
      </c>
      <c r="Z23">
        <f>$Z$3*INDEX(Descriptors!AB$5:AB$53,MATCH(SingleSite_QSAR1!$A23,Descriptors!$B$5:$B$53,0))</f>
        <v>-1.6648239999999999</v>
      </c>
      <c r="AA23">
        <f>$AA$3*INDEX(Descriptors!P$5:P$53,MATCH(SingleSite_QSAR1!$A23,Descriptors!$B$5:$B$53,0))</f>
        <v>0.3024</v>
      </c>
      <c r="AB23">
        <f>$AB$3*INDEX(Descriptors!Q$5:Q$53,MATCH(SingleSite_QSAR1!$A23,Descriptors!$B$5:$B$53,0))</f>
        <v>4.4219999999999995E-2</v>
      </c>
      <c r="AC23">
        <f>$AC$3*INDEX(Descriptors!R$5:R$53,MATCH(SingleSite_QSAR1!$A23,Descriptors!$B$5:$B$53,0))</f>
        <v>-0.37130000000000002</v>
      </c>
      <c r="AD23">
        <f>$AD$3*INDEX(Descriptors!AC$5:AC$53,MATCH(SingleSite_QSAR1!$A23,Descriptors!$B$5:$B$53,0))</f>
        <v>0</v>
      </c>
    </row>
    <row r="24" spans="1:30" x14ac:dyDescent="0.3">
      <c r="A24" t="s">
        <v>171</v>
      </c>
      <c r="B24" t="s">
        <v>172</v>
      </c>
      <c r="C24" s="44" t="s">
        <v>173</v>
      </c>
      <c r="D24" t="s">
        <v>174</v>
      </c>
      <c r="E24" s="4" t="s">
        <v>421</v>
      </c>
      <c r="G24" s="10">
        <v>5.5555555555555545</v>
      </c>
      <c r="H24" t="s">
        <v>159</v>
      </c>
      <c r="I24">
        <v>-0.84041577633044884</v>
      </c>
      <c r="J24" s="10">
        <f t="shared" si="0"/>
        <v>-5.8404157763304489</v>
      </c>
      <c r="L24" s="10">
        <f t="shared" si="3"/>
        <v>-2.0073650000000001</v>
      </c>
      <c r="M24">
        <f t="shared" si="1"/>
        <v>9.8318444739387695E-3</v>
      </c>
      <c r="N24">
        <f t="shared" si="2"/>
        <v>8.1597474749541758E-4</v>
      </c>
      <c r="O24" s="10">
        <f t="shared" si="6"/>
        <v>1.9583393939890021E-2</v>
      </c>
      <c r="P24" s="10" t="s">
        <v>126</v>
      </c>
      <c r="R24">
        <f t="shared" si="4"/>
        <v>2.9926349999999999</v>
      </c>
      <c r="S24">
        <f>$S$3*INDEX(Descriptors!I$5:I$53,MATCH(SingleSite_QSAR1!$A24,Descriptors!$B$5:$B$53,0))</f>
        <v>9.8662399999999995</v>
      </c>
      <c r="T24">
        <f>$T$3*INDEX(Descriptors!M$5:M$53,MATCH(SingleSite_QSAR1!$A24,Descriptors!$B$5:$B$53,0))</f>
        <v>-3.4196400000000002</v>
      </c>
      <c r="U24">
        <f>$U$3*INDEX(Descriptors!V$5:V$53,MATCH(SingleSite_QSAR1!$A24,Descriptors!$B$5:$B$53,0))</f>
        <v>-3.8543400000000001</v>
      </c>
      <c r="V24">
        <f>$V$3*INDEX(Descriptors!O$5:O$53,MATCH(SingleSite_QSAR1!$A24,Descriptors!$B$5:$B$53,0))</f>
        <v>-15.934559999999999</v>
      </c>
      <c r="W24">
        <f>$W$3*INDEX(Descriptors!X$5:X$53,MATCH(SingleSite_QSAR1!$A24,Descriptors!$B$5:$B$53,0))</f>
        <v>-9.6874470000000006</v>
      </c>
      <c r="X24">
        <f>$X$3*INDEX(Descriptors!Y$5:Y$53,MATCH(SingleSite_QSAR1!$A24,Descriptors!$B$5:$B$53,0))</f>
        <v>7.6250159999999996</v>
      </c>
      <c r="Y24">
        <f>$Y$3*INDEX(Descriptors!AA$5:AA$53,MATCH(SingleSite_QSAR1!$A24,Descriptors!$B$5:$B$53,0))</f>
        <v>22.24587</v>
      </c>
      <c r="Z24">
        <f>$Z$3*INDEX(Descriptors!AB$5:AB$53,MATCH(SingleSite_QSAR1!$A24,Descriptors!$B$5:$B$53,0))</f>
        <v>-1.6648239999999999</v>
      </c>
      <c r="AA24">
        <f>$AA$3*INDEX(Descriptors!P$5:P$53,MATCH(SingleSite_QSAR1!$A24,Descriptors!$B$5:$B$53,0))</f>
        <v>0.3024</v>
      </c>
      <c r="AB24">
        <f>$AB$3*INDEX(Descriptors!Q$5:Q$53,MATCH(SingleSite_QSAR1!$A24,Descriptors!$B$5:$B$53,0))</f>
        <v>4.4219999999999995E-2</v>
      </c>
      <c r="AC24">
        <f>$AC$3*INDEX(Descriptors!R$5:R$53,MATCH(SingleSite_QSAR1!$A24,Descriptors!$B$5:$B$53,0))</f>
        <v>-0.37130000000000002</v>
      </c>
      <c r="AD24">
        <f>$AD$3*INDEX(Descriptors!AC$5:AC$53,MATCH(SingleSite_QSAR1!$A24,Descriptors!$B$5:$B$53,0))</f>
        <v>0</v>
      </c>
    </row>
    <row r="25" spans="1:30" x14ac:dyDescent="0.3">
      <c r="A25" t="s">
        <v>175</v>
      </c>
      <c r="B25" t="s">
        <v>176</v>
      </c>
      <c r="C25" s="44" t="s">
        <v>173</v>
      </c>
      <c r="D25" t="s">
        <v>177</v>
      </c>
      <c r="E25" s="4" t="s">
        <v>421</v>
      </c>
      <c r="G25" s="10">
        <v>1.3680555555555554</v>
      </c>
      <c r="H25" t="s">
        <v>159</v>
      </c>
      <c r="I25">
        <v>-0.23179201550009815</v>
      </c>
      <c r="J25" s="10">
        <f t="shared" si="0"/>
        <v>-5.2317920155000985</v>
      </c>
      <c r="L25" s="10">
        <f t="shared" si="3"/>
        <v>-1.9052049999999952</v>
      </c>
      <c r="M25">
        <f t="shared" si="1"/>
        <v>1.2439273022335664E-2</v>
      </c>
      <c r="N25">
        <f t="shared" si="2"/>
        <v>6.4493614680145102E-4</v>
      </c>
      <c r="O25" s="10">
        <f t="shared" si="6"/>
        <v>1.5478467523234824E-2</v>
      </c>
      <c r="P25" s="10" t="s">
        <v>126</v>
      </c>
      <c r="R25">
        <f t="shared" si="4"/>
        <v>3.0947950000000048</v>
      </c>
      <c r="S25">
        <f>$S$3*INDEX(Descriptors!I$5:I$53,MATCH(SingleSite_QSAR1!$A25,Descriptors!$B$5:$B$53,0))</f>
        <v>9.8793600000000001</v>
      </c>
      <c r="T25">
        <f>$T$3*INDEX(Descriptors!M$5:M$53,MATCH(SingleSite_QSAR1!$A25,Descriptors!$B$5:$B$53,0))</f>
        <v>-3.4196400000000002</v>
      </c>
      <c r="U25">
        <f>$U$3*INDEX(Descriptors!V$5:V$53,MATCH(SingleSite_QSAR1!$A25,Descriptors!$B$5:$B$53,0))</f>
        <v>-3.60297</v>
      </c>
      <c r="V25">
        <f>$V$3*INDEX(Descriptors!O$5:O$53,MATCH(SingleSite_QSAR1!$A25,Descriptors!$B$5:$B$53,0))</f>
        <v>-15.934559999999999</v>
      </c>
      <c r="W25">
        <f>$W$3*INDEX(Descriptors!X$5:X$53,MATCH(SingleSite_QSAR1!$A25,Descriptors!$B$5:$B$53,0))</f>
        <v>-10.082853</v>
      </c>
      <c r="X25">
        <f>$X$3*INDEX(Descriptors!Y$5:Y$53,MATCH(SingleSite_QSAR1!$A25,Descriptors!$B$5:$B$53,0))</f>
        <v>7.7777820000000011</v>
      </c>
      <c r="Y25">
        <f>$Y$3*INDEX(Descriptors!AA$5:AA$53,MATCH(SingleSite_QSAR1!$A25,Descriptors!$B$5:$B$53,0))</f>
        <v>22.326180000000001</v>
      </c>
      <c r="Z25">
        <f>$Z$3*INDEX(Descriptors!AB$5:AB$53,MATCH(SingleSite_QSAR1!$A25,Descriptors!$B$5:$B$53,0))</f>
        <v>-1.6648239999999999</v>
      </c>
      <c r="AA25">
        <f>$AA$3*INDEX(Descriptors!P$5:P$53,MATCH(SingleSite_QSAR1!$A25,Descriptors!$B$5:$B$53,0))</f>
        <v>0.3024</v>
      </c>
      <c r="AB25">
        <f>$AB$3*INDEX(Descriptors!Q$5:Q$53,MATCH(SingleSite_QSAR1!$A25,Descriptors!$B$5:$B$53,0))</f>
        <v>4.4219999999999995E-2</v>
      </c>
      <c r="AC25">
        <f>$AC$3*INDEX(Descriptors!R$5:R$53,MATCH(SingleSite_QSAR1!$A25,Descriptors!$B$5:$B$53,0))</f>
        <v>-0.37130000000000002</v>
      </c>
      <c r="AD25">
        <f>$AD$3*INDEX(Descriptors!AC$5:AC$53,MATCH(SingleSite_QSAR1!$A25,Descriptors!$B$5:$B$53,0))</f>
        <v>0</v>
      </c>
    </row>
    <row r="26" spans="1:30" x14ac:dyDescent="0.3">
      <c r="A26" t="s">
        <v>178</v>
      </c>
      <c r="B26" t="s">
        <v>179</v>
      </c>
      <c r="C26" s="44" t="s">
        <v>173</v>
      </c>
      <c r="D26" s="37" t="s">
        <v>125</v>
      </c>
      <c r="E26" t="s">
        <v>416</v>
      </c>
      <c r="G26" s="10">
        <v>10.666666666666664</v>
      </c>
      <c r="H26" t="s">
        <v>126</v>
      </c>
      <c r="I26">
        <v>0.25649423667760762</v>
      </c>
      <c r="J26" s="10">
        <f t="shared" si="0"/>
        <v>-4.7435057633223927</v>
      </c>
      <c r="L26" s="10">
        <f t="shared" si="3"/>
        <v>-2.2379549999999977</v>
      </c>
      <c r="M26">
        <f t="shared" si="1"/>
        <v>5.7815595069949524E-3</v>
      </c>
      <c r="N26">
        <f t="shared" si="2"/>
        <v>1.3876077557154179E-3</v>
      </c>
      <c r="O26" s="10">
        <f t="shared" si="6"/>
        <v>3.3302586137170027E-2</v>
      </c>
      <c r="P26" s="10" t="s">
        <v>126</v>
      </c>
      <c r="R26">
        <f t="shared" si="4"/>
        <v>2.7620450000000023</v>
      </c>
      <c r="S26">
        <f>$S$3*INDEX(Descriptors!I$5:I$53,MATCH(SingleSite_QSAR1!$A26,Descriptors!$B$5:$B$53,0))</f>
        <v>9.8924800000000008</v>
      </c>
      <c r="T26">
        <f>$T$3*INDEX(Descriptors!M$5:M$53,MATCH(SingleSite_QSAR1!$A26,Descriptors!$B$5:$B$53,0))</f>
        <v>-3.4196400000000002</v>
      </c>
      <c r="U26">
        <f>$U$3*INDEX(Descriptors!V$5:V$53,MATCH(SingleSite_QSAR1!$A26,Descriptors!$B$5:$B$53,0))</f>
        <v>-3.7865100000000003</v>
      </c>
      <c r="V26">
        <f>$V$3*INDEX(Descriptors!O$5:O$53,MATCH(SingleSite_QSAR1!$A26,Descriptors!$B$5:$B$53,0))</f>
        <v>-15.934559999999999</v>
      </c>
      <c r="W26">
        <f>$W$3*INDEX(Descriptors!X$5:X$53,MATCH(SingleSite_QSAR1!$A26,Descriptors!$B$5:$B$53,0))</f>
        <v>-10.478259</v>
      </c>
      <c r="X26">
        <f>$X$3*INDEX(Descriptors!Y$5:Y$53,MATCH(SingleSite_QSAR1!$A26,Descriptors!$B$5:$B$53,0))</f>
        <v>7.9305479999999999</v>
      </c>
      <c r="Y26">
        <f>$Y$3*INDEX(Descriptors!AA$5:AA$53,MATCH(SingleSite_QSAR1!$A26,Descriptors!$B$5:$B$53,0))</f>
        <v>22.406490000000002</v>
      </c>
      <c r="Z26">
        <f>$Z$3*INDEX(Descriptors!AB$5:AB$53,MATCH(SingleSite_QSAR1!$A26,Descriptors!$B$5:$B$53,0))</f>
        <v>-1.6648239999999999</v>
      </c>
      <c r="AA26">
        <f>$AA$3*INDEX(Descriptors!P$5:P$53,MATCH(SingleSite_QSAR1!$A26,Descriptors!$B$5:$B$53,0))</f>
        <v>0.3024</v>
      </c>
      <c r="AB26">
        <f>$AB$3*INDEX(Descriptors!Q$5:Q$53,MATCH(SingleSite_QSAR1!$A26,Descriptors!$B$5:$B$53,0))</f>
        <v>4.4219999999999995E-2</v>
      </c>
      <c r="AC26">
        <f>$AC$3*INDEX(Descriptors!R$5:R$53,MATCH(SingleSite_QSAR1!$A26,Descriptors!$B$5:$B$53,0))</f>
        <v>-0.37130000000000002</v>
      </c>
      <c r="AD26">
        <f>$AD$3*INDEX(Descriptors!AC$5:AC$53,MATCH(SingleSite_QSAR1!$A26,Descriptors!$B$5:$B$53,0))</f>
        <v>0</v>
      </c>
    </row>
    <row r="27" spans="1:30" x14ac:dyDescent="0.3">
      <c r="A27" t="s">
        <v>178</v>
      </c>
      <c r="B27" t="s">
        <v>179</v>
      </c>
      <c r="C27" s="44" t="s">
        <v>173</v>
      </c>
      <c r="D27" s="37" t="s">
        <v>125</v>
      </c>
      <c r="E27" t="s">
        <v>416</v>
      </c>
      <c r="G27" s="10">
        <v>10.186666666666664</v>
      </c>
      <c r="H27" t="s">
        <v>126</v>
      </c>
      <c r="I27">
        <v>0.27649086509386128</v>
      </c>
      <c r="J27" s="10">
        <f t="shared" si="0"/>
        <v>-4.7235091349061387</v>
      </c>
      <c r="L27" s="10">
        <f t="shared" si="3"/>
        <v>-2.2379549999999977</v>
      </c>
      <c r="M27">
        <f t="shared" si="1"/>
        <v>5.7815595069949524E-3</v>
      </c>
      <c r="N27">
        <f t="shared" si="2"/>
        <v>1.3876077557154179E-3</v>
      </c>
      <c r="O27" s="10">
        <f t="shared" si="6"/>
        <v>3.3302586137170027E-2</v>
      </c>
      <c r="P27" s="10" t="s">
        <v>126</v>
      </c>
      <c r="R27">
        <f t="shared" si="4"/>
        <v>2.7620450000000023</v>
      </c>
      <c r="S27">
        <f>$S$3*INDEX(Descriptors!I$5:I$53,MATCH(SingleSite_QSAR1!$A27,Descriptors!$B$5:$B$53,0))</f>
        <v>9.8924800000000008</v>
      </c>
      <c r="T27">
        <f>$T$3*INDEX(Descriptors!M$5:M$53,MATCH(SingleSite_QSAR1!$A27,Descriptors!$B$5:$B$53,0))</f>
        <v>-3.4196400000000002</v>
      </c>
      <c r="U27">
        <f>$U$3*INDEX(Descriptors!V$5:V$53,MATCH(SingleSite_QSAR1!$A27,Descriptors!$B$5:$B$53,0))</f>
        <v>-3.7865100000000003</v>
      </c>
      <c r="V27">
        <f>$V$3*INDEX(Descriptors!O$5:O$53,MATCH(SingleSite_QSAR1!$A27,Descriptors!$B$5:$B$53,0))</f>
        <v>-15.934559999999999</v>
      </c>
      <c r="W27">
        <f>$W$3*INDEX(Descriptors!X$5:X$53,MATCH(SingleSite_QSAR1!$A27,Descriptors!$B$5:$B$53,0))</f>
        <v>-10.478259</v>
      </c>
      <c r="X27">
        <f>$X$3*INDEX(Descriptors!Y$5:Y$53,MATCH(SingleSite_QSAR1!$A27,Descriptors!$B$5:$B$53,0))</f>
        <v>7.9305479999999999</v>
      </c>
      <c r="Y27">
        <f>$Y$3*INDEX(Descriptors!AA$5:AA$53,MATCH(SingleSite_QSAR1!$A27,Descriptors!$B$5:$B$53,0))</f>
        <v>22.406490000000002</v>
      </c>
      <c r="Z27">
        <f>$Z$3*INDEX(Descriptors!AB$5:AB$53,MATCH(SingleSite_QSAR1!$A27,Descriptors!$B$5:$B$53,0))</f>
        <v>-1.6648239999999999</v>
      </c>
      <c r="AA27">
        <f>$AA$3*INDEX(Descriptors!P$5:P$53,MATCH(SingleSite_QSAR1!$A27,Descriptors!$B$5:$B$53,0))</f>
        <v>0.3024</v>
      </c>
      <c r="AB27">
        <f>$AB$3*INDEX(Descriptors!Q$5:Q$53,MATCH(SingleSite_QSAR1!$A27,Descriptors!$B$5:$B$53,0))</f>
        <v>4.4219999999999995E-2</v>
      </c>
      <c r="AC27">
        <f>$AC$3*INDEX(Descriptors!R$5:R$53,MATCH(SingleSite_QSAR1!$A27,Descriptors!$B$5:$B$53,0))</f>
        <v>-0.37130000000000002</v>
      </c>
      <c r="AD27">
        <f>$AD$3*INDEX(Descriptors!AC$5:AC$53,MATCH(SingleSite_QSAR1!$A27,Descriptors!$B$5:$B$53,0))</f>
        <v>0</v>
      </c>
    </row>
    <row r="28" spans="1:30" x14ac:dyDescent="0.3">
      <c r="A28" t="s">
        <v>180</v>
      </c>
      <c r="B28" t="s">
        <v>181</v>
      </c>
      <c r="C28" s="38" t="s">
        <v>182</v>
      </c>
      <c r="D28" s="41" t="s">
        <v>183</v>
      </c>
      <c r="E28" t="s">
        <v>417</v>
      </c>
      <c r="G28" s="10">
        <v>1.8666666666666667</v>
      </c>
      <c r="H28" t="s">
        <v>159</v>
      </c>
      <c r="I28">
        <v>-0.36675505372029288</v>
      </c>
      <c r="J28" s="10">
        <f t="shared" si="0"/>
        <v>-5.3667550537202926</v>
      </c>
      <c r="L28" s="10">
        <f t="shared" si="3"/>
        <v>-2.4978289999999976</v>
      </c>
      <c r="M28">
        <f t="shared" si="1"/>
        <v>3.1781251858539919E-3</v>
      </c>
      <c r="N28">
        <f t="shared" si="2"/>
        <v>2.5242985543002371E-3</v>
      </c>
      <c r="O28" s="10">
        <f>N28</f>
        <v>2.5242985543002371E-3</v>
      </c>
      <c r="P28" s="10" t="s">
        <v>159</v>
      </c>
      <c r="R28">
        <f t="shared" si="4"/>
        <v>2.5021710000000024</v>
      </c>
      <c r="S28">
        <f>$S$3*INDEX(Descriptors!I$5:I$53,MATCH(SingleSite_QSAR1!$A28,Descriptors!$B$5:$B$53,0))</f>
        <v>8.8953600000000002</v>
      </c>
      <c r="T28">
        <f>$T$3*INDEX(Descriptors!M$5:M$53,MATCH(SingleSite_QSAR1!$A28,Descriptors!$B$5:$B$53,0))</f>
        <v>-4.5347400000000002</v>
      </c>
      <c r="U28">
        <f>$U$3*INDEX(Descriptors!V$5:V$53,MATCH(SingleSite_QSAR1!$A28,Descriptors!$B$5:$B$53,0))</f>
        <v>-2.8648199999999999</v>
      </c>
      <c r="V28">
        <f>$V$3*INDEX(Descriptors!O$5:O$53,MATCH(SingleSite_QSAR1!$A28,Descriptors!$B$5:$B$53,0))</f>
        <v>-14.439360000000001</v>
      </c>
      <c r="W28">
        <f>$W$3*INDEX(Descriptors!X$5:X$53,MATCH(SingleSite_QSAR1!$A28,Descriptors!$B$5:$B$53,0))</f>
        <v>-10.729880999999999</v>
      </c>
      <c r="X28">
        <f>$X$3*INDEX(Descriptors!Y$5:Y$53,MATCH(SingleSite_QSAR1!$A28,Descriptors!$B$5:$B$53,0))</f>
        <v>8.2294380000000018</v>
      </c>
      <c r="Y28">
        <f>$Y$3*INDEX(Descriptors!AA$5:AA$53,MATCH(SingleSite_QSAR1!$A28,Descriptors!$B$5:$B$53,0))</f>
        <v>21.282150000000001</v>
      </c>
      <c r="Z28">
        <f>$Z$3*INDEX(Descriptors!AB$5:AB$53,MATCH(SingleSite_QSAR1!$A28,Descriptors!$B$5:$B$53,0))</f>
        <v>-1.288896</v>
      </c>
      <c r="AA28">
        <f>$AA$3*INDEX(Descriptors!P$5:P$53,MATCH(SingleSite_QSAR1!$A28,Descriptors!$B$5:$B$53,0))</f>
        <v>-5.8199999999999995E-2</v>
      </c>
      <c r="AB28">
        <f>$AB$3*INDEX(Descriptors!Q$5:Q$53,MATCH(SingleSite_QSAR1!$A28,Descriptors!$B$5:$B$53,0))</f>
        <v>0.48971999999999999</v>
      </c>
      <c r="AC28">
        <f>$AC$3*INDEX(Descriptors!R$5:R$53,MATCH(SingleSite_QSAR1!$A28,Descriptors!$B$5:$B$53,0))</f>
        <v>-0.3196</v>
      </c>
      <c r="AD28">
        <f>$AD$3*INDEX(Descriptors!AC$5:AC$53,MATCH(SingleSite_QSAR1!$A28,Descriptors!$B$5:$B$53,0))</f>
        <v>0</v>
      </c>
    </row>
    <row r="29" spans="1:30" x14ac:dyDescent="0.3">
      <c r="A29" t="s">
        <v>180</v>
      </c>
      <c r="B29" t="s">
        <v>181</v>
      </c>
      <c r="C29" s="38" t="s">
        <v>182</v>
      </c>
      <c r="D29" s="41" t="s">
        <v>183</v>
      </c>
      <c r="E29" t="s">
        <v>417</v>
      </c>
      <c r="G29" s="10">
        <v>15.819709097820345</v>
      </c>
      <c r="H29" t="s">
        <v>159</v>
      </c>
      <c r="I29">
        <v>-1.2948867746047055</v>
      </c>
      <c r="J29" s="10">
        <f t="shared" si="0"/>
        <v>-6.2948867746047057</v>
      </c>
      <c r="L29" s="10">
        <f t="shared" si="3"/>
        <v>-2.4978289999999976</v>
      </c>
      <c r="M29">
        <f t="shared" si="1"/>
        <v>3.1781251858539919E-3</v>
      </c>
      <c r="N29">
        <f t="shared" si="2"/>
        <v>2.5242985543002371E-3</v>
      </c>
      <c r="O29" s="10">
        <f t="shared" ref="O29:O36" si="7">N29</f>
        <v>2.5242985543002371E-3</v>
      </c>
      <c r="P29" s="10" t="s">
        <v>159</v>
      </c>
      <c r="R29">
        <f t="shared" si="4"/>
        <v>2.5021710000000024</v>
      </c>
      <c r="S29">
        <f>$S$3*INDEX(Descriptors!I$5:I$53,MATCH(SingleSite_QSAR1!$A29,Descriptors!$B$5:$B$53,0))</f>
        <v>8.8953600000000002</v>
      </c>
      <c r="T29">
        <f>$T$3*INDEX(Descriptors!M$5:M$53,MATCH(SingleSite_QSAR1!$A29,Descriptors!$B$5:$B$53,0))</f>
        <v>-4.5347400000000002</v>
      </c>
      <c r="U29">
        <f>$U$3*INDEX(Descriptors!V$5:V$53,MATCH(SingleSite_QSAR1!$A29,Descriptors!$B$5:$B$53,0))</f>
        <v>-2.8648199999999999</v>
      </c>
      <c r="V29">
        <f>$V$3*INDEX(Descriptors!O$5:O$53,MATCH(SingleSite_QSAR1!$A29,Descriptors!$B$5:$B$53,0))</f>
        <v>-14.439360000000001</v>
      </c>
      <c r="W29">
        <f>$W$3*INDEX(Descriptors!X$5:X$53,MATCH(SingleSite_QSAR1!$A29,Descriptors!$B$5:$B$53,0))</f>
        <v>-10.729880999999999</v>
      </c>
      <c r="X29">
        <f>$X$3*INDEX(Descriptors!Y$5:Y$53,MATCH(SingleSite_QSAR1!$A29,Descriptors!$B$5:$B$53,0))</f>
        <v>8.2294380000000018</v>
      </c>
      <c r="Y29">
        <f>$Y$3*INDEX(Descriptors!AA$5:AA$53,MATCH(SingleSite_QSAR1!$A29,Descriptors!$B$5:$B$53,0))</f>
        <v>21.282150000000001</v>
      </c>
      <c r="Z29">
        <f>$Z$3*INDEX(Descriptors!AB$5:AB$53,MATCH(SingleSite_QSAR1!$A29,Descriptors!$B$5:$B$53,0))</f>
        <v>-1.288896</v>
      </c>
      <c r="AA29">
        <f>$AA$3*INDEX(Descriptors!P$5:P$53,MATCH(SingleSite_QSAR1!$A29,Descriptors!$B$5:$B$53,0))</f>
        <v>-5.8199999999999995E-2</v>
      </c>
      <c r="AB29">
        <f>$AB$3*INDEX(Descriptors!Q$5:Q$53,MATCH(SingleSite_QSAR1!$A29,Descriptors!$B$5:$B$53,0))</f>
        <v>0.48971999999999999</v>
      </c>
      <c r="AC29">
        <f>$AC$3*INDEX(Descriptors!R$5:R$53,MATCH(SingleSite_QSAR1!$A29,Descriptors!$B$5:$B$53,0))</f>
        <v>-0.3196</v>
      </c>
      <c r="AD29">
        <f>$AD$3*INDEX(Descriptors!AC$5:AC$53,MATCH(SingleSite_QSAR1!$A29,Descriptors!$B$5:$B$53,0))</f>
        <v>0</v>
      </c>
    </row>
    <row r="30" spans="1:30" x14ac:dyDescent="0.3">
      <c r="A30" t="s">
        <v>224</v>
      </c>
      <c r="B30" t="s">
        <v>225</v>
      </c>
      <c r="C30" t="s">
        <v>226</v>
      </c>
      <c r="D30" s="41" t="s">
        <v>227</v>
      </c>
      <c r="E30" t="s">
        <v>417</v>
      </c>
      <c r="G30" s="10">
        <v>8.4242142655072776</v>
      </c>
      <c r="H30" t="s">
        <v>159</v>
      </c>
      <c r="I30">
        <v>-1.021217685805875</v>
      </c>
      <c r="J30" s="10">
        <f t="shared" si="0"/>
        <v>-6.0212176858058752</v>
      </c>
      <c r="L30" s="10">
        <f t="shared" si="3"/>
        <v>-2.8296929999999945</v>
      </c>
      <c r="M30">
        <f t="shared" si="1"/>
        <v>1.4801543300976454E-3</v>
      </c>
      <c r="N30">
        <f t="shared" si="2"/>
        <v>5.4200677921924251E-3</v>
      </c>
      <c r="O30" s="10">
        <f t="shared" si="7"/>
        <v>5.4200677921924251E-3</v>
      </c>
      <c r="P30" s="10" t="s">
        <v>159</v>
      </c>
      <c r="R30">
        <f t="shared" si="4"/>
        <v>2.1703070000000055</v>
      </c>
      <c r="S30">
        <f>$S$3*INDEX(Descriptors!I$5:I$53,MATCH(SingleSite_QSAR1!$A30,Descriptors!$B$5:$B$53,0))</f>
        <v>8.96096</v>
      </c>
      <c r="T30">
        <f>$T$3*INDEX(Descriptors!M$5:M$53,MATCH(SingleSite_QSAR1!$A30,Descriptors!$B$5:$B$53,0))</f>
        <v>-4.7259000000000002</v>
      </c>
      <c r="U30">
        <f>$U$3*INDEX(Descriptors!V$5:V$53,MATCH(SingleSite_QSAR1!$A30,Descriptors!$B$5:$B$53,0))</f>
        <v>-2.8648199999999999</v>
      </c>
      <c r="V30">
        <f>$V$3*INDEX(Descriptors!O$5:O$53,MATCH(SingleSite_QSAR1!$A30,Descriptors!$B$5:$B$53,0))</f>
        <v>-15.1656</v>
      </c>
      <c r="W30">
        <f>$W$3*INDEX(Descriptors!X$5:X$53,MATCH(SingleSite_QSAR1!$A30,Descriptors!$B$5:$B$53,0))</f>
        <v>-10.837719</v>
      </c>
      <c r="X30">
        <f>$X$3*INDEX(Descriptors!Y$5:Y$53,MATCH(SingleSite_QSAR1!$A30,Descriptors!$B$5:$B$53,0))</f>
        <v>8.2294380000000018</v>
      </c>
      <c r="Y30">
        <f>$Y$3*INDEX(Descriptors!AA$5:AA$53,MATCH(SingleSite_QSAR1!$A30,Descriptors!$B$5:$B$53,0))</f>
        <v>21.876444000000003</v>
      </c>
      <c r="Z30">
        <f>$Z$3*INDEX(Descriptors!AB$5:AB$53,MATCH(SingleSite_QSAR1!$A30,Descriptors!$B$5:$B$53,0))</f>
        <v>-1.288896</v>
      </c>
      <c r="AA30">
        <f>$AA$3*INDEX(Descriptors!P$5:P$53,MATCH(SingleSite_QSAR1!$A30,Descriptors!$B$5:$B$53,0))</f>
        <v>-7.4999999999999997E-2</v>
      </c>
      <c r="AB30">
        <f>$AB$3*INDEX(Descriptors!Q$5:Q$53,MATCH(SingleSite_QSAR1!$A30,Descriptors!$B$5:$B$53,0))</f>
        <v>0.44506000000000001</v>
      </c>
      <c r="AC30">
        <f>$AC$3*INDEX(Descriptors!R$5:R$53,MATCH(SingleSite_QSAR1!$A30,Descriptors!$B$5:$B$53,0))</f>
        <v>-0.22466</v>
      </c>
      <c r="AD30">
        <f>$AD$3*INDEX(Descriptors!AC$5:AC$53,MATCH(SingleSite_QSAR1!$A30,Descriptors!$B$5:$B$53,0))</f>
        <v>0</v>
      </c>
    </row>
    <row r="31" spans="1:30" x14ac:dyDescent="0.3">
      <c r="A31" t="s">
        <v>184</v>
      </c>
      <c r="B31" t="s">
        <v>185</v>
      </c>
      <c r="C31" s="38" t="s">
        <v>182</v>
      </c>
      <c r="D31" t="s">
        <v>186</v>
      </c>
      <c r="E31" t="s">
        <v>417</v>
      </c>
      <c r="G31">
        <v>4.2122314708695994</v>
      </c>
      <c r="H31" t="s">
        <v>159</v>
      </c>
      <c r="I31">
        <v>-0.72020050998691587</v>
      </c>
      <c r="J31" s="10">
        <f t="shared" si="0"/>
        <v>-5.720200509986916</v>
      </c>
      <c r="L31" s="10">
        <f t="shared" si="3"/>
        <v>-2.4711649999999992</v>
      </c>
      <c r="M31">
        <f t="shared" si="1"/>
        <v>3.3793642079810574E-3</v>
      </c>
      <c r="N31">
        <f t="shared" si="2"/>
        <v>2.3739781563317584E-3</v>
      </c>
      <c r="O31" s="10">
        <f t="shared" si="7"/>
        <v>2.3739781563317584E-3</v>
      </c>
      <c r="P31" s="10" t="s">
        <v>159</v>
      </c>
      <c r="R31">
        <f t="shared" si="4"/>
        <v>2.5288350000000008</v>
      </c>
      <c r="S31">
        <f>$S$3*INDEX(Descriptors!I$5:I$53,MATCH(SingleSite_QSAR1!$A31,Descriptors!$B$5:$B$53,0))</f>
        <v>8.8953600000000002</v>
      </c>
      <c r="T31">
        <f>$T$3*INDEX(Descriptors!M$5:M$53,MATCH(SingleSite_QSAR1!$A31,Descriptors!$B$5:$B$53,0))</f>
        <v>-4.5347400000000002</v>
      </c>
      <c r="U31">
        <f>$U$3*INDEX(Descriptors!V$5:V$53,MATCH(SingleSite_QSAR1!$A31,Descriptors!$B$5:$B$53,0))</f>
        <v>-2.7890100000000002</v>
      </c>
      <c r="V31">
        <f>$V$3*INDEX(Descriptors!O$5:O$53,MATCH(SingleSite_QSAR1!$A31,Descriptors!$B$5:$B$53,0))</f>
        <v>-14.439360000000001</v>
      </c>
      <c r="W31">
        <f>$W$3*INDEX(Descriptors!X$5:X$53,MATCH(SingleSite_QSAR1!$A31,Descriptors!$B$5:$B$53,0))</f>
        <v>-10.837719</v>
      </c>
      <c r="X31">
        <f>$X$3*INDEX(Descriptors!Y$5:Y$53,MATCH(SingleSite_QSAR1!$A31,Descriptors!$B$5:$B$53,0))</f>
        <v>8.2560060000000011</v>
      </c>
      <c r="Y31">
        <f>$Y$3*INDEX(Descriptors!AA$5:AA$53,MATCH(SingleSite_QSAR1!$A31,Descriptors!$B$5:$B$53,0))</f>
        <v>21.314274000000001</v>
      </c>
      <c r="Z31">
        <f>$Z$3*INDEX(Descriptors!AB$5:AB$53,MATCH(SingleSite_QSAR1!$A31,Descriptors!$B$5:$B$53,0))</f>
        <v>-1.288896</v>
      </c>
      <c r="AA31">
        <f>$AA$3*INDEX(Descriptors!P$5:P$53,MATCH(SingleSite_QSAR1!$A31,Descriptors!$B$5:$B$53,0))</f>
        <v>-5.8199999999999995E-2</v>
      </c>
      <c r="AB31">
        <f>$AB$3*INDEX(Descriptors!Q$5:Q$53,MATCH(SingleSite_QSAR1!$A31,Descriptors!$B$5:$B$53,0))</f>
        <v>0.48971999999999999</v>
      </c>
      <c r="AC31">
        <f>$AC$3*INDEX(Descriptors!R$5:R$53,MATCH(SingleSite_QSAR1!$A31,Descriptors!$B$5:$B$53,0))</f>
        <v>-0.3196</v>
      </c>
      <c r="AD31">
        <f>$AD$3*INDEX(Descriptors!AC$5:AC$53,MATCH(SingleSite_QSAR1!$A31,Descriptors!$B$5:$B$53,0))</f>
        <v>0</v>
      </c>
    </row>
    <row r="32" spans="1:30" x14ac:dyDescent="0.3">
      <c r="A32" t="s">
        <v>184</v>
      </c>
      <c r="B32" t="s">
        <v>185</v>
      </c>
      <c r="C32" s="38" t="s">
        <v>182</v>
      </c>
      <c r="D32" t="s">
        <v>186</v>
      </c>
      <c r="E32" t="s">
        <v>417</v>
      </c>
      <c r="G32">
        <v>10.841269680819993</v>
      </c>
      <c r="H32" t="s">
        <v>159</v>
      </c>
      <c r="I32">
        <v>-1.1307684292341853</v>
      </c>
      <c r="J32" s="10">
        <f t="shared" si="0"/>
        <v>-6.1307684292341857</v>
      </c>
      <c r="L32" s="10">
        <f t="shared" si="3"/>
        <v>-2.4711649999999992</v>
      </c>
      <c r="M32">
        <f t="shared" si="1"/>
        <v>3.3793642079810574E-3</v>
      </c>
      <c r="N32">
        <f t="shared" si="2"/>
        <v>2.3739781563317584E-3</v>
      </c>
      <c r="O32" s="10">
        <f t="shared" si="7"/>
        <v>2.3739781563317584E-3</v>
      </c>
      <c r="P32" s="10" t="s">
        <v>159</v>
      </c>
      <c r="R32">
        <f t="shared" si="4"/>
        <v>2.5288350000000008</v>
      </c>
      <c r="S32">
        <f>$S$3*INDEX(Descriptors!I$5:I$53,MATCH(SingleSite_QSAR1!$A32,Descriptors!$B$5:$B$53,0))</f>
        <v>8.8953600000000002</v>
      </c>
      <c r="T32">
        <f>$T$3*INDEX(Descriptors!M$5:M$53,MATCH(SingleSite_QSAR1!$A32,Descriptors!$B$5:$B$53,0))</f>
        <v>-4.5347400000000002</v>
      </c>
      <c r="U32">
        <f>$U$3*INDEX(Descriptors!V$5:V$53,MATCH(SingleSite_QSAR1!$A32,Descriptors!$B$5:$B$53,0))</f>
        <v>-2.7890100000000002</v>
      </c>
      <c r="V32">
        <f>$V$3*INDEX(Descriptors!O$5:O$53,MATCH(SingleSite_QSAR1!$A32,Descriptors!$B$5:$B$53,0))</f>
        <v>-14.439360000000001</v>
      </c>
      <c r="W32">
        <f>$W$3*INDEX(Descriptors!X$5:X$53,MATCH(SingleSite_QSAR1!$A32,Descriptors!$B$5:$B$53,0))</f>
        <v>-10.837719</v>
      </c>
      <c r="X32">
        <f>$X$3*INDEX(Descriptors!Y$5:Y$53,MATCH(SingleSite_QSAR1!$A32,Descriptors!$B$5:$B$53,0))</f>
        <v>8.2560060000000011</v>
      </c>
      <c r="Y32">
        <f>$Y$3*INDEX(Descriptors!AA$5:AA$53,MATCH(SingleSite_QSAR1!$A32,Descriptors!$B$5:$B$53,0))</f>
        <v>21.314274000000001</v>
      </c>
      <c r="Z32">
        <f>$Z$3*INDEX(Descriptors!AB$5:AB$53,MATCH(SingleSite_QSAR1!$A32,Descriptors!$B$5:$B$53,0))</f>
        <v>-1.288896</v>
      </c>
      <c r="AA32">
        <f>$AA$3*INDEX(Descriptors!P$5:P$53,MATCH(SingleSite_QSAR1!$A32,Descriptors!$B$5:$B$53,0))</f>
        <v>-5.8199999999999995E-2</v>
      </c>
      <c r="AB32">
        <f>$AB$3*INDEX(Descriptors!Q$5:Q$53,MATCH(SingleSite_QSAR1!$A32,Descriptors!$B$5:$B$53,0))</f>
        <v>0.48971999999999999</v>
      </c>
      <c r="AC32">
        <f>$AC$3*INDEX(Descriptors!R$5:R$53,MATCH(SingleSite_QSAR1!$A32,Descriptors!$B$5:$B$53,0))</f>
        <v>-0.3196</v>
      </c>
      <c r="AD32">
        <f>$AD$3*INDEX(Descriptors!AC$5:AC$53,MATCH(SingleSite_QSAR1!$A32,Descriptors!$B$5:$B$53,0))</f>
        <v>0</v>
      </c>
    </row>
    <row r="33" spans="1:30" x14ac:dyDescent="0.3">
      <c r="A33" t="s">
        <v>187</v>
      </c>
      <c r="B33" t="s">
        <v>188</v>
      </c>
      <c r="C33" s="38" t="s">
        <v>182</v>
      </c>
      <c r="D33" t="s">
        <v>189</v>
      </c>
      <c r="E33" t="s">
        <v>417</v>
      </c>
      <c r="G33" s="10">
        <v>94.486518895825554</v>
      </c>
      <c r="H33" t="s">
        <v>159</v>
      </c>
      <c r="I33">
        <v>-2.0710581302942868</v>
      </c>
      <c r="J33" s="10">
        <f t="shared" si="0"/>
        <v>-7.0710581302942863</v>
      </c>
      <c r="L33" s="10">
        <f t="shared" si="3"/>
        <v>-2.4317960000000003</v>
      </c>
      <c r="M33">
        <f t="shared" si="1"/>
        <v>3.7000193900096202E-3</v>
      </c>
      <c r="N33">
        <f t="shared" si="2"/>
        <v>2.1682418296774236E-3</v>
      </c>
      <c r="O33" s="10">
        <f t="shared" si="7"/>
        <v>2.1682418296774236E-3</v>
      </c>
      <c r="P33" s="10" t="s">
        <v>159</v>
      </c>
      <c r="R33">
        <f t="shared" si="4"/>
        <v>2.5682039999999997</v>
      </c>
      <c r="S33">
        <f>$S$3*INDEX(Descriptors!I$5:I$53,MATCH(SingleSite_QSAR1!$A33,Descriptors!$B$5:$B$53,0))</f>
        <v>8.8953600000000002</v>
      </c>
      <c r="T33">
        <f>$T$3*INDEX(Descriptors!M$5:M$53,MATCH(SingleSite_QSAR1!$A33,Descriptors!$B$5:$B$53,0))</f>
        <v>-4.5347400000000002</v>
      </c>
      <c r="U33">
        <f>$U$3*INDEX(Descriptors!V$5:V$53,MATCH(SingleSite_QSAR1!$A33,Descriptors!$B$5:$B$53,0))</f>
        <v>-2.7411300000000001</v>
      </c>
      <c r="V33">
        <f>$V$3*INDEX(Descriptors!O$5:O$53,MATCH(SingleSite_QSAR1!$A33,Descriptors!$B$5:$B$53,0))</f>
        <v>-14.439360000000001</v>
      </c>
      <c r="W33">
        <f>$W$3*INDEX(Descriptors!X$5:X$53,MATCH(SingleSite_QSAR1!$A33,Descriptors!$B$5:$B$53,0))</f>
        <v>-10.891637999999999</v>
      </c>
      <c r="X33">
        <f>$X$3*INDEX(Descriptors!Y$5:Y$53,MATCH(SingleSite_QSAR1!$A33,Descriptors!$B$5:$B$53,0))</f>
        <v>8.2692900000000016</v>
      </c>
      <c r="Y33">
        <f>$Y$3*INDEX(Descriptors!AA$5:AA$53,MATCH(SingleSite_QSAR1!$A33,Descriptors!$B$5:$B$53,0))</f>
        <v>21.346398000000001</v>
      </c>
      <c r="Z33">
        <f>$Z$3*INDEX(Descriptors!AB$5:AB$53,MATCH(SingleSite_QSAR1!$A33,Descriptors!$B$5:$B$53,0))</f>
        <v>-1.288896</v>
      </c>
      <c r="AA33">
        <f>$AA$3*INDEX(Descriptors!P$5:P$53,MATCH(SingleSite_QSAR1!$A33,Descriptors!$B$5:$B$53,0))</f>
        <v>-5.8199999999999995E-2</v>
      </c>
      <c r="AB33">
        <f>$AB$3*INDEX(Descriptors!Q$5:Q$53,MATCH(SingleSite_QSAR1!$A33,Descriptors!$B$5:$B$53,0))</f>
        <v>0.48971999999999999</v>
      </c>
      <c r="AC33">
        <f>$AC$3*INDEX(Descriptors!R$5:R$53,MATCH(SingleSite_QSAR1!$A33,Descriptors!$B$5:$B$53,0))</f>
        <v>-0.3196</v>
      </c>
      <c r="AD33">
        <f>$AD$3*INDEX(Descriptors!AC$5:AC$53,MATCH(SingleSite_QSAR1!$A33,Descriptors!$B$5:$B$53,0))</f>
        <v>0</v>
      </c>
    </row>
    <row r="34" spans="1:30" x14ac:dyDescent="0.3">
      <c r="A34" s="2" t="s">
        <v>368</v>
      </c>
      <c r="B34" t="s">
        <v>190</v>
      </c>
      <c r="C34" s="39" t="s">
        <v>191</v>
      </c>
      <c r="D34" s="2" t="s">
        <v>192</v>
      </c>
      <c r="E34" t="s">
        <v>418</v>
      </c>
      <c r="G34" s="10">
        <v>5.9854334657164827</v>
      </c>
      <c r="H34" t="s">
        <v>223</v>
      </c>
      <c r="I34">
        <v>-3.4350767534233011</v>
      </c>
      <c r="J34" s="10">
        <f t="shared" si="0"/>
        <v>-8.4350767534233011</v>
      </c>
      <c r="L34" s="10">
        <f t="shared" si="3"/>
        <v>-2.333992999999996</v>
      </c>
      <c r="M34">
        <f t="shared" si="1"/>
        <v>4.6345438967827406E-3</v>
      </c>
      <c r="N34">
        <f t="shared" si="2"/>
        <v>1.7310304941993487E-3</v>
      </c>
      <c r="O34" s="10">
        <f t="shared" si="7"/>
        <v>1.7310304941993487E-3</v>
      </c>
      <c r="P34" s="10" t="s">
        <v>159</v>
      </c>
      <c r="R34">
        <f t="shared" si="4"/>
        <v>2.666007000000004</v>
      </c>
      <c r="S34">
        <f>$S$3*INDEX(Descriptors!I$5:I$53,MATCH(SingleSite_QSAR1!$A34,Descriptors!$B$5:$B$53,0))</f>
        <v>8.8953600000000002</v>
      </c>
      <c r="T34">
        <f>$T$3*INDEX(Descriptors!M$5:M$53,MATCH(SingleSite_QSAR1!$A34,Descriptors!$B$5:$B$53,0))</f>
        <v>-4.5347400000000002</v>
      </c>
      <c r="U34">
        <f>$U$3*INDEX(Descriptors!V$5:V$53,MATCH(SingleSite_QSAR1!$A34,Descriptors!$B$5:$B$53,0))</f>
        <v>-2.7371400000000001</v>
      </c>
      <c r="V34">
        <f>$V$3*INDEX(Descriptors!O$5:O$53,MATCH(SingleSite_QSAR1!$A34,Descriptors!$B$5:$B$53,0))</f>
        <v>-14.439360000000001</v>
      </c>
      <c r="W34">
        <f>$W$3*INDEX(Descriptors!X$5:X$53,MATCH(SingleSite_QSAR1!$A34,Descriptors!$B$5:$B$53,0))</f>
        <v>-10.873664999999999</v>
      </c>
      <c r="X34">
        <f>$X$3*INDEX(Descriptors!Y$5:Y$53,MATCH(SingleSite_QSAR1!$A34,Descriptors!$B$5:$B$53,0))</f>
        <v>8.3290680000000012</v>
      </c>
      <c r="Y34">
        <f>$Y$3*INDEX(Descriptors!AA$5:AA$53,MATCH(SingleSite_QSAR1!$A34,Descriptors!$B$5:$B$53,0))</f>
        <v>21.362460000000002</v>
      </c>
      <c r="Z34">
        <f>$Z$3*INDEX(Descriptors!AB$5:AB$53,MATCH(SingleSite_QSAR1!$A34,Descriptors!$B$5:$B$53,0))</f>
        <v>-1.288896</v>
      </c>
      <c r="AA34">
        <f>$AA$3*INDEX(Descriptors!P$5:P$53,MATCH(SingleSite_QSAR1!$A34,Descriptors!$B$5:$B$53,0))</f>
        <v>-5.8199999999999995E-2</v>
      </c>
      <c r="AB34">
        <f>$AB$3*INDEX(Descriptors!Q$5:Q$53,MATCH(SingleSite_QSAR1!$A34,Descriptors!$B$5:$B$53,0))</f>
        <v>0.48971999999999999</v>
      </c>
      <c r="AC34">
        <f>$AC$3*INDEX(Descriptors!R$5:R$53,MATCH(SingleSite_QSAR1!$A34,Descriptors!$B$5:$B$53,0))</f>
        <v>-0.3196</v>
      </c>
      <c r="AD34">
        <f>$AD$3*INDEX(Descriptors!AC$5:AC$53,MATCH(SingleSite_QSAR1!$A34,Descriptors!$B$5:$B$53,0))</f>
        <v>0</v>
      </c>
    </row>
    <row r="35" spans="1:30" x14ac:dyDescent="0.3">
      <c r="A35" t="s">
        <v>193</v>
      </c>
      <c r="B35" t="s">
        <v>194</v>
      </c>
      <c r="C35" s="38" t="s">
        <v>191</v>
      </c>
      <c r="D35" t="s">
        <v>195</v>
      </c>
      <c r="E35" t="s">
        <v>418</v>
      </c>
      <c r="G35" s="10">
        <v>346.1724579052443</v>
      </c>
      <c r="H35" t="s">
        <v>159</v>
      </c>
      <c r="I35">
        <v>-2.6349807931083289</v>
      </c>
      <c r="J35" s="10">
        <f t="shared" si="0"/>
        <v>-7.6349807931083289</v>
      </c>
      <c r="L35" s="10">
        <f t="shared" si="3"/>
        <v>-2.3637920000000001</v>
      </c>
      <c r="M35">
        <f t="shared" si="1"/>
        <v>4.3272102782739496E-3</v>
      </c>
      <c r="N35">
        <f t="shared" si="2"/>
        <v>1.8539743382280135E-3</v>
      </c>
      <c r="O35" s="10">
        <f t="shared" si="7"/>
        <v>1.8539743382280135E-3</v>
      </c>
      <c r="P35" s="10" t="s">
        <v>159</v>
      </c>
      <c r="R35">
        <f t="shared" si="4"/>
        <v>2.6362079999999999</v>
      </c>
      <c r="S35">
        <f>$S$3*INDEX(Descriptors!I$5:I$53,MATCH(SingleSite_QSAR1!$A35,Descriptors!$B$5:$B$53,0))</f>
        <v>8.8953600000000002</v>
      </c>
      <c r="T35">
        <f>$T$3*INDEX(Descriptors!M$5:M$53,MATCH(SingleSite_QSAR1!$A35,Descriptors!$B$5:$B$53,0))</f>
        <v>-4.5347400000000002</v>
      </c>
      <c r="U35">
        <f>$U$3*INDEX(Descriptors!V$5:V$53,MATCH(SingleSite_QSAR1!$A35,Descriptors!$B$5:$B$53,0))</f>
        <v>-2.6373900000000003</v>
      </c>
      <c r="V35">
        <f>$V$3*INDEX(Descriptors!O$5:O$53,MATCH(SingleSite_QSAR1!$A35,Descriptors!$B$5:$B$53,0))</f>
        <v>-14.439360000000001</v>
      </c>
      <c r="W35">
        <f>$W$3*INDEX(Descriptors!X$5:X$53,MATCH(SingleSite_QSAR1!$A35,Descriptors!$B$5:$B$53,0))</f>
        <v>-11.107313999999999</v>
      </c>
      <c r="X35">
        <f>$X$3*INDEX(Descriptors!Y$5:Y$53,MATCH(SingleSite_QSAR1!$A35,Descriptors!$B$5:$B$53,0))</f>
        <v>8.368920000000001</v>
      </c>
      <c r="Y35">
        <f>$Y$3*INDEX(Descriptors!AA$5:AA$53,MATCH(SingleSite_QSAR1!$A35,Descriptors!$B$5:$B$53,0))</f>
        <v>21.426708000000001</v>
      </c>
      <c r="Z35">
        <f>$Z$3*INDEX(Descriptors!AB$5:AB$53,MATCH(SingleSite_QSAR1!$A35,Descriptors!$B$5:$B$53,0))</f>
        <v>-1.288896</v>
      </c>
      <c r="AA35">
        <f>$AA$3*INDEX(Descriptors!P$5:P$53,MATCH(SingleSite_QSAR1!$A35,Descriptors!$B$5:$B$53,0))</f>
        <v>-5.8199999999999995E-2</v>
      </c>
      <c r="AB35">
        <f>$AB$3*INDEX(Descriptors!Q$5:Q$53,MATCH(SingleSite_QSAR1!$A35,Descriptors!$B$5:$B$53,0))</f>
        <v>0.48971999999999999</v>
      </c>
      <c r="AC35">
        <f>$AC$3*INDEX(Descriptors!R$5:R$53,MATCH(SingleSite_QSAR1!$A35,Descriptors!$B$5:$B$53,0))</f>
        <v>-0.3196</v>
      </c>
      <c r="AD35">
        <f>$AD$3*INDEX(Descriptors!AC$5:AC$53,MATCH(SingleSite_QSAR1!$A35,Descriptors!$B$5:$B$53,0))</f>
        <v>0</v>
      </c>
    </row>
    <row r="36" spans="1:30" x14ac:dyDescent="0.3">
      <c r="A36" t="s">
        <v>328</v>
      </c>
      <c r="B36" t="s">
        <v>228</v>
      </c>
      <c r="C36" s="38" t="s">
        <v>191</v>
      </c>
      <c r="D36" t="s">
        <v>229</v>
      </c>
      <c r="E36" t="s">
        <v>418</v>
      </c>
      <c r="G36" s="10">
        <v>15.000000000000023</v>
      </c>
      <c r="H36" t="s">
        <v>159</v>
      </c>
      <c r="I36">
        <v>-1.2717795404894361</v>
      </c>
      <c r="J36" s="10">
        <f t="shared" si="0"/>
        <v>-6.2717795404894359</v>
      </c>
      <c r="L36" s="10">
        <f t="shared" si="3"/>
        <v>-2.3104579999999952</v>
      </c>
      <c r="M36">
        <f t="shared" si="1"/>
        <v>4.8926257873282558E-3</v>
      </c>
      <c r="N36">
        <f t="shared" si="2"/>
        <v>1.6397200932093596E-3</v>
      </c>
      <c r="O36" s="10">
        <f t="shared" si="7"/>
        <v>1.6397200932093596E-3</v>
      </c>
      <c r="P36" s="10" t="s">
        <v>159</v>
      </c>
      <c r="R36">
        <f t="shared" si="4"/>
        <v>2.6895420000000048</v>
      </c>
      <c r="S36">
        <f>$S$3*INDEX(Descriptors!I$5:I$53,MATCH(SingleSite_QSAR1!$A36,Descriptors!$B$5:$B$53,0))</f>
        <v>8.8953600000000002</v>
      </c>
      <c r="T36">
        <f>$T$3*INDEX(Descriptors!M$5:M$53,MATCH(SingleSite_QSAR1!$A36,Descriptors!$B$5:$B$53,0))</f>
        <v>-4.5347400000000002</v>
      </c>
      <c r="U36">
        <f>$U$3*INDEX(Descriptors!V$5:V$53,MATCH(SingleSite_QSAR1!$A36,Descriptors!$B$5:$B$53,0))</f>
        <v>-2.5775399999999999</v>
      </c>
      <c r="V36">
        <f>$V$3*INDEX(Descriptors!O$5:O$53,MATCH(SingleSite_QSAR1!$A36,Descriptors!$B$5:$B$53,0))</f>
        <v>-14.439360000000001</v>
      </c>
      <c r="W36">
        <f>$W$3*INDEX(Descriptors!X$5:X$53,MATCH(SingleSite_QSAR1!$A36,Descriptors!$B$5:$B$53,0))</f>
        <v>-11.215152</v>
      </c>
      <c r="X36">
        <f>$X$3*INDEX(Descriptors!Y$5:Y$53,MATCH(SingleSite_QSAR1!$A36,Descriptors!$B$5:$B$53,0))</f>
        <v>8.4220560000000013</v>
      </c>
      <c r="Y36">
        <f>$Y$3*INDEX(Descriptors!AA$5:AA$53,MATCH(SingleSite_QSAR1!$A36,Descriptors!$B$5:$B$53,0))</f>
        <v>21.474894000000003</v>
      </c>
      <c r="Z36">
        <f>$Z$3*INDEX(Descriptors!AB$5:AB$53,MATCH(SingleSite_QSAR1!$A36,Descriptors!$B$5:$B$53,0))</f>
        <v>-1.288896</v>
      </c>
      <c r="AA36">
        <f>$AA$3*INDEX(Descriptors!P$5:P$53,MATCH(SingleSite_QSAR1!$A36,Descriptors!$B$5:$B$53,0))</f>
        <v>-5.8199999999999995E-2</v>
      </c>
      <c r="AB36">
        <f>$AB$3*INDEX(Descriptors!Q$5:Q$53,MATCH(SingleSite_QSAR1!$A36,Descriptors!$B$5:$B$53,0))</f>
        <v>0.48971999999999999</v>
      </c>
      <c r="AC36">
        <f>$AC$3*INDEX(Descriptors!R$5:R$53,MATCH(SingleSite_QSAR1!$A36,Descriptors!$B$5:$B$53,0))</f>
        <v>-0.3196</v>
      </c>
      <c r="AD36">
        <f>$AD$3*INDEX(Descriptors!AC$5:AC$53,MATCH(SingleSite_QSAR1!$A36,Descriptors!$B$5:$B$53,0))</f>
        <v>0</v>
      </c>
    </row>
    <row r="37" spans="1:30" x14ac:dyDescent="0.3">
      <c r="D37" s="4"/>
      <c r="E37" s="4"/>
      <c r="F37" s="4"/>
      <c r="I37" t="s">
        <v>334</v>
      </c>
      <c r="M37"/>
      <c r="N37"/>
      <c r="O37"/>
      <c r="P37"/>
    </row>
    <row r="38" spans="1:30" x14ac:dyDescent="0.3">
      <c r="D38" s="4"/>
      <c r="E38" s="4"/>
      <c r="F38" s="4"/>
      <c r="I38" s="13" t="s">
        <v>330</v>
      </c>
      <c r="J38" s="10" t="s">
        <v>370</v>
      </c>
      <c r="L38" s="10" t="s">
        <v>96</v>
      </c>
      <c r="M38"/>
      <c r="N38"/>
      <c r="O38"/>
      <c r="P38"/>
    </row>
    <row r="39" spans="1:30" x14ac:dyDescent="0.3">
      <c r="A39" s="1" t="s">
        <v>196</v>
      </c>
      <c r="J39" s="10" t="s">
        <v>331</v>
      </c>
      <c r="L39" s="10" t="s">
        <v>331</v>
      </c>
      <c r="M39"/>
      <c r="N39"/>
      <c r="O39"/>
      <c r="P39"/>
    </row>
    <row r="40" spans="1:30" x14ac:dyDescent="0.3">
      <c r="A40" t="s">
        <v>197</v>
      </c>
      <c r="B40" t="s">
        <v>198</v>
      </c>
      <c r="C40" s="40" t="s">
        <v>65</v>
      </c>
      <c r="D40" t="s">
        <v>167</v>
      </c>
      <c r="E40" t="s">
        <v>416</v>
      </c>
      <c r="G40" s="10">
        <v>1.3332975403460572</v>
      </c>
      <c r="H40" t="s">
        <v>134</v>
      </c>
      <c r="J40" s="10">
        <v>-2.0622528672676688</v>
      </c>
      <c r="L40" s="10">
        <f>R40-7</f>
        <v>-1.0481549999999951</v>
      </c>
      <c r="M40">
        <f t="shared" ref="M40:M73" si="8">10^(L40)</f>
        <v>8.9504526626565106E-2</v>
      </c>
      <c r="N40">
        <f t="shared" ref="N40:N73" si="9">(LN(2)/(M40))/(60*60*24)</f>
        <v>8.963274947543603E-5</v>
      </c>
      <c r="O40" s="15">
        <f t="shared" ref="O40:O55" si="10">N40*24*60</f>
        <v>0.12907115924462789</v>
      </c>
      <c r="P40" t="s">
        <v>134</v>
      </c>
      <c r="R40">
        <f t="shared" ref="R40:R73" si="11">-2.159+SUM(S40:AD40)</f>
        <v>5.9518450000000049</v>
      </c>
      <c r="S40">
        <f>$S$3*INDEX(Descriptors!I$5:I$53,MATCH(SingleSite_QSAR1!$A40,Descriptors!$B$5:$B$53,0))</f>
        <v>10.92896</v>
      </c>
      <c r="T40">
        <f>$T$3*INDEX(Descriptors!M$5:M$53,MATCH(SingleSite_QSAR1!$A40,Descriptors!$B$5:$B$53,0))</f>
        <v>-2.7081</v>
      </c>
      <c r="U40">
        <f>$U$3*INDEX(Descriptors!V$5:V$53,MATCH(SingleSite_QSAR1!$A40,Descriptors!$B$5:$B$53,0))</f>
        <v>-4.0697999999999999</v>
      </c>
      <c r="V40">
        <f>$V$3*INDEX(Descriptors!O$5:O$53,MATCH(SingleSite_QSAR1!$A40,Descriptors!$B$5:$B$53,0))</f>
        <v>-14.36816</v>
      </c>
      <c r="W40">
        <f>$W$3*INDEX(Descriptors!X$5:X$53,MATCH(SingleSite_QSAR1!$A40,Descriptors!$B$5:$B$53,0))</f>
        <v>-8.2136610000000001</v>
      </c>
      <c r="X40">
        <f>$X$3*INDEX(Descriptors!Y$5:Y$53,MATCH(SingleSite_QSAR1!$A40,Descriptors!$B$5:$B$53,0))</f>
        <v>6.6420000000000003</v>
      </c>
      <c r="Y40">
        <f>$Y$3*INDEX(Descriptors!AA$5:AA$53,MATCH(SingleSite_QSAR1!$A40,Descriptors!$B$5:$B$53,0))</f>
        <v>20.960910000000002</v>
      </c>
      <c r="Z40">
        <f>$Z$3*INDEX(Descriptors!AB$5:AB$53,MATCH(SingleSite_QSAR1!$A40,Descriptors!$B$5:$B$53,0))</f>
        <v>-1.6648239999999999</v>
      </c>
      <c r="AA40">
        <f>$AA$3*INDEX(Descriptors!P$5:P$53,MATCH(SingleSite_QSAR1!$A40,Descriptors!$B$5:$B$53,0))</f>
        <v>2.3469000000000002</v>
      </c>
      <c r="AB40">
        <f>$AB$3*INDEX(Descriptors!Q$5:Q$53,MATCH(SingleSite_QSAR1!$A40,Descriptors!$B$5:$B$53,0))</f>
        <v>-1.56948</v>
      </c>
      <c r="AC40">
        <f>$AC$3*INDEX(Descriptors!R$5:R$53,MATCH(SingleSite_QSAR1!$A40,Descriptors!$B$5:$B$53,0))</f>
        <v>-0.1739</v>
      </c>
      <c r="AD40">
        <f>$AD$3*INDEX(Descriptors!AC$5:AC$53,MATCH(SingleSite_QSAR1!$A40,Descriptors!$B$5:$B$53,0))</f>
        <v>0</v>
      </c>
    </row>
    <row r="41" spans="1:30" x14ac:dyDescent="0.3">
      <c r="A41" t="s">
        <v>197</v>
      </c>
      <c r="B41" t="s">
        <v>198</v>
      </c>
      <c r="C41" s="40" t="s">
        <v>65</v>
      </c>
      <c r="D41" t="s">
        <v>167</v>
      </c>
      <c r="E41" s="2" t="s">
        <v>416</v>
      </c>
      <c r="G41" s="10">
        <v>1.5003185726405739</v>
      </c>
      <c r="H41" t="s">
        <v>134</v>
      </c>
      <c r="J41" s="10">
        <v>-2.1135092748275182</v>
      </c>
      <c r="L41" s="10">
        <f t="shared" ref="L41:L73" si="12">R41-7</f>
        <v>-1.0481549999999951</v>
      </c>
      <c r="M41">
        <f t="shared" si="8"/>
        <v>8.9504526626565106E-2</v>
      </c>
      <c r="N41">
        <f t="shared" si="9"/>
        <v>8.963274947543603E-5</v>
      </c>
      <c r="O41" s="15">
        <f t="shared" si="10"/>
        <v>0.12907115924462789</v>
      </c>
      <c r="P41" t="s">
        <v>134</v>
      </c>
      <c r="R41">
        <f t="shared" si="11"/>
        <v>5.9518450000000049</v>
      </c>
      <c r="S41">
        <f>$S$3*INDEX(Descriptors!I$5:I$53,MATCH(SingleSite_QSAR1!$A41,Descriptors!$B$5:$B$53,0))</f>
        <v>10.92896</v>
      </c>
      <c r="T41">
        <f>$T$3*INDEX(Descriptors!M$5:M$53,MATCH(SingleSite_QSAR1!$A41,Descriptors!$B$5:$B$53,0))</f>
        <v>-2.7081</v>
      </c>
      <c r="U41">
        <f>$U$3*INDEX(Descriptors!V$5:V$53,MATCH(SingleSite_QSAR1!$A41,Descriptors!$B$5:$B$53,0))</f>
        <v>-4.0697999999999999</v>
      </c>
      <c r="V41">
        <f>$V$3*INDEX(Descriptors!O$5:O$53,MATCH(SingleSite_QSAR1!$A41,Descriptors!$B$5:$B$53,0))</f>
        <v>-14.36816</v>
      </c>
      <c r="W41">
        <f>$W$3*INDEX(Descriptors!X$5:X$53,MATCH(SingleSite_QSAR1!$A41,Descriptors!$B$5:$B$53,0))</f>
        <v>-8.2136610000000001</v>
      </c>
      <c r="X41">
        <f>$X$3*INDEX(Descriptors!Y$5:Y$53,MATCH(SingleSite_QSAR1!$A41,Descriptors!$B$5:$B$53,0))</f>
        <v>6.6420000000000003</v>
      </c>
      <c r="Y41">
        <f>$Y$3*INDEX(Descriptors!AA$5:AA$53,MATCH(SingleSite_QSAR1!$A41,Descriptors!$B$5:$B$53,0))</f>
        <v>20.960910000000002</v>
      </c>
      <c r="Z41">
        <f>$Z$3*INDEX(Descriptors!AB$5:AB$53,MATCH(SingleSite_QSAR1!$A41,Descriptors!$B$5:$B$53,0))</f>
        <v>-1.6648239999999999</v>
      </c>
      <c r="AA41">
        <f>$AA$3*INDEX(Descriptors!P$5:P$53,MATCH(SingleSite_QSAR1!$A41,Descriptors!$B$5:$B$53,0))</f>
        <v>2.3469000000000002</v>
      </c>
      <c r="AB41">
        <f>$AB$3*INDEX(Descriptors!Q$5:Q$53,MATCH(SingleSite_QSAR1!$A41,Descriptors!$B$5:$B$53,0))</f>
        <v>-1.56948</v>
      </c>
      <c r="AC41">
        <f>$AC$3*INDEX(Descriptors!R$5:R$53,MATCH(SingleSite_QSAR1!$A41,Descriptors!$B$5:$B$53,0))</f>
        <v>-0.1739</v>
      </c>
      <c r="AD41">
        <f>$AD$3*INDEX(Descriptors!AC$5:AC$53,MATCH(SingleSite_QSAR1!$A41,Descriptors!$B$5:$B$53,0))</f>
        <v>0</v>
      </c>
    </row>
    <row r="42" spans="1:30" x14ac:dyDescent="0.3">
      <c r="A42" s="2" t="s">
        <v>197</v>
      </c>
      <c r="B42" s="2" t="s">
        <v>198</v>
      </c>
      <c r="C42" s="43" t="s">
        <v>65</v>
      </c>
      <c r="D42" s="2" t="s">
        <v>167</v>
      </c>
      <c r="E42" t="s">
        <v>416</v>
      </c>
      <c r="F42" s="2"/>
      <c r="G42" s="10">
        <v>3.5220893321135418</v>
      </c>
      <c r="H42" t="s">
        <v>134</v>
      </c>
      <c r="J42" s="10">
        <v>-2.4841261562883208</v>
      </c>
      <c r="L42" s="10">
        <f t="shared" si="12"/>
        <v>-1.0481549999999951</v>
      </c>
      <c r="M42">
        <f t="shared" si="8"/>
        <v>8.9504526626565106E-2</v>
      </c>
      <c r="N42">
        <f t="shared" si="9"/>
        <v>8.963274947543603E-5</v>
      </c>
      <c r="O42" s="15">
        <f t="shared" si="10"/>
        <v>0.12907115924462789</v>
      </c>
      <c r="P42" t="s">
        <v>134</v>
      </c>
      <c r="R42">
        <f t="shared" si="11"/>
        <v>5.9518450000000049</v>
      </c>
      <c r="S42">
        <f>$S$3*INDEX(Descriptors!I$5:I$53,MATCH(SingleSite_QSAR1!$A42,Descriptors!$B$5:$B$53,0))</f>
        <v>10.92896</v>
      </c>
      <c r="T42">
        <f>$T$3*INDEX(Descriptors!M$5:M$53,MATCH(SingleSite_QSAR1!$A42,Descriptors!$B$5:$B$53,0))</f>
        <v>-2.7081</v>
      </c>
      <c r="U42">
        <f>$U$3*INDEX(Descriptors!V$5:V$53,MATCH(SingleSite_QSAR1!$A42,Descriptors!$B$5:$B$53,0))</f>
        <v>-4.0697999999999999</v>
      </c>
      <c r="V42">
        <f>$V$3*INDEX(Descriptors!O$5:O$53,MATCH(SingleSite_QSAR1!$A42,Descriptors!$B$5:$B$53,0))</f>
        <v>-14.36816</v>
      </c>
      <c r="W42">
        <f>$W$3*INDEX(Descriptors!X$5:X$53,MATCH(SingleSite_QSAR1!$A42,Descriptors!$B$5:$B$53,0))</f>
        <v>-8.2136610000000001</v>
      </c>
      <c r="X42">
        <f>$X$3*INDEX(Descriptors!Y$5:Y$53,MATCH(SingleSite_QSAR1!$A42,Descriptors!$B$5:$B$53,0))</f>
        <v>6.6420000000000003</v>
      </c>
      <c r="Y42">
        <f>$Y$3*INDEX(Descriptors!AA$5:AA$53,MATCH(SingleSite_QSAR1!$A42,Descriptors!$B$5:$B$53,0))</f>
        <v>20.960910000000002</v>
      </c>
      <c r="Z42">
        <f>$Z$3*INDEX(Descriptors!AB$5:AB$53,MATCH(SingleSite_QSAR1!$A42,Descriptors!$B$5:$B$53,0))</f>
        <v>-1.6648239999999999</v>
      </c>
      <c r="AA42">
        <f>$AA$3*INDEX(Descriptors!P$5:P$53,MATCH(SingleSite_QSAR1!$A42,Descriptors!$B$5:$B$53,0))</f>
        <v>2.3469000000000002</v>
      </c>
      <c r="AB42">
        <f>$AB$3*INDEX(Descriptors!Q$5:Q$53,MATCH(SingleSite_QSAR1!$A42,Descriptors!$B$5:$B$53,0))</f>
        <v>-1.56948</v>
      </c>
      <c r="AC42">
        <f>$AC$3*INDEX(Descriptors!R$5:R$53,MATCH(SingleSite_QSAR1!$A42,Descriptors!$B$5:$B$53,0))</f>
        <v>-0.1739</v>
      </c>
      <c r="AD42">
        <f>$AD$3*INDEX(Descriptors!AC$5:AC$53,MATCH(SingleSite_QSAR1!$A42,Descriptors!$B$5:$B$53,0))</f>
        <v>0</v>
      </c>
    </row>
    <row r="43" spans="1:30" x14ac:dyDescent="0.3">
      <c r="A43" t="s">
        <v>199</v>
      </c>
      <c r="B43" t="s">
        <v>200</v>
      </c>
      <c r="C43" s="40" t="s">
        <v>65</v>
      </c>
      <c r="D43" s="50" t="s">
        <v>170</v>
      </c>
      <c r="E43" t="s">
        <v>416</v>
      </c>
      <c r="G43" s="10">
        <v>3.5322820423419121</v>
      </c>
      <c r="H43" t="s">
        <v>134</v>
      </c>
      <c r="J43" s="10">
        <v>-2.4853811627668039</v>
      </c>
      <c r="L43" s="10">
        <f t="shared" si="12"/>
        <v>-1.0602859999999934</v>
      </c>
      <c r="M43">
        <f t="shared" si="8"/>
        <v>8.7039021498707181E-2</v>
      </c>
      <c r="N43">
        <f t="shared" si="9"/>
        <v>9.2171725668533221E-5</v>
      </c>
      <c r="O43" s="15">
        <f t="shared" si="10"/>
        <v>0.13272728496268782</v>
      </c>
      <c r="P43" t="s">
        <v>134</v>
      </c>
      <c r="R43">
        <f t="shared" si="11"/>
        <v>5.9397140000000066</v>
      </c>
      <c r="S43">
        <f>$S$3*INDEX(Descriptors!I$5:I$53,MATCH(SingleSite_QSAR1!$A43,Descriptors!$B$5:$B$53,0))</f>
        <v>10.942080000000001</v>
      </c>
      <c r="T43">
        <f>$T$3*INDEX(Descriptors!M$5:M$53,MATCH(SingleSite_QSAR1!$A43,Descriptors!$B$5:$B$53,0))</f>
        <v>-2.7081</v>
      </c>
      <c r="U43">
        <f>$U$3*INDEX(Descriptors!V$5:V$53,MATCH(SingleSite_QSAR1!$A43,Descriptors!$B$5:$B$53,0))</f>
        <v>-3.9062099999999997</v>
      </c>
      <c r="V43">
        <f>$V$3*INDEX(Descriptors!O$5:O$53,MATCH(SingleSite_QSAR1!$A43,Descriptors!$B$5:$B$53,0))</f>
        <v>-14.36816</v>
      </c>
      <c r="W43">
        <f>$W$3*INDEX(Descriptors!X$5:X$53,MATCH(SingleSite_QSAR1!$A43,Descriptors!$B$5:$B$53,0))</f>
        <v>-9.489744</v>
      </c>
      <c r="X43">
        <f>$X$3*INDEX(Descriptors!Y$5:Y$53,MATCH(SingleSite_QSAR1!$A43,Descriptors!$B$5:$B$53,0))</f>
        <v>7.4722500000000007</v>
      </c>
      <c r="Y43">
        <f>$Y$3*INDEX(Descriptors!AA$5:AA$53,MATCH(SingleSite_QSAR1!$A43,Descriptors!$B$5:$B$53,0))</f>
        <v>21.217902000000002</v>
      </c>
      <c r="Z43">
        <f>$Z$3*INDEX(Descriptors!AB$5:AB$53,MATCH(SingleSite_QSAR1!$A43,Descriptors!$B$5:$B$53,0))</f>
        <v>-1.6648239999999999</v>
      </c>
      <c r="AA43">
        <f>$AA$3*INDEX(Descriptors!P$5:P$53,MATCH(SingleSite_QSAR1!$A43,Descriptors!$B$5:$B$53,0))</f>
        <v>2.3469000000000002</v>
      </c>
      <c r="AB43">
        <f>$AB$3*INDEX(Descriptors!Q$5:Q$53,MATCH(SingleSite_QSAR1!$A43,Descriptors!$B$5:$B$53,0))</f>
        <v>-1.56948</v>
      </c>
      <c r="AC43">
        <f>$AC$3*INDEX(Descriptors!R$5:R$53,MATCH(SingleSite_QSAR1!$A43,Descriptors!$B$5:$B$53,0))</f>
        <v>-0.1739</v>
      </c>
      <c r="AD43">
        <f>$AD$3*INDEX(Descriptors!AC$5:AC$53,MATCH(SingleSite_QSAR1!$A43,Descriptors!$B$5:$B$53,0))</f>
        <v>0</v>
      </c>
    </row>
    <row r="44" spans="1:30" x14ac:dyDescent="0.3">
      <c r="A44" t="s">
        <v>199</v>
      </c>
      <c r="B44" t="s">
        <v>200</v>
      </c>
      <c r="C44" s="40" t="s">
        <v>65</v>
      </c>
      <c r="D44" s="50" t="s">
        <v>170</v>
      </c>
      <c r="E44" t="s">
        <v>416</v>
      </c>
      <c r="G44" s="10">
        <v>3.5113838934141106</v>
      </c>
      <c r="H44" t="s">
        <v>134</v>
      </c>
      <c r="J44" s="10">
        <v>-2.4828041020500256</v>
      </c>
      <c r="L44" s="10">
        <f t="shared" si="12"/>
        <v>-1.0602859999999934</v>
      </c>
      <c r="M44">
        <f t="shared" si="8"/>
        <v>8.7039021498707181E-2</v>
      </c>
      <c r="N44">
        <f t="shared" si="9"/>
        <v>9.2171725668533221E-5</v>
      </c>
      <c r="O44" s="15">
        <f t="shared" si="10"/>
        <v>0.13272728496268782</v>
      </c>
      <c r="P44" t="s">
        <v>134</v>
      </c>
      <c r="R44">
        <f t="shared" si="11"/>
        <v>5.9397140000000066</v>
      </c>
      <c r="S44">
        <f>$S$3*INDEX(Descriptors!I$5:I$53,MATCH(SingleSite_QSAR1!$A44,Descriptors!$B$5:$B$53,0))</f>
        <v>10.942080000000001</v>
      </c>
      <c r="T44">
        <f>$T$3*INDEX(Descriptors!M$5:M$53,MATCH(SingleSite_QSAR1!$A44,Descriptors!$B$5:$B$53,0))</f>
        <v>-2.7081</v>
      </c>
      <c r="U44">
        <f>$U$3*INDEX(Descriptors!V$5:V$53,MATCH(SingleSite_QSAR1!$A44,Descriptors!$B$5:$B$53,0))</f>
        <v>-3.9062099999999997</v>
      </c>
      <c r="V44">
        <f>$V$3*INDEX(Descriptors!O$5:O$53,MATCH(SingleSite_QSAR1!$A44,Descriptors!$B$5:$B$53,0))</f>
        <v>-14.36816</v>
      </c>
      <c r="W44">
        <f>$W$3*INDEX(Descriptors!X$5:X$53,MATCH(SingleSite_QSAR1!$A44,Descriptors!$B$5:$B$53,0))</f>
        <v>-9.489744</v>
      </c>
      <c r="X44">
        <f>$X$3*INDEX(Descriptors!Y$5:Y$53,MATCH(SingleSite_QSAR1!$A44,Descriptors!$B$5:$B$53,0))</f>
        <v>7.4722500000000007</v>
      </c>
      <c r="Y44">
        <f>$Y$3*INDEX(Descriptors!AA$5:AA$53,MATCH(SingleSite_QSAR1!$A44,Descriptors!$B$5:$B$53,0))</f>
        <v>21.217902000000002</v>
      </c>
      <c r="Z44">
        <f>$Z$3*INDEX(Descriptors!AB$5:AB$53,MATCH(SingleSite_QSAR1!$A44,Descriptors!$B$5:$B$53,0))</f>
        <v>-1.6648239999999999</v>
      </c>
      <c r="AA44">
        <f>$AA$3*INDEX(Descriptors!P$5:P$53,MATCH(SingleSite_QSAR1!$A44,Descriptors!$B$5:$B$53,0))</f>
        <v>2.3469000000000002</v>
      </c>
      <c r="AB44">
        <f>$AB$3*INDEX(Descriptors!Q$5:Q$53,MATCH(SingleSite_QSAR1!$A44,Descriptors!$B$5:$B$53,0))</f>
        <v>-1.56948</v>
      </c>
      <c r="AC44">
        <f>$AC$3*INDEX(Descriptors!R$5:R$53,MATCH(SingleSite_QSAR1!$A44,Descriptors!$B$5:$B$53,0))</f>
        <v>-0.1739</v>
      </c>
      <c r="AD44">
        <f>$AD$3*INDEX(Descriptors!AC$5:AC$53,MATCH(SingleSite_QSAR1!$A44,Descriptors!$B$5:$B$53,0))</f>
        <v>0</v>
      </c>
    </row>
    <row r="45" spans="1:30" x14ac:dyDescent="0.3">
      <c r="A45" t="s">
        <v>199</v>
      </c>
      <c r="B45" t="s">
        <v>200</v>
      </c>
      <c r="C45" s="40" t="s">
        <v>65</v>
      </c>
      <c r="D45" s="50" t="s">
        <v>170</v>
      </c>
      <c r="E45" t="s">
        <v>416</v>
      </c>
      <c r="G45" s="10">
        <v>3.5371245498005921</v>
      </c>
      <c r="H45" t="s">
        <v>134</v>
      </c>
      <c r="J45" s="10">
        <v>-2.4859761418699016</v>
      </c>
      <c r="L45" s="10">
        <f t="shared" si="12"/>
        <v>-1.0602859999999934</v>
      </c>
      <c r="M45">
        <f t="shared" si="8"/>
        <v>8.7039021498707181E-2</v>
      </c>
      <c r="N45">
        <f t="shared" si="9"/>
        <v>9.2171725668533221E-5</v>
      </c>
      <c r="O45" s="15">
        <f t="shared" si="10"/>
        <v>0.13272728496268782</v>
      </c>
      <c r="P45" t="s">
        <v>134</v>
      </c>
      <c r="R45">
        <f t="shared" si="11"/>
        <v>5.9397140000000066</v>
      </c>
      <c r="S45">
        <f>$S$3*INDEX(Descriptors!I$5:I$53,MATCH(SingleSite_QSAR1!$A45,Descriptors!$B$5:$B$53,0))</f>
        <v>10.942080000000001</v>
      </c>
      <c r="T45">
        <f>$T$3*INDEX(Descriptors!M$5:M$53,MATCH(SingleSite_QSAR1!$A45,Descriptors!$B$5:$B$53,0))</f>
        <v>-2.7081</v>
      </c>
      <c r="U45">
        <f>$U$3*INDEX(Descriptors!V$5:V$53,MATCH(SingleSite_QSAR1!$A45,Descriptors!$B$5:$B$53,0))</f>
        <v>-3.9062099999999997</v>
      </c>
      <c r="V45">
        <f>$V$3*INDEX(Descriptors!O$5:O$53,MATCH(SingleSite_QSAR1!$A45,Descriptors!$B$5:$B$53,0))</f>
        <v>-14.36816</v>
      </c>
      <c r="W45">
        <f>$W$3*INDEX(Descriptors!X$5:X$53,MATCH(SingleSite_QSAR1!$A45,Descriptors!$B$5:$B$53,0))</f>
        <v>-9.489744</v>
      </c>
      <c r="X45">
        <f>$X$3*INDEX(Descriptors!Y$5:Y$53,MATCH(SingleSite_QSAR1!$A45,Descriptors!$B$5:$B$53,0))</f>
        <v>7.4722500000000007</v>
      </c>
      <c r="Y45">
        <f>$Y$3*INDEX(Descriptors!AA$5:AA$53,MATCH(SingleSite_QSAR1!$A45,Descriptors!$B$5:$B$53,0))</f>
        <v>21.217902000000002</v>
      </c>
      <c r="Z45">
        <f>$Z$3*INDEX(Descriptors!AB$5:AB$53,MATCH(SingleSite_QSAR1!$A45,Descriptors!$B$5:$B$53,0))</f>
        <v>-1.6648239999999999</v>
      </c>
      <c r="AA45">
        <f>$AA$3*INDEX(Descriptors!P$5:P$53,MATCH(SingleSite_QSAR1!$A45,Descriptors!$B$5:$B$53,0))</f>
        <v>2.3469000000000002</v>
      </c>
      <c r="AB45">
        <f>$AB$3*INDEX(Descriptors!Q$5:Q$53,MATCH(SingleSite_QSAR1!$A45,Descriptors!$B$5:$B$53,0))</f>
        <v>-1.56948</v>
      </c>
      <c r="AC45">
        <f>$AC$3*INDEX(Descriptors!R$5:R$53,MATCH(SingleSite_QSAR1!$A45,Descriptors!$B$5:$B$53,0))</f>
        <v>-0.1739</v>
      </c>
      <c r="AD45">
        <f>$AD$3*INDEX(Descriptors!AC$5:AC$53,MATCH(SingleSite_QSAR1!$A45,Descriptors!$B$5:$B$53,0))</f>
        <v>0</v>
      </c>
    </row>
    <row r="46" spans="1:30" x14ac:dyDescent="0.3">
      <c r="A46" t="s">
        <v>369</v>
      </c>
      <c r="B46" t="s">
        <v>201</v>
      </c>
      <c r="C46" s="40" t="s">
        <v>65</v>
      </c>
      <c r="D46" t="s">
        <v>202</v>
      </c>
      <c r="E46" t="s">
        <v>416</v>
      </c>
      <c r="G46" s="10">
        <v>12.802572525581803</v>
      </c>
      <c r="H46" t="s">
        <v>134</v>
      </c>
      <c r="J46" s="10">
        <v>-3.0446230340965115</v>
      </c>
      <c r="L46" s="10">
        <f t="shared" si="12"/>
        <v>-1.2930469999999969</v>
      </c>
      <c r="M46">
        <f t="shared" si="8"/>
        <v>5.0927575348916392E-2</v>
      </c>
      <c r="N46">
        <f t="shared" si="9"/>
        <v>1.5752834799363961E-4</v>
      </c>
      <c r="O46" s="15">
        <f t="shared" si="10"/>
        <v>0.22684082111084103</v>
      </c>
      <c r="P46" t="s">
        <v>134</v>
      </c>
      <c r="R46">
        <f t="shared" si="11"/>
        <v>5.7069530000000031</v>
      </c>
      <c r="S46">
        <f>$S$3*INDEX(Descriptors!I$5:I$53,MATCH(SingleSite_QSAR1!$A46,Descriptors!$B$5:$B$53,0))</f>
        <v>10.942080000000001</v>
      </c>
      <c r="T46">
        <f>$T$3*INDEX(Descriptors!M$5:M$53,MATCH(SingleSite_QSAR1!$A46,Descriptors!$B$5:$B$53,0))</f>
        <v>-2.7081</v>
      </c>
      <c r="U46">
        <f>$U$3*INDEX(Descriptors!V$5:V$53,MATCH(SingleSite_QSAR1!$A46,Descriptors!$B$5:$B$53,0))</f>
        <v>-4.00596</v>
      </c>
      <c r="V46">
        <f>$V$3*INDEX(Descriptors!O$5:O$53,MATCH(SingleSite_QSAR1!$A46,Descriptors!$B$5:$B$53,0))</f>
        <v>-14.36816</v>
      </c>
      <c r="W46">
        <f>$W$3*INDEX(Descriptors!X$5:X$53,MATCH(SingleSite_QSAR1!$A46,Descriptors!$B$5:$B$53,0))</f>
        <v>-10.693935</v>
      </c>
      <c r="X46">
        <f>$X$3*INDEX(Descriptors!Y$5:Y$53,MATCH(SingleSite_QSAR1!$A46,Descriptors!$B$5:$B$53,0))</f>
        <v>8.3025000000000002</v>
      </c>
      <c r="Y46">
        <f>$Y$3*INDEX(Descriptors!AA$5:AA$53,MATCH(SingleSite_QSAR1!$A46,Descriptors!$B$5:$B$53,0))</f>
        <v>21.458832000000001</v>
      </c>
      <c r="Z46">
        <f>$Z$3*INDEX(Descriptors!AB$5:AB$53,MATCH(SingleSite_QSAR1!$A46,Descriptors!$B$5:$B$53,0))</f>
        <v>-1.6648239999999999</v>
      </c>
      <c r="AA46">
        <f>$AA$3*INDEX(Descriptors!P$5:P$53,MATCH(SingleSite_QSAR1!$A46,Descriptors!$B$5:$B$53,0))</f>
        <v>2.3469000000000002</v>
      </c>
      <c r="AB46">
        <f>$AB$3*INDEX(Descriptors!Q$5:Q$53,MATCH(SingleSite_QSAR1!$A46,Descriptors!$B$5:$B$53,0))</f>
        <v>-1.56948</v>
      </c>
      <c r="AC46">
        <f>$AC$3*INDEX(Descriptors!R$5:R$53,MATCH(SingleSite_QSAR1!$A46,Descriptors!$B$5:$B$53,0))</f>
        <v>-0.1739</v>
      </c>
      <c r="AD46">
        <f>$AD$3*INDEX(Descriptors!AC$5:AC$53,MATCH(SingleSite_QSAR1!$A46,Descriptors!$B$5:$B$53,0))</f>
        <v>0</v>
      </c>
    </row>
    <row r="47" spans="1:30" x14ac:dyDescent="0.3">
      <c r="A47" t="s">
        <v>230</v>
      </c>
      <c r="B47" t="s">
        <v>203</v>
      </c>
      <c r="C47" s="40" t="s">
        <v>65</v>
      </c>
      <c r="D47" t="s">
        <v>204</v>
      </c>
      <c r="E47" t="s">
        <v>416</v>
      </c>
      <c r="G47" s="10">
        <v>3.3063689208163765</v>
      </c>
      <c r="H47" t="s">
        <v>134</v>
      </c>
      <c r="J47" s="10">
        <v>-2.456677099353088</v>
      </c>
      <c r="L47" s="10">
        <f t="shared" si="12"/>
        <v>-0.96368299999999696</v>
      </c>
      <c r="M47">
        <f t="shared" si="8"/>
        <v>0.10872189163220002</v>
      </c>
      <c r="N47">
        <f t="shared" si="9"/>
        <v>7.378952565667446E-5</v>
      </c>
      <c r="O47" s="15">
        <f t="shared" si="10"/>
        <v>0.10625691694561122</v>
      </c>
      <c r="P47" t="s">
        <v>134</v>
      </c>
      <c r="R47">
        <f t="shared" si="11"/>
        <v>6.036317000000003</v>
      </c>
      <c r="S47">
        <f>$S$3*INDEX(Descriptors!I$5:I$53,MATCH(SingleSite_QSAR1!$A47,Descriptors!$B$5:$B$53,0))</f>
        <v>10.942080000000001</v>
      </c>
      <c r="T47">
        <f>$T$3*INDEX(Descriptors!M$5:M$53,MATCH(SingleSite_QSAR1!$A47,Descriptors!$B$5:$B$53,0))</f>
        <v>-2.7081</v>
      </c>
      <c r="U47">
        <f>$U$3*INDEX(Descriptors!V$5:V$53,MATCH(SingleSite_QSAR1!$A47,Descriptors!$B$5:$B$53,0))</f>
        <v>-3.8423700000000007</v>
      </c>
      <c r="V47">
        <f>$V$3*INDEX(Descriptors!O$5:O$53,MATCH(SingleSite_QSAR1!$A47,Descriptors!$B$5:$B$53,0))</f>
        <v>-14.36816</v>
      </c>
      <c r="W47">
        <f>$W$3*INDEX(Descriptors!X$5:X$53,MATCH(SingleSite_QSAR1!$A47,Descriptors!$B$5:$B$53,0))</f>
        <v>-9.8312310000000007</v>
      </c>
      <c r="X47">
        <f>$X$3*INDEX(Descriptors!Y$5:Y$53,MATCH(SingleSite_QSAR1!$A47,Descriptors!$B$5:$B$53,0))</f>
        <v>7.7180039999999996</v>
      </c>
      <c r="Y47">
        <f>$Y$3*INDEX(Descriptors!AA$5:AA$53,MATCH(SingleSite_QSAR1!$A47,Descriptors!$B$5:$B$53,0))</f>
        <v>21.346398000000001</v>
      </c>
      <c r="Z47">
        <f>$Z$3*INDEX(Descriptors!AB$5:AB$53,MATCH(SingleSite_QSAR1!$A47,Descriptors!$B$5:$B$53,0))</f>
        <v>-1.6648239999999999</v>
      </c>
      <c r="AA47">
        <f>$AA$3*INDEX(Descriptors!P$5:P$53,MATCH(SingleSite_QSAR1!$A47,Descriptors!$B$5:$B$53,0))</f>
        <v>2.3469000000000002</v>
      </c>
      <c r="AB47">
        <f>$AB$3*INDEX(Descriptors!Q$5:Q$53,MATCH(SingleSite_QSAR1!$A47,Descriptors!$B$5:$B$53,0))</f>
        <v>-1.56948</v>
      </c>
      <c r="AC47">
        <f>$AC$3*INDEX(Descriptors!R$5:R$53,MATCH(SingleSite_QSAR1!$A47,Descriptors!$B$5:$B$53,0))</f>
        <v>-0.1739</v>
      </c>
      <c r="AD47">
        <f>$AD$3*INDEX(Descriptors!AC$5:AC$53,MATCH(SingleSite_QSAR1!$A47,Descriptors!$B$5:$B$53,0))</f>
        <v>0</v>
      </c>
    </row>
    <row r="48" spans="1:30" x14ac:dyDescent="0.3">
      <c r="A48" t="s">
        <v>205</v>
      </c>
      <c r="B48" t="s">
        <v>206</v>
      </c>
      <c r="C48" s="40" t="s">
        <v>65</v>
      </c>
      <c r="D48" t="s">
        <v>207</v>
      </c>
      <c r="E48" s="2" t="s">
        <v>416</v>
      </c>
      <c r="G48" s="10">
        <v>8.8620635430041652</v>
      </c>
      <c r="H48" t="s">
        <v>134</v>
      </c>
      <c r="J48" s="10">
        <v>-2.8848606490351294</v>
      </c>
      <c r="L48" s="10">
        <f t="shared" si="12"/>
        <v>-1.7281179999999976</v>
      </c>
      <c r="M48">
        <f t="shared" si="8"/>
        <v>1.8701739356422331E-2</v>
      </c>
      <c r="N48">
        <f t="shared" si="9"/>
        <v>4.2897276339600994E-4</v>
      </c>
      <c r="O48" s="15">
        <f t="shared" si="10"/>
        <v>0.61772077929025426</v>
      </c>
      <c r="P48" t="s">
        <v>134</v>
      </c>
      <c r="R48">
        <f t="shared" si="11"/>
        <v>5.2718820000000024</v>
      </c>
      <c r="S48">
        <f>$S$3*INDEX(Descriptors!I$5:I$53,MATCH(SingleSite_QSAR1!$A48,Descriptors!$B$5:$B$53,0))</f>
        <v>10.9552</v>
      </c>
      <c r="T48">
        <f>$T$3*INDEX(Descriptors!M$5:M$53,MATCH(SingleSite_QSAR1!$A48,Descriptors!$B$5:$B$53,0))</f>
        <v>-2.7081</v>
      </c>
      <c r="U48">
        <f>$U$3*INDEX(Descriptors!V$5:V$53,MATCH(SingleSite_QSAR1!$A48,Descriptors!$B$5:$B$53,0))</f>
        <v>-4.2653100000000004</v>
      </c>
      <c r="V48">
        <f>$V$3*INDEX(Descriptors!O$5:O$53,MATCH(SingleSite_QSAR1!$A48,Descriptors!$B$5:$B$53,0))</f>
        <v>-14.36816</v>
      </c>
      <c r="W48">
        <f>$W$3*INDEX(Descriptors!X$5:X$53,MATCH(SingleSite_QSAR1!$A48,Descriptors!$B$5:$B$53,0))</f>
        <v>-11.970018</v>
      </c>
      <c r="X48">
        <f>$X$3*INDEX(Descriptors!Y$5:Y$53,MATCH(SingleSite_QSAR1!$A48,Descriptors!$B$5:$B$53,0))</f>
        <v>9.1327499999999997</v>
      </c>
      <c r="Y48">
        <f>$Y$3*INDEX(Descriptors!AA$5:AA$53,MATCH(SingleSite_QSAR1!$A48,Descriptors!$B$5:$B$53,0))</f>
        <v>21.715824000000001</v>
      </c>
      <c r="Z48">
        <f>$Z$3*INDEX(Descriptors!AB$5:AB$53,MATCH(SingleSite_QSAR1!$A48,Descriptors!$B$5:$B$53,0))</f>
        <v>-1.6648239999999999</v>
      </c>
      <c r="AA48">
        <f>$AA$3*INDEX(Descriptors!P$5:P$53,MATCH(SingleSite_QSAR1!$A48,Descriptors!$B$5:$B$53,0))</f>
        <v>2.3469000000000002</v>
      </c>
      <c r="AB48">
        <f>$AB$3*INDEX(Descriptors!Q$5:Q$53,MATCH(SingleSite_QSAR1!$A48,Descriptors!$B$5:$B$53,0))</f>
        <v>-1.56948</v>
      </c>
      <c r="AC48">
        <f>$AC$3*INDEX(Descriptors!R$5:R$53,MATCH(SingleSite_QSAR1!$A48,Descriptors!$B$5:$B$53,0))</f>
        <v>-0.1739</v>
      </c>
      <c r="AD48">
        <f>$AD$3*INDEX(Descriptors!AC$5:AC$53,MATCH(SingleSite_QSAR1!$A48,Descriptors!$B$5:$B$53,0))</f>
        <v>0</v>
      </c>
    </row>
    <row r="49" spans="1:30" x14ac:dyDescent="0.3">
      <c r="A49" t="s">
        <v>205</v>
      </c>
      <c r="B49" t="s">
        <v>206</v>
      </c>
      <c r="C49" s="40" t="s">
        <v>65</v>
      </c>
      <c r="D49" t="s">
        <v>207</v>
      </c>
      <c r="E49" t="s">
        <v>416</v>
      </c>
      <c r="G49" s="10">
        <v>8.1990440094623285</v>
      </c>
      <c r="H49" t="s">
        <v>134</v>
      </c>
      <c r="J49" s="10">
        <v>-2.8510890068906436</v>
      </c>
      <c r="L49" s="10">
        <f t="shared" si="12"/>
        <v>-1.7281179999999976</v>
      </c>
      <c r="M49">
        <f t="shared" si="8"/>
        <v>1.8701739356422331E-2</v>
      </c>
      <c r="N49">
        <f t="shared" si="9"/>
        <v>4.2897276339600994E-4</v>
      </c>
      <c r="O49" s="15">
        <f t="shared" si="10"/>
        <v>0.61772077929025426</v>
      </c>
      <c r="P49" t="s">
        <v>134</v>
      </c>
      <c r="R49">
        <f t="shared" si="11"/>
        <v>5.2718820000000024</v>
      </c>
      <c r="S49">
        <f>$S$3*INDEX(Descriptors!I$5:I$53,MATCH(SingleSite_QSAR1!$A49,Descriptors!$B$5:$B$53,0))</f>
        <v>10.9552</v>
      </c>
      <c r="T49">
        <f>$T$3*INDEX(Descriptors!M$5:M$53,MATCH(SingleSite_QSAR1!$A49,Descriptors!$B$5:$B$53,0))</f>
        <v>-2.7081</v>
      </c>
      <c r="U49">
        <f>$U$3*INDEX(Descriptors!V$5:V$53,MATCH(SingleSite_QSAR1!$A49,Descriptors!$B$5:$B$53,0))</f>
        <v>-4.2653100000000004</v>
      </c>
      <c r="V49">
        <f>$V$3*INDEX(Descriptors!O$5:O$53,MATCH(SingleSite_QSAR1!$A49,Descriptors!$B$5:$B$53,0))</f>
        <v>-14.36816</v>
      </c>
      <c r="W49">
        <f>$W$3*INDEX(Descriptors!X$5:X$53,MATCH(SingleSite_QSAR1!$A49,Descriptors!$B$5:$B$53,0))</f>
        <v>-11.970018</v>
      </c>
      <c r="X49">
        <f>$X$3*INDEX(Descriptors!Y$5:Y$53,MATCH(SingleSite_QSAR1!$A49,Descriptors!$B$5:$B$53,0))</f>
        <v>9.1327499999999997</v>
      </c>
      <c r="Y49">
        <f>$Y$3*INDEX(Descriptors!AA$5:AA$53,MATCH(SingleSite_QSAR1!$A49,Descriptors!$B$5:$B$53,0))</f>
        <v>21.715824000000001</v>
      </c>
      <c r="Z49">
        <f>$Z$3*INDEX(Descriptors!AB$5:AB$53,MATCH(SingleSite_QSAR1!$A49,Descriptors!$B$5:$B$53,0))</f>
        <v>-1.6648239999999999</v>
      </c>
      <c r="AA49">
        <f>$AA$3*INDEX(Descriptors!P$5:P$53,MATCH(SingleSite_QSAR1!$A49,Descriptors!$B$5:$B$53,0))</f>
        <v>2.3469000000000002</v>
      </c>
      <c r="AB49">
        <f>$AB$3*INDEX(Descriptors!Q$5:Q$53,MATCH(SingleSite_QSAR1!$A49,Descriptors!$B$5:$B$53,0))</f>
        <v>-1.56948</v>
      </c>
      <c r="AC49">
        <f>$AC$3*INDEX(Descriptors!R$5:R$53,MATCH(SingleSite_QSAR1!$A49,Descriptors!$B$5:$B$53,0))</f>
        <v>-0.1739</v>
      </c>
      <c r="AD49">
        <f>$AD$3*INDEX(Descriptors!AC$5:AC$53,MATCH(SingleSite_QSAR1!$A49,Descriptors!$B$5:$B$53,0))</f>
        <v>0</v>
      </c>
    </row>
    <row r="50" spans="1:30" x14ac:dyDescent="0.3">
      <c r="A50" t="s">
        <v>205</v>
      </c>
      <c r="B50" t="s">
        <v>206</v>
      </c>
      <c r="C50" s="40" t="s">
        <v>65</v>
      </c>
      <c r="D50" t="s">
        <v>207</v>
      </c>
      <c r="E50" t="s">
        <v>416</v>
      </c>
      <c r="G50" s="10">
        <v>8.4750521896526045</v>
      </c>
      <c r="H50" t="s">
        <v>134</v>
      </c>
      <c r="J50" s="10">
        <v>-2.86546817062169</v>
      </c>
      <c r="L50" s="10">
        <f t="shared" si="12"/>
        <v>-1.7281179999999976</v>
      </c>
      <c r="M50">
        <f t="shared" si="8"/>
        <v>1.8701739356422331E-2</v>
      </c>
      <c r="N50">
        <f t="shared" si="9"/>
        <v>4.2897276339600994E-4</v>
      </c>
      <c r="O50" s="15">
        <f t="shared" si="10"/>
        <v>0.61772077929025426</v>
      </c>
      <c r="P50" t="s">
        <v>134</v>
      </c>
      <c r="R50">
        <f t="shared" si="11"/>
        <v>5.2718820000000024</v>
      </c>
      <c r="S50">
        <f>$S$3*INDEX(Descriptors!I$5:I$53,MATCH(SingleSite_QSAR1!$A50,Descriptors!$B$5:$B$53,0))</f>
        <v>10.9552</v>
      </c>
      <c r="T50">
        <f>$T$3*INDEX(Descriptors!M$5:M$53,MATCH(SingleSite_QSAR1!$A50,Descriptors!$B$5:$B$53,0))</f>
        <v>-2.7081</v>
      </c>
      <c r="U50">
        <f>$U$3*INDEX(Descriptors!V$5:V$53,MATCH(SingleSite_QSAR1!$A50,Descriptors!$B$5:$B$53,0))</f>
        <v>-4.2653100000000004</v>
      </c>
      <c r="V50">
        <f>$V$3*INDEX(Descriptors!O$5:O$53,MATCH(SingleSite_QSAR1!$A50,Descriptors!$B$5:$B$53,0))</f>
        <v>-14.36816</v>
      </c>
      <c r="W50">
        <f>$W$3*INDEX(Descriptors!X$5:X$53,MATCH(SingleSite_QSAR1!$A50,Descriptors!$B$5:$B$53,0))</f>
        <v>-11.970018</v>
      </c>
      <c r="X50">
        <f>$X$3*INDEX(Descriptors!Y$5:Y$53,MATCH(SingleSite_QSAR1!$A50,Descriptors!$B$5:$B$53,0))</f>
        <v>9.1327499999999997</v>
      </c>
      <c r="Y50">
        <f>$Y$3*INDEX(Descriptors!AA$5:AA$53,MATCH(SingleSite_QSAR1!$A50,Descriptors!$B$5:$B$53,0))</f>
        <v>21.715824000000001</v>
      </c>
      <c r="Z50">
        <f>$Z$3*INDEX(Descriptors!AB$5:AB$53,MATCH(SingleSite_QSAR1!$A50,Descriptors!$B$5:$B$53,0))</f>
        <v>-1.6648239999999999</v>
      </c>
      <c r="AA50">
        <f>$AA$3*INDEX(Descriptors!P$5:P$53,MATCH(SingleSite_QSAR1!$A50,Descriptors!$B$5:$B$53,0))</f>
        <v>2.3469000000000002</v>
      </c>
      <c r="AB50">
        <f>$AB$3*INDEX(Descriptors!Q$5:Q$53,MATCH(SingleSite_QSAR1!$A50,Descriptors!$B$5:$B$53,0))</f>
        <v>-1.56948</v>
      </c>
      <c r="AC50">
        <f>$AC$3*INDEX(Descriptors!R$5:R$53,MATCH(SingleSite_QSAR1!$A50,Descriptors!$B$5:$B$53,0))</f>
        <v>-0.1739</v>
      </c>
      <c r="AD50">
        <f>$AD$3*INDEX(Descriptors!AC$5:AC$53,MATCH(SingleSite_QSAR1!$A50,Descriptors!$B$5:$B$53,0))</f>
        <v>0</v>
      </c>
    </row>
    <row r="51" spans="1:30" x14ac:dyDescent="0.3">
      <c r="A51" t="s">
        <v>208</v>
      </c>
      <c r="B51" t="s">
        <v>209</v>
      </c>
      <c r="C51" s="40" t="s">
        <v>65</v>
      </c>
      <c r="D51" t="s">
        <v>210</v>
      </c>
      <c r="E51" t="s">
        <v>416</v>
      </c>
      <c r="G51" s="10">
        <v>15.281843210974506</v>
      </c>
      <c r="H51" t="s">
        <v>138</v>
      </c>
      <c r="J51" s="10">
        <v>-1.3433502785399227</v>
      </c>
      <c r="L51" s="10">
        <f t="shared" si="12"/>
        <v>-2.0754399999999977</v>
      </c>
      <c r="M51">
        <f t="shared" si="8"/>
        <v>8.4054312440275565E-3</v>
      </c>
      <c r="N51">
        <f t="shared" si="9"/>
        <v>9.5444678317210471E-4</v>
      </c>
      <c r="O51" s="15">
        <f t="shared" si="10"/>
        <v>1.3744033677678309</v>
      </c>
      <c r="P51" t="s">
        <v>134</v>
      </c>
      <c r="R51">
        <f t="shared" si="11"/>
        <v>4.9245600000000023</v>
      </c>
      <c r="S51">
        <f>$S$3*INDEX(Descriptors!I$5:I$53,MATCH(SingleSite_QSAR1!$A51,Descriptors!$B$5:$B$53,0))</f>
        <v>10.71904</v>
      </c>
      <c r="T51">
        <f>$T$3*INDEX(Descriptors!M$5:M$53,MATCH(SingleSite_QSAR1!$A51,Descriptors!$B$5:$B$53,0))</f>
        <v>-2.7081</v>
      </c>
      <c r="U51">
        <f>$U$3*INDEX(Descriptors!V$5:V$53,MATCH(SingleSite_QSAR1!$A51,Descriptors!$B$5:$B$53,0))</f>
        <v>-3.4832700000000005</v>
      </c>
      <c r="V51">
        <f>$V$3*INDEX(Descriptors!O$5:O$53,MATCH(SingleSite_QSAR1!$A51,Descriptors!$B$5:$B$53,0))</f>
        <v>-14.36816</v>
      </c>
      <c r="W51">
        <f>$W$3*INDEX(Descriptors!X$5:X$53,MATCH(SingleSite_QSAR1!$A51,Descriptors!$B$5:$B$53,0))</f>
        <v>-11.322989999999999</v>
      </c>
      <c r="X51">
        <f>$X$3*INDEX(Descriptors!Y$5:Y$53,MATCH(SingleSite_QSAR1!$A51,Descriptors!$B$5:$B$53,0))</f>
        <v>8.275932000000001</v>
      </c>
      <c r="Y51">
        <f>$Y$3*INDEX(Descriptors!AA$5:AA$53,MATCH(SingleSite_QSAR1!$A51,Descriptors!$B$5:$B$53,0))</f>
        <v>21.715824000000001</v>
      </c>
      <c r="Z51">
        <f>$Z$3*INDEX(Descriptors!AB$5:AB$53,MATCH(SingleSite_QSAR1!$A51,Descriptors!$B$5:$B$53,0))</f>
        <v>-1.5382359999999999</v>
      </c>
      <c r="AA51">
        <f>$AA$3*INDEX(Descriptors!P$5:P$53,MATCH(SingleSite_QSAR1!$A51,Descriptors!$B$5:$B$53,0))</f>
        <v>2.3469000000000002</v>
      </c>
      <c r="AB51">
        <f>$AB$3*INDEX(Descriptors!Q$5:Q$53,MATCH(SingleSite_QSAR1!$A51,Descriptors!$B$5:$B$53,0))</f>
        <v>-1.56948</v>
      </c>
      <c r="AC51">
        <f>$AC$3*INDEX(Descriptors!R$5:R$53,MATCH(SingleSite_QSAR1!$A51,Descriptors!$B$5:$B$53,0))</f>
        <v>-0.1739</v>
      </c>
      <c r="AD51">
        <f>$AD$3*INDEX(Descriptors!AC$5:AC$53,MATCH(SingleSite_QSAR1!$A51,Descriptors!$B$5:$B$53,0))</f>
        <v>-0.81</v>
      </c>
    </row>
    <row r="52" spans="1:30" x14ac:dyDescent="0.3">
      <c r="A52" t="s">
        <v>211</v>
      </c>
      <c r="B52" t="s">
        <v>212</v>
      </c>
      <c r="C52" s="40" t="s">
        <v>65</v>
      </c>
      <c r="D52" t="s">
        <v>213</v>
      </c>
      <c r="E52" t="s">
        <v>416</v>
      </c>
      <c r="G52" s="10">
        <v>36.972350473510488</v>
      </c>
      <c r="H52" t="s">
        <v>138</v>
      </c>
      <c r="J52" s="10">
        <v>-1.727051600164343</v>
      </c>
      <c r="L52" s="10">
        <f t="shared" si="12"/>
        <v>-2.3861399999999966</v>
      </c>
      <c r="M52">
        <f t="shared" si="8"/>
        <v>4.1101720345436167E-3</v>
      </c>
      <c r="N52">
        <f t="shared" si="9"/>
        <v>1.9518737280609245E-3</v>
      </c>
      <c r="O52" s="15">
        <f t="shared" si="10"/>
        <v>2.8106981684077312</v>
      </c>
      <c r="P52" t="s">
        <v>134</v>
      </c>
      <c r="R52">
        <f t="shared" si="11"/>
        <v>4.6138600000000034</v>
      </c>
      <c r="S52">
        <f>$S$3*INDEX(Descriptors!I$5:I$53,MATCH(SingleSite_QSAR1!$A52,Descriptors!$B$5:$B$53,0))</f>
        <v>10.9552</v>
      </c>
      <c r="T52">
        <f>$T$3*INDEX(Descriptors!M$5:M$53,MATCH(SingleSite_QSAR1!$A52,Descriptors!$B$5:$B$53,0))</f>
        <v>-2.7081</v>
      </c>
      <c r="U52">
        <f>$U$3*INDEX(Descriptors!V$5:V$53,MATCH(SingleSite_QSAR1!$A52,Descriptors!$B$5:$B$53,0))</f>
        <v>-4.0737900000000007</v>
      </c>
      <c r="V52">
        <f>$V$3*INDEX(Descriptors!O$5:O$53,MATCH(SingleSite_QSAR1!$A52,Descriptors!$B$5:$B$53,0))</f>
        <v>-14.36816</v>
      </c>
      <c r="W52">
        <f>$W$3*INDEX(Descriptors!X$5:X$53,MATCH(SingleSite_QSAR1!$A52,Descriptors!$B$5:$B$53,0))</f>
        <v>-11.322989999999999</v>
      </c>
      <c r="X52">
        <f>$X$3*INDEX(Descriptors!Y$5:Y$53,MATCH(SingleSite_QSAR1!$A52,Descriptors!$B$5:$B$53,0))</f>
        <v>8.2958580000000008</v>
      </c>
      <c r="Y52">
        <f>$Y$3*INDEX(Descriptors!AA$5:AA$53,MATCH(SingleSite_QSAR1!$A52,Descriptors!$B$5:$B$53,0))</f>
        <v>21.731886000000003</v>
      </c>
      <c r="Z52">
        <f>$Z$3*INDEX(Descriptors!AB$5:AB$53,MATCH(SingleSite_QSAR1!$A52,Descriptors!$B$5:$B$53,0))</f>
        <v>-1.530564</v>
      </c>
      <c r="AA52">
        <f>$AA$3*INDEX(Descriptors!P$5:P$53,MATCH(SingleSite_QSAR1!$A52,Descriptors!$B$5:$B$53,0))</f>
        <v>2.3469000000000002</v>
      </c>
      <c r="AB52">
        <f>$AB$3*INDEX(Descriptors!Q$5:Q$53,MATCH(SingleSite_QSAR1!$A52,Descriptors!$B$5:$B$53,0))</f>
        <v>-1.56948</v>
      </c>
      <c r="AC52">
        <f>$AC$3*INDEX(Descriptors!R$5:R$53,MATCH(SingleSite_QSAR1!$A52,Descriptors!$B$5:$B$53,0))</f>
        <v>-0.1739</v>
      </c>
      <c r="AD52">
        <f>$AD$3*INDEX(Descriptors!AC$5:AC$53,MATCH(SingleSite_QSAR1!$A52,Descriptors!$B$5:$B$53,0))</f>
        <v>-0.81</v>
      </c>
    </row>
    <row r="53" spans="1:30" x14ac:dyDescent="0.3">
      <c r="A53" t="s">
        <v>214</v>
      </c>
      <c r="B53" t="s">
        <v>215</v>
      </c>
      <c r="C53" s="40" t="s">
        <v>65</v>
      </c>
      <c r="D53" t="s">
        <v>216</v>
      </c>
      <c r="E53" t="s">
        <v>416</v>
      </c>
      <c r="G53" s="10">
        <v>49.91569375610792</v>
      </c>
      <c r="H53" t="s">
        <v>138</v>
      </c>
      <c r="J53" s="10">
        <v>-1.8574116505124787</v>
      </c>
      <c r="L53" s="10">
        <f t="shared" si="12"/>
        <v>-2.5153259999999973</v>
      </c>
      <c r="M53">
        <f t="shared" si="8"/>
        <v>3.0526288193141794E-3</v>
      </c>
      <c r="N53">
        <f t="shared" si="9"/>
        <v>2.6280747797692585E-3</v>
      </c>
      <c r="O53" s="15">
        <f t="shared" si="10"/>
        <v>3.7844276828677321</v>
      </c>
      <c r="P53" t="s">
        <v>134</v>
      </c>
      <c r="R53">
        <f t="shared" si="11"/>
        <v>4.4846740000000027</v>
      </c>
      <c r="S53">
        <f>$S$3*INDEX(Descriptors!I$5:I$53,MATCH(SingleSite_QSAR1!$A53,Descriptors!$B$5:$B$53,0))</f>
        <v>10.9552</v>
      </c>
      <c r="T53">
        <f>$T$3*INDEX(Descriptors!M$5:M$53,MATCH(SingleSite_QSAR1!$A53,Descriptors!$B$5:$B$53,0))</f>
        <v>-2.7081</v>
      </c>
      <c r="U53">
        <f>$U$3*INDEX(Descriptors!V$5:V$53,MATCH(SingleSite_QSAR1!$A53,Descriptors!$B$5:$B$53,0))</f>
        <v>-4.2094500000000004</v>
      </c>
      <c r="V53">
        <f>$V$3*INDEX(Descriptors!O$5:O$53,MATCH(SingleSite_QSAR1!$A53,Descriptors!$B$5:$B$53,0))</f>
        <v>-14.36816</v>
      </c>
      <c r="W53">
        <f>$W$3*INDEX(Descriptors!X$5:X$53,MATCH(SingleSite_QSAR1!$A53,Descriptors!$B$5:$B$53,0))</f>
        <v>-11.179205999999999</v>
      </c>
      <c r="X53">
        <f>$X$3*INDEX(Descriptors!Y$5:Y$53,MATCH(SingleSite_QSAR1!$A53,Descriptors!$B$5:$B$53,0))</f>
        <v>8.2227960000000007</v>
      </c>
      <c r="Y53">
        <f>$Y$3*INDEX(Descriptors!AA$5:AA$53,MATCH(SingleSite_QSAR1!$A53,Descriptors!$B$5:$B$53,0))</f>
        <v>21.667638</v>
      </c>
      <c r="Z53">
        <f>$Z$3*INDEX(Descriptors!AB$5:AB$53,MATCH(SingleSite_QSAR1!$A53,Descriptors!$B$5:$B$53,0))</f>
        <v>-1.530564</v>
      </c>
      <c r="AA53">
        <f>$AA$3*INDEX(Descriptors!P$5:P$53,MATCH(SingleSite_QSAR1!$A53,Descriptors!$B$5:$B$53,0))</f>
        <v>2.3469000000000002</v>
      </c>
      <c r="AB53">
        <f>$AB$3*INDEX(Descriptors!Q$5:Q$53,MATCH(SingleSite_QSAR1!$A53,Descriptors!$B$5:$B$53,0))</f>
        <v>-1.56948</v>
      </c>
      <c r="AC53">
        <f>$AC$3*INDEX(Descriptors!R$5:R$53,MATCH(SingleSite_QSAR1!$A53,Descriptors!$B$5:$B$53,0))</f>
        <v>-0.1739</v>
      </c>
      <c r="AD53">
        <f>$AD$3*INDEX(Descriptors!AC$5:AC$53,MATCH(SingleSite_QSAR1!$A53,Descriptors!$B$5:$B$53,0))</f>
        <v>-0.81</v>
      </c>
    </row>
    <row r="54" spans="1:30" x14ac:dyDescent="0.3">
      <c r="A54" t="s">
        <v>217</v>
      </c>
      <c r="B54" t="s">
        <v>218</v>
      </c>
      <c r="C54" s="40" t="s">
        <v>65</v>
      </c>
      <c r="D54" t="s">
        <v>219</v>
      </c>
      <c r="E54" t="s">
        <v>416</v>
      </c>
      <c r="G54" s="10">
        <v>1.0503147525782381</v>
      </c>
      <c r="H54" t="s">
        <v>134</v>
      </c>
      <c r="J54" s="10">
        <v>-1.958645254907297</v>
      </c>
      <c r="L54" s="10">
        <f t="shared" si="12"/>
        <v>-2.5937399999999995</v>
      </c>
      <c r="M54">
        <f t="shared" si="8"/>
        <v>2.5483554253559388E-3</v>
      </c>
      <c r="N54">
        <f t="shared" si="9"/>
        <v>3.1481231904359904E-3</v>
      </c>
      <c r="O54" s="15">
        <f t="shared" si="10"/>
        <v>4.5332973942278256</v>
      </c>
      <c r="P54" t="s">
        <v>134</v>
      </c>
      <c r="R54">
        <f t="shared" si="11"/>
        <v>4.4062600000000005</v>
      </c>
      <c r="S54">
        <f>$S$3*INDEX(Descriptors!I$5:I$53,MATCH(SingleSite_QSAR1!$A54,Descriptors!$B$5:$B$53,0))</f>
        <v>10.9552</v>
      </c>
      <c r="T54">
        <f>$T$3*INDEX(Descriptors!M$5:M$53,MATCH(SingleSite_QSAR1!$A54,Descriptors!$B$5:$B$53,0))</f>
        <v>-2.7081</v>
      </c>
      <c r="U54">
        <f>$U$3*INDEX(Descriptors!V$5:V$53,MATCH(SingleSite_QSAR1!$A54,Descriptors!$B$5:$B$53,0))</f>
        <v>-4.2453600000000007</v>
      </c>
      <c r="V54">
        <f>$V$3*INDEX(Descriptors!O$5:O$53,MATCH(SingleSite_QSAR1!$A54,Descriptors!$B$5:$B$53,0))</f>
        <v>-14.36816</v>
      </c>
      <c r="W54">
        <f>$W$3*INDEX(Descriptors!X$5:X$53,MATCH(SingleSite_QSAR1!$A54,Descriptors!$B$5:$B$53,0))</f>
        <v>-11.287044</v>
      </c>
      <c r="X54">
        <f>$X$3*INDEX(Descriptors!Y$5:Y$53,MATCH(SingleSite_QSAR1!$A54,Descriptors!$B$5:$B$53,0))</f>
        <v>8.2560060000000011</v>
      </c>
      <c r="Y54">
        <f>$Y$3*INDEX(Descriptors!AA$5:AA$53,MATCH(SingleSite_QSAR1!$A54,Descriptors!$B$5:$B$53,0))</f>
        <v>21.699762</v>
      </c>
      <c r="Z54">
        <f>$Z$3*INDEX(Descriptors!AB$5:AB$53,MATCH(SingleSite_QSAR1!$A54,Descriptors!$B$5:$B$53,0))</f>
        <v>-1.530564</v>
      </c>
      <c r="AA54">
        <f>$AA$3*INDEX(Descriptors!P$5:P$53,MATCH(SingleSite_QSAR1!$A54,Descriptors!$B$5:$B$53,0))</f>
        <v>2.3469000000000002</v>
      </c>
      <c r="AB54">
        <f>$AB$3*INDEX(Descriptors!Q$5:Q$53,MATCH(SingleSite_QSAR1!$A54,Descriptors!$B$5:$B$53,0))</f>
        <v>-1.56948</v>
      </c>
      <c r="AC54">
        <f>$AC$3*INDEX(Descriptors!R$5:R$53,MATCH(SingleSite_QSAR1!$A54,Descriptors!$B$5:$B$53,0))</f>
        <v>-0.1739</v>
      </c>
      <c r="AD54">
        <f>$AD$3*INDEX(Descriptors!AC$5:AC$53,MATCH(SingleSite_QSAR1!$A54,Descriptors!$B$5:$B$53,0))</f>
        <v>-0.81</v>
      </c>
    </row>
    <row r="55" spans="1:30" x14ac:dyDescent="0.3">
      <c r="A55" t="s">
        <v>220</v>
      </c>
      <c r="B55" t="s">
        <v>221</v>
      </c>
      <c r="C55" s="40" t="s">
        <v>65</v>
      </c>
      <c r="D55" t="s">
        <v>222</v>
      </c>
      <c r="E55" t="s">
        <v>416</v>
      </c>
      <c r="G55" s="10">
        <v>38.042845054468309</v>
      </c>
      <c r="H55" t="s">
        <v>138</v>
      </c>
      <c r="J55" s="10">
        <v>-1.739447527379359</v>
      </c>
      <c r="L55" s="10">
        <f t="shared" si="12"/>
        <v>-2.4994359999999984</v>
      </c>
      <c r="M55">
        <f t="shared" si="8"/>
        <v>3.1663870450913518E-3</v>
      </c>
      <c r="N55">
        <f t="shared" si="9"/>
        <v>2.5336564032730088E-3</v>
      </c>
      <c r="O55" s="15">
        <f t="shared" si="10"/>
        <v>3.6484652207131325</v>
      </c>
      <c r="P55" t="s">
        <v>134</v>
      </c>
      <c r="R55">
        <f t="shared" si="11"/>
        <v>4.5005640000000016</v>
      </c>
      <c r="S55">
        <f>$S$3*INDEX(Descriptors!I$5:I$53,MATCH(SingleSite_QSAR1!$A55,Descriptors!$B$5:$B$53,0))</f>
        <v>10.9552</v>
      </c>
      <c r="T55">
        <f>$T$3*INDEX(Descriptors!M$5:M$53,MATCH(SingleSite_QSAR1!$A55,Descriptors!$B$5:$B$53,0))</f>
        <v>-2.7081</v>
      </c>
      <c r="U55">
        <f>$U$3*INDEX(Descriptors!V$5:V$53,MATCH(SingleSite_QSAR1!$A55,Descriptors!$B$5:$B$53,0))</f>
        <v>-4.1974799999999997</v>
      </c>
      <c r="V55">
        <f>$V$3*INDEX(Descriptors!O$5:O$53,MATCH(SingleSite_QSAR1!$A55,Descriptors!$B$5:$B$53,0))</f>
        <v>-14.36816</v>
      </c>
      <c r="W55">
        <f>$W$3*INDEX(Descriptors!X$5:X$53,MATCH(SingleSite_QSAR1!$A55,Descriptors!$B$5:$B$53,0))</f>
        <v>-11.251097999999999</v>
      </c>
      <c r="X55">
        <f>$X$3*INDEX(Descriptors!Y$5:Y$53,MATCH(SingleSite_QSAR1!$A55,Descriptors!$B$5:$B$53,0))</f>
        <v>8.2626480000000004</v>
      </c>
      <c r="Y55">
        <f>$Y$3*INDEX(Descriptors!AA$5:AA$53,MATCH(SingleSite_QSAR1!$A55,Descriptors!$B$5:$B$53,0))</f>
        <v>21.699762</v>
      </c>
      <c r="Z55">
        <f>$Z$3*INDEX(Descriptors!AB$5:AB$53,MATCH(SingleSite_QSAR1!$A55,Descriptors!$B$5:$B$53,0))</f>
        <v>-1.5267280000000001</v>
      </c>
      <c r="AA55">
        <f>$AA$3*INDEX(Descriptors!P$5:P$53,MATCH(SingleSite_QSAR1!$A55,Descriptors!$B$5:$B$53,0))</f>
        <v>2.3469000000000002</v>
      </c>
      <c r="AB55">
        <f>$AB$3*INDEX(Descriptors!Q$5:Q$53,MATCH(SingleSite_QSAR1!$A55,Descriptors!$B$5:$B$53,0))</f>
        <v>-1.56948</v>
      </c>
      <c r="AC55">
        <f>$AC$3*INDEX(Descriptors!R$5:R$53,MATCH(SingleSite_QSAR1!$A55,Descriptors!$B$5:$B$53,0))</f>
        <v>-0.1739</v>
      </c>
      <c r="AD55">
        <f>$AD$3*INDEX(Descriptors!AC$5:AC$53,MATCH(SingleSite_QSAR1!$A55,Descriptors!$B$5:$B$53,0))</f>
        <v>-0.81</v>
      </c>
    </row>
    <row r="56" spans="1:30" x14ac:dyDescent="0.3">
      <c r="A56" t="s">
        <v>180</v>
      </c>
      <c r="B56" t="s">
        <v>181</v>
      </c>
      <c r="C56" s="38" t="s">
        <v>182</v>
      </c>
      <c r="D56" s="41" t="s">
        <v>183</v>
      </c>
      <c r="E56" t="s">
        <v>417</v>
      </c>
      <c r="G56" s="10">
        <v>1.5791666666666657</v>
      </c>
      <c r="H56" t="s">
        <v>159</v>
      </c>
      <c r="J56" s="10">
        <v>-5.2941162496902212</v>
      </c>
      <c r="L56" s="10">
        <f t="shared" si="12"/>
        <v>-4.4978289999999976</v>
      </c>
      <c r="M56">
        <f t="shared" si="8"/>
        <v>3.1781251858539903E-5</v>
      </c>
      <c r="N56">
        <f t="shared" si="9"/>
        <v>0.25242985543002383</v>
      </c>
      <c r="O56" s="10">
        <f>N56/365</f>
        <v>6.915886450137639E-4</v>
      </c>
      <c r="P56" s="10" t="s">
        <v>223</v>
      </c>
      <c r="R56">
        <f t="shared" si="11"/>
        <v>2.5021710000000024</v>
      </c>
      <c r="S56">
        <f>$S$3*INDEX(Descriptors!I$5:I$53,MATCH(SingleSite_QSAR1!$A56,Descriptors!$B$5:$B$53,0))</f>
        <v>8.8953600000000002</v>
      </c>
      <c r="T56">
        <f>$T$3*INDEX(Descriptors!M$5:M$53,MATCH(SingleSite_QSAR1!$A56,Descriptors!$B$5:$B$53,0))</f>
        <v>-4.5347400000000002</v>
      </c>
      <c r="U56">
        <f>$U$3*INDEX(Descriptors!V$5:V$53,MATCH(SingleSite_QSAR1!$A56,Descriptors!$B$5:$B$53,0))</f>
        <v>-2.8648199999999999</v>
      </c>
      <c r="V56">
        <f>$V$3*INDEX(Descriptors!O$5:O$53,MATCH(SingleSite_QSAR1!$A56,Descriptors!$B$5:$B$53,0))</f>
        <v>-14.439360000000001</v>
      </c>
      <c r="W56">
        <f>$W$3*INDEX(Descriptors!X$5:X$53,MATCH(SingleSite_QSAR1!$A56,Descriptors!$B$5:$B$53,0))</f>
        <v>-10.729880999999999</v>
      </c>
      <c r="X56">
        <f>$X$3*INDEX(Descriptors!Y$5:Y$53,MATCH(SingleSite_QSAR1!$A56,Descriptors!$B$5:$B$53,0))</f>
        <v>8.2294380000000018</v>
      </c>
      <c r="Y56">
        <f>$Y$3*INDEX(Descriptors!AA$5:AA$53,MATCH(SingleSite_QSAR1!$A56,Descriptors!$B$5:$B$53,0))</f>
        <v>21.282150000000001</v>
      </c>
      <c r="Z56">
        <f>$Z$3*INDEX(Descriptors!AB$5:AB$53,MATCH(SingleSite_QSAR1!$A56,Descriptors!$B$5:$B$53,0))</f>
        <v>-1.288896</v>
      </c>
      <c r="AA56">
        <f>$AA$3*INDEX(Descriptors!P$5:P$53,MATCH(SingleSite_QSAR1!$A56,Descriptors!$B$5:$B$53,0))</f>
        <v>-5.8199999999999995E-2</v>
      </c>
      <c r="AB56">
        <f>$AB$3*INDEX(Descriptors!Q$5:Q$53,MATCH(SingleSite_QSAR1!$A56,Descriptors!$B$5:$B$53,0))</f>
        <v>0.48971999999999999</v>
      </c>
      <c r="AC56">
        <f>$AC$3*INDEX(Descriptors!R$5:R$53,MATCH(SingleSite_QSAR1!$A56,Descriptors!$B$5:$B$53,0))</f>
        <v>-0.3196</v>
      </c>
      <c r="AD56">
        <f>$AD$3*INDEX(Descriptors!AC$5:AC$53,MATCH(SingleSite_QSAR1!$A56,Descriptors!$B$5:$B$53,0))</f>
        <v>0</v>
      </c>
    </row>
    <row r="57" spans="1:30" x14ac:dyDescent="0.3">
      <c r="A57" t="s">
        <v>180</v>
      </c>
      <c r="B57" t="s">
        <v>181</v>
      </c>
      <c r="C57" s="38" t="s">
        <v>182</v>
      </c>
      <c r="D57" s="41" t="s">
        <v>183</v>
      </c>
      <c r="E57" t="s">
        <v>417</v>
      </c>
      <c r="G57" s="10">
        <v>8.9161285579985741</v>
      </c>
      <c r="H57" t="s">
        <v>159</v>
      </c>
      <c r="J57" s="10">
        <v>-6.0458646032010028</v>
      </c>
      <c r="L57" s="10">
        <f t="shared" si="12"/>
        <v>-4.4978289999999976</v>
      </c>
      <c r="M57">
        <f t="shared" si="8"/>
        <v>3.1781251858539903E-5</v>
      </c>
      <c r="N57">
        <f t="shared" si="9"/>
        <v>0.25242985543002383</v>
      </c>
      <c r="O57" s="10">
        <f t="shared" ref="O57:O64" si="13">N57/365</f>
        <v>6.915886450137639E-4</v>
      </c>
      <c r="P57" s="10" t="s">
        <v>223</v>
      </c>
      <c r="R57">
        <f t="shared" si="11"/>
        <v>2.5021710000000024</v>
      </c>
      <c r="S57">
        <f>$S$3*INDEX(Descriptors!I$5:I$53,MATCH(SingleSite_QSAR1!$A57,Descriptors!$B$5:$B$53,0))</f>
        <v>8.8953600000000002</v>
      </c>
      <c r="T57">
        <f>$T$3*INDEX(Descriptors!M$5:M$53,MATCH(SingleSite_QSAR1!$A57,Descriptors!$B$5:$B$53,0))</f>
        <v>-4.5347400000000002</v>
      </c>
      <c r="U57">
        <f>$U$3*INDEX(Descriptors!V$5:V$53,MATCH(SingleSite_QSAR1!$A57,Descriptors!$B$5:$B$53,0))</f>
        <v>-2.8648199999999999</v>
      </c>
      <c r="V57">
        <f>$V$3*INDEX(Descriptors!O$5:O$53,MATCH(SingleSite_QSAR1!$A57,Descriptors!$B$5:$B$53,0))</f>
        <v>-14.439360000000001</v>
      </c>
      <c r="W57">
        <f>$W$3*INDEX(Descriptors!X$5:X$53,MATCH(SingleSite_QSAR1!$A57,Descriptors!$B$5:$B$53,0))</f>
        <v>-10.729880999999999</v>
      </c>
      <c r="X57">
        <f>$X$3*INDEX(Descriptors!Y$5:Y$53,MATCH(SingleSite_QSAR1!$A57,Descriptors!$B$5:$B$53,0))</f>
        <v>8.2294380000000018</v>
      </c>
      <c r="Y57">
        <f>$Y$3*INDEX(Descriptors!AA$5:AA$53,MATCH(SingleSite_QSAR1!$A57,Descriptors!$B$5:$B$53,0))</f>
        <v>21.282150000000001</v>
      </c>
      <c r="Z57">
        <f>$Z$3*INDEX(Descriptors!AB$5:AB$53,MATCH(SingleSite_QSAR1!$A57,Descriptors!$B$5:$B$53,0))</f>
        <v>-1.288896</v>
      </c>
      <c r="AA57">
        <f>$AA$3*INDEX(Descriptors!P$5:P$53,MATCH(SingleSite_QSAR1!$A57,Descriptors!$B$5:$B$53,0))</f>
        <v>-5.8199999999999995E-2</v>
      </c>
      <c r="AB57">
        <f>$AB$3*INDEX(Descriptors!Q$5:Q$53,MATCH(SingleSite_QSAR1!$A57,Descriptors!$B$5:$B$53,0))</f>
        <v>0.48971999999999999</v>
      </c>
      <c r="AC57">
        <f>$AC$3*INDEX(Descriptors!R$5:R$53,MATCH(SingleSite_QSAR1!$A57,Descriptors!$B$5:$B$53,0))</f>
        <v>-0.3196</v>
      </c>
      <c r="AD57">
        <f>$AD$3*INDEX(Descriptors!AC$5:AC$53,MATCH(SingleSite_QSAR1!$A57,Descriptors!$B$5:$B$53,0))</f>
        <v>0</v>
      </c>
    </row>
    <row r="58" spans="1:30" x14ac:dyDescent="0.3">
      <c r="A58" t="s">
        <v>224</v>
      </c>
      <c r="B58" t="s">
        <v>225</v>
      </c>
      <c r="C58" t="s">
        <v>226</v>
      </c>
      <c r="D58" s="41" t="s">
        <v>227</v>
      </c>
      <c r="E58" t="s">
        <v>417</v>
      </c>
      <c r="G58" s="10">
        <v>10.390045537796521</v>
      </c>
      <c r="H58" t="s">
        <v>159</v>
      </c>
      <c r="J58" s="10">
        <v>-6.1123057324337049</v>
      </c>
      <c r="L58" s="10">
        <f t="shared" si="12"/>
        <v>-4.8296929999999945</v>
      </c>
      <c r="M58">
        <f t="shared" si="8"/>
        <v>1.4801543300976435E-5</v>
      </c>
      <c r="N58">
        <f t="shared" si="9"/>
        <v>0.54200677921924323</v>
      </c>
      <c r="O58" s="10">
        <f t="shared" si="13"/>
        <v>1.4849500800527213E-3</v>
      </c>
      <c r="P58" s="10" t="s">
        <v>223</v>
      </c>
      <c r="R58">
        <f t="shared" si="11"/>
        <v>2.1703070000000055</v>
      </c>
      <c r="S58">
        <f>$S$3*INDEX(Descriptors!I$5:I$53,MATCH(SingleSite_QSAR1!$A58,Descriptors!$B$5:$B$53,0))</f>
        <v>8.96096</v>
      </c>
      <c r="T58">
        <f>$T$3*INDEX(Descriptors!M$5:M$53,MATCH(SingleSite_QSAR1!$A58,Descriptors!$B$5:$B$53,0))</f>
        <v>-4.7259000000000002</v>
      </c>
      <c r="U58">
        <f>$U$3*INDEX(Descriptors!V$5:V$53,MATCH(SingleSite_QSAR1!$A58,Descriptors!$B$5:$B$53,0))</f>
        <v>-2.8648199999999999</v>
      </c>
      <c r="V58">
        <f>$V$3*INDEX(Descriptors!O$5:O$53,MATCH(SingleSite_QSAR1!$A58,Descriptors!$B$5:$B$53,0))</f>
        <v>-15.1656</v>
      </c>
      <c r="W58">
        <f>$W$3*INDEX(Descriptors!X$5:X$53,MATCH(SingleSite_QSAR1!$A58,Descriptors!$B$5:$B$53,0))</f>
        <v>-10.837719</v>
      </c>
      <c r="X58">
        <f>$X$3*INDEX(Descriptors!Y$5:Y$53,MATCH(SingleSite_QSAR1!$A58,Descriptors!$B$5:$B$53,0))</f>
        <v>8.2294380000000018</v>
      </c>
      <c r="Y58">
        <f>$Y$3*INDEX(Descriptors!AA$5:AA$53,MATCH(SingleSite_QSAR1!$A58,Descriptors!$B$5:$B$53,0))</f>
        <v>21.876444000000003</v>
      </c>
      <c r="Z58">
        <f>$Z$3*INDEX(Descriptors!AB$5:AB$53,MATCH(SingleSite_QSAR1!$A58,Descriptors!$B$5:$B$53,0))</f>
        <v>-1.288896</v>
      </c>
      <c r="AA58">
        <f>$AA$3*INDEX(Descriptors!P$5:P$53,MATCH(SingleSite_QSAR1!$A58,Descriptors!$B$5:$B$53,0))</f>
        <v>-7.4999999999999997E-2</v>
      </c>
      <c r="AB58">
        <f>$AB$3*INDEX(Descriptors!Q$5:Q$53,MATCH(SingleSite_QSAR1!$A58,Descriptors!$B$5:$B$53,0))</f>
        <v>0.44506000000000001</v>
      </c>
      <c r="AC58">
        <f>$AC$3*INDEX(Descriptors!R$5:R$53,MATCH(SingleSite_QSAR1!$A58,Descriptors!$B$5:$B$53,0))</f>
        <v>-0.22466</v>
      </c>
      <c r="AD58">
        <f>$AD$3*INDEX(Descriptors!AC$5:AC$53,MATCH(SingleSite_QSAR1!$A58,Descriptors!$B$5:$B$53,0))</f>
        <v>0</v>
      </c>
    </row>
    <row r="59" spans="1:30" x14ac:dyDescent="0.3">
      <c r="A59" t="s">
        <v>184</v>
      </c>
      <c r="B59" t="s">
        <v>185</v>
      </c>
      <c r="C59" s="38" t="s">
        <v>182</v>
      </c>
      <c r="D59" t="s">
        <v>186</v>
      </c>
      <c r="E59" t="s">
        <v>417</v>
      </c>
      <c r="G59" s="10">
        <v>8.9682521524474055</v>
      </c>
      <c r="H59" t="s">
        <v>159</v>
      </c>
      <c r="J59" s="10">
        <v>-6.0483960918677964</v>
      </c>
      <c r="L59" s="10">
        <f t="shared" si="12"/>
        <v>-4.4711649999999992</v>
      </c>
      <c r="M59">
        <f t="shared" si="8"/>
        <v>3.3793642079810584E-5</v>
      </c>
      <c r="N59">
        <f t="shared" si="9"/>
        <v>0.23739781563317575</v>
      </c>
      <c r="O59" s="10">
        <f t="shared" si="13"/>
        <v>6.5040497433746785E-4</v>
      </c>
      <c r="P59" s="10" t="s">
        <v>223</v>
      </c>
      <c r="R59">
        <f t="shared" si="11"/>
        <v>2.5288350000000008</v>
      </c>
      <c r="S59">
        <f>$S$3*INDEX(Descriptors!I$5:I$53,MATCH(SingleSite_QSAR1!$A59,Descriptors!$B$5:$B$53,0))</f>
        <v>8.8953600000000002</v>
      </c>
      <c r="T59">
        <f>$T$3*INDEX(Descriptors!M$5:M$53,MATCH(SingleSite_QSAR1!$A59,Descriptors!$B$5:$B$53,0))</f>
        <v>-4.5347400000000002</v>
      </c>
      <c r="U59">
        <f>$U$3*INDEX(Descriptors!V$5:V$53,MATCH(SingleSite_QSAR1!$A59,Descriptors!$B$5:$B$53,0))</f>
        <v>-2.7890100000000002</v>
      </c>
      <c r="V59">
        <f>$V$3*INDEX(Descriptors!O$5:O$53,MATCH(SingleSite_QSAR1!$A59,Descriptors!$B$5:$B$53,0))</f>
        <v>-14.439360000000001</v>
      </c>
      <c r="W59">
        <f>$W$3*INDEX(Descriptors!X$5:X$53,MATCH(SingleSite_QSAR1!$A59,Descriptors!$B$5:$B$53,0))</f>
        <v>-10.837719</v>
      </c>
      <c r="X59">
        <f>$X$3*INDEX(Descriptors!Y$5:Y$53,MATCH(SingleSite_QSAR1!$A59,Descriptors!$B$5:$B$53,0))</f>
        <v>8.2560060000000011</v>
      </c>
      <c r="Y59">
        <f>$Y$3*INDEX(Descriptors!AA$5:AA$53,MATCH(SingleSite_QSAR1!$A59,Descriptors!$B$5:$B$53,0))</f>
        <v>21.314274000000001</v>
      </c>
      <c r="Z59">
        <f>$Z$3*INDEX(Descriptors!AB$5:AB$53,MATCH(SingleSite_QSAR1!$A59,Descriptors!$B$5:$B$53,0))</f>
        <v>-1.288896</v>
      </c>
      <c r="AA59">
        <f>$AA$3*INDEX(Descriptors!P$5:P$53,MATCH(SingleSite_QSAR1!$A59,Descriptors!$B$5:$B$53,0))</f>
        <v>-5.8199999999999995E-2</v>
      </c>
      <c r="AB59">
        <f>$AB$3*INDEX(Descriptors!Q$5:Q$53,MATCH(SingleSite_QSAR1!$A59,Descriptors!$B$5:$B$53,0))</f>
        <v>0.48971999999999999</v>
      </c>
      <c r="AC59">
        <f>$AC$3*INDEX(Descriptors!R$5:R$53,MATCH(SingleSite_QSAR1!$A59,Descriptors!$B$5:$B$53,0))</f>
        <v>-0.3196</v>
      </c>
      <c r="AD59">
        <f>$AD$3*INDEX(Descriptors!AC$5:AC$53,MATCH(SingleSite_QSAR1!$A59,Descriptors!$B$5:$B$53,0))</f>
        <v>0</v>
      </c>
    </row>
    <row r="60" spans="1:30" x14ac:dyDescent="0.3">
      <c r="A60" t="s">
        <v>184</v>
      </c>
      <c r="B60" t="s">
        <v>185</v>
      </c>
      <c r="C60" s="38" t="s">
        <v>182</v>
      </c>
      <c r="D60" t="s">
        <v>186</v>
      </c>
      <c r="E60" t="s">
        <v>417</v>
      </c>
      <c r="G60" s="10">
        <v>9.9654909090892172</v>
      </c>
      <c r="H60" t="s">
        <v>159</v>
      </c>
      <c r="J60" s="10">
        <v>-6.0941869787359195</v>
      </c>
      <c r="L60" s="10">
        <f t="shared" si="12"/>
        <v>-4.4711649999999992</v>
      </c>
      <c r="M60">
        <f t="shared" si="8"/>
        <v>3.3793642079810584E-5</v>
      </c>
      <c r="N60">
        <f t="shared" si="9"/>
        <v>0.23739781563317575</v>
      </c>
      <c r="O60" s="10">
        <f t="shared" si="13"/>
        <v>6.5040497433746785E-4</v>
      </c>
      <c r="P60" s="10" t="s">
        <v>223</v>
      </c>
      <c r="R60">
        <f t="shared" si="11"/>
        <v>2.5288350000000008</v>
      </c>
      <c r="S60">
        <f>$S$3*INDEX(Descriptors!I$5:I$53,MATCH(SingleSite_QSAR1!$A60,Descriptors!$B$5:$B$53,0))</f>
        <v>8.8953600000000002</v>
      </c>
      <c r="T60">
        <f>$T$3*INDEX(Descriptors!M$5:M$53,MATCH(SingleSite_QSAR1!$A60,Descriptors!$B$5:$B$53,0))</f>
        <v>-4.5347400000000002</v>
      </c>
      <c r="U60">
        <f>$U$3*INDEX(Descriptors!V$5:V$53,MATCH(SingleSite_QSAR1!$A60,Descriptors!$B$5:$B$53,0))</f>
        <v>-2.7890100000000002</v>
      </c>
      <c r="V60">
        <f>$V$3*INDEX(Descriptors!O$5:O$53,MATCH(SingleSite_QSAR1!$A60,Descriptors!$B$5:$B$53,0))</f>
        <v>-14.439360000000001</v>
      </c>
      <c r="W60">
        <f>$W$3*INDEX(Descriptors!X$5:X$53,MATCH(SingleSite_QSAR1!$A60,Descriptors!$B$5:$B$53,0))</f>
        <v>-10.837719</v>
      </c>
      <c r="X60">
        <f>$X$3*INDEX(Descriptors!Y$5:Y$53,MATCH(SingleSite_QSAR1!$A60,Descriptors!$B$5:$B$53,0))</f>
        <v>8.2560060000000011</v>
      </c>
      <c r="Y60">
        <f>$Y$3*INDEX(Descriptors!AA$5:AA$53,MATCH(SingleSite_QSAR1!$A60,Descriptors!$B$5:$B$53,0))</f>
        <v>21.314274000000001</v>
      </c>
      <c r="Z60">
        <f>$Z$3*INDEX(Descriptors!AB$5:AB$53,MATCH(SingleSite_QSAR1!$A60,Descriptors!$B$5:$B$53,0))</f>
        <v>-1.288896</v>
      </c>
      <c r="AA60">
        <f>$AA$3*INDEX(Descriptors!P$5:P$53,MATCH(SingleSite_QSAR1!$A60,Descriptors!$B$5:$B$53,0))</f>
        <v>-5.8199999999999995E-2</v>
      </c>
      <c r="AB60">
        <f>$AB$3*INDEX(Descriptors!Q$5:Q$53,MATCH(SingleSite_QSAR1!$A60,Descriptors!$B$5:$B$53,0))</f>
        <v>0.48971999999999999</v>
      </c>
      <c r="AC60">
        <f>$AC$3*INDEX(Descriptors!R$5:R$53,MATCH(SingleSite_QSAR1!$A60,Descriptors!$B$5:$B$53,0))</f>
        <v>-0.3196</v>
      </c>
      <c r="AD60">
        <f>$AD$3*INDEX(Descriptors!AC$5:AC$53,MATCH(SingleSite_QSAR1!$A60,Descriptors!$B$5:$B$53,0))</f>
        <v>0</v>
      </c>
    </row>
    <row r="61" spans="1:30" x14ac:dyDescent="0.3">
      <c r="A61" t="s">
        <v>187</v>
      </c>
      <c r="B61" t="s">
        <v>188</v>
      </c>
      <c r="C61" s="38" t="s">
        <v>182</v>
      </c>
      <c r="D61" t="s">
        <v>189</v>
      </c>
      <c r="E61" t="s">
        <v>417</v>
      </c>
      <c r="G61" s="10">
        <v>80.801277641263951</v>
      </c>
      <c r="H61" t="s">
        <v>159</v>
      </c>
      <c r="J61" s="10">
        <v>-7.0031065093885871</v>
      </c>
      <c r="L61" s="10">
        <f t="shared" si="12"/>
        <v>-4.4317960000000003</v>
      </c>
      <c r="M61">
        <f t="shared" si="8"/>
        <v>3.7000193900096152E-5</v>
      </c>
      <c r="N61">
        <f t="shared" si="9"/>
        <v>0.21682418296774267</v>
      </c>
      <c r="O61" s="10">
        <f t="shared" si="13"/>
        <v>5.9403885744587035E-4</v>
      </c>
      <c r="P61" s="10" t="s">
        <v>223</v>
      </c>
      <c r="R61">
        <f t="shared" si="11"/>
        <v>2.5682039999999997</v>
      </c>
      <c r="S61">
        <f>$S$3*INDEX(Descriptors!I$5:I$53,MATCH(SingleSite_QSAR1!$A61,Descriptors!$B$5:$B$53,0))</f>
        <v>8.8953600000000002</v>
      </c>
      <c r="T61">
        <f>$T$3*INDEX(Descriptors!M$5:M$53,MATCH(SingleSite_QSAR1!$A61,Descriptors!$B$5:$B$53,0))</f>
        <v>-4.5347400000000002</v>
      </c>
      <c r="U61">
        <f>$U$3*INDEX(Descriptors!V$5:V$53,MATCH(SingleSite_QSAR1!$A61,Descriptors!$B$5:$B$53,0))</f>
        <v>-2.7411300000000001</v>
      </c>
      <c r="V61">
        <f>$V$3*INDEX(Descriptors!O$5:O$53,MATCH(SingleSite_QSAR1!$A61,Descriptors!$B$5:$B$53,0))</f>
        <v>-14.439360000000001</v>
      </c>
      <c r="W61">
        <f>$W$3*INDEX(Descriptors!X$5:X$53,MATCH(SingleSite_QSAR1!$A61,Descriptors!$B$5:$B$53,0))</f>
        <v>-10.891637999999999</v>
      </c>
      <c r="X61">
        <f>$X$3*INDEX(Descriptors!Y$5:Y$53,MATCH(SingleSite_QSAR1!$A61,Descriptors!$B$5:$B$53,0))</f>
        <v>8.2692900000000016</v>
      </c>
      <c r="Y61">
        <f>$Y$3*INDEX(Descriptors!AA$5:AA$53,MATCH(SingleSite_QSAR1!$A61,Descriptors!$B$5:$B$53,0))</f>
        <v>21.346398000000001</v>
      </c>
      <c r="Z61">
        <f>$Z$3*INDEX(Descriptors!AB$5:AB$53,MATCH(SingleSite_QSAR1!$A61,Descriptors!$B$5:$B$53,0))</f>
        <v>-1.288896</v>
      </c>
      <c r="AA61">
        <f>$AA$3*INDEX(Descriptors!P$5:P$53,MATCH(SingleSite_QSAR1!$A61,Descriptors!$B$5:$B$53,0))</f>
        <v>-5.8199999999999995E-2</v>
      </c>
      <c r="AB61">
        <f>$AB$3*INDEX(Descriptors!Q$5:Q$53,MATCH(SingleSite_QSAR1!$A61,Descriptors!$B$5:$B$53,0))</f>
        <v>0.48971999999999999</v>
      </c>
      <c r="AC61">
        <f>$AC$3*INDEX(Descriptors!R$5:R$53,MATCH(SingleSite_QSAR1!$A61,Descriptors!$B$5:$B$53,0))</f>
        <v>-0.3196</v>
      </c>
      <c r="AD61">
        <f>$AD$3*INDEX(Descriptors!AC$5:AC$53,MATCH(SingleSite_QSAR1!$A61,Descriptors!$B$5:$B$53,0))</f>
        <v>0</v>
      </c>
    </row>
    <row r="62" spans="1:30" x14ac:dyDescent="0.3">
      <c r="A62" s="2" t="s">
        <v>368</v>
      </c>
      <c r="B62" t="s">
        <v>190</v>
      </c>
      <c r="C62" s="38" t="s">
        <v>191</v>
      </c>
      <c r="D62" t="s">
        <v>192</v>
      </c>
      <c r="E62" t="s">
        <v>418</v>
      </c>
      <c r="G62" s="10">
        <v>143.59899304814076</v>
      </c>
      <c r="H62" t="s">
        <v>159</v>
      </c>
      <c r="J62" s="10">
        <v>-7.2528396759697769</v>
      </c>
      <c r="L62" s="10">
        <f t="shared" si="12"/>
        <v>-4.333992999999996</v>
      </c>
      <c r="M62">
        <f t="shared" si="8"/>
        <v>4.634543896782739E-5</v>
      </c>
      <c r="N62">
        <f t="shared" si="9"/>
        <v>0.17310304941993496</v>
      </c>
      <c r="O62" s="10">
        <f t="shared" si="13"/>
        <v>4.7425492991763E-4</v>
      </c>
      <c r="P62" s="10" t="s">
        <v>223</v>
      </c>
      <c r="R62">
        <f t="shared" si="11"/>
        <v>2.666007000000004</v>
      </c>
      <c r="S62">
        <f>$S$3*INDEX(Descriptors!I$5:I$53,MATCH(SingleSite_QSAR1!$A62,Descriptors!$B$5:$B$53,0))</f>
        <v>8.8953600000000002</v>
      </c>
      <c r="T62">
        <f>$T$3*INDEX(Descriptors!M$5:M$53,MATCH(SingleSite_QSAR1!$A62,Descriptors!$B$5:$B$53,0))</f>
        <v>-4.5347400000000002</v>
      </c>
      <c r="U62">
        <f>$U$3*INDEX(Descriptors!V$5:V$53,MATCH(SingleSite_QSAR1!$A62,Descriptors!$B$5:$B$53,0))</f>
        <v>-2.7371400000000001</v>
      </c>
      <c r="V62">
        <f>$V$3*INDEX(Descriptors!O$5:O$53,MATCH(SingleSite_QSAR1!$A62,Descriptors!$B$5:$B$53,0))</f>
        <v>-14.439360000000001</v>
      </c>
      <c r="W62">
        <f>$W$3*INDEX(Descriptors!X$5:X$53,MATCH(SingleSite_QSAR1!$A62,Descriptors!$B$5:$B$53,0))</f>
        <v>-10.873664999999999</v>
      </c>
      <c r="X62">
        <f>$X$3*INDEX(Descriptors!Y$5:Y$53,MATCH(SingleSite_QSAR1!$A62,Descriptors!$B$5:$B$53,0))</f>
        <v>8.3290680000000012</v>
      </c>
      <c r="Y62">
        <f>$Y$3*INDEX(Descriptors!AA$5:AA$53,MATCH(SingleSite_QSAR1!$A62,Descriptors!$B$5:$B$53,0))</f>
        <v>21.362460000000002</v>
      </c>
      <c r="Z62">
        <f>$Z$3*INDEX(Descriptors!AB$5:AB$53,MATCH(SingleSite_QSAR1!$A62,Descriptors!$B$5:$B$53,0))</f>
        <v>-1.288896</v>
      </c>
      <c r="AA62">
        <f>$AA$3*INDEX(Descriptors!P$5:P$53,MATCH(SingleSite_QSAR1!$A62,Descriptors!$B$5:$B$53,0))</f>
        <v>-5.8199999999999995E-2</v>
      </c>
      <c r="AB62">
        <f>$AB$3*INDEX(Descriptors!Q$5:Q$53,MATCH(SingleSite_QSAR1!$A62,Descriptors!$B$5:$B$53,0))</f>
        <v>0.48971999999999999</v>
      </c>
      <c r="AC62">
        <f>$AC$3*INDEX(Descriptors!R$5:R$53,MATCH(SingleSite_QSAR1!$A62,Descriptors!$B$5:$B$53,0))</f>
        <v>-0.3196</v>
      </c>
      <c r="AD62">
        <f>$AD$3*INDEX(Descriptors!AC$5:AC$53,MATCH(SingleSite_QSAR1!$A62,Descriptors!$B$5:$B$53,0))</f>
        <v>0</v>
      </c>
    </row>
    <row r="63" spans="1:30" x14ac:dyDescent="0.3">
      <c r="A63" t="s">
        <v>193</v>
      </c>
      <c r="B63" t="s">
        <v>194</v>
      </c>
      <c r="C63" s="38" t="s">
        <v>191</v>
      </c>
      <c r="D63" t="s">
        <v>195</v>
      </c>
      <c r="E63" t="s">
        <v>418</v>
      </c>
      <c r="G63" s="10">
        <v>64.391250619466987</v>
      </c>
      <c r="H63" t="s">
        <v>159</v>
      </c>
      <c r="J63" s="10">
        <v>-6.9045151415601858</v>
      </c>
      <c r="L63" s="10">
        <f t="shared" si="12"/>
        <v>-4.3637920000000001</v>
      </c>
      <c r="M63">
        <f t="shared" si="8"/>
        <v>4.3272102782739481E-5</v>
      </c>
      <c r="N63">
        <f t="shared" si="9"/>
        <v>0.18539743382280141</v>
      </c>
      <c r="O63" s="10">
        <f t="shared" si="13"/>
        <v>5.079381748569902E-4</v>
      </c>
      <c r="P63" s="10" t="s">
        <v>223</v>
      </c>
      <c r="R63">
        <f t="shared" si="11"/>
        <v>2.6362079999999999</v>
      </c>
      <c r="S63">
        <f>$S$3*INDEX(Descriptors!I$5:I$53,MATCH(SingleSite_QSAR1!$A63,Descriptors!$B$5:$B$53,0))</f>
        <v>8.8953600000000002</v>
      </c>
      <c r="T63">
        <f>$T$3*INDEX(Descriptors!M$5:M$53,MATCH(SingleSite_QSAR1!$A63,Descriptors!$B$5:$B$53,0))</f>
        <v>-4.5347400000000002</v>
      </c>
      <c r="U63">
        <f>$U$3*INDEX(Descriptors!V$5:V$53,MATCH(SingleSite_QSAR1!$A63,Descriptors!$B$5:$B$53,0))</f>
        <v>-2.6373900000000003</v>
      </c>
      <c r="V63">
        <f>$V$3*INDEX(Descriptors!O$5:O$53,MATCH(SingleSite_QSAR1!$A63,Descriptors!$B$5:$B$53,0))</f>
        <v>-14.439360000000001</v>
      </c>
      <c r="W63">
        <f>$W$3*INDEX(Descriptors!X$5:X$53,MATCH(SingleSite_QSAR1!$A63,Descriptors!$B$5:$B$53,0))</f>
        <v>-11.107313999999999</v>
      </c>
      <c r="X63">
        <f>$X$3*INDEX(Descriptors!Y$5:Y$53,MATCH(SingleSite_QSAR1!$A63,Descriptors!$B$5:$B$53,0))</f>
        <v>8.368920000000001</v>
      </c>
      <c r="Y63">
        <f>$Y$3*INDEX(Descriptors!AA$5:AA$53,MATCH(SingleSite_QSAR1!$A63,Descriptors!$B$5:$B$53,0))</f>
        <v>21.426708000000001</v>
      </c>
      <c r="Z63">
        <f>$Z$3*INDEX(Descriptors!AB$5:AB$53,MATCH(SingleSite_QSAR1!$A63,Descriptors!$B$5:$B$53,0))</f>
        <v>-1.288896</v>
      </c>
      <c r="AA63">
        <f>$AA$3*INDEX(Descriptors!P$5:P$53,MATCH(SingleSite_QSAR1!$A63,Descriptors!$B$5:$B$53,0))</f>
        <v>-5.8199999999999995E-2</v>
      </c>
      <c r="AB63">
        <f>$AB$3*INDEX(Descriptors!Q$5:Q$53,MATCH(SingleSite_QSAR1!$A63,Descriptors!$B$5:$B$53,0))</f>
        <v>0.48971999999999999</v>
      </c>
      <c r="AC63">
        <f>$AC$3*INDEX(Descriptors!R$5:R$53,MATCH(SingleSite_QSAR1!$A63,Descriptors!$B$5:$B$53,0))</f>
        <v>-0.3196</v>
      </c>
      <c r="AD63">
        <f>$AD$3*INDEX(Descriptors!AC$5:AC$53,MATCH(SingleSite_QSAR1!$A63,Descriptors!$B$5:$B$53,0))</f>
        <v>0</v>
      </c>
    </row>
    <row r="64" spans="1:30" x14ac:dyDescent="0.3">
      <c r="A64" t="s">
        <v>328</v>
      </c>
      <c r="B64" t="s">
        <v>228</v>
      </c>
      <c r="C64" s="38" t="s">
        <v>191</v>
      </c>
      <c r="D64" t="s">
        <v>229</v>
      </c>
      <c r="E64" t="s">
        <v>418</v>
      </c>
      <c r="G64" s="10">
        <v>35.000000000000014</v>
      </c>
      <c r="H64" t="s">
        <v>159</v>
      </c>
      <c r="J64" s="10">
        <v>-6.6397563257840311</v>
      </c>
      <c r="L64" s="10">
        <f t="shared" si="12"/>
        <v>-4.3104579999999952</v>
      </c>
      <c r="M64">
        <f t="shared" si="8"/>
        <v>4.89262578732825E-5</v>
      </c>
      <c r="N64">
        <f t="shared" si="9"/>
        <v>0.16397200932093617</v>
      </c>
      <c r="O64" s="10">
        <f t="shared" si="13"/>
        <v>4.4923838170119498E-4</v>
      </c>
      <c r="P64" s="10" t="s">
        <v>223</v>
      </c>
      <c r="R64">
        <f t="shared" si="11"/>
        <v>2.6895420000000048</v>
      </c>
      <c r="S64">
        <f>$S$3*INDEX(Descriptors!I$5:I$53,MATCH(SingleSite_QSAR1!$A64,Descriptors!$B$5:$B$53,0))</f>
        <v>8.8953600000000002</v>
      </c>
      <c r="T64">
        <f>$T$3*INDEX(Descriptors!M$5:M$53,MATCH(SingleSite_QSAR1!$A64,Descriptors!$B$5:$B$53,0))</f>
        <v>-4.5347400000000002</v>
      </c>
      <c r="U64">
        <f>$U$3*INDEX(Descriptors!V$5:V$53,MATCH(SingleSite_QSAR1!$A64,Descriptors!$B$5:$B$53,0))</f>
        <v>-2.5775399999999999</v>
      </c>
      <c r="V64">
        <f>$V$3*INDEX(Descriptors!O$5:O$53,MATCH(SingleSite_QSAR1!$A64,Descriptors!$B$5:$B$53,0))</f>
        <v>-14.439360000000001</v>
      </c>
      <c r="W64">
        <f>$W$3*INDEX(Descriptors!X$5:X$53,MATCH(SingleSite_QSAR1!$A64,Descriptors!$B$5:$B$53,0))</f>
        <v>-11.215152</v>
      </c>
      <c r="X64">
        <f>$X$3*INDEX(Descriptors!Y$5:Y$53,MATCH(SingleSite_QSAR1!$A64,Descriptors!$B$5:$B$53,0))</f>
        <v>8.4220560000000013</v>
      </c>
      <c r="Y64">
        <f>$Y$3*INDEX(Descriptors!AA$5:AA$53,MATCH(SingleSite_QSAR1!$A64,Descriptors!$B$5:$B$53,0))</f>
        <v>21.474894000000003</v>
      </c>
      <c r="Z64">
        <f>$Z$3*INDEX(Descriptors!AB$5:AB$53,MATCH(SingleSite_QSAR1!$A64,Descriptors!$B$5:$B$53,0))</f>
        <v>-1.288896</v>
      </c>
      <c r="AA64">
        <f>$AA$3*INDEX(Descriptors!P$5:P$53,MATCH(SingleSite_QSAR1!$A64,Descriptors!$B$5:$B$53,0))</f>
        <v>-5.8199999999999995E-2</v>
      </c>
      <c r="AB64">
        <f>$AB$3*INDEX(Descriptors!Q$5:Q$53,MATCH(SingleSite_QSAR1!$A64,Descriptors!$B$5:$B$53,0))</f>
        <v>0.48971999999999999</v>
      </c>
      <c r="AC64">
        <f>$AC$3*INDEX(Descriptors!R$5:R$53,MATCH(SingleSite_QSAR1!$A64,Descriptors!$B$5:$B$53,0))</f>
        <v>-0.3196</v>
      </c>
      <c r="AD64">
        <f>$AD$3*INDEX(Descriptors!AC$5:AC$53,MATCH(SingleSite_QSAR1!$A64,Descriptors!$B$5:$B$53,0))</f>
        <v>0</v>
      </c>
    </row>
    <row r="65" spans="1:30" s="2" customFormat="1" x14ac:dyDescent="0.3">
      <c r="A65" s="2" t="s">
        <v>197</v>
      </c>
      <c r="B65" s="2" t="s">
        <v>198</v>
      </c>
      <c r="C65" s="43" t="s">
        <v>65</v>
      </c>
      <c r="D65" s="2" t="s">
        <v>167</v>
      </c>
      <c r="E65" s="4" t="s">
        <v>420</v>
      </c>
      <c r="F65"/>
      <c r="G65" s="10">
        <v>1.4975961139417266</v>
      </c>
      <c r="H65" t="s">
        <v>126</v>
      </c>
      <c r="I65"/>
      <c r="J65" s="10">
        <v>-3.8908717441825154</v>
      </c>
      <c r="L65" s="10">
        <f t="shared" si="12"/>
        <v>-1.0481549999999951</v>
      </c>
      <c r="M65">
        <f t="shared" si="8"/>
        <v>8.9504526626565106E-2</v>
      </c>
      <c r="N65">
        <f t="shared" si="9"/>
        <v>8.963274947543603E-5</v>
      </c>
      <c r="O65" s="10">
        <f t="shared" ref="O65:O66" si="14">N65*86400</f>
        <v>7.7442695546776728</v>
      </c>
      <c r="P65" t="s">
        <v>138</v>
      </c>
      <c r="R65">
        <f t="shared" si="11"/>
        <v>5.9518450000000049</v>
      </c>
      <c r="S65">
        <f>$S$3*INDEX(Descriptors!I$5:I$53,MATCH(SingleSite_QSAR1!$A65,Descriptors!$B$5:$B$53,0))</f>
        <v>10.92896</v>
      </c>
      <c r="T65">
        <f>$T$3*INDEX(Descriptors!M$5:M$53,MATCH(SingleSite_QSAR1!$A65,Descriptors!$B$5:$B$53,0))</f>
        <v>-2.7081</v>
      </c>
      <c r="U65">
        <f>$U$3*INDEX(Descriptors!V$5:V$53,MATCH(SingleSite_QSAR1!$A65,Descriptors!$B$5:$B$53,0))</f>
        <v>-4.0697999999999999</v>
      </c>
      <c r="V65">
        <f>$V$3*INDEX(Descriptors!O$5:O$53,MATCH(SingleSite_QSAR1!$A65,Descriptors!$B$5:$B$53,0))</f>
        <v>-14.36816</v>
      </c>
      <c r="W65">
        <f>$W$3*INDEX(Descriptors!X$5:X$53,MATCH(SingleSite_QSAR1!$A65,Descriptors!$B$5:$B$53,0))</f>
        <v>-8.2136610000000001</v>
      </c>
      <c r="X65">
        <f>$X$3*INDEX(Descriptors!Y$5:Y$53,MATCH(SingleSite_QSAR1!$A65,Descriptors!$B$5:$B$53,0))</f>
        <v>6.6420000000000003</v>
      </c>
      <c r="Y65">
        <f>$Y$3*INDEX(Descriptors!AA$5:AA$53,MATCH(SingleSite_QSAR1!$A65,Descriptors!$B$5:$B$53,0))</f>
        <v>20.960910000000002</v>
      </c>
      <c r="Z65">
        <f>$Z$3*INDEX(Descriptors!AB$5:AB$53,MATCH(SingleSite_QSAR1!$A65,Descriptors!$B$5:$B$53,0))</f>
        <v>-1.6648239999999999</v>
      </c>
      <c r="AA65">
        <f>$AA$3*INDEX(Descriptors!P$5:P$53,MATCH(SingleSite_QSAR1!$A65,Descriptors!$B$5:$B$53,0))</f>
        <v>2.3469000000000002</v>
      </c>
      <c r="AB65">
        <f>$AB$3*INDEX(Descriptors!Q$5:Q$53,MATCH(SingleSite_QSAR1!$A65,Descriptors!$B$5:$B$53,0))</f>
        <v>-1.56948</v>
      </c>
      <c r="AC65">
        <f>$AC$3*INDEX(Descriptors!R$5:R$53,MATCH(SingleSite_QSAR1!$A65,Descriptors!$B$5:$B$53,0))</f>
        <v>-0.1739</v>
      </c>
      <c r="AD65">
        <f>$AD$3*INDEX(Descriptors!AC$5:AC$53,MATCH(SingleSite_QSAR1!$A65,Descriptors!$B$5:$B$53,0))</f>
        <v>0</v>
      </c>
    </row>
    <row r="66" spans="1:30" x14ac:dyDescent="0.3">
      <c r="A66" t="s">
        <v>199</v>
      </c>
      <c r="B66" t="s">
        <v>200</v>
      </c>
      <c r="C66" s="40" t="s">
        <v>65</v>
      </c>
      <c r="D66" s="50" t="s">
        <v>170</v>
      </c>
      <c r="E66" s="4" t="s">
        <v>420</v>
      </c>
      <c r="G66" s="10">
        <v>4.8056788580189451</v>
      </c>
      <c r="H66" t="s">
        <v>126</v>
      </c>
      <c r="J66" s="10">
        <v>-4.3972317852057898</v>
      </c>
      <c r="L66" s="10">
        <f t="shared" si="12"/>
        <v>-1.0602859999999934</v>
      </c>
      <c r="M66">
        <f t="shared" si="8"/>
        <v>8.7039021498707181E-2</v>
      </c>
      <c r="N66">
        <f t="shared" si="9"/>
        <v>9.2171725668533221E-5</v>
      </c>
      <c r="O66" s="10">
        <f t="shared" si="14"/>
        <v>7.9636370977612705</v>
      </c>
      <c r="P66" t="s">
        <v>138</v>
      </c>
      <c r="R66">
        <f t="shared" si="11"/>
        <v>5.9397140000000066</v>
      </c>
      <c r="S66">
        <f>$S$3*INDEX(Descriptors!I$5:I$53,MATCH(SingleSite_QSAR1!$A66,Descriptors!$B$5:$B$53,0))</f>
        <v>10.942080000000001</v>
      </c>
      <c r="T66">
        <f>$T$3*INDEX(Descriptors!M$5:M$53,MATCH(SingleSite_QSAR1!$A66,Descriptors!$B$5:$B$53,0))</f>
        <v>-2.7081</v>
      </c>
      <c r="U66">
        <f>$U$3*INDEX(Descriptors!V$5:V$53,MATCH(SingleSite_QSAR1!$A66,Descriptors!$B$5:$B$53,0))</f>
        <v>-3.9062099999999997</v>
      </c>
      <c r="V66">
        <f>$V$3*INDEX(Descriptors!O$5:O$53,MATCH(SingleSite_QSAR1!$A66,Descriptors!$B$5:$B$53,0))</f>
        <v>-14.36816</v>
      </c>
      <c r="W66">
        <f>$W$3*INDEX(Descriptors!X$5:X$53,MATCH(SingleSite_QSAR1!$A66,Descriptors!$B$5:$B$53,0))</f>
        <v>-9.489744</v>
      </c>
      <c r="X66">
        <f>$X$3*INDEX(Descriptors!Y$5:Y$53,MATCH(SingleSite_QSAR1!$A66,Descriptors!$B$5:$B$53,0))</f>
        <v>7.4722500000000007</v>
      </c>
      <c r="Y66">
        <f>$Y$3*INDEX(Descriptors!AA$5:AA$53,MATCH(SingleSite_QSAR1!$A66,Descriptors!$B$5:$B$53,0))</f>
        <v>21.217902000000002</v>
      </c>
      <c r="Z66">
        <f>$Z$3*INDEX(Descriptors!AB$5:AB$53,MATCH(SingleSite_QSAR1!$A66,Descriptors!$B$5:$B$53,0))</f>
        <v>-1.6648239999999999</v>
      </c>
      <c r="AA66">
        <f>$AA$3*INDEX(Descriptors!P$5:P$53,MATCH(SingleSite_QSAR1!$A66,Descriptors!$B$5:$B$53,0))</f>
        <v>2.3469000000000002</v>
      </c>
      <c r="AB66">
        <f>$AB$3*INDEX(Descriptors!Q$5:Q$53,MATCH(SingleSite_QSAR1!$A66,Descriptors!$B$5:$B$53,0))</f>
        <v>-1.56948</v>
      </c>
      <c r="AC66">
        <f>$AC$3*INDEX(Descriptors!R$5:R$53,MATCH(SingleSite_QSAR1!$A66,Descriptors!$B$5:$B$53,0))</f>
        <v>-0.1739</v>
      </c>
      <c r="AD66">
        <f>$AD$3*INDEX(Descriptors!AC$5:AC$53,MATCH(SingleSite_QSAR1!$A66,Descriptors!$B$5:$B$53,0))</f>
        <v>0</v>
      </c>
    </row>
    <row r="67" spans="1:30" x14ac:dyDescent="0.3">
      <c r="A67" t="s">
        <v>230</v>
      </c>
      <c r="B67" t="s">
        <v>203</v>
      </c>
      <c r="C67" s="40" t="s">
        <v>65</v>
      </c>
      <c r="D67" t="s">
        <v>204</v>
      </c>
      <c r="E67" s="4" t="s">
        <v>420</v>
      </c>
      <c r="G67" s="10">
        <v>7.1224769657211633</v>
      </c>
      <c r="H67" t="s">
        <v>126</v>
      </c>
      <c r="J67" s="10">
        <v>-4.5681080931160967</v>
      </c>
      <c r="L67" s="10">
        <f t="shared" si="12"/>
        <v>-0.96368299999999696</v>
      </c>
      <c r="M67">
        <f t="shared" si="8"/>
        <v>0.10872189163220002</v>
      </c>
      <c r="N67">
        <f t="shared" si="9"/>
        <v>7.378952565667446E-5</v>
      </c>
      <c r="O67" s="15">
        <f t="shared" ref="O67:O73" si="15">N67*24*60</f>
        <v>0.10625691694561122</v>
      </c>
      <c r="P67" t="s">
        <v>134</v>
      </c>
      <c r="R67">
        <f t="shared" si="11"/>
        <v>6.036317000000003</v>
      </c>
      <c r="S67">
        <f>$S$3*INDEX(Descriptors!I$5:I$53,MATCH(SingleSite_QSAR1!$A67,Descriptors!$B$5:$B$53,0))</f>
        <v>10.942080000000001</v>
      </c>
      <c r="T67">
        <f>$T$3*INDEX(Descriptors!M$5:M$53,MATCH(SingleSite_QSAR1!$A67,Descriptors!$B$5:$B$53,0))</f>
        <v>-2.7081</v>
      </c>
      <c r="U67">
        <f>$U$3*INDEX(Descriptors!V$5:V$53,MATCH(SingleSite_QSAR1!$A67,Descriptors!$B$5:$B$53,0))</f>
        <v>-3.8423700000000007</v>
      </c>
      <c r="V67">
        <f>$V$3*INDEX(Descriptors!O$5:O$53,MATCH(SingleSite_QSAR1!$A67,Descriptors!$B$5:$B$53,0))</f>
        <v>-14.36816</v>
      </c>
      <c r="W67">
        <f>$W$3*INDEX(Descriptors!X$5:X$53,MATCH(SingleSite_QSAR1!$A67,Descriptors!$B$5:$B$53,0))</f>
        <v>-9.8312310000000007</v>
      </c>
      <c r="X67">
        <f>$X$3*INDEX(Descriptors!Y$5:Y$53,MATCH(SingleSite_QSAR1!$A67,Descriptors!$B$5:$B$53,0))</f>
        <v>7.7180039999999996</v>
      </c>
      <c r="Y67">
        <f>$Y$3*INDEX(Descriptors!AA$5:AA$53,MATCH(SingleSite_QSAR1!$A67,Descriptors!$B$5:$B$53,0))</f>
        <v>21.346398000000001</v>
      </c>
      <c r="Z67">
        <f>$Z$3*INDEX(Descriptors!AB$5:AB$53,MATCH(SingleSite_QSAR1!$A67,Descriptors!$B$5:$B$53,0))</f>
        <v>-1.6648239999999999</v>
      </c>
      <c r="AA67">
        <f>$AA$3*INDEX(Descriptors!P$5:P$53,MATCH(SingleSite_QSAR1!$A67,Descriptors!$B$5:$B$53,0))</f>
        <v>2.3469000000000002</v>
      </c>
      <c r="AB67">
        <f>$AB$3*INDEX(Descriptors!Q$5:Q$53,MATCH(SingleSite_QSAR1!$A67,Descriptors!$B$5:$B$53,0))</f>
        <v>-1.56948</v>
      </c>
      <c r="AC67">
        <f>$AC$3*INDEX(Descriptors!R$5:R$53,MATCH(SingleSite_QSAR1!$A67,Descriptors!$B$5:$B$53,0))</f>
        <v>-0.1739</v>
      </c>
      <c r="AD67">
        <f>$AD$3*INDEX(Descriptors!AC$5:AC$53,MATCH(SingleSite_QSAR1!$A67,Descriptors!$B$5:$B$53,0))</f>
        <v>0</v>
      </c>
    </row>
    <row r="68" spans="1:30" x14ac:dyDescent="0.3">
      <c r="A68" t="s">
        <v>231</v>
      </c>
      <c r="B68" t="s">
        <v>232</v>
      </c>
      <c r="C68" s="40" t="s">
        <v>65</v>
      </c>
      <c r="D68" t="s">
        <v>163</v>
      </c>
      <c r="E68" s="4" t="s">
        <v>420</v>
      </c>
      <c r="G68" s="10">
        <v>8.4051769342979927</v>
      </c>
      <c r="H68" t="s">
        <v>126</v>
      </c>
      <c r="J68" s="10">
        <v>-4.6400238997677743</v>
      </c>
      <c r="L68" s="10">
        <f t="shared" si="12"/>
        <v>-0.96289999999999853</v>
      </c>
      <c r="M68">
        <f t="shared" si="8"/>
        <v>0.10891808576226568</v>
      </c>
      <c r="N68">
        <f t="shared" si="9"/>
        <v>7.3656608596180329E-5</v>
      </c>
      <c r="O68" s="15">
        <f t="shared" si="15"/>
        <v>0.10606551637849967</v>
      </c>
      <c r="P68" t="s">
        <v>134</v>
      </c>
      <c r="R68">
        <f t="shared" si="11"/>
        <v>6.0371000000000015</v>
      </c>
      <c r="S68">
        <f>$S$3*INDEX(Descriptors!I$5:I$53,MATCH(SingleSite_QSAR1!$A68,Descriptors!$B$5:$B$53,0))</f>
        <v>10.942080000000001</v>
      </c>
      <c r="T68">
        <f>$T$3*INDEX(Descriptors!M$5:M$53,MATCH(SingleSite_QSAR1!$A68,Descriptors!$B$5:$B$53,0))</f>
        <v>-2.7081</v>
      </c>
      <c r="U68">
        <f>$U$3*INDEX(Descriptors!V$5:V$53,MATCH(SingleSite_QSAR1!$A68,Descriptors!$B$5:$B$53,0))</f>
        <v>-3.8503500000000002</v>
      </c>
      <c r="V68">
        <f>$V$3*INDEX(Descriptors!O$5:O$53,MATCH(SingleSite_QSAR1!$A68,Descriptors!$B$5:$B$53,0))</f>
        <v>-14.36816</v>
      </c>
      <c r="W68">
        <f>$W$3*INDEX(Descriptors!X$5:X$53,MATCH(SingleSite_QSAR1!$A68,Descriptors!$B$5:$B$53,0))</f>
        <v>-9.9929880000000004</v>
      </c>
      <c r="X68">
        <f>$X$3*INDEX(Descriptors!Y$5:Y$53,MATCH(SingleSite_QSAR1!$A68,Descriptors!$B$5:$B$53,0))</f>
        <v>7.8242760000000002</v>
      </c>
      <c r="Y68">
        <f>$Y$3*INDEX(Descriptors!AA$5:AA$53,MATCH(SingleSite_QSAR1!$A68,Descriptors!$B$5:$B$53,0))</f>
        <v>21.410646</v>
      </c>
      <c r="Z68">
        <f>$Z$3*INDEX(Descriptors!AB$5:AB$53,MATCH(SingleSite_QSAR1!$A68,Descriptors!$B$5:$B$53,0))</f>
        <v>-1.6648239999999999</v>
      </c>
      <c r="AA68">
        <f>$AA$3*INDEX(Descriptors!P$5:P$53,MATCH(SingleSite_QSAR1!$A68,Descriptors!$B$5:$B$53,0))</f>
        <v>2.3469000000000002</v>
      </c>
      <c r="AB68">
        <f>$AB$3*INDEX(Descriptors!Q$5:Q$53,MATCH(SingleSite_QSAR1!$A68,Descriptors!$B$5:$B$53,0))</f>
        <v>-1.56948</v>
      </c>
      <c r="AC68">
        <f>$AC$3*INDEX(Descriptors!R$5:R$53,MATCH(SingleSite_QSAR1!$A68,Descriptors!$B$5:$B$53,0))</f>
        <v>-0.1739</v>
      </c>
      <c r="AD68">
        <f>$AD$3*INDEX(Descriptors!AC$5:AC$53,MATCH(SingleSite_QSAR1!$A68,Descriptors!$B$5:$B$53,0))</f>
        <v>0</v>
      </c>
    </row>
    <row r="69" spans="1:30" x14ac:dyDescent="0.3">
      <c r="A69" t="s">
        <v>233</v>
      </c>
      <c r="B69" t="s">
        <v>234</v>
      </c>
      <c r="C69" s="40" t="s">
        <v>65</v>
      </c>
      <c r="D69" t="s">
        <v>235</v>
      </c>
      <c r="E69" s="4" t="s">
        <v>420</v>
      </c>
      <c r="G69" s="10">
        <v>9.8248092811777745</v>
      </c>
      <c r="H69" t="s">
        <v>126</v>
      </c>
      <c r="J69" s="10">
        <v>-4.7078011683435559</v>
      </c>
      <c r="L69" s="10">
        <f t="shared" si="12"/>
        <v>-0.9554330000000002</v>
      </c>
      <c r="M69">
        <f t="shared" si="8"/>
        <v>0.11080694976174001</v>
      </c>
      <c r="N69">
        <f t="shared" si="9"/>
        <v>7.2401025651249056E-5</v>
      </c>
      <c r="O69" s="15">
        <f t="shared" si="15"/>
        <v>0.10425747693779863</v>
      </c>
      <c r="P69" t="s">
        <v>134</v>
      </c>
      <c r="R69">
        <f t="shared" si="11"/>
        <v>6.0445669999999998</v>
      </c>
      <c r="S69">
        <f>$S$3*INDEX(Descriptors!I$5:I$53,MATCH(SingleSite_QSAR1!$A69,Descriptors!$B$5:$B$53,0))</f>
        <v>10.942080000000001</v>
      </c>
      <c r="T69">
        <f>$T$3*INDEX(Descriptors!M$5:M$53,MATCH(SingleSite_QSAR1!$A69,Descriptors!$B$5:$B$53,0))</f>
        <v>-2.7081</v>
      </c>
      <c r="U69">
        <f>$U$3*INDEX(Descriptors!V$5:V$53,MATCH(SingleSite_QSAR1!$A69,Descriptors!$B$5:$B$53,0))</f>
        <v>-3.8543400000000001</v>
      </c>
      <c r="V69">
        <f>$V$3*INDEX(Descriptors!O$5:O$53,MATCH(SingleSite_QSAR1!$A69,Descriptors!$B$5:$B$53,0))</f>
        <v>-14.36816</v>
      </c>
      <c r="W69">
        <f>$W$3*INDEX(Descriptors!X$5:X$53,MATCH(SingleSite_QSAR1!$A69,Descriptors!$B$5:$B$53,0))</f>
        <v>-10.082853</v>
      </c>
      <c r="X69">
        <f>$X$3*INDEX(Descriptors!Y$5:Y$53,MATCH(SingleSite_QSAR1!$A69,Descriptors!$B$5:$B$53,0))</f>
        <v>7.8774119999999996</v>
      </c>
      <c r="Y69">
        <f>$Y$3*INDEX(Descriptors!AA$5:AA$53,MATCH(SingleSite_QSAR1!$A69,Descriptors!$B$5:$B$53,0))</f>
        <v>21.458832000000001</v>
      </c>
      <c r="Z69">
        <f>$Z$3*INDEX(Descriptors!AB$5:AB$53,MATCH(SingleSite_QSAR1!$A69,Descriptors!$B$5:$B$53,0))</f>
        <v>-1.6648239999999999</v>
      </c>
      <c r="AA69">
        <f>$AA$3*INDEX(Descriptors!P$5:P$53,MATCH(SingleSite_QSAR1!$A69,Descriptors!$B$5:$B$53,0))</f>
        <v>2.3469000000000002</v>
      </c>
      <c r="AB69">
        <f>$AB$3*INDEX(Descriptors!Q$5:Q$53,MATCH(SingleSite_QSAR1!$A69,Descriptors!$B$5:$B$53,0))</f>
        <v>-1.56948</v>
      </c>
      <c r="AC69">
        <f>$AC$3*INDEX(Descriptors!R$5:R$53,MATCH(SingleSite_QSAR1!$A69,Descriptors!$B$5:$B$53,0))</f>
        <v>-0.1739</v>
      </c>
      <c r="AD69">
        <f>$AD$3*INDEX(Descriptors!AC$5:AC$53,MATCH(SingleSite_QSAR1!$A69,Descriptors!$B$5:$B$53,0))</f>
        <v>0</v>
      </c>
    </row>
    <row r="70" spans="1:30" x14ac:dyDescent="0.3">
      <c r="A70" t="s">
        <v>236</v>
      </c>
      <c r="B70" t="s">
        <v>237</v>
      </c>
      <c r="C70" s="40" t="s">
        <v>65</v>
      </c>
      <c r="D70" t="s">
        <v>238</v>
      </c>
      <c r="E70" s="4" t="s">
        <v>420</v>
      </c>
      <c r="G70" s="10">
        <v>10.94826459302282</v>
      </c>
      <c r="H70" t="s">
        <v>126</v>
      </c>
      <c r="J70" s="10">
        <v>-4.7548223244322099</v>
      </c>
      <c r="L70" s="10">
        <f t="shared" si="12"/>
        <v>-0.94666999999999479</v>
      </c>
      <c r="M70">
        <f t="shared" si="8"/>
        <v>0.11306547198206715</v>
      </c>
      <c r="N70">
        <f t="shared" si="9"/>
        <v>7.0954789923035266E-5</v>
      </c>
      <c r="O70" s="15">
        <f t="shared" si="15"/>
        <v>0.10217489748917079</v>
      </c>
      <c r="P70" t="s">
        <v>134</v>
      </c>
      <c r="R70">
        <f t="shared" si="11"/>
        <v>6.0533300000000052</v>
      </c>
      <c r="S70">
        <f>$S$3*INDEX(Descriptors!I$5:I$53,MATCH(SingleSite_QSAR1!$A70,Descriptors!$B$5:$B$53,0))</f>
        <v>10.942080000000001</v>
      </c>
      <c r="T70">
        <f>$T$3*INDEX(Descriptors!M$5:M$53,MATCH(SingleSite_QSAR1!$A70,Descriptors!$B$5:$B$53,0))</f>
        <v>-2.7081</v>
      </c>
      <c r="U70">
        <f>$U$3*INDEX(Descriptors!V$5:V$53,MATCH(SingleSite_QSAR1!$A70,Descriptors!$B$5:$B$53,0))</f>
        <v>-3.8503500000000002</v>
      </c>
      <c r="V70">
        <f>$V$3*INDEX(Descriptors!O$5:O$53,MATCH(SingleSite_QSAR1!$A70,Descriptors!$B$5:$B$53,0))</f>
        <v>-14.36816</v>
      </c>
      <c r="W70">
        <f>$W$3*INDEX(Descriptors!X$5:X$53,MATCH(SingleSite_QSAR1!$A70,Descriptors!$B$5:$B$53,0))</f>
        <v>-10.136771999999999</v>
      </c>
      <c r="X70">
        <f>$X$3*INDEX(Descriptors!Y$5:Y$53,MATCH(SingleSite_QSAR1!$A70,Descriptors!$B$5:$B$53,0))</f>
        <v>7.9039799999999998</v>
      </c>
      <c r="Y70">
        <f>$Y$3*INDEX(Descriptors!AA$5:AA$53,MATCH(SingleSite_QSAR1!$A70,Descriptors!$B$5:$B$53,0))</f>
        <v>21.490956000000004</v>
      </c>
      <c r="Z70">
        <f>$Z$3*INDEX(Descriptors!AB$5:AB$53,MATCH(SingleSite_QSAR1!$A70,Descriptors!$B$5:$B$53,0))</f>
        <v>-1.6648239999999999</v>
      </c>
      <c r="AA70">
        <f>$AA$3*INDEX(Descriptors!P$5:P$53,MATCH(SingleSite_QSAR1!$A70,Descriptors!$B$5:$B$53,0))</f>
        <v>2.3469000000000002</v>
      </c>
      <c r="AB70">
        <f>$AB$3*INDEX(Descriptors!Q$5:Q$53,MATCH(SingleSite_QSAR1!$A70,Descriptors!$B$5:$B$53,0))</f>
        <v>-1.56948</v>
      </c>
      <c r="AC70">
        <f>$AC$3*INDEX(Descriptors!R$5:R$53,MATCH(SingleSite_QSAR1!$A70,Descriptors!$B$5:$B$53,0))</f>
        <v>-0.1739</v>
      </c>
      <c r="AD70">
        <f>$AD$3*INDEX(Descriptors!AC$5:AC$53,MATCH(SingleSite_QSAR1!$A70,Descriptors!$B$5:$B$53,0))</f>
        <v>0</v>
      </c>
    </row>
    <row r="71" spans="1:30" x14ac:dyDescent="0.3">
      <c r="A71" t="s">
        <v>239</v>
      </c>
      <c r="B71" t="s">
        <v>240</v>
      </c>
      <c r="C71" s="40" t="s">
        <v>65</v>
      </c>
      <c r="D71" t="s">
        <v>241</v>
      </c>
      <c r="E71" s="4" t="s">
        <v>420</v>
      </c>
      <c r="G71" s="10">
        <v>14.394195093500096</v>
      </c>
      <c r="H71" t="s">
        <v>126</v>
      </c>
      <c r="J71" s="10">
        <v>-4.8736644243773855</v>
      </c>
      <c r="L71" s="10">
        <f t="shared" si="12"/>
        <v>-0.77141299999999635</v>
      </c>
      <c r="M71">
        <f t="shared" si="8"/>
        <v>0.16927273059075842</v>
      </c>
      <c r="N71">
        <f t="shared" si="9"/>
        <v>4.7394147799458965E-5</v>
      </c>
      <c r="O71" s="15">
        <f t="shared" si="15"/>
        <v>6.8247572831220918E-2</v>
      </c>
      <c r="P71" t="s">
        <v>134</v>
      </c>
      <c r="R71">
        <f t="shared" si="11"/>
        <v>6.2285870000000036</v>
      </c>
      <c r="S71">
        <f>$S$3*INDEX(Descriptors!I$5:I$53,MATCH(SingleSite_QSAR1!$A71,Descriptors!$B$5:$B$53,0))</f>
        <v>10.942080000000001</v>
      </c>
      <c r="T71">
        <f>$T$3*INDEX(Descriptors!M$5:M$53,MATCH(SingleSite_QSAR1!$A71,Descriptors!$B$5:$B$53,0))</f>
        <v>-2.7081</v>
      </c>
      <c r="U71">
        <f>$U$3*INDEX(Descriptors!V$5:V$53,MATCH(SingleSite_QSAR1!$A71,Descriptors!$B$5:$B$53,0))</f>
        <v>-3.8104500000000003</v>
      </c>
      <c r="V71">
        <f>$V$3*INDEX(Descriptors!O$5:O$53,MATCH(SingleSite_QSAR1!$A71,Descriptors!$B$5:$B$53,0))</f>
        <v>-14.36816</v>
      </c>
      <c r="W71">
        <f>$W$3*INDEX(Descriptors!X$5:X$53,MATCH(SingleSite_QSAR1!$A71,Descriptors!$B$5:$B$53,0))</f>
        <v>-10.118798999999999</v>
      </c>
      <c r="X71">
        <f>$X$3*INDEX(Descriptors!Y$5:Y$53,MATCH(SingleSite_QSAR1!$A71,Descriptors!$B$5:$B$53,0))</f>
        <v>7.9571160000000001</v>
      </c>
      <c r="Y71">
        <f>$Y$3*INDEX(Descriptors!AA$5:AA$53,MATCH(SingleSite_QSAR1!$A71,Descriptors!$B$5:$B$53,0))</f>
        <v>21.555204000000003</v>
      </c>
      <c r="Z71">
        <f>$Z$3*INDEX(Descriptors!AB$5:AB$53,MATCH(SingleSite_QSAR1!$A71,Descriptors!$B$5:$B$53,0))</f>
        <v>-1.6648239999999999</v>
      </c>
      <c r="AA71">
        <f>$AA$3*INDEX(Descriptors!P$5:P$53,MATCH(SingleSite_QSAR1!$A71,Descriptors!$B$5:$B$53,0))</f>
        <v>2.3469000000000002</v>
      </c>
      <c r="AB71">
        <f>$AB$3*INDEX(Descriptors!Q$5:Q$53,MATCH(SingleSite_QSAR1!$A71,Descriptors!$B$5:$B$53,0))</f>
        <v>-1.56948</v>
      </c>
      <c r="AC71">
        <f>$AC$3*INDEX(Descriptors!R$5:R$53,MATCH(SingleSite_QSAR1!$A71,Descriptors!$B$5:$B$53,0))</f>
        <v>-0.1739</v>
      </c>
      <c r="AD71">
        <f>$AD$3*INDEX(Descriptors!AC$5:AC$53,MATCH(SingleSite_QSAR1!$A71,Descriptors!$B$5:$B$53,0))</f>
        <v>0</v>
      </c>
    </row>
    <row r="72" spans="1:30" x14ac:dyDescent="0.3">
      <c r="A72" t="s">
        <v>242</v>
      </c>
      <c r="B72" t="s">
        <v>243</v>
      </c>
      <c r="C72" t="s">
        <v>244</v>
      </c>
      <c r="D72" s="50" t="s">
        <v>170</v>
      </c>
      <c r="E72" s="4" t="s">
        <v>420</v>
      </c>
      <c r="G72" s="10">
        <v>2.9299849209291629</v>
      </c>
      <c r="H72" t="s">
        <v>159</v>
      </c>
      <c r="J72" s="10">
        <v>-5.5625536667113771</v>
      </c>
      <c r="L72" s="10">
        <f t="shared" si="12"/>
        <v>-1.7052799999999948</v>
      </c>
      <c r="M72">
        <f t="shared" si="8"/>
        <v>1.9711514780311069E-2</v>
      </c>
      <c r="N72">
        <f t="shared" si="9"/>
        <v>4.0699747845100926E-4</v>
      </c>
      <c r="O72" s="15">
        <f t="shared" si="15"/>
        <v>0.58607636896945325</v>
      </c>
      <c r="P72" t="s">
        <v>134</v>
      </c>
      <c r="R72">
        <f t="shared" si="11"/>
        <v>5.2947200000000052</v>
      </c>
      <c r="S72">
        <f>$S$3*INDEX(Descriptors!I$5:I$53,MATCH(SingleSite_QSAR1!$A72,Descriptors!$B$5:$B$53,0))</f>
        <v>10.509119999999999</v>
      </c>
      <c r="T72">
        <f>$T$3*INDEX(Descriptors!M$5:M$53,MATCH(SingleSite_QSAR1!$A72,Descriptors!$B$5:$B$53,0))</f>
        <v>-2.5912800000000002</v>
      </c>
      <c r="U72">
        <f>$U$3*INDEX(Descriptors!V$5:V$53,MATCH(SingleSite_QSAR1!$A72,Descriptors!$B$5:$B$53,0))</f>
        <v>-3.9062099999999997</v>
      </c>
      <c r="V72">
        <f>$V$3*INDEX(Descriptors!O$5:O$53,MATCH(SingleSite_QSAR1!$A72,Descriptors!$B$5:$B$53,0))</f>
        <v>-15.33648</v>
      </c>
      <c r="W72">
        <f>$W$3*INDEX(Descriptors!X$5:X$53,MATCH(SingleSite_QSAR1!$A72,Descriptors!$B$5:$B$53,0))</f>
        <v>-9.489744</v>
      </c>
      <c r="X72">
        <f>$X$3*INDEX(Descriptors!Y$5:Y$53,MATCH(SingleSite_QSAR1!$A72,Descriptors!$B$5:$B$53,0))</f>
        <v>7.4722500000000007</v>
      </c>
      <c r="Y72">
        <f>$Y$3*INDEX(Descriptors!AA$5:AA$53,MATCH(SingleSite_QSAR1!$A72,Descriptors!$B$5:$B$53,0))</f>
        <v>21.908568000000002</v>
      </c>
      <c r="Z72">
        <f>$Z$3*INDEX(Descriptors!AB$5:AB$53,MATCH(SingleSite_QSAR1!$A72,Descriptors!$B$5:$B$53,0))</f>
        <v>-1.6648239999999999</v>
      </c>
      <c r="AA72">
        <f>$AA$3*INDEX(Descriptors!P$5:P$53,MATCH(SingleSite_QSAR1!$A72,Descriptors!$B$5:$B$53,0))</f>
        <v>2.0769000000000002</v>
      </c>
      <c r="AB72">
        <f>$AB$3*INDEX(Descriptors!Q$5:Q$53,MATCH(SingleSite_QSAR1!$A72,Descriptors!$B$5:$B$53,0))</f>
        <v>-1.3525599999999998</v>
      </c>
      <c r="AC72">
        <f>$AC$3*INDEX(Descriptors!R$5:R$53,MATCH(SingleSite_QSAR1!$A72,Descriptors!$B$5:$B$53,0))</f>
        <v>-0.17202000000000001</v>
      </c>
      <c r="AD72">
        <f>$AD$3*INDEX(Descriptors!AC$5:AC$53,MATCH(SingleSite_QSAR1!$A72,Descriptors!$B$5:$B$53,0))</f>
        <v>0</v>
      </c>
    </row>
    <row r="73" spans="1:30" x14ac:dyDescent="0.3">
      <c r="A73" t="s">
        <v>245</v>
      </c>
      <c r="B73" t="s">
        <v>246</v>
      </c>
      <c r="C73" t="s">
        <v>247</v>
      </c>
      <c r="D73" s="50" t="s">
        <v>170</v>
      </c>
      <c r="E73" s="4" t="s">
        <v>420</v>
      </c>
      <c r="G73" s="10">
        <v>6.0819105240415974</v>
      </c>
      <c r="H73" t="s">
        <v>159</v>
      </c>
      <c r="J73" s="10">
        <v>-5.8797283080276559</v>
      </c>
      <c r="L73" s="10">
        <f t="shared" si="12"/>
        <v>-1.7787379999999979</v>
      </c>
      <c r="M73">
        <f t="shared" si="8"/>
        <v>1.664416452208288E-2</v>
      </c>
      <c r="N73">
        <f t="shared" si="9"/>
        <v>4.8200297475985593E-4</v>
      </c>
      <c r="O73" s="15">
        <f t="shared" si="15"/>
        <v>0.6940842836541925</v>
      </c>
      <c r="P73" t="s">
        <v>134</v>
      </c>
      <c r="R73">
        <f t="shared" si="11"/>
        <v>5.2212620000000021</v>
      </c>
      <c r="S73">
        <f>$S$3*INDEX(Descriptors!I$5:I$53,MATCH(SingleSite_QSAR1!$A73,Descriptors!$B$5:$B$53,0))</f>
        <v>10.469760000000001</v>
      </c>
      <c r="T73">
        <f>$T$3*INDEX(Descriptors!M$5:M$53,MATCH(SingleSite_QSAR1!$A73,Descriptors!$B$5:$B$53,0))</f>
        <v>-2.5806600000000004</v>
      </c>
      <c r="U73">
        <f>$U$3*INDEX(Descriptors!V$5:V$53,MATCH(SingleSite_QSAR1!$A73,Descriptors!$B$5:$B$53,0))</f>
        <v>-3.9062099999999997</v>
      </c>
      <c r="V73">
        <f>$V$3*INDEX(Descriptors!O$5:O$53,MATCH(SingleSite_QSAR1!$A73,Descriptors!$B$5:$B$53,0))</f>
        <v>-15.735200000000001</v>
      </c>
      <c r="W73">
        <f>$W$3*INDEX(Descriptors!X$5:X$53,MATCH(SingleSite_QSAR1!$A73,Descriptors!$B$5:$B$53,0))</f>
        <v>-9.489744</v>
      </c>
      <c r="X73">
        <f>$X$3*INDEX(Descriptors!Y$5:Y$53,MATCH(SingleSite_QSAR1!$A73,Descriptors!$B$5:$B$53,0))</f>
        <v>7.4722500000000007</v>
      </c>
      <c r="Y73">
        <f>$Y$3*INDEX(Descriptors!AA$5:AA$53,MATCH(SingleSite_QSAR1!$A73,Descriptors!$B$5:$B$53,0))</f>
        <v>22.24587</v>
      </c>
      <c r="Z73">
        <f>$Z$3*INDEX(Descriptors!AB$5:AB$53,MATCH(SingleSite_QSAR1!$A73,Descriptors!$B$5:$B$53,0))</f>
        <v>-1.6648239999999999</v>
      </c>
      <c r="AA73">
        <f>$AA$3*INDEX(Descriptors!P$5:P$53,MATCH(SingleSite_QSAR1!$A73,Descriptors!$B$5:$B$53,0))</f>
        <v>1.8923999999999999</v>
      </c>
      <c r="AB73">
        <f>$AB$3*INDEX(Descriptors!Q$5:Q$53,MATCH(SingleSite_QSAR1!$A73,Descriptors!$B$5:$B$53,0))</f>
        <v>-1.15324</v>
      </c>
      <c r="AC73">
        <f>$AC$3*INDEX(Descriptors!R$5:R$53,MATCH(SingleSite_QSAR1!$A73,Descriptors!$B$5:$B$53,0))</f>
        <v>-0.17014000000000001</v>
      </c>
      <c r="AD73">
        <f>$AD$3*INDEX(Descriptors!AC$5:AC$53,MATCH(SingleSite_QSAR1!$A73,Descriptors!$B$5:$B$53,0))</f>
        <v>0</v>
      </c>
    </row>
    <row r="74" spans="1:30" x14ac:dyDescent="0.3">
      <c r="M74"/>
      <c r="N74"/>
      <c r="P74"/>
    </row>
    <row r="75" spans="1:30" x14ac:dyDescent="0.3">
      <c r="L75" s="10" t="s">
        <v>96</v>
      </c>
      <c r="M75"/>
      <c r="N75"/>
      <c r="P75"/>
    </row>
    <row r="76" spans="1:30" x14ac:dyDescent="0.3">
      <c r="A76" s="1" t="s">
        <v>248</v>
      </c>
      <c r="L76" s="10" t="s">
        <v>332</v>
      </c>
      <c r="M76"/>
      <c r="N76"/>
      <c r="P76"/>
    </row>
    <row r="77" spans="1:30" x14ac:dyDescent="0.3">
      <c r="A77" s="2" t="s">
        <v>368</v>
      </c>
      <c r="B77" t="s">
        <v>190</v>
      </c>
      <c r="C77" s="38" t="s">
        <v>191</v>
      </c>
      <c r="D77" t="s">
        <v>192</v>
      </c>
      <c r="E77" t="s">
        <v>418</v>
      </c>
      <c r="G77" s="10">
        <v>151.40000000000003</v>
      </c>
      <c r="H77" t="s">
        <v>223</v>
      </c>
      <c r="L77" s="10">
        <f>R77-10</f>
        <v>-7.333992999999996</v>
      </c>
      <c r="M77">
        <f t="shared" ref="M77:M83" si="16">10^(L77)</f>
        <v>4.6345438967827306E-8</v>
      </c>
      <c r="N77">
        <f t="shared" ref="N77:N83" si="17">(LN(2)/(M77))/(60*60*24)</f>
        <v>173.10304941993525</v>
      </c>
      <c r="O77" s="10">
        <f>N77/365</f>
        <v>0.4742549299176308</v>
      </c>
      <c r="P77" s="10" t="s">
        <v>223</v>
      </c>
      <c r="R77">
        <f t="shared" ref="R77:R83" si="18">-2.159+SUM(S77:AD77)</f>
        <v>2.666007000000004</v>
      </c>
      <c r="S77">
        <f>$S$3*INDEX(Descriptors!I$5:I$53,MATCH(SingleSite_QSAR1!$A77,Descriptors!$B$5:$B$53,0))</f>
        <v>8.8953600000000002</v>
      </c>
      <c r="T77">
        <f>$T$3*INDEX(Descriptors!M$5:M$53,MATCH(SingleSite_QSAR1!$A77,Descriptors!$B$5:$B$53,0))</f>
        <v>-4.5347400000000002</v>
      </c>
      <c r="U77">
        <f>$U$3*INDEX(Descriptors!V$5:V$53,MATCH(SingleSite_QSAR1!$A77,Descriptors!$B$5:$B$53,0))</f>
        <v>-2.7371400000000001</v>
      </c>
      <c r="V77">
        <f>$V$3*INDEX(Descriptors!O$5:O$53,MATCH(SingleSite_QSAR1!$A77,Descriptors!$B$5:$B$53,0))</f>
        <v>-14.439360000000001</v>
      </c>
      <c r="W77">
        <f>$W$3*INDEX(Descriptors!X$5:X$53,MATCH(SingleSite_QSAR1!$A77,Descriptors!$B$5:$B$53,0))</f>
        <v>-10.873664999999999</v>
      </c>
      <c r="X77">
        <f>$X$3*INDEX(Descriptors!Y$5:Y$53,MATCH(SingleSite_QSAR1!$A77,Descriptors!$B$5:$B$53,0))</f>
        <v>8.3290680000000012</v>
      </c>
      <c r="Y77">
        <f>$Y$3*INDEX(Descriptors!AA$5:AA$53,MATCH(SingleSite_QSAR1!$A77,Descriptors!$B$5:$B$53,0))</f>
        <v>21.362460000000002</v>
      </c>
      <c r="Z77">
        <f>$Z$3*INDEX(Descriptors!AB$5:AB$53,MATCH(SingleSite_QSAR1!$A77,Descriptors!$B$5:$B$53,0))</f>
        <v>-1.288896</v>
      </c>
      <c r="AA77">
        <f>$AA$3*INDEX(Descriptors!P$5:P$53,MATCH(SingleSite_QSAR1!$A77,Descriptors!$B$5:$B$53,0))</f>
        <v>-5.8199999999999995E-2</v>
      </c>
      <c r="AB77">
        <f>$AB$3*INDEX(Descriptors!Q$5:Q$53,MATCH(SingleSite_QSAR1!$A77,Descriptors!$B$5:$B$53,0))</f>
        <v>0.48971999999999999</v>
      </c>
      <c r="AC77">
        <f>$AC$3*INDEX(Descriptors!R$5:R$53,MATCH(SingleSite_QSAR1!$A77,Descriptors!$B$5:$B$53,0))</f>
        <v>-0.3196</v>
      </c>
      <c r="AD77">
        <f>$AD$3*INDEX(Descriptors!AC$5:AC$53,MATCH(SingleSite_QSAR1!$A77,Descriptors!$B$5:$B$53,0))</f>
        <v>0</v>
      </c>
    </row>
    <row r="78" spans="1:30" x14ac:dyDescent="0.3">
      <c r="A78" t="s">
        <v>193</v>
      </c>
      <c r="B78" t="s">
        <v>194</v>
      </c>
      <c r="C78" s="38" t="s">
        <v>191</v>
      </c>
      <c r="D78" t="s">
        <v>195</v>
      </c>
      <c r="E78" t="s">
        <v>418</v>
      </c>
      <c r="G78" s="10">
        <v>177.99999999999994</v>
      </c>
      <c r="H78" t="s">
        <v>159</v>
      </c>
      <c r="L78" s="10">
        <f t="shared" ref="L78:L83" si="19">R78-10</f>
        <v>-7.3637920000000001</v>
      </c>
      <c r="M78">
        <f t="shared" si="16"/>
        <v>4.3272102782739492E-8</v>
      </c>
      <c r="N78">
        <f t="shared" si="17"/>
        <v>185.39743382280136</v>
      </c>
      <c r="O78" s="10">
        <f t="shared" ref="O78:O83" si="20">N78/365</f>
        <v>0.50793817485699</v>
      </c>
      <c r="P78" s="10" t="s">
        <v>223</v>
      </c>
      <c r="R78">
        <f t="shared" si="18"/>
        <v>2.6362079999999999</v>
      </c>
      <c r="S78">
        <f>$S$3*INDEX(Descriptors!I$5:I$53,MATCH(SingleSite_QSAR1!$A78,Descriptors!$B$5:$B$53,0))</f>
        <v>8.8953600000000002</v>
      </c>
      <c r="T78">
        <f>$T$3*INDEX(Descriptors!M$5:M$53,MATCH(SingleSite_QSAR1!$A78,Descriptors!$B$5:$B$53,0))</f>
        <v>-4.5347400000000002</v>
      </c>
      <c r="U78">
        <f>$U$3*INDEX(Descriptors!V$5:V$53,MATCH(SingleSite_QSAR1!$A78,Descriptors!$B$5:$B$53,0))</f>
        <v>-2.6373900000000003</v>
      </c>
      <c r="V78">
        <f>$V$3*INDEX(Descriptors!O$5:O$53,MATCH(SingleSite_QSAR1!$A78,Descriptors!$B$5:$B$53,0))</f>
        <v>-14.439360000000001</v>
      </c>
      <c r="W78">
        <f>$W$3*INDEX(Descriptors!X$5:X$53,MATCH(SingleSite_QSAR1!$A78,Descriptors!$B$5:$B$53,0))</f>
        <v>-11.107313999999999</v>
      </c>
      <c r="X78">
        <f>$X$3*INDEX(Descriptors!Y$5:Y$53,MATCH(SingleSite_QSAR1!$A78,Descriptors!$B$5:$B$53,0))</f>
        <v>8.368920000000001</v>
      </c>
      <c r="Y78">
        <f>$Y$3*INDEX(Descriptors!AA$5:AA$53,MATCH(SingleSite_QSAR1!$A78,Descriptors!$B$5:$B$53,0))</f>
        <v>21.426708000000001</v>
      </c>
      <c r="Z78">
        <f>$Z$3*INDEX(Descriptors!AB$5:AB$53,MATCH(SingleSite_QSAR1!$A78,Descriptors!$B$5:$B$53,0))</f>
        <v>-1.288896</v>
      </c>
      <c r="AA78">
        <f>$AA$3*INDEX(Descriptors!P$5:P$53,MATCH(SingleSite_QSAR1!$A78,Descriptors!$B$5:$B$53,0))</f>
        <v>-5.8199999999999995E-2</v>
      </c>
      <c r="AB78">
        <f>$AB$3*INDEX(Descriptors!Q$5:Q$53,MATCH(SingleSite_QSAR1!$A78,Descriptors!$B$5:$B$53,0))</f>
        <v>0.48971999999999999</v>
      </c>
      <c r="AC78">
        <f>$AC$3*INDEX(Descriptors!R$5:R$53,MATCH(SingleSite_QSAR1!$A78,Descriptors!$B$5:$B$53,0))</f>
        <v>-0.3196</v>
      </c>
      <c r="AD78">
        <f>$AD$3*INDEX(Descriptors!AC$5:AC$53,MATCH(SingleSite_QSAR1!$A78,Descriptors!$B$5:$B$53,0))</f>
        <v>0</v>
      </c>
    </row>
    <row r="79" spans="1:30" x14ac:dyDescent="0.3">
      <c r="A79" t="s">
        <v>180</v>
      </c>
      <c r="B79" t="s">
        <v>181</v>
      </c>
      <c r="C79" s="38" t="s">
        <v>182</v>
      </c>
      <c r="D79" t="s">
        <v>183</v>
      </c>
      <c r="E79" t="s">
        <v>417</v>
      </c>
      <c r="G79" s="10">
        <v>15.541666666666661</v>
      </c>
      <c r="H79" t="s">
        <v>159</v>
      </c>
      <c r="L79" s="10">
        <f t="shared" si="19"/>
        <v>-7.4978289999999976</v>
      </c>
      <c r="M79">
        <f t="shared" si="16"/>
        <v>3.1781251858539853E-8</v>
      </c>
      <c r="N79">
        <f t="shared" si="17"/>
        <v>252.42985543002422</v>
      </c>
      <c r="O79" s="10">
        <f t="shared" si="20"/>
        <v>0.69158864501376494</v>
      </c>
      <c r="P79" s="10" t="s">
        <v>223</v>
      </c>
      <c r="R79">
        <f t="shared" si="18"/>
        <v>2.5021710000000024</v>
      </c>
      <c r="S79">
        <f>$S$3*INDEX(Descriptors!I$5:I$53,MATCH(SingleSite_QSAR1!$A79,Descriptors!$B$5:$B$53,0))</f>
        <v>8.8953600000000002</v>
      </c>
      <c r="T79">
        <f>$T$3*INDEX(Descriptors!M$5:M$53,MATCH(SingleSite_QSAR1!$A79,Descriptors!$B$5:$B$53,0))</f>
        <v>-4.5347400000000002</v>
      </c>
      <c r="U79">
        <f>$U$3*INDEX(Descriptors!V$5:V$53,MATCH(SingleSite_QSAR1!$A79,Descriptors!$B$5:$B$53,0))</f>
        <v>-2.8648199999999999</v>
      </c>
      <c r="V79">
        <f>$V$3*INDEX(Descriptors!O$5:O$53,MATCH(SingleSite_QSAR1!$A79,Descriptors!$B$5:$B$53,0))</f>
        <v>-14.439360000000001</v>
      </c>
      <c r="W79">
        <f>$W$3*INDEX(Descriptors!X$5:X$53,MATCH(SingleSite_QSAR1!$A79,Descriptors!$B$5:$B$53,0))</f>
        <v>-10.729880999999999</v>
      </c>
      <c r="X79">
        <f>$X$3*INDEX(Descriptors!Y$5:Y$53,MATCH(SingleSite_QSAR1!$A79,Descriptors!$B$5:$B$53,0))</f>
        <v>8.2294380000000018</v>
      </c>
      <c r="Y79">
        <f>$Y$3*INDEX(Descriptors!AA$5:AA$53,MATCH(SingleSite_QSAR1!$A79,Descriptors!$B$5:$B$53,0))</f>
        <v>21.282150000000001</v>
      </c>
      <c r="Z79">
        <f>$Z$3*INDEX(Descriptors!AB$5:AB$53,MATCH(SingleSite_QSAR1!$A79,Descriptors!$B$5:$B$53,0))</f>
        <v>-1.288896</v>
      </c>
      <c r="AA79">
        <f>$AA$3*INDEX(Descriptors!P$5:P$53,MATCH(SingleSite_QSAR1!$A79,Descriptors!$B$5:$B$53,0))</f>
        <v>-5.8199999999999995E-2</v>
      </c>
      <c r="AB79">
        <f>$AB$3*INDEX(Descriptors!Q$5:Q$53,MATCH(SingleSite_QSAR1!$A79,Descriptors!$B$5:$B$53,0))</f>
        <v>0.48971999999999999</v>
      </c>
      <c r="AC79">
        <f>$AC$3*INDEX(Descriptors!R$5:R$53,MATCH(SingleSite_QSAR1!$A79,Descriptors!$B$5:$B$53,0))</f>
        <v>-0.3196</v>
      </c>
      <c r="AD79">
        <f>$AD$3*INDEX(Descriptors!AC$5:AC$53,MATCH(SingleSite_QSAR1!$A79,Descriptors!$B$5:$B$53,0))</f>
        <v>0</v>
      </c>
    </row>
    <row r="80" spans="1:30" x14ac:dyDescent="0.3">
      <c r="A80" t="s">
        <v>180</v>
      </c>
      <c r="B80" t="s">
        <v>181</v>
      </c>
      <c r="C80" s="38" t="s">
        <v>182</v>
      </c>
      <c r="D80" t="s">
        <v>183</v>
      </c>
      <c r="E80" t="s">
        <v>417</v>
      </c>
      <c r="G80" s="10">
        <v>68.29375065701042</v>
      </c>
      <c r="H80" t="s">
        <v>159</v>
      </c>
      <c r="L80" s="10">
        <f t="shared" si="19"/>
        <v>-7.4978289999999976</v>
      </c>
      <c r="M80">
        <f t="shared" si="16"/>
        <v>3.1781251858539853E-8</v>
      </c>
      <c r="N80">
        <f t="shared" si="17"/>
        <v>252.42985543002422</v>
      </c>
      <c r="O80" s="10">
        <f t="shared" si="20"/>
        <v>0.69158864501376494</v>
      </c>
      <c r="P80" s="10" t="s">
        <v>223</v>
      </c>
      <c r="R80">
        <f t="shared" si="18"/>
        <v>2.5021710000000024</v>
      </c>
      <c r="S80">
        <f>$S$3*INDEX(Descriptors!I$5:I$53,MATCH(SingleSite_QSAR1!$A80,Descriptors!$B$5:$B$53,0))</f>
        <v>8.8953600000000002</v>
      </c>
      <c r="T80">
        <f>$T$3*INDEX(Descriptors!M$5:M$53,MATCH(SingleSite_QSAR1!$A80,Descriptors!$B$5:$B$53,0))</f>
        <v>-4.5347400000000002</v>
      </c>
      <c r="U80">
        <f>$U$3*INDEX(Descriptors!V$5:V$53,MATCH(SingleSite_QSAR1!$A80,Descriptors!$B$5:$B$53,0))</f>
        <v>-2.8648199999999999</v>
      </c>
      <c r="V80">
        <f>$V$3*INDEX(Descriptors!O$5:O$53,MATCH(SingleSite_QSAR1!$A80,Descriptors!$B$5:$B$53,0))</f>
        <v>-14.439360000000001</v>
      </c>
      <c r="W80">
        <f>$W$3*INDEX(Descriptors!X$5:X$53,MATCH(SingleSite_QSAR1!$A80,Descriptors!$B$5:$B$53,0))</f>
        <v>-10.729880999999999</v>
      </c>
      <c r="X80">
        <f>$X$3*INDEX(Descriptors!Y$5:Y$53,MATCH(SingleSite_QSAR1!$A80,Descriptors!$B$5:$B$53,0))</f>
        <v>8.2294380000000018</v>
      </c>
      <c r="Y80">
        <f>$Y$3*INDEX(Descriptors!AA$5:AA$53,MATCH(SingleSite_QSAR1!$A80,Descriptors!$B$5:$B$53,0))</f>
        <v>21.282150000000001</v>
      </c>
      <c r="Z80">
        <f>$Z$3*INDEX(Descriptors!AB$5:AB$53,MATCH(SingleSite_QSAR1!$A80,Descriptors!$B$5:$B$53,0))</f>
        <v>-1.288896</v>
      </c>
      <c r="AA80">
        <f>$AA$3*INDEX(Descriptors!P$5:P$53,MATCH(SingleSite_QSAR1!$A80,Descriptors!$B$5:$B$53,0))</f>
        <v>-5.8199999999999995E-2</v>
      </c>
      <c r="AB80">
        <f>$AB$3*INDEX(Descriptors!Q$5:Q$53,MATCH(SingleSite_QSAR1!$A80,Descriptors!$B$5:$B$53,0))</f>
        <v>0.48971999999999999</v>
      </c>
      <c r="AC80">
        <f>$AC$3*INDEX(Descriptors!R$5:R$53,MATCH(SingleSite_QSAR1!$A80,Descriptors!$B$5:$B$53,0))</f>
        <v>-0.3196</v>
      </c>
      <c r="AD80">
        <f>$AD$3*INDEX(Descriptors!AC$5:AC$53,MATCH(SingleSite_QSAR1!$A80,Descriptors!$B$5:$B$53,0))</f>
        <v>0</v>
      </c>
    </row>
    <row r="81" spans="1:30" x14ac:dyDescent="0.3">
      <c r="A81" t="s">
        <v>184</v>
      </c>
      <c r="B81" t="s">
        <v>185</v>
      </c>
      <c r="C81" s="38" t="s">
        <v>182</v>
      </c>
      <c r="D81" t="s">
        <v>186</v>
      </c>
      <c r="E81" t="s">
        <v>417</v>
      </c>
      <c r="G81" s="10">
        <v>70.506533937152994</v>
      </c>
      <c r="H81" t="s">
        <v>159</v>
      </c>
      <c r="L81" s="10">
        <f t="shared" si="19"/>
        <v>-7.4711649999999992</v>
      </c>
      <c r="M81">
        <f t="shared" si="16"/>
        <v>3.3793642079810538E-8</v>
      </c>
      <c r="N81">
        <f t="shared" si="17"/>
        <v>237.39781563317609</v>
      </c>
      <c r="O81" s="10">
        <f t="shared" si="20"/>
        <v>0.6504049743374688</v>
      </c>
      <c r="P81" s="10" t="s">
        <v>223</v>
      </c>
      <c r="R81">
        <f t="shared" si="18"/>
        <v>2.5288350000000008</v>
      </c>
      <c r="S81">
        <f>$S$3*INDEX(Descriptors!I$5:I$53,MATCH(SingleSite_QSAR1!$A81,Descriptors!$B$5:$B$53,0))</f>
        <v>8.8953600000000002</v>
      </c>
      <c r="T81">
        <f>$T$3*INDEX(Descriptors!M$5:M$53,MATCH(SingleSite_QSAR1!$A81,Descriptors!$B$5:$B$53,0))</f>
        <v>-4.5347400000000002</v>
      </c>
      <c r="U81">
        <f>$U$3*INDEX(Descriptors!V$5:V$53,MATCH(SingleSite_QSAR1!$A81,Descriptors!$B$5:$B$53,0))</f>
        <v>-2.7890100000000002</v>
      </c>
      <c r="V81">
        <f>$V$3*INDEX(Descriptors!O$5:O$53,MATCH(SingleSite_QSAR1!$A81,Descriptors!$B$5:$B$53,0))</f>
        <v>-14.439360000000001</v>
      </c>
      <c r="W81">
        <f>$W$3*INDEX(Descriptors!X$5:X$53,MATCH(SingleSite_QSAR1!$A81,Descriptors!$B$5:$B$53,0))</f>
        <v>-10.837719</v>
      </c>
      <c r="X81">
        <f>$X$3*INDEX(Descriptors!Y$5:Y$53,MATCH(SingleSite_QSAR1!$A81,Descriptors!$B$5:$B$53,0))</f>
        <v>8.2560060000000011</v>
      </c>
      <c r="Y81">
        <f>$Y$3*INDEX(Descriptors!AA$5:AA$53,MATCH(SingleSite_QSAR1!$A81,Descriptors!$B$5:$B$53,0))</f>
        <v>21.314274000000001</v>
      </c>
      <c r="Z81">
        <f>$Z$3*INDEX(Descriptors!AB$5:AB$53,MATCH(SingleSite_QSAR1!$A81,Descriptors!$B$5:$B$53,0))</f>
        <v>-1.288896</v>
      </c>
      <c r="AA81">
        <f>$AA$3*INDEX(Descriptors!P$5:P$53,MATCH(SingleSite_QSAR1!$A81,Descriptors!$B$5:$B$53,0))</f>
        <v>-5.8199999999999995E-2</v>
      </c>
      <c r="AB81">
        <f>$AB$3*INDEX(Descriptors!Q$5:Q$53,MATCH(SingleSite_QSAR1!$A81,Descriptors!$B$5:$B$53,0))</f>
        <v>0.48971999999999999</v>
      </c>
      <c r="AC81">
        <f>$AC$3*INDEX(Descriptors!R$5:R$53,MATCH(SingleSite_QSAR1!$A81,Descriptors!$B$5:$B$53,0))</f>
        <v>-0.3196</v>
      </c>
      <c r="AD81">
        <f>$AD$3*INDEX(Descriptors!AC$5:AC$53,MATCH(SingleSite_QSAR1!$A81,Descriptors!$B$5:$B$53,0))</f>
        <v>0</v>
      </c>
    </row>
    <row r="82" spans="1:30" x14ac:dyDescent="0.3">
      <c r="A82" t="s">
        <v>184</v>
      </c>
      <c r="B82" t="s">
        <v>185</v>
      </c>
      <c r="C82" s="38" t="s">
        <v>182</v>
      </c>
      <c r="D82" t="s">
        <v>186</v>
      </c>
      <c r="E82" t="s">
        <v>417</v>
      </c>
      <c r="G82" s="10">
        <v>57.376875676876303</v>
      </c>
      <c r="H82" t="s">
        <v>159</v>
      </c>
      <c r="L82" s="10">
        <f t="shared" si="19"/>
        <v>-7.4711649999999992</v>
      </c>
      <c r="M82">
        <f t="shared" si="16"/>
        <v>3.3793642079810538E-8</v>
      </c>
      <c r="N82">
        <f t="shared" si="17"/>
        <v>237.39781563317609</v>
      </c>
      <c r="O82" s="10">
        <f t="shared" si="20"/>
        <v>0.6504049743374688</v>
      </c>
      <c r="P82" s="10" t="s">
        <v>223</v>
      </c>
      <c r="R82">
        <f t="shared" si="18"/>
        <v>2.5288350000000008</v>
      </c>
      <c r="S82">
        <f>$S$3*INDEX(Descriptors!I$5:I$53,MATCH(SingleSite_QSAR1!$A82,Descriptors!$B$5:$B$53,0))</f>
        <v>8.8953600000000002</v>
      </c>
      <c r="T82">
        <f>$T$3*INDEX(Descriptors!M$5:M$53,MATCH(SingleSite_QSAR1!$A82,Descriptors!$B$5:$B$53,0))</f>
        <v>-4.5347400000000002</v>
      </c>
      <c r="U82">
        <f>$U$3*INDEX(Descriptors!V$5:V$53,MATCH(SingleSite_QSAR1!$A82,Descriptors!$B$5:$B$53,0))</f>
        <v>-2.7890100000000002</v>
      </c>
      <c r="V82">
        <f>$V$3*INDEX(Descriptors!O$5:O$53,MATCH(SingleSite_QSAR1!$A82,Descriptors!$B$5:$B$53,0))</f>
        <v>-14.439360000000001</v>
      </c>
      <c r="W82">
        <f>$W$3*INDEX(Descriptors!X$5:X$53,MATCH(SingleSite_QSAR1!$A82,Descriptors!$B$5:$B$53,0))</f>
        <v>-10.837719</v>
      </c>
      <c r="X82">
        <f>$X$3*INDEX(Descriptors!Y$5:Y$53,MATCH(SingleSite_QSAR1!$A82,Descriptors!$B$5:$B$53,0))</f>
        <v>8.2560060000000011</v>
      </c>
      <c r="Y82">
        <f>$Y$3*INDEX(Descriptors!AA$5:AA$53,MATCH(SingleSite_QSAR1!$A82,Descriptors!$B$5:$B$53,0))</f>
        <v>21.314274000000001</v>
      </c>
      <c r="Z82">
        <f>$Z$3*INDEX(Descriptors!AB$5:AB$53,MATCH(SingleSite_QSAR1!$A82,Descriptors!$B$5:$B$53,0))</f>
        <v>-1.288896</v>
      </c>
      <c r="AA82">
        <f>$AA$3*INDEX(Descriptors!P$5:P$53,MATCH(SingleSite_QSAR1!$A82,Descriptors!$B$5:$B$53,0))</f>
        <v>-5.8199999999999995E-2</v>
      </c>
      <c r="AB82">
        <f>$AB$3*INDEX(Descriptors!Q$5:Q$53,MATCH(SingleSite_QSAR1!$A82,Descriptors!$B$5:$B$53,0))</f>
        <v>0.48971999999999999</v>
      </c>
      <c r="AC82">
        <f>$AC$3*INDEX(Descriptors!R$5:R$53,MATCH(SingleSite_QSAR1!$A82,Descriptors!$B$5:$B$53,0))</f>
        <v>-0.3196</v>
      </c>
      <c r="AD82">
        <f>$AD$3*INDEX(Descriptors!AC$5:AC$53,MATCH(SingleSite_QSAR1!$A82,Descriptors!$B$5:$B$53,0))</f>
        <v>0</v>
      </c>
    </row>
    <row r="83" spans="1:30" x14ac:dyDescent="0.3">
      <c r="A83" t="s">
        <v>187</v>
      </c>
      <c r="B83" t="s">
        <v>188</v>
      </c>
      <c r="C83" s="38" t="s">
        <v>182</v>
      </c>
      <c r="D83" t="s">
        <v>189</v>
      </c>
      <c r="E83" t="s">
        <v>417</v>
      </c>
      <c r="G83" s="10">
        <v>7.947557154083932</v>
      </c>
      <c r="H83" t="s">
        <v>223</v>
      </c>
      <c r="L83" s="10">
        <f t="shared" si="19"/>
        <v>-7.4317960000000003</v>
      </c>
      <c r="M83">
        <f t="shared" si="16"/>
        <v>3.70001939000961E-8</v>
      </c>
      <c r="N83">
        <f t="shared" si="17"/>
        <v>216.82418296774298</v>
      </c>
      <c r="O83" s="10">
        <f t="shared" si="20"/>
        <v>0.59403885744587115</v>
      </c>
      <c r="P83" s="10" t="s">
        <v>223</v>
      </c>
      <c r="R83">
        <f t="shared" si="18"/>
        <v>2.5682039999999997</v>
      </c>
      <c r="S83">
        <f>$S$3*INDEX(Descriptors!I$5:I$53,MATCH(SingleSite_QSAR1!$A83,Descriptors!$B$5:$B$53,0))</f>
        <v>8.8953600000000002</v>
      </c>
      <c r="T83">
        <f>$T$3*INDEX(Descriptors!M$5:M$53,MATCH(SingleSite_QSAR1!$A83,Descriptors!$B$5:$B$53,0))</f>
        <v>-4.5347400000000002</v>
      </c>
      <c r="U83">
        <f>$U$3*INDEX(Descriptors!V$5:V$53,MATCH(SingleSite_QSAR1!$A83,Descriptors!$B$5:$B$53,0))</f>
        <v>-2.7411300000000001</v>
      </c>
      <c r="V83">
        <f>$V$3*INDEX(Descriptors!O$5:O$53,MATCH(SingleSite_QSAR1!$A83,Descriptors!$B$5:$B$53,0))</f>
        <v>-14.439360000000001</v>
      </c>
      <c r="W83">
        <f>$W$3*INDEX(Descriptors!X$5:X$53,MATCH(SingleSite_QSAR1!$A83,Descriptors!$B$5:$B$53,0))</f>
        <v>-10.891637999999999</v>
      </c>
      <c r="X83">
        <f>$X$3*INDEX(Descriptors!Y$5:Y$53,MATCH(SingleSite_QSAR1!$A83,Descriptors!$B$5:$B$53,0))</f>
        <v>8.2692900000000016</v>
      </c>
      <c r="Y83">
        <f>$Y$3*INDEX(Descriptors!AA$5:AA$53,MATCH(SingleSite_QSAR1!$A83,Descriptors!$B$5:$B$53,0))</f>
        <v>21.346398000000001</v>
      </c>
      <c r="Z83">
        <f>$Z$3*INDEX(Descriptors!AB$5:AB$53,MATCH(SingleSite_QSAR1!$A83,Descriptors!$B$5:$B$53,0))</f>
        <v>-1.288896</v>
      </c>
      <c r="AA83">
        <f>$AA$3*INDEX(Descriptors!P$5:P$53,MATCH(SingleSite_QSAR1!$A83,Descriptors!$B$5:$B$53,0))</f>
        <v>-5.8199999999999995E-2</v>
      </c>
      <c r="AB83">
        <f>$AB$3*INDEX(Descriptors!Q$5:Q$53,MATCH(SingleSite_QSAR1!$A83,Descriptors!$B$5:$B$53,0))</f>
        <v>0.48971999999999999</v>
      </c>
      <c r="AC83">
        <f>$AC$3*INDEX(Descriptors!R$5:R$53,MATCH(SingleSite_QSAR1!$A83,Descriptors!$B$5:$B$53,0))</f>
        <v>-0.3196</v>
      </c>
      <c r="AD83">
        <f>$AD$3*INDEX(Descriptors!AC$5:AC$53,MATCH(SingleSite_QSAR1!$A83,Descriptors!$B$5:$B$53,0))</f>
        <v>0</v>
      </c>
    </row>
    <row r="84" spans="1:30" x14ac:dyDescent="0.3">
      <c r="I84" t="s">
        <v>334</v>
      </c>
      <c r="M84"/>
      <c r="N84"/>
      <c r="P84"/>
    </row>
    <row r="85" spans="1:30" x14ac:dyDescent="0.3">
      <c r="I85" s="13" t="s">
        <v>330</v>
      </c>
      <c r="J85" s="10" t="s">
        <v>370</v>
      </c>
      <c r="L85" s="10" t="s">
        <v>96</v>
      </c>
      <c r="M85"/>
      <c r="N85"/>
      <c r="P85"/>
    </row>
    <row r="86" spans="1:30" x14ac:dyDescent="0.3">
      <c r="A86" s="1" t="s">
        <v>249</v>
      </c>
      <c r="J86" s="10" t="s">
        <v>333</v>
      </c>
      <c r="L86" s="10" t="s">
        <v>333</v>
      </c>
      <c r="M86"/>
      <c r="N86"/>
      <c r="P86"/>
    </row>
    <row r="87" spans="1:30" x14ac:dyDescent="0.3">
      <c r="A87" t="s">
        <v>250</v>
      </c>
      <c r="B87" t="s">
        <v>251</v>
      </c>
      <c r="C87" s="38" t="s">
        <v>191</v>
      </c>
      <c r="D87" t="s">
        <v>252</v>
      </c>
      <c r="E87" t="s">
        <v>249</v>
      </c>
      <c r="G87" s="10">
        <v>54.99999999999995</v>
      </c>
      <c r="H87" t="s">
        <v>223</v>
      </c>
      <c r="I87">
        <v>-4.3983438353844733</v>
      </c>
      <c r="J87" s="10">
        <f t="shared" ref="J87:J112" si="21">I87-5</f>
        <v>-9.3983438353844733</v>
      </c>
      <c r="L87" s="10">
        <f>R87-5</f>
        <v>-2.4478579999999983</v>
      </c>
      <c r="M87">
        <f t="shared" ref="M87:M112" si="22">10^(L87)</f>
        <v>3.5656770026936879E-3</v>
      </c>
      <c r="N87">
        <f t="shared" ref="N87:N112" si="23">(LN(2)/(M87))/(60*60*24)</f>
        <v>2.2499336888831449E-3</v>
      </c>
      <c r="O87" s="10">
        <f t="shared" ref="O87:O112" si="24">N87</f>
        <v>2.2499336888831449E-3</v>
      </c>
      <c r="P87" s="10" t="s">
        <v>159</v>
      </c>
      <c r="R87">
        <f t="shared" ref="R87:R112" si="25">-2.159+SUM(S87:AD87)</f>
        <v>2.5521420000000017</v>
      </c>
      <c r="S87">
        <f>$S$3*INDEX(Descriptors!I$5:I$53,MATCH(SingleSite_QSAR1!$A87,Descriptors!$B$5:$B$53,0))</f>
        <v>8.8953600000000002</v>
      </c>
      <c r="T87">
        <f>$T$3*INDEX(Descriptors!M$5:M$53,MATCH(SingleSite_QSAR1!$A87,Descriptors!$B$5:$B$53,0))</f>
        <v>-4.5347400000000002</v>
      </c>
      <c r="U87">
        <f>$U$3*INDEX(Descriptors!V$5:V$53,MATCH(SingleSite_QSAR1!$A87,Descriptors!$B$5:$B$53,0))</f>
        <v>-2.7411300000000001</v>
      </c>
      <c r="V87">
        <f>$V$3*INDEX(Descriptors!O$5:O$53,MATCH(SingleSite_QSAR1!$A87,Descriptors!$B$5:$B$53,0))</f>
        <v>-14.439360000000001</v>
      </c>
      <c r="W87">
        <f>$W$3*INDEX(Descriptors!X$5:X$53,MATCH(SingleSite_QSAR1!$A87,Descriptors!$B$5:$B$53,0))</f>
        <v>-10.891637999999999</v>
      </c>
      <c r="X87">
        <f>$X$3*INDEX(Descriptors!Y$5:Y$53,MATCH(SingleSite_QSAR1!$A87,Descriptors!$B$5:$B$53,0))</f>
        <v>8.2692900000000016</v>
      </c>
      <c r="Y87">
        <f>$Y$3*INDEX(Descriptors!AA$5:AA$53,MATCH(SingleSite_QSAR1!$A87,Descriptors!$B$5:$B$53,0))</f>
        <v>21.330336000000003</v>
      </c>
      <c r="Z87">
        <f>$Z$3*INDEX(Descriptors!AB$5:AB$53,MATCH(SingleSite_QSAR1!$A87,Descriptors!$B$5:$B$53,0))</f>
        <v>-1.288896</v>
      </c>
      <c r="AA87">
        <f>$AA$3*INDEX(Descriptors!P$5:P$53,MATCH(SingleSite_QSAR1!$A87,Descriptors!$B$5:$B$53,0))</f>
        <v>-5.8199999999999995E-2</v>
      </c>
      <c r="AB87">
        <f>$AB$3*INDEX(Descriptors!Q$5:Q$53,MATCH(SingleSite_QSAR1!$A87,Descriptors!$B$5:$B$53,0))</f>
        <v>0.48971999999999999</v>
      </c>
      <c r="AC87">
        <f>$AC$3*INDEX(Descriptors!R$5:R$53,MATCH(SingleSite_QSAR1!$A87,Descriptors!$B$5:$B$53,0))</f>
        <v>-0.3196</v>
      </c>
      <c r="AD87">
        <f>$AD$3*INDEX(Descriptors!AC$5:AC$53,MATCH(SingleSite_QSAR1!$A87,Descriptors!$B$5:$B$53,0))</f>
        <v>0</v>
      </c>
    </row>
    <row r="88" spans="1:30" x14ac:dyDescent="0.3">
      <c r="A88" t="s">
        <v>253</v>
      </c>
      <c r="B88" t="s">
        <v>254</v>
      </c>
      <c r="C88" s="38" t="s">
        <v>191</v>
      </c>
      <c r="D88" t="s">
        <v>255</v>
      </c>
      <c r="E88" t="s">
        <v>249</v>
      </c>
      <c r="G88" s="10">
        <v>7.2440025989217656</v>
      </c>
      <c r="H88" t="s">
        <v>159</v>
      </c>
      <c r="I88">
        <v>1.1321550084303966</v>
      </c>
      <c r="J88" s="10">
        <f t="shared" si="21"/>
        <v>-3.8678449915696032</v>
      </c>
      <c r="L88" s="10">
        <f t="shared" ref="L88:L112" si="26">R88-5</f>
        <v>-2.1797249999999986</v>
      </c>
      <c r="M88">
        <f t="shared" si="22"/>
        <v>6.6111193878329111E-3</v>
      </c>
      <c r="N88">
        <f t="shared" si="23"/>
        <v>1.2134914439453418E-3</v>
      </c>
      <c r="O88" s="10">
        <f t="shared" si="24"/>
        <v>1.2134914439453418E-3</v>
      </c>
      <c r="P88" s="10" t="s">
        <v>159</v>
      </c>
      <c r="R88">
        <f t="shared" si="25"/>
        <v>2.8202750000000014</v>
      </c>
      <c r="S88">
        <f>$S$3*INDEX(Descriptors!I$5:I$53,MATCH(SingleSite_QSAR1!$A88,Descriptors!$B$5:$B$53,0))</f>
        <v>8.8559999999999999</v>
      </c>
      <c r="T88">
        <f>$T$3*INDEX(Descriptors!M$5:M$53,MATCH(SingleSite_QSAR1!$A88,Descriptors!$B$5:$B$53,0))</f>
        <v>-4.5347400000000002</v>
      </c>
      <c r="U88">
        <f>$U$3*INDEX(Descriptors!V$5:V$53,MATCH(SingleSite_QSAR1!$A88,Descriptors!$B$5:$B$53,0))</f>
        <v>-2.7890100000000002</v>
      </c>
      <c r="V88">
        <f>$V$3*INDEX(Descriptors!O$5:O$53,MATCH(SingleSite_QSAR1!$A88,Descriptors!$B$5:$B$53,0))</f>
        <v>-14.439360000000001</v>
      </c>
      <c r="W88">
        <f>$W$3*INDEX(Descriptors!X$5:X$53,MATCH(SingleSite_QSAR1!$A88,Descriptors!$B$5:$B$53,0))</f>
        <v>-10.837719</v>
      </c>
      <c r="X88">
        <f>$X$3*INDEX(Descriptors!Y$5:Y$53,MATCH(SingleSite_QSAR1!$A88,Descriptors!$B$5:$B$53,0))</f>
        <v>8.2560060000000011</v>
      </c>
      <c r="Y88">
        <f>$Y$3*INDEX(Descriptors!AA$5:AA$53,MATCH(SingleSite_QSAR1!$A88,Descriptors!$B$5:$B$53,0))</f>
        <v>22.021002000000003</v>
      </c>
      <c r="Z88">
        <f>$Z$3*INDEX(Descriptors!AB$5:AB$53,MATCH(SingleSite_QSAR1!$A88,Descriptors!$B$5:$B$53,0))</f>
        <v>-1.6648239999999999</v>
      </c>
      <c r="AA88">
        <f>$AA$3*INDEX(Descriptors!P$5:P$53,MATCH(SingleSite_QSAR1!$A88,Descriptors!$B$5:$B$53,0))</f>
        <v>-5.8199999999999995E-2</v>
      </c>
      <c r="AB88">
        <f>$AB$3*INDEX(Descriptors!Q$5:Q$53,MATCH(SingleSite_QSAR1!$A88,Descriptors!$B$5:$B$53,0))</f>
        <v>0.48971999999999999</v>
      </c>
      <c r="AC88">
        <f>$AC$3*INDEX(Descriptors!R$5:R$53,MATCH(SingleSite_QSAR1!$A88,Descriptors!$B$5:$B$53,0))</f>
        <v>-0.3196</v>
      </c>
      <c r="AD88">
        <f>$AD$3*INDEX(Descriptors!AC$5:AC$53,MATCH(SingleSite_QSAR1!$A88,Descriptors!$B$5:$B$53,0))</f>
        <v>0</v>
      </c>
    </row>
    <row r="89" spans="1:30" x14ac:dyDescent="0.3">
      <c r="A89" t="s">
        <v>253</v>
      </c>
      <c r="B89" t="s">
        <v>254</v>
      </c>
      <c r="C89" s="38" t="s">
        <v>191</v>
      </c>
      <c r="D89" t="s">
        <v>255</v>
      </c>
      <c r="E89" t="s">
        <v>249</v>
      </c>
      <c r="G89" s="10">
        <v>52.602233854140579</v>
      </c>
      <c r="H89" t="s">
        <v>159</v>
      </c>
      <c r="I89">
        <v>-0.81669246912222238</v>
      </c>
      <c r="J89" s="10">
        <f t="shared" si="21"/>
        <v>-5.8166924691222226</v>
      </c>
      <c r="L89" s="10">
        <f t="shared" si="26"/>
        <v>-2.1797249999999986</v>
      </c>
      <c r="M89">
        <f t="shared" si="22"/>
        <v>6.6111193878329111E-3</v>
      </c>
      <c r="N89">
        <f t="shared" si="23"/>
        <v>1.2134914439453418E-3</v>
      </c>
      <c r="O89" s="10">
        <f t="shared" si="24"/>
        <v>1.2134914439453418E-3</v>
      </c>
      <c r="P89" s="10" t="s">
        <v>159</v>
      </c>
      <c r="R89">
        <f t="shared" si="25"/>
        <v>2.8202750000000014</v>
      </c>
      <c r="S89">
        <f>$S$3*INDEX(Descriptors!I$5:I$53,MATCH(SingleSite_QSAR1!$A89,Descriptors!$B$5:$B$53,0))</f>
        <v>8.8559999999999999</v>
      </c>
      <c r="T89">
        <f>$T$3*INDEX(Descriptors!M$5:M$53,MATCH(SingleSite_QSAR1!$A89,Descriptors!$B$5:$B$53,0))</f>
        <v>-4.5347400000000002</v>
      </c>
      <c r="U89">
        <f>$U$3*INDEX(Descriptors!V$5:V$53,MATCH(SingleSite_QSAR1!$A89,Descriptors!$B$5:$B$53,0))</f>
        <v>-2.7890100000000002</v>
      </c>
      <c r="V89">
        <f>$V$3*INDEX(Descriptors!O$5:O$53,MATCH(SingleSite_QSAR1!$A89,Descriptors!$B$5:$B$53,0))</f>
        <v>-14.439360000000001</v>
      </c>
      <c r="W89">
        <f>$W$3*INDEX(Descriptors!X$5:X$53,MATCH(SingleSite_QSAR1!$A89,Descriptors!$B$5:$B$53,0))</f>
        <v>-10.837719</v>
      </c>
      <c r="X89">
        <f>$X$3*INDEX(Descriptors!Y$5:Y$53,MATCH(SingleSite_QSAR1!$A89,Descriptors!$B$5:$B$53,0))</f>
        <v>8.2560060000000011</v>
      </c>
      <c r="Y89">
        <f>$Y$3*INDEX(Descriptors!AA$5:AA$53,MATCH(SingleSite_QSAR1!$A89,Descriptors!$B$5:$B$53,0))</f>
        <v>22.021002000000003</v>
      </c>
      <c r="Z89">
        <f>$Z$3*INDEX(Descriptors!AB$5:AB$53,MATCH(SingleSite_QSAR1!$A89,Descriptors!$B$5:$B$53,0))</f>
        <v>-1.6648239999999999</v>
      </c>
      <c r="AA89">
        <f>$AA$3*INDEX(Descriptors!P$5:P$53,MATCH(SingleSite_QSAR1!$A89,Descriptors!$B$5:$B$53,0))</f>
        <v>-5.8199999999999995E-2</v>
      </c>
      <c r="AB89">
        <f>$AB$3*INDEX(Descriptors!Q$5:Q$53,MATCH(SingleSite_QSAR1!$A89,Descriptors!$B$5:$B$53,0))</f>
        <v>0.48971999999999999</v>
      </c>
      <c r="AC89">
        <f>$AC$3*INDEX(Descriptors!R$5:R$53,MATCH(SingleSite_QSAR1!$A89,Descriptors!$B$5:$B$53,0))</f>
        <v>-0.3196</v>
      </c>
      <c r="AD89">
        <f>$AD$3*INDEX(Descriptors!AC$5:AC$53,MATCH(SingleSite_QSAR1!$A89,Descriptors!$B$5:$B$53,0))</f>
        <v>0</v>
      </c>
    </row>
    <row r="90" spans="1:30" x14ac:dyDescent="0.3">
      <c r="A90" t="s">
        <v>253</v>
      </c>
      <c r="B90" t="s">
        <v>254</v>
      </c>
      <c r="C90" s="38" t="s">
        <v>191</v>
      </c>
      <c r="D90" t="s">
        <v>252</v>
      </c>
      <c r="E90" t="s">
        <v>249</v>
      </c>
      <c r="G90" s="10">
        <v>6.9697959856736267</v>
      </c>
      <c r="H90" t="s">
        <v>159</v>
      </c>
      <c r="I90">
        <v>-1.938908347395049</v>
      </c>
      <c r="J90" s="10">
        <f t="shared" si="21"/>
        <v>-6.9389083473950492</v>
      </c>
      <c r="L90" s="10">
        <f t="shared" si="26"/>
        <v>-2.1797249999999986</v>
      </c>
      <c r="M90">
        <f t="shared" si="22"/>
        <v>6.6111193878329111E-3</v>
      </c>
      <c r="N90">
        <f t="shared" si="23"/>
        <v>1.2134914439453418E-3</v>
      </c>
      <c r="O90" s="10">
        <f t="shared" si="24"/>
        <v>1.2134914439453418E-3</v>
      </c>
      <c r="P90" s="10" t="s">
        <v>159</v>
      </c>
      <c r="R90">
        <f t="shared" si="25"/>
        <v>2.8202750000000014</v>
      </c>
      <c r="S90">
        <f>$S$3*INDEX(Descriptors!I$5:I$53,MATCH(SingleSite_QSAR1!$A90,Descriptors!$B$5:$B$53,0))</f>
        <v>8.8559999999999999</v>
      </c>
      <c r="T90">
        <f>$T$3*INDEX(Descriptors!M$5:M$53,MATCH(SingleSite_QSAR1!$A90,Descriptors!$B$5:$B$53,0))</f>
        <v>-4.5347400000000002</v>
      </c>
      <c r="U90">
        <f>$U$3*INDEX(Descriptors!V$5:V$53,MATCH(SingleSite_QSAR1!$A90,Descriptors!$B$5:$B$53,0))</f>
        <v>-2.7890100000000002</v>
      </c>
      <c r="V90">
        <f>$V$3*INDEX(Descriptors!O$5:O$53,MATCH(SingleSite_QSAR1!$A90,Descriptors!$B$5:$B$53,0))</f>
        <v>-14.439360000000001</v>
      </c>
      <c r="W90">
        <f>$W$3*INDEX(Descriptors!X$5:X$53,MATCH(SingleSite_QSAR1!$A90,Descriptors!$B$5:$B$53,0))</f>
        <v>-10.837719</v>
      </c>
      <c r="X90">
        <f>$X$3*INDEX(Descriptors!Y$5:Y$53,MATCH(SingleSite_QSAR1!$A90,Descriptors!$B$5:$B$53,0))</f>
        <v>8.2560060000000011</v>
      </c>
      <c r="Y90">
        <f>$Y$3*INDEX(Descriptors!AA$5:AA$53,MATCH(SingleSite_QSAR1!$A90,Descriptors!$B$5:$B$53,0))</f>
        <v>22.021002000000003</v>
      </c>
      <c r="Z90">
        <f>$Z$3*INDEX(Descriptors!AB$5:AB$53,MATCH(SingleSite_QSAR1!$A90,Descriptors!$B$5:$B$53,0))</f>
        <v>-1.6648239999999999</v>
      </c>
      <c r="AA90">
        <f>$AA$3*INDEX(Descriptors!P$5:P$53,MATCH(SingleSite_QSAR1!$A90,Descriptors!$B$5:$B$53,0))</f>
        <v>-5.8199999999999995E-2</v>
      </c>
      <c r="AB90">
        <f>$AB$3*INDEX(Descriptors!Q$5:Q$53,MATCH(SingleSite_QSAR1!$A90,Descriptors!$B$5:$B$53,0))</f>
        <v>0.48971999999999999</v>
      </c>
      <c r="AC90">
        <f>$AC$3*INDEX(Descriptors!R$5:R$53,MATCH(SingleSite_QSAR1!$A90,Descriptors!$B$5:$B$53,0))</f>
        <v>-0.3196</v>
      </c>
      <c r="AD90">
        <f>$AD$3*INDEX(Descriptors!AC$5:AC$53,MATCH(SingleSite_QSAR1!$A90,Descriptors!$B$5:$B$53,0))</f>
        <v>0</v>
      </c>
    </row>
    <row r="91" spans="1:30" x14ac:dyDescent="0.3">
      <c r="A91" t="s">
        <v>256</v>
      </c>
      <c r="B91" s="2" t="s">
        <v>181</v>
      </c>
      <c r="C91" s="38" t="s">
        <v>182</v>
      </c>
      <c r="D91" t="s">
        <v>183</v>
      </c>
      <c r="E91" t="s">
        <v>249</v>
      </c>
      <c r="G91" s="10">
        <v>120.12016132192434</v>
      </c>
      <c r="H91" t="s">
        <v>159</v>
      </c>
      <c r="I91">
        <v>-2.1753041882205593</v>
      </c>
      <c r="J91" s="10">
        <f t="shared" si="21"/>
        <v>-7.1753041882205597</v>
      </c>
      <c r="L91" s="10">
        <f t="shared" si="26"/>
        <v>-2.4978289999999976</v>
      </c>
      <c r="M91">
        <f t="shared" si="22"/>
        <v>3.1781251858539919E-3</v>
      </c>
      <c r="N91">
        <f t="shared" si="23"/>
        <v>2.5242985543002371E-3</v>
      </c>
      <c r="O91" s="10">
        <f t="shared" si="24"/>
        <v>2.5242985543002371E-3</v>
      </c>
      <c r="P91" s="10" t="s">
        <v>159</v>
      </c>
      <c r="R91">
        <f t="shared" si="25"/>
        <v>2.5021710000000024</v>
      </c>
      <c r="S91">
        <f>$S$3*INDEX(Descriptors!I$5:I$53,MATCH(SingleSite_QSAR1!$A91,Descriptors!$B$5:$B$53,0))</f>
        <v>8.8953600000000002</v>
      </c>
      <c r="T91">
        <f>$T$3*INDEX(Descriptors!M$5:M$53,MATCH(SingleSite_QSAR1!$A91,Descriptors!$B$5:$B$53,0))</f>
        <v>-4.5347400000000002</v>
      </c>
      <c r="U91">
        <f>$U$3*INDEX(Descriptors!V$5:V$53,MATCH(SingleSite_QSAR1!$A91,Descriptors!$B$5:$B$53,0))</f>
        <v>-2.8648199999999999</v>
      </c>
      <c r="V91">
        <f>$V$3*INDEX(Descriptors!O$5:O$53,MATCH(SingleSite_QSAR1!$A91,Descriptors!$B$5:$B$53,0))</f>
        <v>-14.439360000000001</v>
      </c>
      <c r="W91">
        <f>$W$3*INDEX(Descriptors!X$5:X$53,MATCH(SingleSite_QSAR1!$A91,Descriptors!$B$5:$B$53,0))</f>
        <v>-10.729880999999999</v>
      </c>
      <c r="X91">
        <f>$X$3*INDEX(Descriptors!Y$5:Y$53,MATCH(SingleSite_QSAR1!$A91,Descriptors!$B$5:$B$53,0))</f>
        <v>8.2294380000000018</v>
      </c>
      <c r="Y91">
        <f>$Y$3*INDEX(Descriptors!AA$5:AA$53,MATCH(SingleSite_QSAR1!$A91,Descriptors!$B$5:$B$53,0))</f>
        <v>21.282150000000001</v>
      </c>
      <c r="Z91">
        <f>$Z$3*INDEX(Descriptors!AB$5:AB$53,MATCH(SingleSite_QSAR1!$A91,Descriptors!$B$5:$B$53,0))</f>
        <v>-1.288896</v>
      </c>
      <c r="AA91">
        <f>$AA$3*INDEX(Descriptors!P$5:P$53,MATCH(SingleSite_QSAR1!$A91,Descriptors!$B$5:$B$53,0))</f>
        <v>-5.8199999999999995E-2</v>
      </c>
      <c r="AB91">
        <f>$AB$3*INDEX(Descriptors!Q$5:Q$53,MATCH(SingleSite_QSAR1!$A91,Descriptors!$B$5:$B$53,0))</f>
        <v>0.48971999999999999</v>
      </c>
      <c r="AC91">
        <f>$AC$3*INDEX(Descriptors!R$5:R$53,MATCH(SingleSite_QSAR1!$A91,Descriptors!$B$5:$B$53,0))</f>
        <v>-0.3196</v>
      </c>
      <c r="AD91">
        <f>$AD$3*INDEX(Descriptors!AC$5:AC$53,MATCH(SingleSite_QSAR1!$A91,Descriptors!$B$5:$B$53,0))</f>
        <v>0</v>
      </c>
    </row>
    <row r="92" spans="1:30" x14ac:dyDescent="0.3">
      <c r="A92" t="s">
        <v>257</v>
      </c>
      <c r="B92" s="2" t="s">
        <v>258</v>
      </c>
      <c r="C92" s="38" t="s">
        <v>182</v>
      </c>
      <c r="D92" t="s">
        <v>259</v>
      </c>
      <c r="E92" t="s">
        <v>249</v>
      </c>
      <c r="G92" s="10">
        <v>46.316636003764316</v>
      </c>
      <c r="H92" t="s">
        <v>159</v>
      </c>
      <c r="I92">
        <v>-1.7614252903125418</v>
      </c>
      <c r="J92" s="10">
        <f t="shared" si="21"/>
        <v>-6.761425290312542</v>
      </c>
      <c r="L92" s="10">
        <f t="shared" si="26"/>
        <v>-2.9125089999999947</v>
      </c>
      <c r="M92">
        <f t="shared" si="22"/>
        <v>1.2231817704662972E-3</v>
      </c>
      <c r="N92">
        <f t="shared" si="23"/>
        <v>6.5587445837899305E-3</v>
      </c>
      <c r="O92" s="10">
        <f t="shared" si="24"/>
        <v>6.5587445837899305E-3</v>
      </c>
      <c r="P92" s="10" t="s">
        <v>159</v>
      </c>
      <c r="R92">
        <f t="shared" si="25"/>
        <v>2.0874910000000053</v>
      </c>
      <c r="S92">
        <f>$S$3*INDEX(Descriptors!I$5:I$53,MATCH(SingleSite_QSAR1!$A92,Descriptors!$B$5:$B$53,0))</f>
        <v>8.9084800000000008</v>
      </c>
      <c r="T92">
        <f>$T$3*INDEX(Descriptors!M$5:M$53,MATCH(SingleSite_QSAR1!$A92,Descriptors!$B$5:$B$53,0))</f>
        <v>-4.5347400000000002</v>
      </c>
      <c r="U92">
        <f>$U$3*INDEX(Descriptors!V$5:V$53,MATCH(SingleSite_QSAR1!$A92,Descriptors!$B$5:$B$53,0))</f>
        <v>-2.9845200000000003</v>
      </c>
      <c r="V92">
        <f>$V$3*INDEX(Descriptors!O$5:O$53,MATCH(SingleSite_QSAR1!$A92,Descriptors!$B$5:$B$53,0))</f>
        <v>-14.439360000000001</v>
      </c>
      <c r="W92">
        <f>$W$3*INDEX(Descriptors!X$5:X$53,MATCH(SingleSite_QSAR1!$A92,Descriptors!$B$5:$B$53,0))</f>
        <v>-11.017448999999999</v>
      </c>
      <c r="X92">
        <f>$X$3*INDEX(Descriptors!Y$5:Y$53,MATCH(SingleSite_QSAR1!$A92,Descriptors!$B$5:$B$53,0))</f>
        <v>8.2892159999999997</v>
      </c>
      <c r="Y92">
        <f>$Y$3*INDEX(Descriptors!AA$5:AA$53,MATCH(SingleSite_QSAR1!$A92,Descriptors!$B$5:$B$53,0))</f>
        <v>21.201840000000004</v>
      </c>
      <c r="Z92">
        <f>$Z$3*INDEX(Descriptors!AB$5:AB$53,MATCH(SingleSite_QSAR1!$A92,Descriptors!$B$5:$B$53,0))</f>
        <v>-1.288896</v>
      </c>
      <c r="AA92">
        <f>$AA$3*INDEX(Descriptors!P$5:P$53,MATCH(SingleSite_QSAR1!$A92,Descriptors!$B$5:$B$53,0))</f>
        <v>-5.8199999999999995E-2</v>
      </c>
      <c r="AB92">
        <f>$AB$3*INDEX(Descriptors!Q$5:Q$53,MATCH(SingleSite_QSAR1!$A92,Descriptors!$B$5:$B$53,0))</f>
        <v>0.48971999999999999</v>
      </c>
      <c r="AC92">
        <f>$AC$3*INDEX(Descriptors!R$5:R$53,MATCH(SingleSite_QSAR1!$A92,Descriptors!$B$5:$B$53,0))</f>
        <v>-0.3196</v>
      </c>
      <c r="AD92">
        <f>$AD$3*INDEX(Descriptors!AC$5:AC$53,MATCH(SingleSite_QSAR1!$A92,Descriptors!$B$5:$B$53,0))</f>
        <v>0</v>
      </c>
    </row>
    <row r="93" spans="1:30" x14ac:dyDescent="0.3">
      <c r="A93" t="s">
        <v>260</v>
      </c>
      <c r="B93" s="2" t="s">
        <v>181</v>
      </c>
      <c r="C93" s="38" t="s">
        <v>182</v>
      </c>
      <c r="D93" t="s">
        <v>183</v>
      </c>
      <c r="E93" t="s">
        <v>249</v>
      </c>
      <c r="G93" s="10">
        <v>6.006008066096217</v>
      </c>
      <c r="H93" t="s">
        <v>159</v>
      </c>
      <c r="I93">
        <v>-0.87427419255657823</v>
      </c>
      <c r="J93" s="10">
        <f t="shared" si="21"/>
        <v>-5.8742741925565785</v>
      </c>
      <c r="L93" s="10">
        <f t="shared" si="26"/>
        <v>-2.4978289999999976</v>
      </c>
      <c r="M93">
        <f t="shared" si="22"/>
        <v>3.1781251858539919E-3</v>
      </c>
      <c r="N93">
        <f t="shared" si="23"/>
        <v>2.5242985543002371E-3</v>
      </c>
      <c r="O93" s="10">
        <f t="shared" si="24"/>
        <v>2.5242985543002371E-3</v>
      </c>
      <c r="P93" s="10" t="s">
        <v>159</v>
      </c>
      <c r="R93">
        <f t="shared" si="25"/>
        <v>2.5021710000000024</v>
      </c>
      <c r="S93">
        <f>$S$3*INDEX(Descriptors!I$5:I$53,MATCH(SingleSite_QSAR1!$A93,Descriptors!$B$5:$B$53,0))</f>
        <v>8.8953600000000002</v>
      </c>
      <c r="T93">
        <f>$T$3*INDEX(Descriptors!M$5:M$53,MATCH(SingleSite_QSAR1!$A93,Descriptors!$B$5:$B$53,0))</f>
        <v>-4.5347400000000002</v>
      </c>
      <c r="U93">
        <f>$U$3*INDEX(Descriptors!V$5:V$53,MATCH(SingleSite_QSAR1!$A93,Descriptors!$B$5:$B$53,0))</f>
        <v>-2.8648199999999999</v>
      </c>
      <c r="V93">
        <f>$V$3*INDEX(Descriptors!O$5:O$53,MATCH(SingleSite_QSAR1!$A93,Descriptors!$B$5:$B$53,0))</f>
        <v>-14.439360000000001</v>
      </c>
      <c r="W93">
        <f>$W$3*INDEX(Descriptors!X$5:X$53,MATCH(SingleSite_QSAR1!$A93,Descriptors!$B$5:$B$53,0))</f>
        <v>-10.729880999999999</v>
      </c>
      <c r="X93">
        <f>$X$3*INDEX(Descriptors!Y$5:Y$53,MATCH(SingleSite_QSAR1!$A93,Descriptors!$B$5:$B$53,0))</f>
        <v>8.2294380000000018</v>
      </c>
      <c r="Y93">
        <f>$Y$3*INDEX(Descriptors!AA$5:AA$53,MATCH(SingleSite_QSAR1!$A93,Descriptors!$B$5:$B$53,0))</f>
        <v>21.282150000000001</v>
      </c>
      <c r="Z93">
        <f>$Z$3*INDEX(Descriptors!AB$5:AB$53,MATCH(SingleSite_QSAR1!$A93,Descriptors!$B$5:$B$53,0))</f>
        <v>-1.288896</v>
      </c>
      <c r="AA93">
        <f>$AA$3*INDEX(Descriptors!P$5:P$53,MATCH(SingleSite_QSAR1!$A93,Descriptors!$B$5:$B$53,0))</f>
        <v>-5.8199999999999995E-2</v>
      </c>
      <c r="AB93">
        <f>$AB$3*INDEX(Descriptors!Q$5:Q$53,MATCH(SingleSite_QSAR1!$A93,Descriptors!$B$5:$B$53,0))</f>
        <v>0.48971999999999999</v>
      </c>
      <c r="AC93">
        <f>$AC$3*INDEX(Descriptors!R$5:R$53,MATCH(SingleSite_QSAR1!$A93,Descriptors!$B$5:$B$53,0))</f>
        <v>-0.3196</v>
      </c>
      <c r="AD93">
        <f>$AD$3*INDEX(Descriptors!AC$5:AC$53,MATCH(SingleSite_QSAR1!$A93,Descriptors!$B$5:$B$53,0))</f>
        <v>0</v>
      </c>
    </row>
    <row r="94" spans="1:30" x14ac:dyDescent="0.3">
      <c r="A94" t="s">
        <v>261</v>
      </c>
      <c r="B94" s="2" t="s">
        <v>258</v>
      </c>
      <c r="C94" s="38" t="s">
        <v>182</v>
      </c>
      <c r="D94" t="s">
        <v>259</v>
      </c>
      <c r="E94" t="s">
        <v>249</v>
      </c>
      <c r="G94" s="10">
        <v>6.006008066096217</v>
      </c>
      <c r="H94" t="s">
        <v>159</v>
      </c>
      <c r="I94">
        <v>-0.87427419255657823</v>
      </c>
      <c r="J94" s="10">
        <f t="shared" si="21"/>
        <v>-5.8742741925565785</v>
      </c>
      <c r="L94" s="10">
        <f t="shared" si="26"/>
        <v>-2.9125089999999947</v>
      </c>
      <c r="M94">
        <f t="shared" si="22"/>
        <v>1.2231817704662972E-3</v>
      </c>
      <c r="N94">
        <f t="shared" si="23"/>
        <v>6.5587445837899305E-3</v>
      </c>
      <c r="O94" s="10">
        <f t="shared" si="24"/>
        <v>6.5587445837899305E-3</v>
      </c>
      <c r="P94" s="10" t="s">
        <v>159</v>
      </c>
      <c r="R94">
        <f t="shared" si="25"/>
        <v>2.0874910000000053</v>
      </c>
      <c r="S94">
        <f>$S$3*INDEX(Descriptors!I$5:I$53,MATCH(SingleSite_QSAR1!$A94,Descriptors!$B$5:$B$53,0))</f>
        <v>8.9084800000000008</v>
      </c>
      <c r="T94">
        <f>$T$3*INDEX(Descriptors!M$5:M$53,MATCH(SingleSite_QSAR1!$A94,Descriptors!$B$5:$B$53,0))</f>
        <v>-4.5347400000000002</v>
      </c>
      <c r="U94">
        <f>$U$3*INDEX(Descriptors!V$5:V$53,MATCH(SingleSite_QSAR1!$A94,Descriptors!$B$5:$B$53,0))</f>
        <v>-2.9845200000000003</v>
      </c>
      <c r="V94">
        <f>$V$3*INDEX(Descriptors!O$5:O$53,MATCH(SingleSite_QSAR1!$A94,Descriptors!$B$5:$B$53,0))</f>
        <v>-14.439360000000001</v>
      </c>
      <c r="W94">
        <f>$W$3*INDEX(Descriptors!X$5:X$53,MATCH(SingleSite_QSAR1!$A94,Descriptors!$B$5:$B$53,0))</f>
        <v>-11.017448999999999</v>
      </c>
      <c r="X94">
        <f>$X$3*INDEX(Descriptors!Y$5:Y$53,MATCH(SingleSite_QSAR1!$A94,Descriptors!$B$5:$B$53,0))</f>
        <v>8.2892159999999997</v>
      </c>
      <c r="Y94">
        <f>$Y$3*INDEX(Descriptors!AA$5:AA$53,MATCH(SingleSite_QSAR1!$A94,Descriptors!$B$5:$B$53,0))</f>
        <v>21.201840000000004</v>
      </c>
      <c r="Z94">
        <f>$Z$3*INDEX(Descriptors!AB$5:AB$53,MATCH(SingleSite_QSAR1!$A94,Descriptors!$B$5:$B$53,0))</f>
        <v>-1.288896</v>
      </c>
      <c r="AA94">
        <f>$AA$3*INDEX(Descriptors!P$5:P$53,MATCH(SingleSite_QSAR1!$A94,Descriptors!$B$5:$B$53,0))</f>
        <v>-5.8199999999999995E-2</v>
      </c>
      <c r="AB94">
        <f>$AB$3*INDEX(Descriptors!Q$5:Q$53,MATCH(SingleSite_QSAR1!$A94,Descriptors!$B$5:$B$53,0))</f>
        <v>0.48971999999999999</v>
      </c>
      <c r="AC94">
        <f>$AC$3*INDEX(Descriptors!R$5:R$53,MATCH(SingleSite_QSAR1!$A94,Descriptors!$B$5:$B$53,0))</f>
        <v>-0.3196</v>
      </c>
      <c r="AD94">
        <f>$AD$3*INDEX(Descriptors!AC$5:AC$53,MATCH(SingleSite_QSAR1!$A94,Descriptors!$B$5:$B$53,0))</f>
        <v>0</v>
      </c>
    </row>
    <row r="95" spans="1:30" x14ac:dyDescent="0.3">
      <c r="A95" t="s">
        <v>262</v>
      </c>
      <c r="B95" s="2" t="s">
        <v>181</v>
      </c>
      <c r="C95" s="38" t="s">
        <v>182</v>
      </c>
      <c r="D95" t="s">
        <v>183</v>
      </c>
      <c r="E95" t="s">
        <v>249</v>
      </c>
      <c r="G95" s="10">
        <v>1.1297675097692075</v>
      </c>
      <c r="H95" t="s">
        <v>223</v>
      </c>
      <c r="I95">
        <v>-2.7109702268845886</v>
      </c>
      <c r="J95" s="10">
        <f t="shared" si="21"/>
        <v>-7.710970226884589</v>
      </c>
      <c r="L95" s="10">
        <f t="shared" si="26"/>
        <v>-2.4978289999999976</v>
      </c>
      <c r="M95">
        <f t="shared" si="22"/>
        <v>3.1781251858539919E-3</v>
      </c>
      <c r="N95">
        <f t="shared" si="23"/>
        <v>2.5242985543002371E-3</v>
      </c>
      <c r="O95" s="10">
        <f t="shared" si="24"/>
        <v>2.5242985543002371E-3</v>
      </c>
      <c r="P95" s="10" t="s">
        <v>159</v>
      </c>
      <c r="R95">
        <f t="shared" si="25"/>
        <v>2.5021710000000024</v>
      </c>
      <c r="S95">
        <f>$S$3*INDEX(Descriptors!I$5:I$53,MATCH(SingleSite_QSAR1!$A95,Descriptors!$B$5:$B$53,0))</f>
        <v>8.8953600000000002</v>
      </c>
      <c r="T95">
        <f>$T$3*INDEX(Descriptors!M$5:M$53,MATCH(SingleSite_QSAR1!$A95,Descriptors!$B$5:$B$53,0))</f>
        <v>-4.5347400000000002</v>
      </c>
      <c r="U95">
        <f>$U$3*INDEX(Descriptors!V$5:V$53,MATCH(SingleSite_QSAR1!$A95,Descriptors!$B$5:$B$53,0))</f>
        <v>-2.8648199999999999</v>
      </c>
      <c r="V95">
        <f>$V$3*INDEX(Descriptors!O$5:O$53,MATCH(SingleSite_QSAR1!$A95,Descriptors!$B$5:$B$53,0))</f>
        <v>-14.439360000000001</v>
      </c>
      <c r="W95">
        <f>$W$3*INDEX(Descriptors!X$5:X$53,MATCH(SingleSite_QSAR1!$A95,Descriptors!$B$5:$B$53,0))</f>
        <v>-10.729880999999999</v>
      </c>
      <c r="X95">
        <f>$X$3*INDEX(Descriptors!Y$5:Y$53,MATCH(SingleSite_QSAR1!$A95,Descriptors!$B$5:$B$53,0))</f>
        <v>8.2294380000000018</v>
      </c>
      <c r="Y95">
        <f>$Y$3*INDEX(Descriptors!AA$5:AA$53,MATCH(SingleSite_QSAR1!$A95,Descriptors!$B$5:$B$53,0))</f>
        <v>21.282150000000001</v>
      </c>
      <c r="Z95">
        <f>$Z$3*INDEX(Descriptors!AB$5:AB$53,MATCH(SingleSite_QSAR1!$A95,Descriptors!$B$5:$B$53,0))</f>
        <v>-1.288896</v>
      </c>
      <c r="AA95">
        <f>$AA$3*INDEX(Descriptors!P$5:P$53,MATCH(SingleSite_QSAR1!$A95,Descriptors!$B$5:$B$53,0))</f>
        <v>-5.8199999999999995E-2</v>
      </c>
      <c r="AB95">
        <f>$AB$3*INDEX(Descriptors!Q$5:Q$53,MATCH(SingleSite_QSAR1!$A95,Descriptors!$B$5:$B$53,0))</f>
        <v>0.48971999999999999</v>
      </c>
      <c r="AC95">
        <f>$AC$3*INDEX(Descriptors!R$5:R$53,MATCH(SingleSite_QSAR1!$A95,Descriptors!$B$5:$B$53,0))</f>
        <v>-0.3196</v>
      </c>
      <c r="AD95">
        <f>$AD$3*INDEX(Descriptors!AC$5:AC$53,MATCH(SingleSite_QSAR1!$A95,Descriptors!$B$5:$B$53,0))</f>
        <v>0</v>
      </c>
    </row>
    <row r="96" spans="1:30" x14ac:dyDescent="0.3">
      <c r="A96" t="s">
        <v>263</v>
      </c>
      <c r="B96" s="2" t="s">
        <v>258</v>
      </c>
      <c r="C96" s="38" t="s">
        <v>182</v>
      </c>
      <c r="D96" t="s">
        <v>259</v>
      </c>
      <c r="E96" t="s">
        <v>249</v>
      </c>
      <c r="G96" s="10">
        <v>108.71444628097319</v>
      </c>
      <c r="H96" t="s">
        <v>159</v>
      </c>
      <c r="I96">
        <v>-2.1319755396253193</v>
      </c>
      <c r="J96" s="10">
        <f t="shared" si="21"/>
        <v>-7.1319755396253193</v>
      </c>
      <c r="L96" s="10">
        <f t="shared" si="26"/>
        <v>-2.9125089999999947</v>
      </c>
      <c r="M96">
        <f t="shared" si="22"/>
        <v>1.2231817704662972E-3</v>
      </c>
      <c r="N96">
        <f t="shared" si="23"/>
        <v>6.5587445837899305E-3</v>
      </c>
      <c r="O96" s="10">
        <f t="shared" si="24"/>
        <v>6.5587445837899305E-3</v>
      </c>
      <c r="P96" s="10" t="s">
        <v>159</v>
      </c>
      <c r="R96">
        <f t="shared" si="25"/>
        <v>2.0874910000000053</v>
      </c>
      <c r="S96">
        <f>$S$3*INDEX(Descriptors!I$5:I$53,MATCH(SingleSite_QSAR1!$A96,Descriptors!$B$5:$B$53,0))</f>
        <v>8.9084800000000008</v>
      </c>
      <c r="T96">
        <f>$T$3*INDEX(Descriptors!M$5:M$53,MATCH(SingleSite_QSAR1!$A96,Descriptors!$B$5:$B$53,0))</f>
        <v>-4.5347400000000002</v>
      </c>
      <c r="U96">
        <f>$U$3*INDEX(Descriptors!V$5:V$53,MATCH(SingleSite_QSAR1!$A96,Descriptors!$B$5:$B$53,0))</f>
        <v>-2.9845200000000003</v>
      </c>
      <c r="V96">
        <f>$V$3*INDEX(Descriptors!O$5:O$53,MATCH(SingleSite_QSAR1!$A96,Descriptors!$B$5:$B$53,0))</f>
        <v>-14.439360000000001</v>
      </c>
      <c r="W96">
        <f>$W$3*INDEX(Descriptors!X$5:X$53,MATCH(SingleSite_QSAR1!$A96,Descriptors!$B$5:$B$53,0))</f>
        <v>-11.017448999999999</v>
      </c>
      <c r="X96">
        <f>$X$3*INDEX(Descriptors!Y$5:Y$53,MATCH(SingleSite_QSAR1!$A96,Descriptors!$B$5:$B$53,0))</f>
        <v>8.2892159999999997</v>
      </c>
      <c r="Y96">
        <f>$Y$3*INDEX(Descriptors!AA$5:AA$53,MATCH(SingleSite_QSAR1!$A96,Descriptors!$B$5:$B$53,0))</f>
        <v>21.201840000000004</v>
      </c>
      <c r="Z96">
        <f>$Z$3*INDEX(Descriptors!AB$5:AB$53,MATCH(SingleSite_QSAR1!$A96,Descriptors!$B$5:$B$53,0))</f>
        <v>-1.288896</v>
      </c>
      <c r="AA96">
        <f>$AA$3*INDEX(Descriptors!P$5:P$53,MATCH(SingleSite_QSAR1!$A96,Descriptors!$B$5:$B$53,0))</f>
        <v>-5.8199999999999995E-2</v>
      </c>
      <c r="AB96">
        <f>$AB$3*INDEX(Descriptors!Q$5:Q$53,MATCH(SingleSite_QSAR1!$A96,Descriptors!$B$5:$B$53,0))</f>
        <v>0.48971999999999999</v>
      </c>
      <c r="AC96">
        <f>$AC$3*INDEX(Descriptors!R$5:R$53,MATCH(SingleSite_QSAR1!$A96,Descriptors!$B$5:$B$53,0))</f>
        <v>-0.3196</v>
      </c>
      <c r="AD96">
        <f>$AD$3*INDEX(Descriptors!AC$5:AC$53,MATCH(SingleSite_QSAR1!$A96,Descriptors!$B$5:$B$53,0))</f>
        <v>0</v>
      </c>
    </row>
    <row r="97" spans="1:30" x14ac:dyDescent="0.3">
      <c r="A97" t="s">
        <v>264</v>
      </c>
      <c r="B97" t="s">
        <v>265</v>
      </c>
      <c r="C97" s="38" t="s">
        <v>191</v>
      </c>
      <c r="D97" t="s">
        <v>255</v>
      </c>
      <c r="E97" t="s">
        <v>249</v>
      </c>
      <c r="G97" s="10">
        <v>262.55575021210052</v>
      </c>
      <c r="H97" t="s">
        <v>159</v>
      </c>
      <c r="I97">
        <v>-5.5149098156090615</v>
      </c>
      <c r="J97" s="10">
        <f t="shared" si="21"/>
        <v>-10.514909815609062</v>
      </c>
      <c r="L97" s="10">
        <f t="shared" si="26"/>
        <v>-2.4711649999999992</v>
      </c>
      <c r="M97">
        <f t="shared" si="22"/>
        <v>3.3793642079810574E-3</v>
      </c>
      <c r="N97">
        <f t="shared" si="23"/>
        <v>2.3739781563317584E-3</v>
      </c>
      <c r="O97" s="10">
        <f t="shared" si="24"/>
        <v>2.3739781563317584E-3</v>
      </c>
      <c r="P97" s="10" t="s">
        <v>159</v>
      </c>
      <c r="R97">
        <f t="shared" si="25"/>
        <v>2.5288350000000008</v>
      </c>
      <c r="S97">
        <f>$S$3*INDEX(Descriptors!I$5:I$53,MATCH(SingleSite_QSAR1!$A97,Descriptors!$B$5:$B$53,0))</f>
        <v>8.8953600000000002</v>
      </c>
      <c r="T97">
        <f>$T$3*INDEX(Descriptors!M$5:M$53,MATCH(SingleSite_QSAR1!$A97,Descriptors!$B$5:$B$53,0))</f>
        <v>-4.5347400000000002</v>
      </c>
      <c r="U97">
        <f>$U$3*INDEX(Descriptors!V$5:V$53,MATCH(SingleSite_QSAR1!$A97,Descriptors!$B$5:$B$53,0))</f>
        <v>-2.7890100000000002</v>
      </c>
      <c r="V97">
        <f>$V$3*INDEX(Descriptors!O$5:O$53,MATCH(SingleSite_QSAR1!$A97,Descriptors!$B$5:$B$53,0))</f>
        <v>-14.439360000000001</v>
      </c>
      <c r="W97">
        <f>$W$3*INDEX(Descriptors!X$5:X$53,MATCH(SingleSite_QSAR1!$A97,Descriptors!$B$5:$B$53,0))</f>
        <v>-10.837719</v>
      </c>
      <c r="X97">
        <f>$X$3*INDEX(Descriptors!Y$5:Y$53,MATCH(SingleSite_QSAR1!$A97,Descriptors!$B$5:$B$53,0))</f>
        <v>8.2560060000000011</v>
      </c>
      <c r="Y97">
        <f>$Y$3*INDEX(Descriptors!AA$5:AA$53,MATCH(SingleSite_QSAR1!$A97,Descriptors!$B$5:$B$53,0))</f>
        <v>21.314274000000001</v>
      </c>
      <c r="Z97">
        <f>$Z$3*INDEX(Descriptors!AB$5:AB$53,MATCH(SingleSite_QSAR1!$A97,Descriptors!$B$5:$B$53,0))</f>
        <v>-1.288896</v>
      </c>
      <c r="AA97">
        <f>$AA$3*INDEX(Descriptors!P$5:P$53,MATCH(SingleSite_QSAR1!$A97,Descriptors!$B$5:$B$53,0))</f>
        <v>-5.8199999999999995E-2</v>
      </c>
      <c r="AB97">
        <f>$AB$3*INDEX(Descriptors!Q$5:Q$53,MATCH(SingleSite_QSAR1!$A97,Descriptors!$B$5:$B$53,0))</f>
        <v>0.48971999999999999</v>
      </c>
      <c r="AC97">
        <f>$AC$3*INDEX(Descriptors!R$5:R$53,MATCH(SingleSite_QSAR1!$A97,Descriptors!$B$5:$B$53,0))</f>
        <v>-0.3196</v>
      </c>
      <c r="AD97">
        <f>$AD$3*INDEX(Descriptors!AC$5:AC$53,MATCH(SingleSite_QSAR1!$A97,Descriptors!$B$5:$B$53,0))</f>
        <v>0</v>
      </c>
    </row>
    <row r="98" spans="1:30" x14ac:dyDescent="0.3">
      <c r="A98" t="s">
        <v>266</v>
      </c>
      <c r="B98" t="s">
        <v>251</v>
      </c>
      <c r="C98" s="38" t="s">
        <v>191</v>
      </c>
      <c r="D98" t="s">
        <v>252</v>
      </c>
      <c r="E98" t="s">
        <v>249</v>
      </c>
      <c r="G98" s="10">
        <v>230.28145533553007</v>
      </c>
      <c r="H98" t="s">
        <v>159</v>
      </c>
      <c r="I98">
        <v>-5.4579472468850492</v>
      </c>
      <c r="J98" s="10">
        <f t="shared" si="21"/>
        <v>-10.457947246885048</v>
      </c>
      <c r="L98" s="10">
        <f t="shared" si="26"/>
        <v>-2.4478579999999983</v>
      </c>
      <c r="M98">
        <f t="shared" si="22"/>
        <v>3.5656770026936879E-3</v>
      </c>
      <c r="N98">
        <f t="shared" si="23"/>
        <v>2.2499336888831449E-3</v>
      </c>
      <c r="O98" s="10">
        <f t="shared" si="24"/>
        <v>2.2499336888831449E-3</v>
      </c>
      <c r="P98" s="10" t="s">
        <v>159</v>
      </c>
      <c r="R98">
        <f t="shared" si="25"/>
        <v>2.5521420000000017</v>
      </c>
      <c r="S98">
        <f>$S$3*INDEX(Descriptors!I$5:I$53,MATCH(SingleSite_QSAR1!$A98,Descriptors!$B$5:$B$53,0))</f>
        <v>8.8953600000000002</v>
      </c>
      <c r="T98">
        <f>$T$3*INDEX(Descriptors!M$5:M$53,MATCH(SingleSite_QSAR1!$A98,Descriptors!$B$5:$B$53,0))</f>
        <v>-4.5347400000000002</v>
      </c>
      <c r="U98">
        <f>$U$3*INDEX(Descriptors!V$5:V$53,MATCH(SingleSite_QSAR1!$A98,Descriptors!$B$5:$B$53,0))</f>
        <v>-2.7411300000000001</v>
      </c>
      <c r="V98">
        <f>$V$3*INDEX(Descriptors!O$5:O$53,MATCH(SingleSite_QSAR1!$A98,Descriptors!$B$5:$B$53,0))</f>
        <v>-14.439360000000001</v>
      </c>
      <c r="W98">
        <f>$W$3*INDEX(Descriptors!X$5:X$53,MATCH(SingleSite_QSAR1!$A98,Descriptors!$B$5:$B$53,0))</f>
        <v>-10.891637999999999</v>
      </c>
      <c r="X98">
        <f>$X$3*INDEX(Descriptors!Y$5:Y$53,MATCH(SingleSite_QSAR1!$A98,Descriptors!$B$5:$B$53,0))</f>
        <v>8.2692900000000016</v>
      </c>
      <c r="Y98">
        <f>$Y$3*INDEX(Descriptors!AA$5:AA$53,MATCH(SingleSite_QSAR1!$A98,Descriptors!$B$5:$B$53,0))</f>
        <v>21.330336000000003</v>
      </c>
      <c r="Z98">
        <f>$Z$3*INDEX(Descriptors!AB$5:AB$53,MATCH(SingleSite_QSAR1!$A98,Descriptors!$B$5:$B$53,0))</f>
        <v>-1.288896</v>
      </c>
      <c r="AA98">
        <f>$AA$3*INDEX(Descriptors!P$5:P$53,MATCH(SingleSite_QSAR1!$A98,Descriptors!$B$5:$B$53,0))</f>
        <v>-5.8199999999999995E-2</v>
      </c>
      <c r="AB98">
        <f>$AB$3*INDEX(Descriptors!Q$5:Q$53,MATCH(SingleSite_QSAR1!$A98,Descriptors!$B$5:$B$53,0))</f>
        <v>0.48971999999999999</v>
      </c>
      <c r="AC98">
        <f>$AC$3*INDEX(Descriptors!R$5:R$53,MATCH(SingleSite_QSAR1!$A98,Descriptors!$B$5:$B$53,0))</f>
        <v>-0.3196</v>
      </c>
      <c r="AD98">
        <f>$AD$3*INDEX(Descriptors!AC$5:AC$53,MATCH(SingleSite_QSAR1!$A98,Descriptors!$B$5:$B$53,0))</f>
        <v>0</v>
      </c>
    </row>
    <row r="99" spans="1:30" x14ac:dyDescent="0.3">
      <c r="A99" t="s">
        <v>264</v>
      </c>
      <c r="B99" t="s">
        <v>265</v>
      </c>
      <c r="C99" s="38" t="s">
        <v>191</v>
      </c>
      <c r="D99" t="s">
        <v>255</v>
      </c>
      <c r="E99" t="s">
        <v>249</v>
      </c>
      <c r="G99" s="10">
        <v>5.3645010491443772</v>
      </c>
      <c r="H99" t="s">
        <v>223</v>
      </c>
      <c r="I99">
        <v>-5.3875104804531055</v>
      </c>
      <c r="J99" s="10">
        <f t="shared" si="21"/>
        <v>-10.387510480453106</v>
      </c>
      <c r="L99" s="10">
        <f t="shared" si="26"/>
        <v>-2.4711649999999992</v>
      </c>
      <c r="M99">
        <f t="shared" si="22"/>
        <v>3.3793642079810574E-3</v>
      </c>
      <c r="N99">
        <f t="shared" si="23"/>
        <v>2.3739781563317584E-3</v>
      </c>
      <c r="O99" s="10">
        <f t="shared" si="24"/>
        <v>2.3739781563317584E-3</v>
      </c>
      <c r="P99" s="10" t="s">
        <v>159</v>
      </c>
      <c r="R99">
        <f t="shared" si="25"/>
        <v>2.5288350000000008</v>
      </c>
      <c r="S99">
        <f>$S$3*INDEX(Descriptors!I$5:I$53,MATCH(SingleSite_QSAR1!$A99,Descriptors!$B$5:$B$53,0))</f>
        <v>8.8953600000000002</v>
      </c>
      <c r="T99">
        <f>$T$3*INDEX(Descriptors!M$5:M$53,MATCH(SingleSite_QSAR1!$A99,Descriptors!$B$5:$B$53,0))</f>
        <v>-4.5347400000000002</v>
      </c>
      <c r="U99">
        <f>$U$3*INDEX(Descriptors!V$5:V$53,MATCH(SingleSite_QSAR1!$A99,Descriptors!$B$5:$B$53,0))</f>
        <v>-2.7890100000000002</v>
      </c>
      <c r="V99">
        <f>$V$3*INDEX(Descriptors!O$5:O$53,MATCH(SingleSite_QSAR1!$A99,Descriptors!$B$5:$B$53,0))</f>
        <v>-14.439360000000001</v>
      </c>
      <c r="W99">
        <f>$W$3*INDEX(Descriptors!X$5:X$53,MATCH(SingleSite_QSAR1!$A99,Descriptors!$B$5:$B$53,0))</f>
        <v>-10.837719</v>
      </c>
      <c r="X99">
        <f>$X$3*INDEX(Descriptors!Y$5:Y$53,MATCH(SingleSite_QSAR1!$A99,Descriptors!$B$5:$B$53,0))</f>
        <v>8.2560060000000011</v>
      </c>
      <c r="Y99">
        <f>$Y$3*INDEX(Descriptors!AA$5:AA$53,MATCH(SingleSite_QSAR1!$A99,Descriptors!$B$5:$B$53,0))</f>
        <v>21.314274000000001</v>
      </c>
      <c r="Z99">
        <f>$Z$3*INDEX(Descriptors!AB$5:AB$53,MATCH(SingleSite_QSAR1!$A99,Descriptors!$B$5:$B$53,0))</f>
        <v>-1.288896</v>
      </c>
      <c r="AA99">
        <f>$AA$3*INDEX(Descriptors!P$5:P$53,MATCH(SingleSite_QSAR1!$A99,Descriptors!$B$5:$B$53,0))</f>
        <v>-5.8199999999999995E-2</v>
      </c>
      <c r="AB99">
        <f>$AB$3*INDEX(Descriptors!Q$5:Q$53,MATCH(SingleSite_QSAR1!$A99,Descriptors!$B$5:$B$53,0))</f>
        <v>0.48971999999999999</v>
      </c>
      <c r="AC99">
        <f>$AC$3*INDEX(Descriptors!R$5:R$53,MATCH(SingleSite_QSAR1!$A99,Descriptors!$B$5:$B$53,0))</f>
        <v>-0.3196</v>
      </c>
      <c r="AD99">
        <f>$AD$3*INDEX(Descriptors!AC$5:AC$53,MATCH(SingleSite_QSAR1!$A99,Descriptors!$B$5:$B$53,0))</f>
        <v>0</v>
      </c>
    </row>
    <row r="100" spans="1:30" x14ac:dyDescent="0.3">
      <c r="A100" t="s">
        <v>266</v>
      </c>
      <c r="B100" t="s">
        <v>251</v>
      </c>
      <c r="C100" s="38" t="s">
        <v>191</v>
      </c>
      <c r="D100" t="s">
        <v>252</v>
      </c>
      <c r="E100" t="s">
        <v>249</v>
      </c>
      <c r="G100" s="10">
        <v>5.0912422825659789</v>
      </c>
      <c r="H100" t="s">
        <v>223</v>
      </c>
      <c r="I100">
        <v>-5.3648049106702054</v>
      </c>
      <c r="J100" s="10">
        <f t="shared" si="21"/>
        <v>-10.364804910670205</v>
      </c>
      <c r="L100" s="10">
        <f t="shared" si="26"/>
        <v>-2.4478579999999983</v>
      </c>
      <c r="M100">
        <f t="shared" si="22"/>
        <v>3.5656770026936879E-3</v>
      </c>
      <c r="N100">
        <f t="shared" si="23"/>
        <v>2.2499336888831449E-3</v>
      </c>
      <c r="O100" s="10">
        <f t="shared" si="24"/>
        <v>2.2499336888831449E-3</v>
      </c>
      <c r="P100" s="10" t="s">
        <v>159</v>
      </c>
      <c r="R100">
        <f t="shared" si="25"/>
        <v>2.5521420000000017</v>
      </c>
      <c r="S100">
        <f>$S$3*INDEX(Descriptors!I$5:I$53,MATCH(SingleSite_QSAR1!$A100,Descriptors!$B$5:$B$53,0))</f>
        <v>8.8953600000000002</v>
      </c>
      <c r="T100">
        <f>$T$3*INDEX(Descriptors!M$5:M$53,MATCH(SingleSite_QSAR1!$A100,Descriptors!$B$5:$B$53,0))</f>
        <v>-4.5347400000000002</v>
      </c>
      <c r="U100">
        <f>$U$3*INDEX(Descriptors!V$5:V$53,MATCH(SingleSite_QSAR1!$A100,Descriptors!$B$5:$B$53,0))</f>
        <v>-2.7411300000000001</v>
      </c>
      <c r="V100">
        <f>$V$3*INDEX(Descriptors!O$5:O$53,MATCH(SingleSite_QSAR1!$A100,Descriptors!$B$5:$B$53,0))</f>
        <v>-14.439360000000001</v>
      </c>
      <c r="W100">
        <f>$W$3*INDEX(Descriptors!X$5:X$53,MATCH(SingleSite_QSAR1!$A100,Descriptors!$B$5:$B$53,0))</f>
        <v>-10.891637999999999</v>
      </c>
      <c r="X100">
        <f>$X$3*INDEX(Descriptors!Y$5:Y$53,MATCH(SingleSite_QSAR1!$A100,Descriptors!$B$5:$B$53,0))</f>
        <v>8.2692900000000016</v>
      </c>
      <c r="Y100">
        <f>$Y$3*INDEX(Descriptors!AA$5:AA$53,MATCH(SingleSite_QSAR1!$A100,Descriptors!$B$5:$B$53,0))</f>
        <v>21.330336000000003</v>
      </c>
      <c r="Z100">
        <f>$Z$3*INDEX(Descriptors!AB$5:AB$53,MATCH(SingleSite_QSAR1!$A100,Descriptors!$B$5:$B$53,0))</f>
        <v>-1.288896</v>
      </c>
      <c r="AA100">
        <f>$AA$3*INDEX(Descriptors!P$5:P$53,MATCH(SingleSite_QSAR1!$A100,Descriptors!$B$5:$B$53,0))</f>
        <v>-5.8199999999999995E-2</v>
      </c>
      <c r="AB100">
        <f>$AB$3*INDEX(Descriptors!Q$5:Q$53,MATCH(SingleSite_QSAR1!$A100,Descriptors!$B$5:$B$53,0))</f>
        <v>0.48971999999999999</v>
      </c>
      <c r="AC100">
        <f>$AC$3*INDEX(Descriptors!R$5:R$53,MATCH(SingleSite_QSAR1!$A100,Descriptors!$B$5:$B$53,0))</f>
        <v>-0.3196</v>
      </c>
      <c r="AD100">
        <f>$AD$3*INDEX(Descriptors!AC$5:AC$53,MATCH(SingleSite_QSAR1!$A100,Descriptors!$B$5:$B$53,0))</f>
        <v>0</v>
      </c>
    </row>
    <row r="101" spans="1:30" x14ac:dyDescent="0.3">
      <c r="A101" t="s">
        <v>264</v>
      </c>
      <c r="B101" t="s">
        <v>265</v>
      </c>
      <c r="C101" s="38" t="s">
        <v>191</v>
      </c>
      <c r="D101" t="s">
        <v>255</v>
      </c>
      <c r="E101" t="s">
        <v>249</v>
      </c>
      <c r="G101" s="10">
        <v>18.802310607892164</v>
      </c>
      <c r="H101" t="s">
        <v>223</v>
      </c>
      <c r="I101">
        <v>-4.932192368696251</v>
      </c>
      <c r="J101" s="10">
        <f t="shared" si="21"/>
        <v>-9.932192368696251</v>
      </c>
      <c r="L101" s="10">
        <f t="shared" si="26"/>
        <v>-2.4711649999999992</v>
      </c>
      <c r="M101">
        <f t="shared" si="22"/>
        <v>3.3793642079810574E-3</v>
      </c>
      <c r="N101">
        <f t="shared" si="23"/>
        <v>2.3739781563317584E-3</v>
      </c>
      <c r="O101" s="10">
        <f t="shared" si="24"/>
        <v>2.3739781563317584E-3</v>
      </c>
      <c r="P101" s="10" t="s">
        <v>159</v>
      </c>
      <c r="R101">
        <f t="shared" si="25"/>
        <v>2.5288350000000008</v>
      </c>
      <c r="S101">
        <f>$S$3*INDEX(Descriptors!I$5:I$53,MATCH(SingleSite_QSAR1!$A101,Descriptors!$B$5:$B$53,0))</f>
        <v>8.8953600000000002</v>
      </c>
      <c r="T101">
        <f>$T$3*INDEX(Descriptors!M$5:M$53,MATCH(SingleSite_QSAR1!$A101,Descriptors!$B$5:$B$53,0))</f>
        <v>-4.5347400000000002</v>
      </c>
      <c r="U101">
        <f>$U$3*INDEX(Descriptors!V$5:V$53,MATCH(SingleSite_QSAR1!$A101,Descriptors!$B$5:$B$53,0))</f>
        <v>-2.7890100000000002</v>
      </c>
      <c r="V101">
        <f>$V$3*INDEX(Descriptors!O$5:O$53,MATCH(SingleSite_QSAR1!$A101,Descriptors!$B$5:$B$53,0))</f>
        <v>-14.439360000000001</v>
      </c>
      <c r="W101">
        <f>$W$3*INDEX(Descriptors!X$5:X$53,MATCH(SingleSite_QSAR1!$A101,Descriptors!$B$5:$B$53,0))</f>
        <v>-10.837719</v>
      </c>
      <c r="X101">
        <f>$X$3*INDEX(Descriptors!Y$5:Y$53,MATCH(SingleSite_QSAR1!$A101,Descriptors!$B$5:$B$53,0))</f>
        <v>8.2560060000000011</v>
      </c>
      <c r="Y101">
        <f>$Y$3*INDEX(Descriptors!AA$5:AA$53,MATCH(SingleSite_QSAR1!$A101,Descriptors!$B$5:$B$53,0))</f>
        <v>21.314274000000001</v>
      </c>
      <c r="Z101">
        <f>$Z$3*INDEX(Descriptors!AB$5:AB$53,MATCH(SingleSite_QSAR1!$A101,Descriptors!$B$5:$B$53,0))</f>
        <v>-1.288896</v>
      </c>
      <c r="AA101">
        <f>$AA$3*INDEX(Descriptors!P$5:P$53,MATCH(SingleSite_QSAR1!$A101,Descriptors!$B$5:$B$53,0))</f>
        <v>-5.8199999999999995E-2</v>
      </c>
      <c r="AB101">
        <f>$AB$3*INDEX(Descriptors!Q$5:Q$53,MATCH(SingleSite_QSAR1!$A101,Descriptors!$B$5:$B$53,0))</f>
        <v>0.48971999999999999</v>
      </c>
      <c r="AC101">
        <f>$AC$3*INDEX(Descriptors!R$5:R$53,MATCH(SingleSite_QSAR1!$A101,Descriptors!$B$5:$B$53,0))</f>
        <v>-0.3196</v>
      </c>
      <c r="AD101">
        <f>$AD$3*INDEX(Descriptors!AC$5:AC$53,MATCH(SingleSite_QSAR1!$A101,Descriptors!$B$5:$B$53,0))</f>
        <v>0</v>
      </c>
    </row>
    <row r="102" spans="1:30" x14ac:dyDescent="0.3">
      <c r="A102" t="s">
        <v>266</v>
      </c>
      <c r="B102" t="s">
        <v>251</v>
      </c>
      <c r="C102" s="38" t="s">
        <v>191</v>
      </c>
      <c r="D102" t="s">
        <v>252</v>
      </c>
      <c r="E102" t="s">
        <v>249</v>
      </c>
      <c r="G102" s="10">
        <v>17.915409164123677</v>
      </c>
      <c r="H102" t="s">
        <v>223</v>
      </c>
      <c r="I102">
        <v>-4.9112078772141237</v>
      </c>
      <c r="J102" s="10">
        <f t="shared" si="21"/>
        <v>-9.9112078772141246</v>
      </c>
      <c r="L102" s="10">
        <f t="shared" si="26"/>
        <v>-2.4478579999999983</v>
      </c>
      <c r="M102">
        <f t="shared" si="22"/>
        <v>3.5656770026936879E-3</v>
      </c>
      <c r="N102">
        <f t="shared" si="23"/>
        <v>2.2499336888831449E-3</v>
      </c>
      <c r="O102" s="10">
        <f t="shared" si="24"/>
        <v>2.2499336888831449E-3</v>
      </c>
      <c r="P102" s="10" t="s">
        <v>159</v>
      </c>
      <c r="R102">
        <f t="shared" si="25"/>
        <v>2.5521420000000017</v>
      </c>
      <c r="S102">
        <f>$S$3*INDEX(Descriptors!I$5:I$53,MATCH(SingleSite_QSAR1!$A102,Descriptors!$B$5:$B$53,0))</f>
        <v>8.8953600000000002</v>
      </c>
      <c r="T102">
        <f>$T$3*INDEX(Descriptors!M$5:M$53,MATCH(SingleSite_QSAR1!$A102,Descriptors!$B$5:$B$53,0))</f>
        <v>-4.5347400000000002</v>
      </c>
      <c r="U102">
        <f>$U$3*INDEX(Descriptors!V$5:V$53,MATCH(SingleSite_QSAR1!$A102,Descriptors!$B$5:$B$53,0))</f>
        <v>-2.7411300000000001</v>
      </c>
      <c r="V102">
        <f>$V$3*INDEX(Descriptors!O$5:O$53,MATCH(SingleSite_QSAR1!$A102,Descriptors!$B$5:$B$53,0))</f>
        <v>-14.439360000000001</v>
      </c>
      <c r="W102">
        <f>$W$3*INDEX(Descriptors!X$5:X$53,MATCH(SingleSite_QSAR1!$A102,Descriptors!$B$5:$B$53,0))</f>
        <v>-10.891637999999999</v>
      </c>
      <c r="X102">
        <f>$X$3*INDEX(Descriptors!Y$5:Y$53,MATCH(SingleSite_QSAR1!$A102,Descriptors!$B$5:$B$53,0))</f>
        <v>8.2692900000000016</v>
      </c>
      <c r="Y102">
        <f>$Y$3*INDEX(Descriptors!AA$5:AA$53,MATCH(SingleSite_QSAR1!$A102,Descriptors!$B$5:$B$53,0))</f>
        <v>21.330336000000003</v>
      </c>
      <c r="Z102">
        <f>$Z$3*INDEX(Descriptors!AB$5:AB$53,MATCH(SingleSite_QSAR1!$A102,Descriptors!$B$5:$B$53,0))</f>
        <v>-1.288896</v>
      </c>
      <c r="AA102">
        <f>$AA$3*INDEX(Descriptors!P$5:P$53,MATCH(SingleSite_QSAR1!$A102,Descriptors!$B$5:$B$53,0))</f>
        <v>-5.8199999999999995E-2</v>
      </c>
      <c r="AB102">
        <f>$AB$3*INDEX(Descriptors!Q$5:Q$53,MATCH(SingleSite_QSAR1!$A102,Descriptors!$B$5:$B$53,0))</f>
        <v>0.48971999999999999</v>
      </c>
      <c r="AC102">
        <f>$AC$3*INDEX(Descriptors!R$5:R$53,MATCH(SingleSite_QSAR1!$A102,Descriptors!$B$5:$B$53,0))</f>
        <v>-0.3196</v>
      </c>
      <c r="AD102">
        <f>$AD$3*INDEX(Descriptors!AC$5:AC$53,MATCH(SingleSite_QSAR1!$A102,Descriptors!$B$5:$B$53,0))</f>
        <v>0</v>
      </c>
    </row>
    <row r="103" spans="1:30" x14ac:dyDescent="0.3">
      <c r="A103" t="s">
        <v>264</v>
      </c>
      <c r="B103" t="s">
        <v>265</v>
      </c>
      <c r="C103" s="38" t="s">
        <v>191</v>
      </c>
      <c r="D103" t="s">
        <v>255</v>
      </c>
      <c r="E103" t="s">
        <v>249</v>
      </c>
      <c r="G103" s="10">
        <v>46.774220970372191</v>
      </c>
      <c r="H103" t="s">
        <v>223</v>
      </c>
      <c r="I103">
        <v>-4.3279877089016994</v>
      </c>
      <c r="J103" s="10">
        <f t="shared" si="21"/>
        <v>-9.3279877089016985</v>
      </c>
      <c r="L103" s="10">
        <f t="shared" si="26"/>
        <v>-2.4711649999999992</v>
      </c>
      <c r="M103">
        <f t="shared" si="22"/>
        <v>3.3793642079810574E-3</v>
      </c>
      <c r="N103">
        <f t="shared" si="23"/>
        <v>2.3739781563317584E-3</v>
      </c>
      <c r="O103" s="10">
        <f t="shared" si="24"/>
        <v>2.3739781563317584E-3</v>
      </c>
      <c r="P103" s="10" t="s">
        <v>159</v>
      </c>
      <c r="R103">
        <f t="shared" si="25"/>
        <v>2.5288350000000008</v>
      </c>
      <c r="S103">
        <f>$S$3*INDEX(Descriptors!I$5:I$53,MATCH(SingleSite_QSAR1!$A103,Descriptors!$B$5:$B$53,0))</f>
        <v>8.8953600000000002</v>
      </c>
      <c r="T103">
        <f>$T$3*INDEX(Descriptors!M$5:M$53,MATCH(SingleSite_QSAR1!$A103,Descriptors!$B$5:$B$53,0))</f>
        <v>-4.5347400000000002</v>
      </c>
      <c r="U103">
        <f>$U$3*INDEX(Descriptors!V$5:V$53,MATCH(SingleSite_QSAR1!$A103,Descriptors!$B$5:$B$53,0))</f>
        <v>-2.7890100000000002</v>
      </c>
      <c r="V103">
        <f>$V$3*INDEX(Descriptors!O$5:O$53,MATCH(SingleSite_QSAR1!$A103,Descriptors!$B$5:$B$53,0))</f>
        <v>-14.439360000000001</v>
      </c>
      <c r="W103">
        <f>$W$3*INDEX(Descriptors!X$5:X$53,MATCH(SingleSite_QSAR1!$A103,Descriptors!$B$5:$B$53,0))</f>
        <v>-10.837719</v>
      </c>
      <c r="X103">
        <f>$X$3*INDEX(Descriptors!Y$5:Y$53,MATCH(SingleSite_QSAR1!$A103,Descriptors!$B$5:$B$53,0))</f>
        <v>8.2560060000000011</v>
      </c>
      <c r="Y103">
        <f>$Y$3*INDEX(Descriptors!AA$5:AA$53,MATCH(SingleSite_QSAR1!$A103,Descriptors!$B$5:$B$53,0))</f>
        <v>21.314274000000001</v>
      </c>
      <c r="Z103">
        <f>$Z$3*INDEX(Descriptors!AB$5:AB$53,MATCH(SingleSite_QSAR1!$A103,Descriptors!$B$5:$B$53,0))</f>
        <v>-1.288896</v>
      </c>
      <c r="AA103">
        <f>$AA$3*INDEX(Descriptors!P$5:P$53,MATCH(SingleSite_QSAR1!$A103,Descriptors!$B$5:$B$53,0))</f>
        <v>-5.8199999999999995E-2</v>
      </c>
      <c r="AB103">
        <f>$AB$3*INDEX(Descriptors!Q$5:Q$53,MATCH(SingleSite_QSAR1!$A103,Descriptors!$B$5:$B$53,0))</f>
        <v>0.48971999999999999</v>
      </c>
      <c r="AC103">
        <f>$AC$3*INDEX(Descriptors!R$5:R$53,MATCH(SingleSite_QSAR1!$A103,Descriptors!$B$5:$B$53,0))</f>
        <v>-0.3196</v>
      </c>
      <c r="AD103">
        <f>$AD$3*INDEX(Descriptors!AC$5:AC$53,MATCH(SingleSite_QSAR1!$A103,Descriptors!$B$5:$B$53,0))</f>
        <v>0</v>
      </c>
    </row>
    <row r="104" spans="1:30" x14ac:dyDescent="0.3">
      <c r="A104" t="s">
        <v>266</v>
      </c>
      <c r="B104" t="s">
        <v>251</v>
      </c>
      <c r="C104" s="38" t="s">
        <v>191</v>
      </c>
      <c r="D104" t="s">
        <v>252</v>
      </c>
      <c r="E104" t="s">
        <v>249</v>
      </c>
      <c r="G104" s="10">
        <v>43.959105819377591</v>
      </c>
      <c r="H104" t="s">
        <v>223</v>
      </c>
      <c r="I104">
        <v>-4.3010299956639813</v>
      </c>
      <c r="J104" s="10">
        <f t="shared" si="21"/>
        <v>-9.3010299956639813</v>
      </c>
      <c r="L104" s="10">
        <f t="shared" si="26"/>
        <v>-2.4478579999999983</v>
      </c>
      <c r="M104">
        <f t="shared" si="22"/>
        <v>3.5656770026936879E-3</v>
      </c>
      <c r="N104">
        <f t="shared" si="23"/>
        <v>2.2499336888831449E-3</v>
      </c>
      <c r="O104" s="10">
        <f t="shared" si="24"/>
        <v>2.2499336888831449E-3</v>
      </c>
      <c r="P104" s="10" t="s">
        <v>159</v>
      </c>
      <c r="R104">
        <f t="shared" si="25"/>
        <v>2.5521420000000017</v>
      </c>
      <c r="S104">
        <f>$S$3*INDEX(Descriptors!I$5:I$53,MATCH(SingleSite_QSAR1!$A104,Descriptors!$B$5:$B$53,0))</f>
        <v>8.8953600000000002</v>
      </c>
      <c r="T104">
        <f>$T$3*INDEX(Descriptors!M$5:M$53,MATCH(SingleSite_QSAR1!$A104,Descriptors!$B$5:$B$53,0))</f>
        <v>-4.5347400000000002</v>
      </c>
      <c r="U104">
        <f>$U$3*INDEX(Descriptors!V$5:V$53,MATCH(SingleSite_QSAR1!$A104,Descriptors!$B$5:$B$53,0))</f>
        <v>-2.7411300000000001</v>
      </c>
      <c r="V104">
        <f>$V$3*INDEX(Descriptors!O$5:O$53,MATCH(SingleSite_QSAR1!$A104,Descriptors!$B$5:$B$53,0))</f>
        <v>-14.439360000000001</v>
      </c>
      <c r="W104">
        <f>$W$3*INDEX(Descriptors!X$5:X$53,MATCH(SingleSite_QSAR1!$A104,Descriptors!$B$5:$B$53,0))</f>
        <v>-10.891637999999999</v>
      </c>
      <c r="X104">
        <f>$X$3*INDEX(Descriptors!Y$5:Y$53,MATCH(SingleSite_QSAR1!$A104,Descriptors!$B$5:$B$53,0))</f>
        <v>8.2692900000000016</v>
      </c>
      <c r="Y104">
        <f>$Y$3*INDEX(Descriptors!AA$5:AA$53,MATCH(SingleSite_QSAR1!$A104,Descriptors!$B$5:$B$53,0))</f>
        <v>21.330336000000003</v>
      </c>
      <c r="Z104">
        <f>$Z$3*INDEX(Descriptors!AB$5:AB$53,MATCH(SingleSite_QSAR1!$A104,Descriptors!$B$5:$B$53,0))</f>
        <v>-1.288896</v>
      </c>
      <c r="AA104">
        <f>$AA$3*INDEX(Descriptors!P$5:P$53,MATCH(SingleSite_QSAR1!$A104,Descriptors!$B$5:$B$53,0))</f>
        <v>-5.8199999999999995E-2</v>
      </c>
      <c r="AB104">
        <f>$AB$3*INDEX(Descriptors!Q$5:Q$53,MATCH(SingleSite_QSAR1!$A104,Descriptors!$B$5:$B$53,0))</f>
        <v>0.48971999999999999</v>
      </c>
      <c r="AC104">
        <f>$AC$3*INDEX(Descriptors!R$5:R$53,MATCH(SingleSite_QSAR1!$A104,Descriptors!$B$5:$B$53,0))</f>
        <v>-0.3196</v>
      </c>
      <c r="AD104">
        <f>$AD$3*INDEX(Descriptors!AC$5:AC$53,MATCH(SingleSite_QSAR1!$A104,Descriptors!$B$5:$B$53,0))</f>
        <v>0</v>
      </c>
    </row>
    <row r="105" spans="1:30" x14ac:dyDescent="0.3">
      <c r="A105" t="s">
        <v>264</v>
      </c>
      <c r="B105" t="s">
        <v>265</v>
      </c>
      <c r="C105" s="38" t="s">
        <v>191</v>
      </c>
      <c r="D105" t="s">
        <v>255</v>
      </c>
      <c r="E105" t="s">
        <v>249</v>
      </c>
      <c r="G105" s="10">
        <v>57.02802917108437</v>
      </c>
      <c r="H105" t="s">
        <v>223</v>
      </c>
      <c r="I105">
        <v>-3.4140695089725734</v>
      </c>
      <c r="J105" s="10">
        <f t="shared" si="21"/>
        <v>-8.4140695089725739</v>
      </c>
      <c r="L105" s="10">
        <f t="shared" si="26"/>
        <v>-2.4711649999999992</v>
      </c>
      <c r="M105">
        <f t="shared" si="22"/>
        <v>3.3793642079810574E-3</v>
      </c>
      <c r="N105">
        <f t="shared" si="23"/>
        <v>2.3739781563317584E-3</v>
      </c>
      <c r="O105" s="10">
        <f t="shared" si="24"/>
        <v>2.3739781563317584E-3</v>
      </c>
      <c r="P105" s="10" t="s">
        <v>159</v>
      </c>
      <c r="R105">
        <f t="shared" si="25"/>
        <v>2.5288350000000008</v>
      </c>
      <c r="S105">
        <f>$S$3*INDEX(Descriptors!I$5:I$53,MATCH(SingleSite_QSAR1!$A105,Descriptors!$B$5:$B$53,0))</f>
        <v>8.8953600000000002</v>
      </c>
      <c r="T105">
        <f>$T$3*INDEX(Descriptors!M$5:M$53,MATCH(SingleSite_QSAR1!$A105,Descriptors!$B$5:$B$53,0))</f>
        <v>-4.5347400000000002</v>
      </c>
      <c r="U105">
        <f>$U$3*INDEX(Descriptors!V$5:V$53,MATCH(SingleSite_QSAR1!$A105,Descriptors!$B$5:$B$53,0))</f>
        <v>-2.7890100000000002</v>
      </c>
      <c r="V105">
        <f>$V$3*INDEX(Descriptors!O$5:O$53,MATCH(SingleSite_QSAR1!$A105,Descriptors!$B$5:$B$53,0))</f>
        <v>-14.439360000000001</v>
      </c>
      <c r="W105">
        <f>$W$3*INDEX(Descriptors!X$5:X$53,MATCH(SingleSite_QSAR1!$A105,Descriptors!$B$5:$B$53,0))</f>
        <v>-10.837719</v>
      </c>
      <c r="X105">
        <f>$X$3*INDEX(Descriptors!Y$5:Y$53,MATCH(SingleSite_QSAR1!$A105,Descriptors!$B$5:$B$53,0))</f>
        <v>8.2560060000000011</v>
      </c>
      <c r="Y105">
        <f>$Y$3*INDEX(Descriptors!AA$5:AA$53,MATCH(SingleSite_QSAR1!$A105,Descriptors!$B$5:$B$53,0))</f>
        <v>21.314274000000001</v>
      </c>
      <c r="Z105">
        <f>$Z$3*INDEX(Descriptors!AB$5:AB$53,MATCH(SingleSite_QSAR1!$A105,Descriptors!$B$5:$B$53,0))</f>
        <v>-1.288896</v>
      </c>
      <c r="AA105">
        <f>$AA$3*INDEX(Descriptors!P$5:P$53,MATCH(SingleSite_QSAR1!$A105,Descriptors!$B$5:$B$53,0))</f>
        <v>-5.8199999999999995E-2</v>
      </c>
      <c r="AB105">
        <f>$AB$3*INDEX(Descriptors!Q$5:Q$53,MATCH(SingleSite_QSAR1!$A105,Descriptors!$B$5:$B$53,0))</f>
        <v>0.48971999999999999</v>
      </c>
      <c r="AC105">
        <f>$AC$3*INDEX(Descriptors!R$5:R$53,MATCH(SingleSite_QSAR1!$A105,Descriptors!$B$5:$B$53,0))</f>
        <v>-0.3196</v>
      </c>
      <c r="AD105">
        <f>$AD$3*INDEX(Descriptors!AC$5:AC$53,MATCH(SingleSite_QSAR1!$A105,Descriptors!$B$5:$B$53,0))</f>
        <v>0</v>
      </c>
    </row>
    <row r="106" spans="1:30" x14ac:dyDescent="0.3">
      <c r="A106" t="s">
        <v>266</v>
      </c>
      <c r="B106" t="s">
        <v>251</v>
      </c>
      <c r="C106" s="38" t="s">
        <v>191</v>
      </c>
      <c r="D106" t="s">
        <v>252</v>
      </c>
      <c r="E106" t="s">
        <v>249</v>
      </c>
      <c r="G106" s="10">
        <v>49.325542114210663</v>
      </c>
      <c r="H106" t="s">
        <v>223</v>
      </c>
      <c r="I106">
        <v>-3.3510530129703926</v>
      </c>
      <c r="J106" s="10">
        <f t="shared" si="21"/>
        <v>-8.351053012970393</v>
      </c>
      <c r="L106" s="10">
        <f t="shared" si="26"/>
        <v>-2.4478579999999983</v>
      </c>
      <c r="M106">
        <f t="shared" si="22"/>
        <v>3.5656770026936879E-3</v>
      </c>
      <c r="N106">
        <f t="shared" si="23"/>
        <v>2.2499336888831449E-3</v>
      </c>
      <c r="O106" s="10">
        <f t="shared" si="24"/>
        <v>2.2499336888831449E-3</v>
      </c>
      <c r="P106" s="10" t="s">
        <v>159</v>
      </c>
      <c r="R106">
        <f t="shared" si="25"/>
        <v>2.5521420000000017</v>
      </c>
      <c r="S106">
        <f>$S$3*INDEX(Descriptors!I$5:I$53,MATCH(SingleSite_QSAR1!$A106,Descriptors!$B$5:$B$53,0))</f>
        <v>8.8953600000000002</v>
      </c>
      <c r="T106">
        <f>$T$3*INDEX(Descriptors!M$5:M$53,MATCH(SingleSite_QSAR1!$A106,Descriptors!$B$5:$B$53,0))</f>
        <v>-4.5347400000000002</v>
      </c>
      <c r="U106">
        <f>$U$3*INDEX(Descriptors!V$5:V$53,MATCH(SingleSite_QSAR1!$A106,Descriptors!$B$5:$B$53,0))</f>
        <v>-2.7411300000000001</v>
      </c>
      <c r="V106">
        <f>$V$3*INDEX(Descriptors!O$5:O$53,MATCH(SingleSite_QSAR1!$A106,Descriptors!$B$5:$B$53,0))</f>
        <v>-14.439360000000001</v>
      </c>
      <c r="W106">
        <f>$W$3*INDEX(Descriptors!X$5:X$53,MATCH(SingleSite_QSAR1!$A106,Descriptors!$B$5:$B$53,0))</f>
        <v>-10.891637999999999</v>
      </c>
      <c r="X106">
        <f>$X$3*INDEX(Descriptors!Y$5:Y$53,MATCH(SingleSite_QSAR1!$A106,Descriptors!$B$5:$B$53,0))</f>
        <v>8.2692900000000016</v>
      </c>
      <c r="Y106">
        <f>$Y$3*INDEX(Descriptors!AA$5:AA$53,MATCH(SingleSite_QSAR1!$A106,Descriptors!$B$5:$B$53,0))</f>
        <v>21.330336000000003</v>
      </c>
      <c r="Z106">
        <f>$Z$3*INDEX(Descriptors!AB$5:AB$53,MATCH(SingleSite_QSAR1!$A106,Descriptors!$B$5:$B$53,0))</f>
        <v>-1.288896</v>
      </c>
      <c r="AA106">
        <f>$AA$3*INDEX(Descriptors!P$5:P$53,MATCH(SingleSite_QSAR1!$A106,Descriptors!$B$5:$B$53,0))</f>
        <v>-5.8199999999999995E-2</v>
      </c>
      <c r="AB106">
        <f>$AB$3*INDEX(Descriptors!Q$5:Q$53,MATCH(SingleSite_QSAR1!$A106,Descriptors!$B$5:$B$53,0))</f>
        <v>0.48971999999999999</v>
      </c>
      <c r="AC106">
        <f>$AC$3*INDEX(Descriptors!R$5:R$53,MATCH(SingleSite_QSAR1!$A106,Descriptors!$B$5:$B$53,0))</f>
        <v>-0.3196</v>
      </c>
      <c r="AD106">
        <f>$AD$3*INDEX(Descriptors!AC$5:AC$53,MATCH(SingleSite_QSAR1!$A106,Descriptors!$B$5:$B$53,0))</f>
        <v>0</v>
      </c>
    </row>
    <row r="107" spans="1:30" x14ac:dyDescent="0.3">
      <c r="A107" t="s">
        <v>264</v>
      </c>
      <c r="B107" t="s">
        <v>265</v>
      </c>
      <c r="C107" s="38" t="s">
        <v>191</v>
      </c>
      <c r="D107" t="s">
        <v>255</v>
      </c>
      <c r="E107" t="s">
        <v>249</v>
      </c>
      <c r="G107" s="10">
        <v>49.974562405187108</v>
      </c>
      <c r="H107" t="s">
        <v>223</v>
      </c>
      <c r="I107">
        <v>-2.3567301458620831</v>
      </c>
      <c r="J107" s="10">
        <f t="shared" si="21"/>
        <v>-7.3567301458620831</v>
      </c>
      <c r="L107" s="10">
        <f t="shared" si="26"/>
        <v>-2.4711649999999992</v>
      </c>
      <c r="M107">
        <f t="shared" si="22"/>
        <v>3.3793642079810574E-3</v>
      </c>
      <c r="N107">
        <f t="shared" si="23"/>
        <v>2.3739781563317584E-3</v>
      </c>
      <c r="O107" s="10">
        <f t="shared" si="24"/>
        <v>2.3739781563317584E-3</v>
      </c>
      <c r="P107" s="10" t="s">
        <v>159</v>
      </c>
      <c r="R107">
        <f t="shared" si="25"/>
        <v>2.5288350000000008</v>
      </c>
      <c r="S107">
        <f>$S$3*INDEX(Descriptors!I$5:I$53,MATCH(SingleSite_QSAR1!$A107,Descriptors!$B$5:$B$53,0))</f>
        <v>8.8953600000000002</v>
      </c>
      <c r="T107">
        <f>$T$3*INDEX(Descriptors!M$5:M$53,MATCH(SingleSite_QSAR1!$A107,Descriptors!$B$5:$B$53,0))</f>
        <v>-4.5347400000000002</v>
      </c>
      <c r="U107">
        <f>$U$3*INDEX(Descriptors!V$5:V$53,MATCH(SingleSite_QSAR1!$A107,Descriptors!$B$5:$B$53,0))</f>
        <v>-2.7890100000000002</v>
      </c>
      <c r="V107">
        <f>$V$3*INDEX(Descriptors!O$5:O$53,MATCH(SingleSite_QSAR1!$A107,Descriptors!$B$5:$B$53,0))</f>
        <v>-14.439360000000001</v>
      </c>
      <c r="W107">
        <f>$W$3*INDEX(Descriptors!X$5:X$53,MATCH(SingleSite_QSAR1!$A107,Descriptors!$B$5:$B$53,0))</f>
        <v>-10.837719</v>
      </c>
      <c r="X107">
        <f>$X$3*INDEX(Descriptors!Y$5:Y$53,MATCH(SingleSite_QSAR1!$A107,Descriptors!$B$5:$B$53,0))</f>
        <v>8.2560060000000011</v>
      </c>
      <c r="Y107">
        <f>$Y$3*INDEX(Descriptors!AA$5:AA$53,MATCH(SingleSite_QSAR1!$A107,Descriptors!$B$5:$B$53,0))</f>
        <v>21.314274000000001</v>
      </c>
      <c r="Z107">
        <f>$Z$3*INDEX(Descriptors!AB$5:AB$53,MATCH(SingleSite_QSAR1!$A107,Descriptors!$B$5:$B$53,0))</f>
        <v>-1.288896</v>
      </c>
      <c r="AA107">
        <f>$AA$3*INDEX(Descriptors!P$5:P$53,MATCH(SingleSite_QSAR1!$A107,Descriptors!$B$5:$B$53,0))</f>
        <v>-5.8199999999999995E-2</v>
      </c>
      <c r="AB107">
        <f>$AB$3*INDEX(Descriptors!Q$5:Q$53,MATCH(SingleSite_QSAR1!$A107,Descriptors!$B$5:$B$53,0))</f>
        <v>0.48971999999999999</v>
      </c>
      <c r="AC107">
        <f>$AC$3*INDEX(Descriptors!R$5:R$53,MATCH(SingleSite_QSAR1!$A107,Descriptors!$B$5:$B$53,0))</f>
        <v>-0.3196</v>
      </c>
      <c r="AD107">
        <f>$AD$3*INDEX(Descriptors!AC$5:AC$53,MATCH(SingleSite_QSAR1!$A107,Descriptors!$B$5:$B$53,0))</f>
        <v>0</v>
      </c>
    </row>
    <row r="108" spans="1:30" x14ac:dyDescent="0.3">
      <c r="A108" t="s">
        <v>266</v>
      </c>
      <c r="B108" t="s">
        <v>251</v>
      </c>
      <c r="C108" s="38" t="s">
        <v>191</v>
      </c>
      <c r="D108" t="s">
        <v>252</v>
      </c>
      <c r="E108" t="s">
        <v>249</v>
      </c>
      <c r="G108" s="10">
        <v>56.51885033919973</v>
      </c>
      <c r="H108" t="s">
        <v>223</v>
      </c>
      <c r="I108">
        <v>-2.4101744650890491</v>
      </c>
      <c r="J108" s="10">
        <f t="shared" si="21"/>
        <v>-7.4101744650890495</v>
      </c>
      <c r="L108" s="10">
        <f t="shared" si="26"/>
        <v>-2.4478579999999983</v>
      </c>
      <c r="M108">
        <f t="shared" si="22"/>
        <v>3.5656770026936879E-3</v>
      </c>
      <c r="N108">
        <f t="shared" si="23"/>
        <v>2.2499336888831449E-3</v>
      </c>
      <c r="O108" s="10">
        <f t="shared" si="24"/>
        <v>2.2499336888831449E-3</v>
      </c>
      <c r="P108" s="10" t="s">
        <v>159</v>
      </c>
      <c r="R108">
        <f t="shared" si="25"/>
        <v>2.5521420000000017</v>
      </c>
      <c r="S108">
        <f>$S$3*INDEX(Descriptors!I$5:I$53,MATCH(SingleSite_QSAR1!$A108,Descriptors!$B$5:$B$53,0))</f>
        <v>8.8953600000000002</v>
      </c>
      <c r="T108">
        <f>$T$3*INDEX(Descriptors!M$5:M$53,MATCH(SingleSite_QSAR1!$A108,Descriptors!$B$5:$B$53,0))</f>
        <v>-4.5347400000000002</v>
      </c>
      <c r="U108">
        <f>$U$3*INDEX(Descriptors!V$5:V$53,MATCH(SingleSite_QSAR1!$A108,Descriptors!$B$5:$B$53,0))</f>
        <v>-2.7411300000000001</v>
      </c>
      <c r="V108">
        <f>$V$3*INDEX(Descriptors!O$5:O$53,MATCH(SingleSite_QSAR1!$A108,Descriptors!$B$5:$B$53,0))</f>
        <v>-14.439360000000001</v>
      </c>
      <c r="W108">
        <f>$W$3*INDEX(Descriptors!X$5:X$53,MATCH(SingleSite_QSAR1!$A108,Descriptors!$B$5:$B$53,0))</f>
        <v>-10.891637999999999</v>
      </c>
      <c r="X108">
        <f>$X$3*INDEX(Descriptors!Y$5:Y$53,MATCH(SingleSite_QSAR1!$A108,Descriptors!$B$5:$B$53,0))</f>
        <v>8.2692900000000016</v>
      </c>
      <c r="Y108">
        <f>$Y$3*INDEX(Descriptors!AA$5:AA$53,MATCH(SingleSite_QSAR1!$A108,Descriptors!$B$5:$B$53,0))</f>
        <v>21.330336000000003</v>
      </c>
      <c r="Z108">
        <f>$Z$3*INDEX(Descriptors!AB$5:AB$53,MATCH(SingleSite_QSAR1!$A108,Descriptors!$B$5:$B$53,0))</f>
        <v>-1.288896</v>
      </c>
      <c r="AA108">
        <f>$AA$3*INDEX(Descriptors!P$5:P$53,MATCH(SingleSite_QSAR1!$A108,Descriptors!$B$5:$B$53,0))</f>
        <v>-5.8199999999999995E-2</v>
      </c>
      <c r="AB108">
        <f>$AB$3*INDEX(Descriptors!Q$5:Q$53,MATCH(SingleSite_QSAR1!$A108,Descriptors!$B$5:$B$53,0))</f>
        <v>0.48971999999999999</v>
      </c>
      <c r="AC108">
        <f>$AC$3*INDEX(Descriptors!R$5:R$53,MATCH(SingleSite_QSAR1!$A108,Descriptors!$B$5:$B$53,0))</f>
        <v>-0.3196</v>
      </c>
      <c r="AD108">
        <f>$AD$3*INDEX(Descriptors!AC$5:AC$53,MATCH(SingleSite_QSAR1!$A108,Descriptors!$B$5:$B$53,0))</f>
        <v>0</v>
      </c>
    </row>
    <row r="109" spans="1:30" x14ac:dyDescent="0.3">
      <c r="A109" t="s">
        <v>264</v>
      </c>
      <c r="B109" t="s">
        <v>265</v>
      </c>
      <c r="C109" s="38" t="s">
        <v>191</v>
      </c>
      <c r="D109" t="s">
        <v>255</v>
      </c>
      <c r="E109" t="s">
        <v>249</v>
      </c>
      <c r="G109" s="10">
        <v>4.1828928885398895</v>
      </c>
      <c r="H109" t="s">
        <v>223</v>
      </c>
      <c r="I109">
        <v>-1.2794578896217894</v>
      </c>
      <c r="J109" s="10">
        <f t="shared" si="21"/>
        <v>-6.2794578896217894</v>
      </c>
      <c r="L109" s="10">
        <f t="shared" si="26"/>
        <v>-2.4711649999999992</v>
      </c>
      <c r="M109">
        <f t="shared" si="22"/>
        <v>3.3793642079810574E-3</v>
      </c>
      <c r="N109">
        <f t="shared" si="23"/>
        <v>2.3739781563317584E-3</v>
      </c>
      <c r="O109" s="10">
        <f t="shared" si="24"/>
        <v>2.3739781563317584E-3</v>
      </c>
      <c r="P109" s="10" t="s">
        <v>159</v>
      </c>
      <c r="R109">
        <f t="shared" si="25"/>
        <v>2.5288350000000008</v>
      </c>
      <c r="S109">
        <f>$S$3*INDEX(Descriptors!I$5:I$53,MATCH(SingleSite_QSAR1!$A109,Descriptors!$B$5:$B$53,0))</f>
        <v>8.8953600000000002</v>
      </c>
      <c r="T109">
        <f>$T$3*INDEX(Descriptors!M$5:M$53,MATCH(SingleSite_QSAR1!$A109,Descriptors!$B$5:$B$53,0))</f>
        <v>-4.5347400000000002</v>
      </c>
      <c r="U109">
        <f>$U$3*INDEX(Descriptors!V$5:V$53,MATCH(SingleSite_QSAR1!$A109,Descriptors!$B$5:$B$53,0))</f>
        <v>-2.7890100000000002</v>
      </c>
      <c r="V109">
        <f>$V$3*INDEX(Descriptors!O$5:O$53,MATCH(SingleSite_QSAR1!$A109,Descriptors!$B$5:$B$53,0))</f>
        <v>-14.439360000000001</v>
      </c>
      <c r="W109">
        <f>$W$3*INDEX(Descriptors!X$5:X$53,MATCH(SingleSite_QSAR1!$A109,Descriptors!$B$5:$B$53,0))</f>
        <v>-10.837719</v>
      </c>
      <c r="X109">
        <f>$X$3*INDEX(Descriptors!Y$5:Y$53,MATCH(SingleSite_QSAR1!$A109,Descriptors!$B$5:$B$53,0))</f>
        <v>8.2560060000000011</v>
      </c>
      <c r="Y109">
        <f>$Y$3*INDEX(Descriptors!AA$5:AA$53,MATCH(SingleSite_QSAR1!$A109,Descriptors!$B$5:$B$53,0))</f>
        <v>21.314274000000001</v>
      </c>
      <c r="Z109">
        <f>$Z$3*INDEX(Descriptors!AB$5:AB$53,MATCH(SingleSite_QSAR1!$A109,Descriptors!$B$5:$B$53,0))</f>
        <v>-1.288896</v>
      </c>
      <c r="AA109">
        <f>$AA$3*INDEX(Descriptors!P$5:P$53,MATCH(SingleSite_QSAR1!$A109,Descriptors!$B$5:$B$53,0))</f>
        <v>-5.8199999999999995E-2</v>
      </c>
      <c r="AB109">
        <f>$AB$3*INDEX(Descriptors!Q$5:Q$53,MATCH(SingleSite_QSAR1!$A109,Descriptors!$B$5:$B$53,0))</f>
        <v>0.48971999999999999</v>
      </c>
      <c r="AC109">
        <f>$AC$3*INDEX(Descriptors!R$5:R$53,MATCH(SingleSite_QSAR1!$A109,Descriptors!$B$5:$B$53,0))</f>
        <v>-0.3196</v>
      </c>
      <c r="AD109">
        <f>$AD$3*INDEX(Descriptors!AC$5:AC$53,MATCH(SingleSite_QSAR1!$A109,Descriptors!$B$5:$B$53,0))</f>
        <v>0</v>
      </c>
    </row>
    <row r="110" spans="1:30" x14ac:dyDescent="0.3">
      <c r="A110" t="s">
        <v>266</v>
      </c>
      <c r="B110" t="s">
        <v>251</v>
      </c>
      <c r="C110" s="38" t="s">
        <v>191</v>
      </c>
      <c r="D110" t="s">
        <v>252</v>
      </c>
      <c r="E110" t="s">
        <v>249</v>
      </c>
      <c r="G110" s="10">
        <v>6.7581258768580472</v>
      </c>
      <c r="H110" t="s">
        <v>223</v>
      </c>
      <c r="I110">
        <v>-1.4878074225738134</v>
      </c>
      <c r="J110" s="10">
        <f t="shared" si="21"/>
        <v>-6.4878074225738134</v>
      </c>
      <c r="L110" s="10">
        <f t="shared" si="26"/>
        <v>-2.4478579999999983</v>
      </c>
      <c r="M110">
        <f t="shared" si="22"/>
        <v>3.5656770026936879E-3</v>
      </c>
      <c r="N110">
        <f t="shared" si="23"/>
        <v>2.2499336888831449E-3</v>
      </c>
      <c r="O110" s="10">
        <f t="shared" si="24"/>
        <v>2.2499336888831449E-3</v>
      </c>
      <c r="P110" s="10" t="s">
        <v>159</v>
      </c>
      <c r="R110">
        <f t="shared" si="25"/>
        <v>2.5521420000000017</v>
      </c>
      <c r="S110">
        <f>$S$3*INDEX(Descriptors!I$5:I$53,MATCH(SingleSite_QSAR1!$A110,Descriptors!$B$5:$B$53,0))</f>
        <v>8.8953600000000002</v>
      </c>
      <c r="T110">
        <f>$T$3*INDEX(Descriptors!M$5:M$53,MATCH(SingleSite_QSAR1!$A110,Descriptors!$B$5:$B$53,0))</f>
        <v>-4.5347400000000002</v>
      </c>
      <c r="U110">
        <f>$U$3*INDEX(Descriptors!V$5:V$53,MATCH(SingleSite_QSAR1!$A110,Descriptors!$B$5:$B$53,0))</f>
        <v>-2.7411300000000001</v>
      </c>
      <c r="V110">
        <f>$V$3*INDEX(Descriptors!O$5:O$53,MATCH(SingleSite_QSAR1!$A110,Descriptors!$B$5:$B$53,0))</f>
        <v>-14.439360000000001</v>
      </c>
      <c r="W110">
        <f>$W$3*INDEX(Descriptors!X$5:X$53,MATCH(SingleSite_QSAR1!$A110,Descriptors!$B$5:$B$53,0))</f>
        <v>-10.891637999999999</v>
      </c>
      <c r="X110">
        <f>$X$3*INDEX(Descriptors!Y$5:Y$53,MATCH(SingleSite_QSAR1!$A110,Descriptors!$B$5:$B$53,0))</f>
        <v>8.2692900000000016</v>
      </c>
      <c r="Y110">
        <f>$Y$3*INDEX(Descriptors!AA$5:AA$53,MATCH(SingleSite_QSAR1!$A110,Descriptors!$B$5:$B$53,0))</f>
        <v>21.330336000000003</v>
      </c>
      <c r="Z110">
        <f>$Z$3*INDEX(Descriptors!AB$5:AB$53,MATCH(SingleSite_QSAR1!$A110,Descriptors!$B$5:$B$53,0))</f>
        <v>-1.288896</v>
      </c>
      <c r="AA110">
        <f>$AA$3*INDEX(Descriptors!P$5:P$53,MATCH(SingleSite_QSAR1!$A110,Descriptors!$B$5:$B$53,0))</f>
        <v>-5.8199999999999995E-2</v>
      </c>
      <c r="AB110">
        <f>$AB$3*INDEX(Descriptors!Q$5:Q$53,MATCH(SingleSite_QSAR1!$A110,Descriptors!$B$5:$B$53,0))</f>
        <v>0.48971999999999999</v>
      </c>
      <c r="AC110">
        <f>$AC$3*INDEX(Descriptors!R$5:R$53,MATCH(SingleSite_QSAR1!$A110,Descriptors!$B$5:$B$53,0))</f>
        <v>-0.3196</v>
      </c>
      <c r="AD110">
        <f>$AD$3*INDEX(Descriptors!AC$5:AC$53,MATCH(SingleSite_QSAR1!$A110,Descriptors!$B$5:$B$53,0))</f>
        <v>0</v>
      </c>
    </row>
    <row r="111" spans="1:30" x14ac:dyDescent="0.3">
      <c r="A111" t="s">
        <v>264</v>
      </c>
      <c r="B111" t="s">
        <v>265</v>
      </c>
      <c r="C111" s="38" t="s">
        <v>191</v>
      </c>
      <c r="D111" t="s">
        <v>255</v>
      </c>
      <c r="E111" t="s">
        <v>249</v>
      </c>
      <c r="G111" s="10">
        <v>71.933082249890532</v>
      </c>
      <c r="H111" t="s">
        <v>223</v>
      </c>
      <c r="I111">
        <v>-0.51490981560906224</v>
      </c>
      <c r="J111" s="10">
        <f t="shared" si="21"/>
        <v>-5.5149098156090623</v>
      </c>
      <c r="L111" s="10">
        <f t="shared" si="26"/>
        <v>-2.4711649999999992</v>
      </c>
      <c r="M111">
        <f t="shared" si="22"/>
        <v>3.3793642079810574E-3</v>
      </c>
      <c r="N111">
        <f t="shared" si="23"/>
        <v>2.3739781563317584E-3</v>
      </c>
      <c r="O111" s="10">
        <f t="shared" si="24"/>
        <v>2.3739781563317584E-3</v>
      </c>
      <c r="P111" s="10" t="s">
        <v>159</v>
      </c>
      <c r="R111">
        <f t="shared" si="25"/>
        <v>2.5288350000000008</v>
      </c>
      <c r="S111">
        <f>$S$3*INDEX(Descriptors!I$5:I$53,MATCH(SingleSite_QSAR1!$A111,Descriptors!$B$5:$B$53,0))</f>
        <v>8.8953600000000002</v>
      </c>
      <c r="T111">
        <f>$T$3*INDEX(Descriptors!M$5:M$53,MATCH(SingleSite_QSAR1!$A111,Descriptors!$B$5:$B$53,0))</f>
        <v>-4.5347400000000002</v>
      </c>
      <c r="U111">
        <f>$U$3*INDEX(Descriptors!V$5:V$53,MATCH(SingleSite_QSAR1!$A111,Descriptors!$B$5:$B$53,0))</f>
        <v>-2.7890100000000002</v>
      </c>
      <c r="V111">
        <f>$V$3*INDEX(Descriptors!O$5:O$53,MATCH(SingleSite_QSAR1!$A111,Descriptors!$B$5:$B$53,0))</f>
        <v>-14.439360000000001</v>
      </c>
      <c r="W111">
        <f>$W$3*INDEX(Descriptors!X$5:X$53,MATCH(SingleSite_QSAR1!$A111,Descriptors!$B$5:$B$53,0))</f>
        <v>-10.837719</v>
      </c>
      <c r="X111">
        <f>$X$3*INDEX(Descriptors!Y$5:Y$53,MATCH(SingleSite_QSAR1!$A111,Descriptors!$B$5:$B$53,0))</f>
        <v>8.2560060000000011</v>
      </c>
      <c r="Y111">
        <f>$Y$3*INDEX(Descriptors!AA$5:AA$53,MATCH(SingleSite_QSAR1!$A111,Descriptors!$B$5:$B$53,0))</f>
        <v>21.314274000000001</v>
      </c>
      <c r="Z111">
        <f>$Z$3*INDEX(Descriptors!AB$5:AB$53,MATCH(SingleSite_QSAR1!$A111,Descriptors!$B$5:$B$53,0))</f>
        <v>-1.288896</v>
      </c>
      <c r="AA111">
        <f>$AA$3*INDEX(Descriptors!P$5:P$53,MATCH(SingleSite_QSAR1!$A111,Descriptors!$B$5:$B$53,0))</f>
        <v>-5.8199999999999995E-2</v>
      </c>
      <c r="AB111">
        <f>$AB$3*INDEX(Descriptors!Q$5:Q$53,MATCH(SingleSite_QSAR1!$A111,Descriptors!$B$5:$B$53,0))</f>
        <v>0.48971999999999999</v>
      </c>
      <c r="AC111">
        <f>$AC$3*INDEX(Descriptors!R$5:R$53,MATCH(SingleSite_QSAR1!$A111,Descriptors!$B$5:$B$53,0))</f>
        <v>-0.3196</v>
      </c>
      <c r="AD111">
        <f>$AD$3*INDEX(Descriptors!AC$5:AC$53,MATCH(SingleSite_QSAR1!$A111,Descriptors!$B$5:$B$53,0))</f>
        <v>0</v>
      </c>
    </row>
    <row r="112" spans="1:30" x14ac:dyDescent="0.3">
      <c r="A112" t="s">
        <v>266</v>
      </c>
      <c r="B112" t="s">
        <v>251</v>
      </c>
      <c r="C112" s="38" t="s">
        <v>191</v>
      </c>
      <c r="D112" t="s">
        <v>252</v>
      </c>
      <c r="E112" t="s">
        <v>249</v>
      </c>
      <c r="G112" s="10">
        <v>106.68726805601737</v>
      </c>
      <c r="H112" t="s">
        <v>223</v>
      </c>
      <c r="I112">
        <v>-0.68609374016999936</v>
      </c>
      <c r="J112" s="10">
        <f t="shared" si="21"/>
        <v>-5.6860937401699996</v>
      </c>
      <c r="L112" s="10">
        <f t="shared" si="26"/>
        <v>-2.4478579999999983</v>
      </c>
      <c r="M112">
        <f t="shared" si="22"/>
        <v>3.5656770026936879E-3</v>
      </c>
      <c r="N112">
        <f t="shared" si="23"/>
        <v>2.2499336888831449E-3</v>
      </c>
      <c r="O112" s="10">
        <f t="shared" si="24"/>
        <v>2.2499336888831449E-3</v>
      </c>
      <c r="P112" s="10" t="s">
        <v>159</v>
      </c>
      <c r="R112">
        <f t="shared" si="25"/>
        <v>2.5521420000000017</v>
      </c>
      <c r="S112">
        <f>$S$3*INDEX(Descriptors!I$5:I$53,MATCH(SingleSite_QSAR1!$A112,Descriptors!$B$5:$B$53,0))</f>
        <v>8.8953600000000002</v>
      </c>
      <c r="T112">
        <f>$T$3*INDEX(Descriptors!M$5:M$53,MATCH(SingleSite_QSAR1!$A112,Descriptors!$B$5:$B$53,0))</f>
        <v>-4.5347400000000002</v>
      </c>
      <c r="U112">
        <f>$U$3*INDEX(Descriptors!V$5:V$53,MATCH(SingleSite_QSAR1!$A112,Descriptors!$B$5:$B$53,0))</f>
        <v>-2.7411300000000001</v>
      </c>
      <c r="V112">
        <f>$V$3*INDEX(Descriptors!O$5:O$53,MATCH(SingleSite_QSAR1!$A112,Descriptors!$B$5:$B$53,0))</f>
        <v>-14.439360000000001</v>
      </c>
      <c r="W112">
        <f>$W$3*INDEX(Descriptors!X$5:X$53,MATCH(SingleSite_QSAR1!$A112,Descriptors!$B$5:$B$53,0))</f>
        <v>-10.891637999999999</v>
      </c>
      <c r="X112">
        <f>$X$3*INDEX(Descriptors!Y$5:Y$53,MATCH(SingleSite_QSAR1!$A112,Descriptors!$B$5:$B$53,0))</f>
        <v>8.2692900000000016</v>
      </c>
      <c r="Y112">
        <f>$Y$3*INDEX(Descriptors!AA$5:AA$53,MATCH(SingleSite_QSAR1!$A112,Descriptors!$B$5:$B$53,0))</f>
        <v>21.330336000000003</v>
      </c>
      <c r="Z112">
        <f>$Z$3*INDEX(Descriptors!AB$5:AB$53,MATCH(SingleSite_QSAR1!$A112,Descriptors!$B$5:$B$53,0))</f>
        <v>-1.288896</v>
      </c>
      <c r="AA112">
        <f>$AA$3*INDEX(Descriptors!P$5:P$53,MATCH(SingleSite_QSAR1!$A112,Descriptors!$B$5:$B$53,0))</f>
        <v>-5.8199999999999995E-2</v>
      </c>
      <c r="AB112">
        <f>$AB$3*INDEX(Descriptors!Q$5:Q$53,MATCH(SingleSite_QSAR1!$A112,Descriptors!$B$5:$B$53,0))</f>
        <v>0.48971999999999999</v>
      </c>
      <c r="AC112">
        <f>$AC$3*INDEX(Descriptors!R$5:R$53,MATCH(SingleSite_QSAR1!$A112,Descriptors!$B$5:$B$53,0))</f>
        <v>-0.3196</v>
      </c>
      <c r="AD112">
        <f>$AD$3*INDEX(Descriptors!AC$5:AC$53,MATCH(SingleSite_QSAR1!$A112,Descriptors!$B$5:$B$53,0))</f>
        <v>0</v>
      </c>
    </row>
    <row r="114" spans="9:17" x14ac:dyDescent="0.3">
      <c r="J114" t="s">
        <v>412</v>
      </c>
      <c r="K114" t="s">
        <v>329</v>
      </c>
      <c r="L114" s="10" t="s">
        <v>379</v>
      </c>
      <c r="N114" s="10" t="s">
        <v>380</v>
      </c>
    </row>
    <row r="115" spans="9:17" x14ac:dyDescent="0.3">
      <c r="I115" s="45" t="s">
        <v>371</v>
      </c>
      <c r="J115" s="54">
        <f>COUNT($L$5:$L$21)+COUNT($L$26:$L$36)</f>
        <v>28</v>
      </c>
      <c r="K115" s="57">
        <f>SUMXMY2(L$5:L$21,J$5:J$21)+SUMXMY2(L$26:L$36,J$26:J$36)</f>
        <v>245.88740845400471</v>
      </c>
      <c r="L115" s="10">
        <f t="shared" ref="L115" si="27">SQRT(K115/J115)</f>
        <v>2.9633921709877682</v>
      </c>
      <c r="N115" s="10">
        <f>SingleSite_QSAR2!L115</f>
        <v>1.0800777317529136</v>
      </c>
      <c r="P115" s="54"/>
      <c r="Q115" s="56"/>
    </row>
    <row r="116" spans="9:17" x14ac:dyDescent="0.3">
      <c r="I116" s="45" t="s">
        <v>413</v>
      </c>
      <c r="J116" s="54">
        <f>COUNT($L$5:$L$21)+COUNT($L$26:$L$33)</f>
        <v>25</v>
      </c>
      <c r="K116" s="57">
        <f>SUMXMY2(L$5:L$21,J$5:J$21)+SUMXMY2(L$26:L$33,J$26:J$33)</f>
        <v>165.18668584798243</v>
      </c>
      <c r="L116" s="10">
        <f>SQRT(K116/J116)</f>
        <v>2.5704994522308886</v>
      </c>
      <c r="N116" s="10">
        <f>SingleSite_QSAR2!L116</f>
        <v>1.0289021693654647</v>
      </c>
      <c r="P116" s="54"/>
      <c r="Q116" s="56"/>
    </row>
    <row r="117" spans="9:17" x14ac:dyDescent="0.3">
      <c r="I117" s="45" t="s">
        <v>372</v>
      </c>
      <c r="J117" s="54">
        <f>COUNT($L$5:$L$21)+COUNT($L$26:$L$27)</f>
        <v>19</v>
      </c>
      <c r="K117" s="57">
        <f>SUMXMY2(L$5:L$21,J$5:J$21)+SUMXMY2(L$26:L$27,J$26:J$27)</f>
        <v>86.880789464471704</v>
      </c>
      <c r="L117" s="10">
        <f t="shared" ref="L117:L119" si="28">SQRT(K117/J117)</f>
        <v>2.1383809599108008</v>
      </c>
      <c r="N117" s="10">
        <f>SingleSite_QSAR2!L117</f>
        <v>1.1227265884626665</v>
      </c>
      <c r="P117" s="54"/>
      <c r="Q117" s="56"/>
    </row>
    <row r="118" spans="9:17" x14ac:dyDescent="0.3">
      <c r="I118" s="45" t="s">
        <v>374</v>
      </c>
      <c r="J118">
        <f>COUNT($L$28:$L$33)</f>
        <v>6</v>
      </c>
      <c r="K118" s="57">
        <f>SUMXMY2(L$28:L$33,J$28:J$33)</f>
        <v>78.305896383510728</v>
      </c>
      <c r="L118" s="10">
        <f t="shared" si="28"/>
        <v>3.612614389965406</v>
      </c>
      <c r="N118" s="10">
        <f>SingleSite_QSAR2!L118</f>
        <v>0.6475861585849213</v>
      </c>
    </row>
    <row r="119" spans="9:17" x14ac:dyDescent="0.3">
      <c r="I119" s="45" t="s">
        <v>373</v>
      </c>
      <c r="J119">
        <f>COUNT($L$34:$L$36)</f>
        <v>3</v>
      </c>
      <c r="K119" s="57">
        <f>SUMXMY2(L$34:L$36,J$34:J$36)</f>
        <v>80.700722606022282</v>
      </c>
      <c r="L119" s="10">
        <f t="shared" si="28"/>
        <v>5.1865442125440415</v>
      </c>
      <c r="N119" s="10">
        <f>SingleSite_QSAR2!L119</f>
        <v>1.4373481986485324</v>
      </c>
    </row>
    <row r="121" spans="9:17" x14ac:dyDescent="0.3">
      <c r="I121" s="45" t="s">
        <v>375</v>
      </c>
      <c r="J121" s="54">
        <f>COUNT(J$40:J$64)</f>
        <v>25</v>
      </c>
      <c r="K121" s="57">
        <f>SUMXMY2(L$40:L$64,J$40:J$64)</f>
        <v>58.695948269131961</v>
      </c>
      <c r="L121" s="10">
        <f t="shared" ref="L121:L125" si="29">SQRT(K121/J121)</f>
        <v>1.5322656201733686</v>
      </c>
      <c r="N121" s="10">
        <f>SingleSite_QSAR2!L121</f>
        <v>1.3940448670447467</v>
      </c>
    </row>
    <row r="122" spans="9:17" x14ac:dyDescent="0.3">
      <c r="I122" s="45" t="s">
        <v>414</v>
      </c>
      <c r="J122" s="54">
        <f>COUNT(J$40:J$61)</f>
        <v>22</v>
      </c>
      <c r="K122" s="57">
        <f>SUMXMY2(L$40:L$61,J$40:J$61)</f>
        <v>38.295377578752344</v>
      </c>
      <c r="L122" s="10">
        <f t="shared" si="29"/>
        <v>1.3193555172327052</v>
      </c>
      <c r="N122" s="10">
        <f>SingleSite_QSAR2!L122</f>
        <v>1.3841595807758891</v>
      </c>
    </row>
    <row r="123" spans="9:17" x14ac:dyDescent="0.3">
      <c r="I123" s="45" t="s">
        <v>376</v>
      </c>
      <c r="J123" s="54">
        <f>COUNT(J$40:J$55)</f>
        <v>16</v>
      </c>
      <c r="K123" s="57">
        <f>SUMXMY2(L$40:L$55,J$40:J$55)</f>
        <v>21.886298548247613</v>
      </c>
      <c r="L123" s="10">
        <f t="shared" si="29"/>
        <v>1.1695698607887755</v>
      </c>
      <c r="N123" s="10">
        <f>SingleSite_QSAR2!L123</f>
        <v>0.66019184489436278</v>
      </c>
    </row>
    <row r="124" spans="9:17" x14ac:dyDescent="0.3">
      <c r="I124" s="45" t="s">
        <v>377</v>
      </c>
      <c r="J124" s="54">
        <f>COUNT(J$56:J$61)</f>
        <v>6</v>
      </c>
      <c r="K124" s="57">
        <f>SUMXMY2(L$56:L$61,J$56:J$61)</f>
        <v>16.409079030504731</v>
      </c>
      <c r="L124" s="10">
        <f t="shared" si="29"/>
        <v>1.6537371330063679</v>
      </c>
      <c r="N124" s="10">
        <f>SingleSite_QSAR2!L124</f>
        <v>2.4212977938198317</v>
      </c>
    </row>
    <row r="125" spans="9:17" x14ac:dyDescent="0.3">
      <c r="I125" s="45" t="s">
        <v>378</v>
      </c>
      <c r="J125" s="54">
        <f>COUNT(J$62:J$64)</f>
        <v>3</v>
      </c>
      <c r="K125" s="57">
        <f>SUMXMY2(L$62:L$64,J$62:J$64)</f>
        <v>20.40057069037961</v>
      </c>
      <c r="L125" s="10">
        <f t="shared" si="29"/>
        <v>2.6077174367876856</v>
      </c>
      <c r="N125" s="10">
        <f>SingleSite_QSAR2!L125</f>
        <v>1.4644995609609073</v>
      </c>
    </row>
  </sheetData>
  <conditionalFormatting sqref="A36">
    <cfRule type="duplicateValues" dxfId="15" priority="3"/>
  </conditionalFormatting>
  <conditionalFormatting sqref="A64">
    <cfRule type="duplicateValues" dxfId="14" priority="1"/>
  </conditionalFormatting>
  <conditionalFormatting sqref="B36">
    <cfRule type="duplicateValues" dxfId="13" priority="2"/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C2BAF-B542-4306-B55F-4A05FA611F0D}">
  <dimension ref="A1:AS34"/>
  <sheetViews>
    <sheetView workbookViewId="0"/>
  </sheetViews>
  <sheetFormatPr defaultRowHeight="14.4" x14ac:dyDescent="0.3"/>
  <cols>
    <col min="1" max="1" width="34.33203125" bestFit="1" customWidth="1"/>
    <col min="2" max="2" width="98.5546875" style="2" bestFit="1" customWidth="1"/>
    <col min="3" max="3" width="47.6640625" bestFit="1" customWidth="1"/>
    <col min="4" max="4" width="51.109375" bestFit="1" customWidth="1"/>
    <col min="5" max="5" width="11.88671875" style="22" customWidth="1"/>
    <col min="6" max="6" width="12.33203125" customWidth="1"/>
    <col min="7" max="7" width="10.88671875" customWidth="1"/>
    <col min="8" max="8" width="10.44140625" customWidth="1"/>
    <col min="10" max="10" width="10.88671875" style="22" customWidth="1"/>
    <col min="11" max="11" width="10.44140625" customWidth="1"/>
    <col min="13" max="13" width="11.88671875" style="22" customWidth="1"/>
    <col min="14" max="14" width="12.33203125" customWidth="1"/>
    <col min="15" max="15" width="10.88671875" customWidth="1"/>
    <col min="16" max="16" width="10.44140625" customWidth="1"/>
    <col min="18" max="18" width="8.88671875" style="28"/>
    <col min="19" max="31" width="8.88671875" style="2"/>
    <col min="34" max="34" width="10.109375" style="10" customWidth="1"/>
    <col min="37" max="37" width="9.5546875" style="10" customWidth="1"/>
    <col min="38" max="41" width="8.88671875" style="10"/>
  </cols>
  <sheetData>
    <row r="1" spans="1:45" x14ac:dyDescent="0.3">
      <c r="A1" s="1" t="s">
        <v>323</v>
      </c>
      <c r="E1" s="22" t="s">
        <v>299</v>
      </c>
      <c r="I1" s="10"/>
      <c r="J1" s="22" t="s">
        <v>300</v>
      </c>
      <c r="L1" s="10"/>
      <c r="M1" s="22" t="s">
        <v>269</v>
      </c>
      <c r="Q1" s="10"/>
      <c r="R1" s="28" t="s">
        <v>1</v>
      </c>
      <c r="S1" s="2" t="s">
        <v>99</v>
      </c>
      <c r="T1" s="2" t="s">
        <v>100</v>
      </c>
      <c r="U1" s="2" t="s">
        <v>4</v>
      </c>
      <c r="V1" s="2" t="s">
        <v>5</v>
      </c>
      <c r="W1" s="2" t="s">
        <v>6</v>
      </c>
      <c r="X1" s="2" t="s">
        <v>7</v>
      </c>
      <c r="Y1" s="2" t="s">
        <v>8</v>
      </c>
      <c r="Z1" s="2" t="s">
        <v>9</v>
      </c>
      <c r="AA1" s="2" t="s">
        <v>10</v>
      </c>
      <c r="AB1" s="2" t="s">
        <v>11</v>
      </c>
      <c r="AC1" s="2" t="s">
        <v>12</v>
      </c>
      <c r="AD1" s="2" t="s">
        <v>101</v>
      </c>
      <c r="AE1" s="2" t="s">
        <v>102</v>
      </c>
      <c r="AF1" t="s">
        <v>103</v>
      </c>
      <c r="AH1" s="3"/>
      <c r="AI1" s="1"/>
      <c r="AJ1" s="1"/>
      <c r="AK1" s="3"/>
      <c r="AL1" s="3"/>
      <c r="AM1" s="3"/>
      <c r="AN1" s="3"/>
      <c r="AO1" s="3"/>
      <c r="AP1" s="1"/>
      <c r="AQ1" s="1"/>
      <c r="AR1" s="32" t="s">
        <v>324</v>
      </c>
      <c r="AS1" s="33" t="s">
        <v>325</v>
      </c>
    </row>
    <row r="2" spans="1:45" s="1" customFormat="1" x14ac:dyDescent="0.3">
      <c r="A2" s="1" t="s">
        <v>0</v>
      </c>
      <c r="B2" s="16" t="s">
        <v>312</v>
      </c>
      <c r="C2" s="1" t="s">
        <v>313</v>
      </c>
      <c r="D2" s="1" t="s">
        <v>314</v>
      </c>
      <c r="E2" s="23" t="s">
        <v>96</v>
      </c>
      <c r="F2" s="21" t="s">
        <v>97</v>
      </c>
      <c r="G2" s="10" t="s">
        <v>98</v>
      </c>
      <c r="H2" s="10" t="s">
        <v>281</v>
      </c>
      <c r="I2" s="10" t="s">
        <v>277</v>
      </c>
      <c r="J2" s="23" t="s">
        <v>98</v>
      </c>
      <c r="K2" s="10" t="s">
        <v>281</v>
      </c>
      <c r="L2" s="10" t="s">
        <v>277</v>
      </c>
      <c r="M2" s="23" t="s">
        <v>96</v>
      </c>
      <c r="N2" s="21" t="s">
        <v>97</v>
      </c>
      <c r="O2" s="10" t="s">
        <v>98</v>
      </c>
      <c r="P2" s="10" t="s">
        <v>98</v>
      </c>
      <c r="Q2" s="10" t="s">
        <v>277</v>
      </c>
      <c r="R2" s="29" t="s">
        <v>1</v>
      </c>
      <c r="S2" s="16" t="s">
        <v>2</v>
      </c>
      <c r="T2" s="16" t="s">
        <v>3</v>
      </c>
      <c r="U2" s="16" t="s">
        <v>4</v>
      </c>
      <c r="V2" s="16" t="s">
        <v>5</v>
      </c>
      <c r="W2" s="16" t="s">
        <v>6</v>
      </c>
      <c r="X2" s="16" t="s">
        <v>7</v>
      </c>
      <c r="Y2" s="17" t="s">
        <v>8</v>
      </c>
      <c r="Z2" s="17" t="s">
        <v>9</v>
      </c>
      <c r="AA2" s="17" t="s">
        <v>10</v>
      </c>
      <c r="AB2" s="16" t="s">
        <v>11</v>
      </c>
      <c r="AC2" s="16" t="s">
        <v>12</v>
      </c>
      <c r="AD2" s="16" t="s">
        <v>13</v>
      </c>
      <c r="AE2" s="16" t="s">
        <v>14</v>
      </c>
      <c r="AF2" s="1" t="s">
        <v>15</v>
      </c>
      <c r="AH2" s="3" t="s">
        <v>315</v>
      </c>
      <c r="AI2" s="1" t="s">
        <v>16</v>
      </c>
      <c r="AK2" s="3" t="s">
        <v>120</v>
      </c>
      <c r="AL2" s="3" t="s">
        <v>17</v>
      </c>
      <c r="AM2" s="3"/>
      <c r="AN2" s="3" t="s">
        <v>121</v>
      </c>
      <c r="AO2" s="3" t="s">
        <v>17</v>
      </c>
      <c r="AR2" s="1" t="s">
        <v>18</v>
      </c>
    </row>
    <row r="3" spans="1:45" x14ac:dyDescent="0.3">
      <c r="A3" t="s">
        <v>30</v>
      </c>
      <c r="B3" s="2" t="s">
        <v>91</v>
      </c>
      <c r="C3" t="s">
        <v>21</v>
      </c>
      <c r="D3" t="s">
        <v>22</v>
      </c>
      <c r="E3" s="23">
        <f t="shared" ref="E3:E30" si="0">AN3-5</f>
        <v>-1.6715163952711656</v>
      </c>
      <c r="F3" s="10">
        <f>10^(E3)</f>
        <v>2.1305101360562535E-2</v>
      </c>
      <c r="G3">
        <f t="shared" ref="G3:G30" si="1">(LN(2)/(F3))/(60*60*24)</f>
        <v>3.7655473570694992E-4</v>
      </c>
      <c r="H3" s="10">
        <f t="shared" ref="H3:H13" si="2">G3*86400</f>
        <v>32.534329165080472</v>
      </c>
      <c r="I3" t="s">
        <v>138</v>
      </c>
      <c r="J3" s="22">
        <f>(LN(2)/(10^(AH3-5)))/(60*60*24)</f>
        <v>5.0738977877162235E-6</v>
      </c>
      <c r="K3" s="10">
        <f t="shared" ref="K3:K13" si="3">J3*86400</f>
        <v>0.43838476885868172</v>
      </c>
      <c r="L3" t="s">
        <v>138</v>
      </c>
      <c r="M3" s="23">
        <f>AK3-5</f>
        <v>-0.89178199999999563</v>
      </c>
      <c r="N3">
        <f t="shared" ref="N3:N30" si="4">10^(M3)</f>
        <v>0.1282974427447717</v>
      </c>
      <c r="O3">
        <f t="shared" ref="O3:O30" si="5">(LN(2)/(N3))/(60*60*24)</f>
        <v>6.2530761645779838E-5</v>
      </c>
      <c r="P3" s="10">
        <f t="shared" ref="P3:P6" si="6">O3*86400</f>
        <v>5.4026578061953776</v>
      </c>
      <c r="Q3" t="s">
        <v>138</v>
      </c>
      <c r="R3" s="28">
        <v>-8.0399999999999991</v>
      </c>
      <c r="S3" s="2">
        <v>2.2999999999999998</v>
      </c>
      <c r="T3" s="2">
        <v>12.77</v>
      </c>
      <c r="U3" s="2">
        <v>1.1659999999999999</v>
      </c>
      <c r="V3" s="2">
        <v>0.76</v>
      </c>
      <c r="W3" s="2">
        <v>1.4570000000000001</v>
      </c>
      <c r="X3" s="2">
        <v>1.484</v>
      </c>
      <c r="Y3" s="2">
        <v>0.434</v>
      </c>
      <c r="Z3" s="2">
        <v>89.63</v>
      </c>
      <c r="AA3" s="2">
        <v>73.05</v>
      </c>
      <c r="AB3" s="2">
        <v>1.9</v>
      </c>
      <c r="AC3" s="2">
        <v>0</v>
      </c>
      <c r="AD3" s="2">
        <v>130.62</v>
      </c>
      <c r="AE3" s="2">
        <v>43.33</v>
      </c>
      <c r="AF3">
        <v>28.97</v>
      </c>
      <c r="AH3" s="3">
        <v>5.1989700043360196</v>
      </c>
      <c r="AI3" s="1">
        <v>7.5</v>
      </c>
      <c r="AJ3" s="1"/>
      <c r="AK3" s="3">
        <f t="shared" ref="AK3:AK30" si="7">$AS$6*R3+$AS$7*S3+$AS$8*T3+$AS$9*U3+$AS$10*V3+$AS$3*W3+$AS$4*X3+$AS$11*Y3+$AS$12*Z3+$AS$13*AA3+$AS$14*AB3+$AS$17*AC3+$AS$18*AD3+$AS$15*AE3+$AS$16*AF3+$AS$5</f>
        <v>4.1082180000000044</v>
      </c>
      <c r="AL3" s="10">
        <f t="shared" ref="AL3:AL30" si="8">ABS(AH3-AK3)</f>
        <v>1.0907520043360153</v>
      </c>
      <c r="AM3" s="3"/>
      <c r="AN3" s="3">
        <f t="shared" ref="AN3:AN30" si="9">$AS$26*R3+$AS$27*S3+$AS$23*T3+$AS$24*U3+$AS$25*V3+$AS$28*W3+$AS$29*X3+$AS$30*Y3+$AS$31*Z3+$AS$32*AA3+$AS$33*AB3+$AS$34*AC3+$AS$22</f>
        <v>3.3284836047288344</v>
      </c>
      <c r="AO3" s="31">
        <f t="shared" ref="AO3:AO30" si="10">ABS(AH3-AN3)</f>
        <v>1.8704863996071852</v>
      </c>
      <c r="AP3" s="1"/>
      <c r="AQ3" s="1"/>
      <c r="AR3" t="s">
        <v>6</v>
      </c>
      <c r="AS3">
        <v>6.9139999999999997</v>
      </c>
    </row>
    <row r="4" spans="1:45" x14ac:dyDescent="0.3">
      <c r="A4" t="s">
        <v>31</v>
      </c>
      <c r="B4" s="2" t="s">
        <v>32</v>
      </c>
      <c r="C4" t="s">
        <v>21</v>
      </c>
      <c r="D4" t="s">
        <v>22</v>
      </c>
      <c r="E4" s="23">
        <f t="shared" si="0"/>
        <v>-1.6808173952711698</v>
      </c>
      <c r="F4">
        <f t="shared" ref="F4:F30" si="11">10^(E4)</f>
        <v>2.0853675185177206E-2</v>
      </c>
      <c r="G4">
        <f t="shared" si="1"/>
        <v>3.8470613648661911E-4</v>
      </c>
      <c r="H4" s="10">
        <f t="shared" si="2"/>
        <v>33.238610192443893</v>
      </c>
      <c r="I4" t="s">
        <v>138</v>
      </c>
      <c r="J4" s="22">
        <f t="shared" ref="J4:J30" si="12">(LN(2)/(10^(AH4-5)))/(60*60*24)</f>
        <v>5.0738977877162235E-6</v>
      </c>
      <c r="K4" s="10">
        <f t="shared" si="3"/>
        <v>0.43838476885868172</v>
      </c>
      <c r="L4" t="s">
        <v>138</v>
      </c>
      <c r="M4" s="23">
        <f t="shared" ref="M4:M8" si="13">AK4-5</f>
        <v>-0.77333099999999355</v>
      </c>
      <c r="N4">
        <f t="shared" si="4"/>
        <v>0.16852680991639263</v>
      </c>
      <c r="O4">
        <f t="shared" si="5"/>
        <v>4.760392020721476E-5</v>
      </c>
      <c r="P4" s="10">
        <f t="shared" si="6"/>
        <v>4.1129787059033553</v>
      </c>
      <c r="Q4" t="s">
        <v>138</v>
      </c>
      <c r="R4" s="28">
        <v>-8.15</v>
      </c>
      <c r="S4" s="2">
        <v>2.2999999999999998</v>
      </c>
      <c r="T4" s="2">
        <v>13.86</v>
      </c>
      <c r="U4" s="2">
        <v>1.1659999999999999</v>
      </c>
      <c r="V4" s="2">
        <v>0.72099999999999997</v>
      </c>
      <c r="W4" s="2">
        <v>1.4179999999999999</v>
      </c>
      <c r="X4" s="2">
        <v>1.474</v>
      </c>
      <c r="Y4" s="2">
        <v>0.434</v>
      </c>
      <c r="Z4" s="2">
        <v>89.63</v>
      </c>
      <c r="AA4" s="2">
        <v>73.05</v>
      </c>
      <c r="AB4" s="2">
        <v>1.9</v>
      </c>
      <c r="AC4" s="2">
        <v>0</v>
      </c>
      <c r="AD4" s="2">
        <v>130.63</v>
      </c>
      <c r="AE4" s="2">
        <v>43.33</v>
      </c>
      <c r="AF4">
        <v>28.97</v>
      </c>
      <c r="AH4" s="3">
        <v>5.1989700043360196</v>
      </c>
      <c r="AI4" s="1">
        <v>7.5</v>
      </c>
      <c r="AJ4" s="1"/>
      <c r="AK4" s="3">
        <f t="shared" si="7"/>
        <v>4.2266690000000064</v>
      </c>
      <c r="AL4" s="10">
        <f t="shared" si="8"/>
        <v>0.97230100433601319</v>
      </c>
      <c r="AM4" s="3"/>
      <c r="AN4" s="3">
        <f t="shared" si="9"/>
        <v>3.3191826047288302</v>
      </c>
      <c r="AO4" s="31">
        <f t="shared" si="10"/>
        <v>1.8797873996071894</v>
      </c>
      <c r="AP4" s="1"/>
      <c r="AQ4" s="1"/>
      <c r="AR4" t="s">
        <v>33</v>
      </c>
      <c r="AS4">
        <v>18.338000000000001</v>
      </c>
    </row>
    <row r="5" spans="1:45" x14ac:dyDescent="0.3">
      <c r="A5" t="s">
        <v>19</v>
      </c>
      <c r="B5" s="2" t="s">
        <v>20</v>
      </c>
      <c r="C5" t="s">
        <v>21</v>
      </c>
      <c r="D5" t="s">
        <v>22</v>
      </c>
      <c r="E5" s="23">
        <f t="shared" si="0"/>
        <v>-0.62766439527117157</v>
      </c>
      <c r="F5">
        <f t="shared" si="11"/>
        <v>0.23568698714668837</v>
      </c>
      <c r="G5">
        <f t="shared" si="1"/>
        <v>3.4038946779201203E-5</v>
      </c>
      <c r="H5" s="10">
        <f t="shared" si="2"/>
        <v>2.9409650017229838</v>
      </c>
      <c r="I5" t="s">
        <v>138</v>
      </c>
      <c r="J5" s="22">
        <f t="shared" si="12"/>
        <v>5.2779847447608262E-3</v>
      </c>
      <c r="K5" s="10">
        <f t="shared" ref="K5" si="14">J5*1440</f>
        <v>7.6002980324555898</v>
      </c>
      <c r="L5" s="10" t="s">
        <v>134</v>
      </c>
      <c r="M5" s="23">
        <f t="shared" si="13"/>
        <v>0.15831600000000812</v>
      </c>
      <c r="N5">
        <f t="shared" si="4"/>
        <v>1.4398458533631595</v>
      </c>
      <c r="O5">
        <f t="shared" si="5"/>
        <v>5.5718025601820805E-6</v>
      </c>
      <c r="P5" s="10">
        <f t="shared" si="6"/>
        <v>0.48140374119973173</v>
      </c>
      <c r="Q5" t="s">
        <v>138</v>
      </c>
      <c r="R5" s="28">
        <v>-8.27</v>
      </c>
      <c r="S5" s="2">
        <v>2.2999999999999998</v>
      </c>
      <c r="T5" s="2">
        <v>11.25</v>
      </c>
      <c r="U5" s="2">
        <v>1.1659999999999999</v>
      </c>
      <c r="V5" s="2">
        <v>0.70199999999999996</v>
      </c>
      <c r="W5" s="2">
        <v>1.3640000000000001</v>
      </c>
      <c r="X5" s="2">
        <v>1.466</v>
      </c>
      <c r="Y5" s="2">
        <v>0.434</v>
      </c>
      <c r="Z5" s="2">
        <v>89.63</v>
      </c>
      <c r="AA5" s="2">
        <v>73.05</v>
      </c>
      <c r="AB5" s="2">
        <v>1.9</v>
      </c>
      <c r="AC5" s="2">
        <v>0</v>
      </c>
      <c r="AD5" s="2">
        <v>130.72999999999999</v>
      </c>
      <c r="AE5" s="2">
        <v>43.33</v>
      </c>
      <c r="AF5">
        <v>28.97</v>
      </c>
      <c r="AH5" s="3">
        <v>2.18184358794477</v>
      </c>
      <c r="AI5" s="1">
        <v>7</v>
      </c>
      <c r="AJ5" s="1"/>
      <c r="AK5" s="3">
        <f t="shared" si="7"/>
        <v>5.1583160000000081</v>
      </c>
      <c r="AL5" s="10">
        <f t="shared" si="8"/>
        <v>2.9764724120552382</v>
      </c>
      <c r="AM5" s="3"/>
      <c r="AN5" s="3">
        <f t="shared" si="9"/>
        <v>4.3723356047288284</v>
      </c>
      <c r="AO5" s="31">
        <f t="shared" si="10"/>
        <v>2.1904920167840585</v>
      </c>
      <c r="AP5" s="1"/>
      <c r="AQ5" s="1"/>
      <c r="AR5" t="s">
        <v>23</v>
      </c>
      <c r="AS5">
        <v>-8.6959999999999997</v>
      </c>
    </row>
    <row r="6" spans="1:45" x14ac:dyDescent="0.3">
      <c r="A6" t="s">
        <v>19</v>
      </c>
      <c r="B6" s="2" t="s">
        <v>20</v>
      </c>
      <c r="C6" t="s">
        <v>21</v>
      </c>
      <c r="D6" t="s">
        <v>22</v>
      </c>
      <c r="E6" s="23">
        <f t="shared" si="0"/>
        <v>-0.62766439527117157</v>
      </c>
      <c r="F6">
        <f t="shared" si="11"/>
        <v>0.23568698714668837</v>
      </c>
      <c r="G6">
        <f t="shared" si="1"/>
        <v>3.4038946779201203E-5</v>
      </c>
      <c r="H6" s="10">
        <f t="shared" si="2"/>
        <v>2.9409650017229838</v>
      </c>
      <c r="I6" t="s">
        <v>138</v>
      </c>
      <c r="J6" s="22">
        <f t="shared" si="12"/>
        <v>8.4564963128603691E-6</v>
      </c>
      <c r="K6" s="10">
        <f t="shared" si="3"/>
        <v>0.73064128143113594</v>
      </c>
      <c r="L6" t="s">
        <v>138</v>
      </c>
      <c r="M6" s="23">
        <f t="shared" si="13"/>
        <v>0.15831600000000812</v>
      </c>
      <c r="N6">
        <f t="shared" si="4"/>
        <v>1.4398458533631595</v>
      </c>
      <c r="O6">
        <f t="shared" si="5"/>
        <v>5.5718025601820805E-6</v>
      </c>
      <c r="P6" s="10">
        <f t="shared" si="6"/>
        <v>0.48140374119973173</v>
      </c>
      <c r="Q6" t="s">
        <v>138</v>
      </c>
      <c r="R6" s="28">
        <v>-8.27</v>
      </c>
      <c r="S6" s="2">
        <v>2.2999999999999998</v>
      </c>
      <c r="T6" s="2">
        <v>11.25</v>
      </c>
      <c r="U6" s="2">
        <v>1.1659999999999999</v>
      </c>
      <c r="V6" s="2">
        <v>0.70199999999999996</v>
      </c>
      <c r="W6" s="2">
        <v>1.3640000000000001</v>
      </c>
      <c r="X6" s="2">
        <v>1.466</v>
      </c>
      <c r="Y6" s="2">
        <v>0.434</v>
      </c>
      <c r="Z6" s="2">
        <v>89.63</v>
      </c>
      <c r="AA6" s="2">
        <v>73.05</v>
      </c>
      <c r="AB6" s="2">
        <v>1.9</v>
      </c>
      <c r="AC6" s="2">
        <v>0</v>
      </c>
      <c r="AD6" s="2">
        <v>130.72999999999999</v>
      </c>
      <c r="AE6" s="2">
        <v>43.33</v>
      </c>
      <c r="AF6">
        <v>28.97</v>
      </c>
      <c r="AH6" s="3">
        <v>4.9771212547196635</v>
      </c>
      <c r="AI6" s="1">
        <v>7.5</v>
      </c>
      <c r="AJ6" s="1"/>
      <c r="AK6" s="3">
        <f t="shared" si="7"/>
        <v>5.1583160000000081</v>
      </c>
      <c r="AL6" s="10">
        <f t="shared" si="8"/>
        <v>0.18119474528034463</v>
      </c>
      <c r="AM6" s="3"/>
      <c r="AN6" s="3">
        <f t="shared" si="9"/>
        <v>4.3723356047288284</v>
      </c>
      <c r="AO6" s="31">
        <f t="shared" si="10"/>
        <v>0.60478564999083506</v>
      </c>
      <c r="AP6" s="1"/>
      <c r="AQ6" s="1"/>
      <c r="AR6" t="s">
        <v>24</v>
      </c>
      <c r="AS6">
        <v>-1.754</v>
      </c>
    </row>
    <row r="7" spans="1:45" x14ac:dyDescent="0.3">
      <c r="A7" t="s">
        <v>19</v>
      </c>
      <c r="B7" s="2" t="s">
        <v>20</v>
      </c>
      <c r="C7" t="s">
        <v>21</v>
      </c>
      <c r="D7" t="s">
        <v>22</v>
      </c>
      <c r="E7" s="23">
        <f t="shared" si="0"/>
        <v>-0.62766439527117157</v>
      </c>
      <c r="F7">
        <f t="shared" si="11"/>
        <v>0.23568698714668837</v>
      </c>
      <c r="G7">
        <f t="shared" si="1"/>
        <v>3.4038946779201203E-5</v>
      </c>
      <c r="H7" s="10">
        <f t="shared" si="2"/>
        <v>2.9409650017229838</v>
      </c>
      <c r="I7" t="s">
        <v>138</v>
      </c>
      <c r="J7" s="22">
        <f t="shared" si="12"/>
        <v>5.0738977877162235E-6</v>
      </c>
      <c r="K7" s="10">
        <f t="shared" si="3"/>
        <v>0.43838476885868172</v>
      </c>
      <c r="L7" t="s">
        <v>138</v>
      </c>
      <c r="M7" s="23">
        <f t="shared" si="13"/>
        <v>0.15831600000000812</v>
      </c>
      <c r="N7">
        <f t="shared" si="4"/>
        <v>1.4398458533631595</v>
      </c>
      <c r="O7">
        <f t="shared" si="5"/>
        <v>5.5718025601820805E-6</v>
      </c>
      <c r="P7" s="10">
        <f t="shared" ref="P7:P14" si="15">O7*86400</f>
        <v>0.48140374119973173</v>
      </c>
      <c r="Q7" t="s">
        <v>138</v>
      </c>
      <c r="R7" s="28">
        <v>-8.27</v>
      </c>
      <c r="S7" s="2">
        <v>2.2999999999999998</v>
      </c>
      <c r="T7" s="2">
        <v>11.25</v>
      </c>
      <c r="U7" s="2">
        <v>1.1659999999999999</v>
      </c>
      <c r="V7" s="2">
        <v>0.70199999999999996</v>
      </c>
      <c r="W7" s="2">
        <v>1.3640000000000001</v>
      </c>
      <c r="X7" s="2">
        <v>1.466</v>
      </c>
      <c r="Y7" s="2">
        <v>0.434</v>
      </c>
      <c r="Z7" s="2">
        <v>89.63</v>
      </c>
      <c r="AA7" s="2">
        <v>73.05</v>
      </c>
      <c r="AB7" s="2">
        <v>1.9</v>
      </c>
      <c r="AC7" s="2">
        <v>0</v>
      </c>
      <c r="AD7" s="2">
        <v>130.72999999999999</v>
      </c>
      <c r="AE7" s="2">
        <v>43.33</v>
      </c>
      <c r="AF7">
        <v>28.97</v>
      </c>
      <c r="AH7" s="3">
        <v>5.1989700043360196</v>
      </c>
      <c r="AI7" s="1">
        <v>7.5</v>
      </c>
      <c r="AJ7" s="1"/>
      <c r="AK7" s="3">
        <f t="shared" si="7"/>
        <v>5.1583160000000081</v>
      </c>
      <c r="AL7" s="10">
        <f t="shared" si="8"/>
        <v>4.0654004336011518E-2</v>
      </c>
      <c r="AM7" s="3"/>
      <c r="AN7" s="3">
        <f t="shared" si="9"/>
        <v>4.3723356047288284</v>
      </c>
      <c r="AO7" s="31">
        <f t="shared" si="10"/>
        <v>0.82663439960719121</v>
      </c>
      <c r="AP7" s="1"/>
      <c r="AQ7" s="1"/>
      <c r="AR7" t="s">
        <v>25</v>
      </c>
      <c r="AS7">
        <v>-0.93600000000000005</v>
      </c>
    </row>
    <row r="8" spans="1:45" x14ac:dyDescent="0.3">
      <c r="A8" t="s">
        <v>26</v>
      </c>
      <c r="B8" s="2" t="s">
        <v>27</v>
      </c>
      <c r="C8" t="s">
        <v>21</v>
      </c>
      <c r="D8" t="s">
        <v>22</v>
      </c>
      <c r="E8" s="23">
        <f t="shared" si="0"/>
        <v>-2.1304663952711707</v>
      </c>
      <c r="F8">
        <f t="shared" si="11"/>
        <v>7.4051456458322376E-3</v>
      </c>
      <c r="G8">
        <f t="shared" si="1"/>
        <v>1.0833732644477622E-3</v>
      </c>
      <c r="H8" s="10">
        <f t="shared" ref="H8:H10" si="16">G8*1440</f>
        <v>1.5600575008047775</v>
      </c>
      <c r="I8" s="10" t="s">
        <v>134</v>
      </c>
      <c r="J8" s="22">
        <f t="shared" si="12"/>
        <v>5.2779847447608262E-3</v>
      </c>
      <c r="K8" s="10">
        <f t="shared" ref="K8" si="17">J8*1440</f>
        <v>7.6002980324555898</v>
      </c>
      <c r="L8" s="10" t="s">
        <v>134</v>
      </c>
      <c r="M8" s="23">
        <f t="shared" si="13"/>
        <v>-1.2803699999999925</v>
      </c>
      <c r="N8">
        <f t="shared" si="4"/>
        <v>5.2436053753734023E-2</v>
      </c>
      <c r="O8">
        <f t="shared" si="5"/>
        <v>1.5299657845562246E-4</v>
      </c>
      <c r="P8" s="10">
        <f t="shared" si="15"/>
        <v>13.21890437856578</v>
      </c>
      <c r="Q8" t="s">
        <v>138</v>
      </c>
      <c r="R8" s="28">
        <v>-8</v>
      </c>
      <c r="S8" s="2">
        <v>2.2999999999999998</v>
      </c>
      <c r="T8" s="2">
        <v>14.16</v>
      </c>
      <c r="U8" s="2">
        <v>1.1659999999999999</v>
      </c>
      <c r="V8" s="2">
        <v>0.66</v>
      </c>
      <c r="W8" s="2">
        <v>1.274</v>
      </c>
      <c r="X8" s="2">
        <v>1.4570000000000001</v>
      </c>
      <c r="Y8" s="2">
        <v>0.434</v>
      </c>
      <c r="Z8" s="2">
        <v>89.63</v>
      </c>
      <c r="AA8" s="2">
        <v>73.05</v>
      </c>
      <c r="AB8" s="2">
        <v>1.9</v>
      </c>
      <c r="AC8" s="2">
        <v>0</v>
      </c>
      <c r="AD8" s="2">
        <v>130.6</v>
      </c>
      <c r="AE8" s="2">
        <v>43.33</v>
      </c>
      <c r="AF8">
        <v>28.97</v>
      </c>
      <c r="AH8" s="3">
        <v>2.18184358794477</v>
      </c>
      <c r="AI8" s="1">
        <v>7</v>
      </c>
      <c r="AJ8" s="1"/>
      <c r="AK8" s="3">
        <f t="shared" si="7"/>
        <v>3.7196300000000075</v>
      </c>
      <c r="AL8" s="10">
        <f t="shared" si="8"/>
        <v>1.5377864120552376</v>
      </c>
      <c r="AM8" s="3"/>
      <c r="AN8" s="3">
        <f t="shared" si="9"/>
        <v>2.8695336047288293</v>
      </c>
      <c r="AO8" s="31">
        <f t="shared" si="10"/>
        <v>0.68769001678405939</v>
      </c>
      <c r="AP8" s="1"/>
      <c r="AQ8" s="1"/>
      <c r="AR8" t="s">
        <v>28</v>
      </c>
      <c r="AS8">
        <v>-0.33600000000000002</v>
      </c>
    </row>
    <row r="9" spans="1:45" x14ac:dyDescent="0.3">
      <c r="A9" t="s">
        <v>26</v>
      </c>
      <c r="B9" s="2" t="s">
        <v>27</v>
      </c>
      <c r="C9" t="s">
        <v>21</v>
      </c>
      <c r="D9" t="s">
        <v>22</v>
      </c>
      <c r="E9" s="23">
        <f t="shared" si="0"/>
        <v>-2.1304663952711707</v>
      </c>
      <c r="F9">
        <f t="shared" si="11"/>
        <v>7.4051456458322376E-3</v>
      </c>
      <c r="G9">
        <f t="shared" si="1"/>
        <v>1.0833732644477622E-3</v>
      </c>
      <c r="H9" s="10">
        <f t="shared" si="16"/>
        <v>1.5600575008047775</v>
      </c>
      <c r="I9" s="10" t="s">
        <v>134</v>
      </c>
      <c r="J9" s="22">
        <f t="shared" si="12"/>
        <v>8.4564963128603691E-6</v>
      </c>
      <c r="K9" s="10">
        <f t="shared" si="3"/>
        <v>0.73064128143113594</v>
      </c>
      <c r="L9" t="s">
        <v>138</v>
      </c>
      <c r="M9" s="23">
        <f t="shared" ref="M9:M30" si="18">AK9-5</f>
        <v>-1.2803699999999925</v>
      </c>
      <c r="N9">
        <f t="shared" si="4"/>
        <v>5.2436053753734023E-2</v>
      </c>
      <c r="O9">
        <f t="shared" si="5"/>
        <v>1.5299657845562246E-4</v>
      </c>
      <c r="P9" s="10">
        <f t="shared" si="15"/>
        <v>13.21890437856578</v>
      </c>
      <c r="Q9" t="s">
        <v>138</v>
      </c>
      <c r="R9" s="28">
        <v>-8</v>
      </c>
      <c r="S9" s="2">
        <v>2.2999999999999998</v>
      </c>
      <c r="T9" s="2">
        <v>14.16</v>
      </c>
      <c r="U9" s="2">
        <v>1.1659999999999999</v>
      </c>
      <c r="V9" s="2">
        <v>0.66</v>
      </c>
      <c r="W9" s="2">
        <v>1.274</v>
      </c>
      <c r="X9" s="2">
        <v>1.4570000000000001</v>
      </c>
      <c r="Y9" s="2">
        <v>0.434</v>
      </c>
      <c r="Z9" s="2">
        <v>89.63</v>
      </c>
      <c r="AA9" s="2">
        <v>73.05</v>
      </c>
      <c r="AB9" s="2">
        <v>1.9</v>
      </c>
      <c r="AC9" s="2">
        <v>0</v>
      </c>
      <c r="AD9" s="2">
        <v>130.6</v>
      </c>
      <c r="AE9" s="2">
        <v>43.33</v>
      </c>
      <c r="AF9">
        <v>28.97</v>
      </c>
      <c r="AH9" s="3">
        <v>4.9771212547196635</v>
      </c>
      <c r="AI9" s="1">
        <v>7.5</v>
      </c>
      <c r="AJ9" s="1"/>
      <c r="AK9" s="3">
        <f t="shared" si="7"/>
        <v>3.7196300000000075</v>
      </c>
      <c r="AL9" s="10">
        <f t="shared" si="8"/>
        <v>1.2574912547196559</v>
      </c>
      <c r="AM9" s="3"/>
      <c r="AN9" s="3">
        <f t="shared" si="9"/>
        <v>2.8695336047288293</v>
      </c>
      <c r="AO9" s="31">
        <f t="shared" si="10"/>
        <v>2.1075876499908341</v>
      </c>
      <c r="AP9" s="1"/>
      <c r="AQ9" s="1"/>
      <c r="AR9" t="s">
        <v>29</v>
      </c>
      <c r="AS9">
        <v>-15.007999999999999</v>
      </c>
    </row>
    <row r="10" spans="1:45" x14ac:dyDescent="0.3">
      <c r="A10" t="s">
        <v>26</v>
      </c>
      <c r="B10" s="2" t="s">
        <v>27</v>
      </c>
      <c r="C10" t="s">
        <v>21</v>
      </c>
      <c r="D10" t="s">
        <v>22</v>
      </c>
      <c r="E10" s="23">
        <f t="shared" si="0"/>
        <v>-2.1304663952711707</v>
      </c>
      <c r="F10">
        <f t="shared" si="11"/>
        <v>7.4051456458322376E-3</v>
      </c>
      <c r="G10">
        <f t="shared" si="1"/>
        <v>1.0833732644477622E-3</v>
      </c>
      <c r="H10" s="10">
        <f t="shared" si="16"/>
        <v>1.5600575008047775</v>
      </c>
      <c r="I10" s="10" t="s">
        <v>134</v>
      </c>
      <c r="J10" s="22">
        <f t="shared" si="12"/>
        <v>5.0738977877162235E-6</v>
      </c>
      <c r="K10" s="10">
        <f t="shared" si="3"/>
        <v>0.43838476885868172</v>
      </c>
      <c r="L10" t="s">
        <v>138</v>
      </c>
      <c r="M10" s="23">
        <f t="shared" si="18"/>
        <v>-1.2803699999999925</v>
      </c>
      <c r="N10">
        <f t="shared" si="4"/>
        <v>5.2436053753734023E-2</v>
      </c>
      <c r="O10">
        <f t="shared" si="5"/>
        <v>1.5299657845562246E-4</v>
      </c>
      <c r="P10" s="10">
        <f t="shared" si="15"/>
        <v>13.21890437856578</v>
      </c>
      <c r="Q10" t="s">
        <v>138</v>
      </c>
      <c r="R10" s="28">
        <v>-8</v>
      </c>
      <c r="S10" s="2">
        <v>2.2999999999999998</v>
      </c>
      <c r="T10" s="2">
        <v>14.16</v>
      </c>
      <c r="U10" s="2">
        <v>1.1659999999999999</v>
      </c>
      <c r="V10" s="2">
        <v>0.66</v>
      </c>
      <c r="W10" s="2">
        <v>1.274</v>
      </c>
      <c r="X10" s="2">
        <v>1.4570000000000001</v>
      </c>
      <c r="Y10" s="2">
        <v>0.434</v>
      </c>
      <c r="Z10" s="2">
        <v>89.63</v>
      </c>
      <c r="AA10" s="2">
        <v>73.05</v>
      </c>
      <c r="AB10" s="2">
        <v>1.9</v>
      </c>
      <c r="AC10" s="2">
        <v>0</v>
      </c>
      <c r="AD10" s="2">
        <v>130.6</v>
      </c>
      <c r="AE10" s="2">
        <v>43.33</v>
      </c>
      <c r="AF10">
        <v>28.97</v>
      </c>
      <c r="AH10" s="3">
        <v>5.1989700043360196</v>
      </c>
      <c r="AI10" s="1">
        <v>7.5</v>
      </c>
      <c r="AJ10" s="1"/>
      <c r="AK10" s="3">
        <f t="shared" si="7"/>
        <v>3.7196300000000075</v>
      </c>
      <c r="AL10" s="10">
        <f t="shared" si="8"/>
        <v>1.4793400043360121</v>
      </c>
      <c r="AM10" s="3"/>
      <c r="AN10" s="3">
        <f t="shared" si="9"/>
        <v>2.8695336047288293</v>
      </c>
      <c r="AO10" s="31">
        <f t="shared" si="10"/>
        <v>2.3294363996071903</v>
      </c>
      <c r="AP10" s="1"/>
      <c r="AQ10" s="1"/>
      <c r="AR10" t="s">
        <v>5</v>
      </c>
      <c r="AS10">
        <v>-19.093</v>
      </c>
    </row>
    <row r="11" spans="1:45" x14ac:dyDescent="0.3">
      <c r="A11" t="s">
        <v>34</v>
      </c>
      <c r="B11" s="2" t="s">
        <v>35</v>
      </c>
      <c r="C11" t="s">
        <v>21</v>
      </c>
      <c r="D11" t="s">
        <v>22</v>
      </c>
      <c r="E11" s="23">
        <f t="shared" si="0"/>
        <v>-1.6007813952711665</v>
      </c>
      <c r="F11">
        <f t="shared" si="11"/>
        <v>2.5073710356721787E-2</v>
      </c>
      <c r="G11">
        <f t="shared" si="1"/>
        <v>3.1995810344382134E-4</v>
      </c>
      <c r="H11" s="10">
        <f t="shared" si="2"/>
        <v>27.644380137546165</v>
      </c>
      <c r="I11" t="s">
        <v>138</v>
      </c>
      <c r="J11" s="22">
        <f t="shared" si="12"/>
        <v>8.4564963128603691E-6</v>
      </c>
      <c r="K11" s="10">
        <f t="shared" si="3"/>
        <v>0.73064128143113594</v>
      </c>
      <c r="L11" t="s">
        <v>138</v>
      </c>
      <c r="M11" s="23">
        <f t="shared" si="18"/>
        <v>-0.87169499999999189</v>
      </c>
      <c r="N11">
        <f t="shared" si="4"/>
        <v>0.13437083006751369</v>
      </c>
      <c r="O11">
        <f t="shared" si="5"/>
        <v>5.9704452283323223E-5</v>
      </c>
      <c r="P11" s="10">
        <f t="shared" si="15"/>
        <v>5.1584646772791265</v>
      </c>
      <c r="Q11" t="s">
        <v>138</v>
      </c>
      <c r="R11" s="28">
        <v>-8.0500000000000007</v>
      </c>
      <c r="S11" s="2">
        <v>2.2999999999999998</v>
      </c>
      <c r="T11" s="2">
        <v>12.12</v>
      </c>
      <c r="U11" s="2">
        <v>1.1659999999999999</v>
      </c>
      <c r="V11" s="2">
        <v>0.76300000000000001</v>
      </c>
      <c r="W11" s="2">
        <v>1.4419999999999999</v>
      </c>
      <c r="X11" s="2">
        <v>1.4810000000000001</v>
      </c>
      <c r="Y11" s="2">
        <v>0.434</v>
      </c>
      <c r="Z11" s="2">
        <v>89.63</v>
      </c>
      <c r="AA11" s="2">
        <v>73.05</v>
      </c>
      <c r="AB11" s="2">
        <v>1.9</v>
      </c>
      <c r="AC11" s="2">
        <v>0</v>
      </c>
      <c r="AD11" s="2">
        <v>130.63</v>
      </c>
      <c r="AE11" s="2">
        <v>43.33</v>
      </c>
      <c r="AF11">
        <v>28.97</v>
      </c>
      <c r="AH11" s="3">
        <v>4.9771212547196635</v>
      </c>
      <c r="AI11" s="20">
        <v>7.5</v>
      </c>
      <c r="AJ11" s="1"/>
      <c r="AK11" s="3">
        <f t="shared" si="7"/>
        <v>4.1283050000000081</v>
      </c>
      <c r="AL11" s="10">
        <f t="shared" si="8"/>
        <v>0.84881625471965538</v>
      </c>
      <c r="AM11" s="3"/>
      <c r="AN11" s="3">
        <f t="shared" si="9"/>
        <v>3.3992186047288335</v>
      </c>
      <c r="AO11" s="31">
        <f t="shared" si="10"/>
        <v>1.57790264999083</v>
      </c>
      <c r="AP11" s="1"/>
      <c r="AQ11" s="1"/>
      <c r="AR11" t="s">
        <v>36</v>
      </c>
      <c r="AS11">
        <v>-3.7309999999999999</v>
      </c>
    </row>
    <row r="12" spans="1:45" x14ac:dyDescent="0.3">
      <c r="A12" t="s">
        <v>37</v>
      </c>
      <c r="B12" s="2" t="s">
        <v>38</v>
      </c>
      <c r="C12" t="s">
        <v>21</v>
      </c>
      <c r="D12" t="s">
        <v>22</v>
      </c>
      <c r="E12" s="23">
        <f t="shared" si="0"/>
        <v>-1.8080693952711684</v>
      </c>
      <c r="F12">
        <f t="shared" si="11"/>
        <v>1.5557170260271144E-2</v>
      </c>
      <c r="G12">
        <f t="shared" si="1"/>
        <v>5.1568098039807535E-4</v>
      </c>
      <c r="H12" s="10">
        <f t="shared" si="2"/>
        <v>44.554836706393708</v>
      </c>
      <c r="I12" t="s">
        <v>138</v>
      </c>
      <c r="J12" s="22">
        <f t="shared" si="12"/>
        <v>8.4564963128603691E-6</v>
      </c>
      <c r="K12" s="10">
        <f t="shared" si="3"/>
        <v>0.73064128143113594</v>
      </c>
      <c r="L12" t="s">
        <v>138</v>
      </c>
      <c r="M12" s="23">
        <f t="shared" si="18"/>
        <v>-0.84146899999999469</v>
      </c>
      <c r="N12">
        <f t="shared" si="4"/>
        <v>0.14405588338647582</v>
      </c>
      <c r="O12">
        <f t="shared" si="5"/>
        <v>5.5690448896928361E-5</v>
      </c>
      <c r="P12" s="10">
        <f t="shared" si="15"/>
        <v>4.8116547846946105</v>
      </c>
      <c r="Q12" t="s">
        <v>138</v>
      </c>
      <c r="R12" s="28">
        <v>-8.14</v>
      </c>
      <c r="S12" s="2">
        <v>2.2999999999999998</v>
      </c>
      <c r="T12" s="2">
        <v>14.64</v>
      </c>
      <c r="U12" s="2">
        <v>1.1659999999999999</v>
      </c>
      <c r="V12" s="2">
        <v>0.72099999999999997</v>
      </c>
      <c r="W12" s="2">
        <v>1.4379999999999999</v>
      </c>
      <c r="X12" s="2">
        <v>1.478</v>
      </c>
      <c r="Y12" s="2">
        <v>0.434</v>
      </c>
      <c r="Z12" s="2">
        <v>89.63</v>
      </c>
      <c r="AA12" s="2">
        <v>73.05</v>
      </c>
      <c r="AB12" s="2">
        <v>1.9</v>
      </c>
      <c r="AC12" s="2">
        <v>0</v>
      </c>
      <c r="AD12" s="2">
        <v>130.62</v>
      </c>
      <c r="AE12" s="2">
        <v>43.33</v>
      </c>
      <c r="AF12">
        <v>28.97</v>
      </c>
      <c r="AH12" s="3">
        <v>4.9771212547196635</v>
      </c>
      <c r="AI12" s="20">
        <v>7.5</v>
      </c>
      <c r="AJ12" s="1"/>
      <c r="AK12" s="3">
        <f t="shared" si="7"/>
        <v>4.1585310000000053</v>
      </c>
      <c r="AL12" s="10">
        <f t="shared" si="8"/>
        <v>0.81859025471965818</v>
      </c>
      <c r="AM12" s="3"/>
      <c r="AN12" s="3">
        <f t="shared" si="9"/>
        <v>3.1919306047288316</v>
      </c>
      <c r="AO12" s="31">
        <f t="shared" si="10"/>
        <v>1.7851906499908319</v>
      </c>
      <c r="AP12" s="1"/>
      <c r="AQ12" s="1"/>
      <c r="AR12" t="s">
        <v>39</v>
      </c>
      <c r="AS12">
        <v>3.1E-2</v>
      </c>
    </row>
    <row r="13" spans="1:45" x14ac:dyDescent="0.3">
      <c r="A13" t="s">
        <v>40</v>
      </c>
      <c r="B13" s="2" t="s">
        <v>41</v>
      </c>
      <c r="C13" t="s">
        <v>21</v>
      </c>
      <c r="D13" t="s">
        <v>22</v>
      </c>
      <c r="E13" s="23">
        <f t="shared" si="0"/>
        <v>-1.5660033952711707</v>
      </c>
      <c r="F13">
        <f t="shared" si="11"/>
        <v>2.7164180320694051E-2</v>
      </c>
      <c r="G13">
        <f t="shared" si="1"/>
        <v>2.9533513315418259E-4</v>
      </c>
      <c r="H13" s="10">
        <f t="shared" si="2"/>
        <v>25.516955504521377</v>
      </c>
      <c r="I13" t="s">
        <v>138</v>
      </c>
      <c r="J13" s="22">
        <f t="shared" si="12"/>
        <v>8.4564963128603691E-6</v>
      </c>
      <c r="K13" s="10">
        <f t="shared" si="3"/>
        <v>0.73064128143113594</v>
      </c>
      <c r="L13" t="s">
        <v>138</v>
      </c>
      <c r="M13" s="23">
        <f t="shared" si="18"/>
        <v>-0.76797899999999508</v>
      </c>
      <c r="N13">
        <f t="shared" si="4"/>
        <v>0.17061648873951055</v>
      </c>
      <c r="O13">
        <f t="shared" si="5"/>
        <v>4.7020876301614938E-5</v>
      </c>
      <c r="P13" s="10">
        <f t="shared" si="15"/>
        <v>4.0626037124595307</v>
      </c>
      <c r="Q13" t="s">
        <v>138</v>
      </c>
      <c r="R13" s="28">
        <v>-8.0399999999999991</v>
      </c>
      <c r="S13" s="2">
        <v>2.2999999999999998</v>
      </c>
      <c r="T13" s="2">
        <v>13</v>
      </c>
      <c r="U13" s="2">
        <v>1.1659999999999999</v>
      </c>
      <c r="V13" s="2">
        <v>0.72899999999999998</v>
      </c>
      <c r="W13" s="2">
        <v>1.427</v>
      </c>
      <c r="X13" s="2">
        <v>1.474</v>
      </c>
      <c r="Y13" s="2">
        <v>0.434</v>
      </c>
      <c r="Z13" s="2">
        <v>89.63</v>
      </c>
      <c r="AA13" s="2">
        <v>73.05</v>
      </c>
      <c r="AB13" s="2">
        <v>1.9</v>
      </c>
      <c r="AC13" s="2">
        <v>0</v>
      </c>
      <c r="AD13" s="2">
        <v>130.62</v>
      </c>
      <c r="AE13" s="2">
        <v>43.33</v>
      </c>
      <c r="AF13">
        <v>28.97</v>
      </c>
      <c r="AH13" s="3">
        <v>4.9771212547196635</v>
      </c>
      <c r="AI13" s="20">
        <v>7.5</v>
      </c>
      <c r="AJ13" s="1"/>
      <c r="AK13" s="3">
        <f t="shared" si="7"/>
        <v>4.2320210000000049</v>
      </c>
      <c r="AL13" s="10">
        <f t="shared" si="8"/>
        <v>0.74510025471965857</v>
      </c>
      <c r="AM13" s="3"/>
      <c r="AN13" s="3">
        <f t="shared" si="9"/>
        <v>3.4339966047288293</v>
      </c>
      <c r="AO13" s="31">
        <f t="shared" si="10"/>
        <v>1.5431246499908342</v>
      </c>
      <c r="AP13" s="1"/>
      <c r="AQ13" s="1"/>
      <c r="AR13" t="s">
        <v>42</v>
      </c>
      <c r="AS13">
        <v>-2.1999999999999999E-2</v>
      </c>
    </row>
    <row r="14" spans="1:45" s="5" customFormat="1" x14ac:dyDescent="0.3">
      <c r="A14" s="5" t="s">
        <v>43</v>
      </c>
      <c r="B14" s="6" t="s">
        <v>44</v>
      </c>
      <c r="C14" s="5" t="s">
        <v>21</v>
      </c>
      <c r="D14" s="5" t="s">
        <v>22</v>
      </c>
      <c r="E14" s="25">
        <f t="shared" si="0"/>
        <v>-2.4678733952711696</v>
      </c>
      <c r="F14" s="5">
        <f t="shared" si="11"/>
        <v>3.4050743933638902E-3</v>
      </c>
      <c r="G14" s="5">
        <f t="shared" si="1"/>
        <v>2.3560533149206467E-3</v>
      </c>
      <c r="H14" s="26">
        <f t="shared" ref="H14:H19" si="19">G14*1440</f>
        <v>3.3927167734857311</v>
      </c>
      <c r="I14" s="26" t="s">
        <v>134</v>
      </c>
      <c r="J14" s="24">
        <f t="shared" si="12"/>
        <v>8.4564963128603691E-6</v>
      </c>
      <c r="K14" s="26">
        <f t="shared" ref="K14" si="20">J14*1440</f>
        <v>1.2177354690518932E-2</v>
      </c>
      <c r="L14" s="26" t="s">
        <v>134</v>
      </c>
      <c r="M14" s="25">
        <f t="shared" si="18"/>
        <v>-1.5947829999999961</v>
      </c>
      <c r="N14" s="5">
        <f t="shared" si="4"/>
        <v>2.5422426476677085E-2</v>
      </c>
      <c r="O14" s="5">
        <f t="shared" si="5"/>
        <v>3.155692797222326E-4</v>
      </c>
      <c r="P14" s="26">
        <f t="shared" si="15"/>
        <v>27.265185768000897</v>
      </c>
      <c r="Q14" s="5" t="s">
        <v>138</v>
      </c>
      <c r="R14" s="30">
        <v>-8</v>
      </c>
      <c r="S14" s="6">
        <v>2.2999999999999998</v>
      </c>
      <c r="T14" s="6">
        <v>14.69</v>
      </c>
      <c r="U14" s="6">
        <v>1.1659999999999999</v>
      </c>
      <c r="V14" s="6">
        <v>0.66100000000000003</v>
      </c>
      <c r="W14" s="6">
        <v>1.2649999999999999</v>
      </c>
      <c r="X14" s="6">
        <v>1.454</v>
      </c>
      <c r="Y14" s="6">
        <v>0.434</v>
      </c>
      <c r="Z14" s="6">
        <v>89.63</v>
      </c>
      <c r="AA14" s="6">
        <v>73.05</v>
      </c>
      <c r="AB14" s="6">
        <v>1.9</v>
      </c>
      <c r="AC14" s="6">
        <v>0</v>
      </c>
      <c r="AD14" s="6">
        <v>130.6</v>
      </c>
      <c r="AE14" s="6">
        <v>43.33</v>
      </c>
      <c r="AF14" s="5">
        <v>28.97</v>
      </c>
      <c r="AH14" s="8">
        <v>4.9771212547196635</v>
      </c>
      <c r="AI14" s="7">
        <v>7.5</v>
      </c>
      <c r="AJ14" s="7"/>
      <c r="AK14" s="8">
        <f t="shared" si="7"/>
        <v>3.4052170000000039</v>
      </c>
      <c r="AL14" s="26">
        <f t="shared" si="8"/>
        <v>1.5719042547196596</v>
      </c>
      <c r="AM14" s="8"/>
      <c r="AN14" s="8">
        <f t="shared" si="9"/>
        <v>2.5321266047288304</v>
      </c>
      <c r="AO14" s="26">
        <f t="shared" si="10"/>
        <v>2.444994649990833</v>
      </c>
      <c r="AP14" s="7"/>
      <c r="AQ14" s="7"/>
      <c r="AR14" s="19" t="s">
        <v>45</v>
      </c>
      <c r="AS14" s="19">
        <v>-8.4000000000000005E-2</v>
      </c>
    </row>
    <row r="15" spans="1:45" x14ac:dyDescent="0.3">
      <c r="A15" t="s">
        <v>51</v>
      </c>
      <c r="B15" s="2" t="s">
        <v>52</v>
      </c>
      <c r="C15" t="s">
        <v>47</v>
      </c>
      <c r="D15" t="s">
        <v>22</v>
      </c>
      <c r="E15" s="23">
        <f t="shared" si="0"/>
        <v>-3.591070328637143</v>
      </c>
      <c r="F15">
        <f t="shared" si="11"/>
        <v>2.5640687835677093E-4</v>
      </c>
      <c r="G15">
        <f t="shared" si="1"/>
        <v>3.1288305771866406E-2</v>
      </c>
      <c r="H15" s="10">
        <f t="shared" si="19"/>
        <v>45.055160311487626</v>
      </c>
      <c r="I15" s="10" t="s">
        <v>134</v>
      </c>
      <c r="J15" s="22">
        <f t="shared" si="12"/>
        <v>4.0000000000000029E-2</v>
      </c>
      <c r="K15" s="10">
        <f t="shared" ref="K15:K21" si="21">J15*24</f>
        <v>0.96000000000000063</v>
      </c>
      <c r="L15" s="10" t="s">
        <v>126</v>
      </c>
      <c r="M15" s="23">
        <f t="shared" si="18"/>
        <v>-3.1894499999999937</v>
      </c>
      <c r="N15">
        <f t="shared" si="4"/>
        <v>6.4647241760288417E-4</v>
      </c>
      <c r="O15">
        <f t="shared" si="5"/>
        <v>1.2409712454220278E-2</v>
      </c>
      <c r="P15" s="10">
        <f t="shared" ref="P15:P19" si="22">O15*1440</f>
        <v>17.869985934077199</v>
      </c>
      <c r="Q15" s="10" t="s">
        <v>134</v>
      </c>
      <c r="R15" s="28">
        <v>-7.26</v>
      </c>
      <c r="S15" s="2">
        <v>2.0499999999999998</v>
      </c>
      <c r="T15" s="2">
        <v>12.77</v>
      </c>
      <c r="U15" s="2">
        <v>1.137</v>
      </c>
      <c r="V15" s="2">
        <v>0.76</v>
      </c>
      <c r="W15" s="2">
        <v>1.4570000000000001</v>
      </c>
      <c r="X15" s="2">
        <v>1.4690000000000001</v>
      </c>
      <c r="Y15" s="2">
        <v>0.34399999999999997</v>
      </c>
      <c r="Z15" s="2">
        <v>8.68</v>
      </c>
      <c r="AA15" s="2">
        <v>-16.78</v>
      </c>
      <c r="AB15" s="2">
        <v>6.48</v>
      </c>
      <c r="AC15" s="2">
        <v>6</v>
      </c>
      <c r="AD15" s="2">
        <v>122.39</v>
      </c>
      <c r="AE15" s="2">
        <v>39.75</v>
      </c>
      <c r="AF15">
        <v>28.97</v>
      </c>
      <c r="AH15" s="3">
        <v>1.3022517272382828</v>
      </c>
      <c r="AI15" s="1">
        <v>7</v>
      </c>
      <c r="AJ15" s="1"/>
      <c r="AK15" s="3">
        <f t="shared" si="7"/>
        <v>1.8105500000000063</v>
      </c>
      <c r="AL15" s="10">
        <f t="shared" si="8"/>
        <v>0.50829827276172357</v>
      </c>
      <c r="AM15" s="3"/>
      <c r="AN15" s="3">
        <f t="shared" si="9"/>
        <v>1.408929671362857</v>
      </c>
      <c r="AO15" s="31">
        <f t="shared" si="10"/>
        <v>0.10667794412457421</v>
      </c>
      <c r="AP15" s="1"/>
      <c r="AQ15" s="1"/>
      <c r="AR15" s="19" t="s">
        <v>53</v>
      </c>
      <c r="AS15" s="19">
        <v>-6.7000000000000004E-2</v>
      </c>
    </row>
    <row r="16" spans="1:45" x14ac:dyDescent="0.3">
      <c r="A16" t="s">
        <v>54</v>
      </c>
      <c r="B16" s="2" t="s">
        <v>89</v>
      </c>
      <c r="C16" t="s">
        <v>47</v>
      </c>
      <c r="D16" t="s">
        <v>22</v>
      </c>
      <c r="E16" s="23">
        <f t="shared" si="0"/>
        <v>-5.2636693286371479</v>
      </c>
      <c r="F16">
        <f t="shared" si="11"/>
        <v>5.4491739446287422E-6</v>
      </c>
      <c r="G16">
        <f t="shared" si="1"/>
        <v>1.4722482514885082</v>
      </c>
      <c r="H16" s="10">
        <f t="shared" ref="H16:H18" si="23">G16*24</f>
        <v>35.333958035724194</v>
      </c>
      <c r="I16" s="10" t="s">
        <v>126</v>
      </c>
      <c r="J16" s="22">
        <f t="shared" si="12"/>
        <v>0.20833333333333345</v>
      </c>
      <c r="K16" s="10">
        <f t="shared" si="21"/>
        <v>5.0000000000000027</v>
      </c>
      <c r="L16" s="10" t="s">
        <v>126</v>
      </c>
      <c r="M16" s="23">
        <f t="shared" si="18"/>
        <v>-5.2979309999999984</v>
      </c>
      <c r="N16">
        <f t="shared" si="4"/>
        <v>5.0358061049974036E-6</v>
      </c>
      <c r="O16">
        <f t="shared" si="5"/>
        <v>1.5930988296143977</v>
      </c>
      <c r="P16" s="10">
        <f t="shared" ref="P16:P17" si="24">O16*24</f>
        <v>38.234371910745544</v>
      </c>
      <c r="Q16" s="10" t="s">
        <v>126</v>
      </c>
      <c r="R16" s="28">
        <v>-6.09</v>
      </c>
      <c r="S16" s="2">
        <v>2.0499999999999998</v>
      </c>
      <c r="T16" s="2">
        <v>13.86</v>
      </c>
      <c r="U16" s="2">
        <v>1.137</v>
      </c>
      <c r="V16" s="2">
        <v>0.72099999999999997</v>
      </c>
      <c r="W16" s="2">
        <v>1.4179999999999999</v>
      </c>
      <c r="X16" s="2">
        <v>1.46</v>
      </c>
      <c r="Y16" s="2">
        <v>0.34399999999999997</v>
      </c>
      <c r="Z16" s="2">
        <v>8.68</v>
      </c>
      <c r="AA16" s="2">
        <v>-16.78</v>
      </c>
      <c r="AB16" s="2">
        <v>6.48</v>
      </c>
      <c r="AC16" s="2">
        <v>6</v>
      </c>
      <c r="AD16" s="2">
        <v>122.39</v>
      </c>
      <c r="AE16" s="2">
        <v>39.75</v>
      </c>
      <c r="AF16">
        <v>28.97</v>
      </c>
      <c r="AH16" s="3">
        <v>0.58555295594183199</v>
      </c>
      <c r="AI16" s="1">
        <v>9</v>
      </c>
      <c r="AJ16" s="1"/>
      <c r="AK16" s="3">
        <f t="shared" si="7"/>
        <v>-0.29793099999999839</v>
      </c>
      <c r="AL16" s="10">
        <f t="shared" si="8"/>
        <v>0.88348395594183038</v>
      </c>
      <c r="AM16" s="3"/>
      <c r="AN16" s="3">
        <f t="shared" si="9"/>
        <v>-0.26366932863714787</v>
      </c>
      <c r="AO16" s="31">
        <f t="shared" si="10"/>
        <v>0.84922228457897986</v>
      </c>
      <c r="AP16" s="1"/>
      <c r="AQ16" s="1"/>
      <c r="AR16" s="19" t="s">
        <v>55</v>
      </c>
      <c r="AS16" s="19">
        <v>4.9000000000000002E-2</v>
      </c>
    </row>
    <row r="17" spans="1:45" x14ac:dyDescent="0.3">
      <c r="A17" s="2" t="s">
        <v>56</v>
      </c>
      <c r="B17" s="2" t="s">
        <v>90</v>
      </c>
      <c r="C17" s="2" t="s">
        <v>47</v>
      </c>
      <c r="D17" t="s">
        <v>22</v>
      </c>
      <c r="E17" s="23">
        <f t="shared" si="0"/>
        <v>-4.3810763286371444</v>
      </c>
      <c r="F17">
        <f t="shared" si="11"/>
        <v>4.1583751930396906E-5</v>
      </c>
      <c r="G17">
        <f t="shared" si="1"/>
        <v>0.1929247948925957</v>
      </c>
      <c r="H17" s="10">
        <f t="shared" si="23"/>
        <v>4.6301950774222966</v>
      </c>
      <c r="I17" s="10" t="s">
        <v>126</v>
      </c>
      <c r="J17" s="22">
        <f t="shared" si="12"/>
        <v>0.20833333333333345</v>
      </c>
      <c r="K17" s="10">
        <f t="shared" si="21"/>
        <v>5.0000000000000027</v>
      </c>
      <c r="L17" s="10" t="s">
        <v>126</v>
      </c>
      <c r="M17" s="23">
        <f t="shared" si="18"/>
        <v>-4.5943039999999957</v>
      </c>
      <c r="N17">
        <f t="shared" si="4"/>
        <v>2.5450481312020318E-5</v>
      </c>
      <c r="O17">
        <f t="shared" si="5"/>
        <v>0.31522141816026644</v>
      </c>
      <c r="P17" s="10">
        <f t="shared" si="24"/>
        <v>7.5653140358463951</v>
      </c>
      <c r="Q17" s="10" t="s">
        <v>126</v>
      </c>
      <c r="R17" s="28">
        <v>-6.08</v>
      </c>
      <c r="S17" s="2">
        <v>2.0499999999999998</v>
      </c>
      <c r="T17" s="2">
        <v>11.25</v>
      </c>
      <c r="U17" s="2">
        <v>1.137</v>
      </c>
      <c r="V17" s="2">
        <v>0.70199999999999996</v>
      </c>
      <c r="W17" s="2">
        <v>1.3640000000000001</v>
      </c>
      <c r="X17" s="2">
        <v>1.452</v>
      </c>
      <c r="Y17" s="2">
        <v>0.34399999999999997</v>
      </c>
      <c r="Z17" s="2">
        <v>8.68</v>
      </c>
      <c r="AA17" s="2">
        <v>-16.78</v>
      </c>
      <c r="AB17" s="2">
        <v>6.48</v>
      </c>
      <c r="AC17" s="2">
        <v>6</v>
      </c>
      <c r="AD17" s="2">
        <v>122.49</v>
      </c>
      <c r="AE17" s="2">
        <v>39.75</v>
      </c>
      <c r="AF17">
        <v>28.97</v>
      </c>
      <c r="AH17" s="3">
        <v>0.58555295594183199</v>
      </c>
      <c r="AI17" s="1">
        <v>9</v>
      </c>
      <c r="AJ17" s="1"/>
      <c r="AK17" s="3">
        <f t="shared" si="7"/>
        <v>0.40569600000000428</v>
      </c>
      <c r="AL17" s="10">
        <f t="shared" si="8"/>
        <v>0.17985695594182771</v>
      </c>
      <c r="AM17" s="3"/>
      <c r="AN17" s="3">
        <f t="shared" si="9"/>
        <v>0.61892367136285609</v>
      </c>
      <c r="AO17" s="31">
        <f t="shared" si="10"/>
        <v>3.33707154210241E-2</v>
      </c>
      <c r="AP17" s="1"/>
      <c r="AQ17" s="1"/>
      <c r="AR17" s="19" t="s">
        <v>49</v>
      </c>
      <c r="AS17" s="19">
        <v>-0.14299999999999999</v>
      </c>
    </row>
    <row r="18" spans="1:45" x14ac:dyDescent="0.3">
      <c r="A18" t="s">
        <v>268</v>
      </c>
      <c r="B18" s="2" t="s">
        <v>46</v>
      </c>
      <c r="C18" t="s">
        <v>47</v>
      </c>
      <c r="D18" t="s">
        <v>22</v>
      </c>
      <c r="E18" s="23">
        <f t="shared" si="0"/>
        <v>-4.0339583286371425</v>
      </c>
      <c r="F18">
        <f t="shared" si="11"/>
        <v>9.2478690470382372E-5</v>
      </c>
      <c r="G18">
        <f t="shared" si="1"/>
        <v>8.6750112606814395E-2</v>
      </c>
      <c r="H18" s="10">
        <f t="shared" si="23"/>
        <v>2.0820027025635452</v>
      </c>
      <c r="I18" s="10" t="s">
        <v>126</v>
      </c>
      <c r="J18" s="22">
        <f t="shared" si="12"/>
        <v>0.20833333333333345</v>
      </c>
      <c r="K18" s="10">
        <f t="shared" si="21"/>
        <v>5.0000000000000027</v>
      </c>
      <c r="L18" s="10" t="s">
        <v>126</v>
      </c>
      <c r="M18" s="23">
        <f t="shared" si="18"/>
        <v>-3.5596999999999976</v>
      </c>
      <c r="N18">
        <f t="shared" si="4"/>
        <v>2.7561319143948099E-4</v>
      </c>
      <c r="O18">
        <f t="shared" si="5"/>
        <v>2.910795658994424E-2</v>
      </c>
      <c r="P18" s="10">
        <f t="shared" si="22"/>
        <v>41.915457489519703</v>
      </c>
      <c r="Q18" s="10" t="s">
        <v>134</v>
      </c>
      <c r="R18" s="28">
        <v>-7.22</v>
      </c>
      <c r="S18" s="2">
        <v>2.0499999999999998</v>
      </c>
      <c r="T18" s="2">
        <v>14.16</v>
      </c>
      <c r="U18" s="2">
        <v>1.137</v>
      </c>
      <c r="V18" s="2">
        <v>0.66</v>
      </c>
      <c r="W18" s="2">
        <v>1.274</v>
      </c>
      <c r="X18" s="2">
        <v>1.4430000000000001</v>
      </c>
      <c r="Y18" s="2">
        <v>0.34399999999999997</v>
      </c>
      <c r="Z18" s="2">
        <v>8.68</v>
      </c>
      <c r="AA18" s="2">
        <v>-16.78</v>
      </c>
      <c r="AB18" s="2">
        <v>6.48</v>
      </c>
      <c r="AC18" s="2">
        <v>6</v>
      </c>
      <c r="AD18" s="2">
        <v>122.37</v>
      </c>
      <c r="AE18" s="2">
        <v>39.75</v>
      </c>
      <c r="AF18">
        <v>28.97</v>
      </c>
      <c r="AH18" s="3">
        <v>0.58555295594183232</v>
      </c>
      <c r="AI18" s="1">
        <v>9</v>
      </c>
      <c r="AJ18" s="1"/>
      <c r="AK18" s="3">
        <f t="shared" si="7"/>
        <v>1.4403000000000024</v>
      </c>
      <c r="AL18" s="10">
        <f t="shared" si="8"/>
        <v>0.85474704405817004</v>
      </c>
      <c r="AM18" s="3"/>
      <c r="AN18" s="3">
        <f t="shared" si="9"/>
        <v>0.96604167136285701</v>
      </c>
      <c r="AO18" s="31">
        <f t="shared" si="10"/>
        <v>0.38048871542102469</v>
      </c>
      <c r="AP18" s="1"/>
      <c r="AQ18" s="1"/>
      <c r="AR18" s="19" t="s">
        <v>13</v>
      </c>
      <c r="AS18" s="19">
        <v>1.4999999999999999E-2</v>
      </c>
    </row>
    <row r="19" spans="1:45" x14ac:dyDescent="0.3">
      <c r="A19" t="s">
        <v>267</v>
      </c>
      <c r="B19" s="2" t="s">
        <v>50</v>
      </c>
      <c r="C19" t="s">
        <v>47</v>
      </c>
      <c r="D19" t="s">
        <v>22</v>
      </c>
      <c r="E19" s="23">
        <f t="shared" si="0"/>
        <v>-3.5305133286371473</v>
      </c>
      <c r="F19">
        <f t="shared" si="11"/>
        <v>2.9477230086523209E-4</v>
      </c>
      <c r="G19">
        <f t="shared" si="1"/>
        <v>2.7216047058995052E-2</v>
      </c>
      <c r="H19" s="10">
        <f t="shared" si="19"/>
        <v>39.191107764952875</v>
      </c>
      <c r="I19" s="10" t="s">
        <v>134</v>
      </c>
      <c r="J19" s="22">
        <f t="shared" si="12"/>
        <v>4.0000000000000029E-2</v>
      </c>
      <c r="K19" s="10">
        <f t="shared" si="21"/>
        <v>0.96000000000000063</v>
      </c>
      <c r="L19" s="10" t="s">
        <v>126</v>
      </c>
      <c r="M19" s="23">
        <f t="shared" si="18"/>
        <v>-3.1862549999999974</v>
      </c>
      <c r="N19">
        <f t="shared" si="4"/>
        <v>6.5124589675952379E-4</v>
      </c>
      <c r="O19">
        <f t="shared" si="5"/>
        <v>1.2318752182478274E-2</v>
      </c>
      <c r="P19" s="10">
        <f t="shared" si="22"/>
        <v>17.739003142768716</v>
      </c>
      <c r="Q19" s="10" t="s">
        <v>134</v>
      </c>
      <c r="R19" s="28">
        <v>-7.25</v>
      </c>
      <c r="S19" s="2">
        <v>2.0499999999999998</v>
      </c>
      <c r="T19" s="2">
        <v>12.12</v>
      </c>
      <c r="U19" s="2">
        <v>1.137</v>
      </c>
      <c r="V19" s="2">
        <v>0.76300000000000001</v>
      </c>
      <c r="W19" s="2">
        <v>1.4419999999999999</v>
      </c>
      <c r="X19" s="2">
        <v>1.4670000000000001</v>
      </c>
      <c r="Y19" s="2">
        <v>0.34399999999999997</v>
      </c>
      <c r="Z19" s="2">
        <v>8.68</v>
      </c>
      <c r="AA19" s="2">
        <v>-16.78</v>
      </c>
      <c r="AB19" s="2">
        <v>6.48</v>
      </c>
      <c r="AC19" s="2">
        <v>6</v>
      </c>
      <c r="AD19" s="2">
        <v>122.39</v>
      </c>
      <c r="AE19" s="2">
        <v>39.75</v>
      </c>
      <c r="AF19">
        <v>28.97</v>
      </c>
      <c r="AH19" s="3">
        <v>1.3022517272382828</v>
      </c>
      <c r="AI19" s="1">
        <v>7</v>
      </c>
      <c r="AJ19" s="1"/>
      <c r="AK19" s="3">
        <f t="shared" si="7"/>
        <v>1.8137450000000026</v>
      </c>
      <c r="AL19" s="10">
        <f t="shared" si="8"/>
        <v>0.51149327276171985</v>
      </c>
      <c r="AM19" s="3"/>
      <c r="AN19" s="3">
        <f t="shared" si="9"/>
        <v>1.4694866713628527</v>
      </c>
      <c r="AO19" s="31">
        <f t="shared" si="10"/>
        <v>0.16723494412456996</v>
      </c>
      <c r="AP19" s="1"/>
      <c r="AQ19" s="1"/>
      <c r="AR19" s="19"/>
      <c r="AS19" s="19"/>
    </row>
    <row r="20" spans="1:45" x14ac:dyDescent="0.3">
      <c r="A20" t="s">
        <v>57</v>
      </c>
      <c r="B20" s="2" t="s">
        <v>58</v>
      </c>
      <c r="C20" t="s">
        <v>47</v>
      </c>
      <c r="D20" t="s">
        <v>22</v>
      </c>
      <c r="E20" s="23">
        <f t="shared" si="0"/>
        <v>-4.8270893286371486</v>
      </c>
      <c r="F20">
        <f t="shared" si="11"/>
        <v>1.4890547673173366E-5</v>
      </c>
      <c r="G20">
        <f t="shared" si="1"/>
        <v>0.53876707479938513</v>
      </c>
      <c r="H20" s="10">
        <f t="shared" ref="H20" si="25">G20*24</f>
        <v>12.930409795185243</v>
      </c>
      <c r="I20" s="10" t="s">
        <v>126</v>
      </c>
      <c r="J20" s="22">
        <f t="shared" si="12"/>
        <v>0.20833333333333345</v>
      </c>
      <c r="K20" s="10">
        <f t="shared" ref="K20" si="26">J20*24</f>
        <v>5.0000000000000027</v>
      </c>
      <c r="L20" s="10" t="s">
        <v>126</v>
      </c>
      <c r="M20" s="23">
        <f t="shared" si="18"/>
        <v>-4.2897749999999988</v>
      </c>
      <c r="N20">
        <f t="shared" si="4"/>
        <v>5.131271569014033E-5</v>
      </c>
      <c r="O20">
        <f t="shared" si="5"/>
        <v>0.1563459798246056</v>
      </c>
      <c r="P20" s="10">
        <f t="shared" ref="P20" si="27">O20*24</f>
        <v>3.7523035157905342</v>
      </c>
      <c r="Q20" s="10" t="s">
        <v>126</v>
      </c>
      <c r="R20" s="28">
        <v>-7.34</v>
      </c>
      <c r="S20" s="2">
        <v>2.0499999999999998</v>
      </c>
      <c r="T20" s="2">
        <v>14.64</v>
      </c>
      <c r="U20" s="2">
        <v>1.137</v>
      </c>
      <c r="V20" s="2">
        <v>0.72099999999999997</v>
      </c>
      <c r="W20" s="2">
        <v>1.274</v>
      </c>
      <c r="X20" s="2">
        <v>1.464</v>
      </c>
      <c r="Y20" s="2">
        <v>0.34399999999999997</v>
      </c>
      <c r="Z20" s="2">
        <v>8.68</v>
      </c>
      <c r="AA20" s="2">
        <v>-16.78</v>
      </c>
      <c r="AB20" s="2">
        <v>6.48</v>
      </c>
      <c r="AC20" s="2">
        <v>6</v>
      </c>
      <c r="AD20" s="2">
        <v>122.39</v>
      </c>
      <c r="AE20" s="2">
        <v>39.75</v>
      </c>
      <c r="AF20">
        <v>28.97</v>
      </c>
      <c r="AH20" s="3">
        <v>0.58555295594183199</v>
      </c>
      <c r="AI20" s="1">
        <v>9</v>
      </c>
      <c r="AJ20" s="1"/>
      <c r="AK20" s="3">
        <f t="shared" si="7"/>
        <v>0.71022500000000122</v>
      </c>
      <c r="AL20" s="10">
        <f t="shared" si="8"/>
        <v>0.12467204405816923</v>
      </c>
      <c r="AM20" s="3"/>
      <c r="AN20" s="3">
        <f t="shared" si="9"/>
        <v>0.17291067136285143</v>
      </c>
      <c r="AO20" s="31">
        <f t="shared" si="10"/>
        <v>0.41264228457898056</v>
      </c>
      <c r="AP20" s="1"/>
      <c r="AQ20" s="1"/>
      <c r="AR20" s="20" t="s">
        <v>59</v>
      </c>
      <c r="AS20" s="19"/>
    </row>
    <row r="21" spans="1:45" x14ac:dyDescent="0.3">
      <c r="A21" t="s">
        <v>60</v>
      </c>
      <c r="B21" s="2" t="s">
        <v>61</v>
      </c>
      <c r="C21" t="s">
        <v>47</v>
      </c>
      <c r="D21" t="s">
        <v>22</v>
      </c>
      <c r="E21" s="23">
        <f t="shared" si="0"/>
        <v>-3.4957353286371444</v>
      </c>
      <c r="F21">
        <f t="shared" si="11"/>
        <v>3.193483461494392E-4</v>
      </c>
      <c r="G21">
        <f t="shared" si="1"/>
        <v>2.512158559381502E-2</v>
      </c>
      <c r="H21" s="10">
        <f t="shared" ref="H21" si="28">G21*1440</f>
        <v>36.175083255093625</v>
      </c>
      <c r="I21" s="10" t="s">
        <v>134</v>
      </c>
      <c r="J21" s="22">
        <f t="shared" si="12"/>
        <v>4.0000000000000029E-2</v>
      </c>
      <c r="K21" s="10">
        <f t="shared" si="21"/>
        <v>0.96000000000000063</v>
      </c>
      <c r="L21" s="10" t="s">
        <v>126</v>
      </c>
      <c r="M21" s="23">
        <f t="shared" si="18"/>
        <v>-3.0823889999999974</v>
      </c>
      <c r="N21">
        <f t="shared" si="4"/>
        <v>8.2720090330396098E-4</v>
      </c>
      <c r="O21">
        <f t="shared" si="5"/>
        <v>9.6984139886613068E-3</v>
      </c>
      <c r="P21" s="10">
        <f t="shared" ref="P21" si="29">O21*1440</f>
        <v>13.965716143672282</v>
      </c>
      <c r="Q21" s="10" t="s">
        <v>134</v>
      </c>
      <c r="R21" s="28">
        <v>-7.24</v>
      </c>
      <c r="S21" s="2">
        <v>2.0499999999999998</v>
      </c>
      <c r="T21" s="2">
        <v>13</v>
      </c>
      <c r="U21" s="2">
        <v>1.137</v>
      </c>
      <c r="V21" s="2">
        <v>0.72899999999999998</v>
      </c>
      <c r="W21" s="2">
        <v>1.427</v>
      </c>
      <c r="X21" s="2">
        <v>1.46</v>
      </c>
      <c r="Y21" s="2">
        <v>0.34399999999999997</v>
      </c>
      <c r="Z21" s="2">
        <v>8.68</v>
      </c>
      <c r="AA21" s="2">
        <v>-16.78</v>
      </c>
      <c r="AB21" s="2">
        <v>6.48</v>
      </c>
      <c r="AC21" s="2">
        <v>6</v>
      </c>
      <c r="AD21" s="2">
        <v>122.39</v>
      </c>
      <c r="AE21" s="2">
        <v>39.75</v>
      </c>
      <c r="AF21">
        <v>28.97</v>
      </c>
      <c r="AH21" s="3">
        <v>1.3022517272382828</v>
      </c>
      <c r="AI21" s="1">
        <v>9</v>
      </c>
      <c r="AJ21" s="1"/>
      <c r="AK21" s="3">
        <f t="shared" si="7"/>
        <v>1.9176110000000026</v>
      </c>
      <c r="AL21" s="10">
        <f t="shared" si="8"/>
        <v>0.61535927276171987</v>
      </c>
      <c r="AM21" s="3"/>
      <c r="AN21" s="3">
        <f t="shared" si="9"/>
        <v>1.5042646713628556</v>
      </c>
      <c r="AO21" s="31">
        <f t="shared" si="10"/>
        <v>0.20201294412457282</v>
      </c>
      <c r="AP21" s="1"/>
      <c r="AQ21" s="1"/>
      <c r="AR21" s="19"/>
      <c r="AS21" s="19"/>
    </row>
    <row r="22" spans="1:45" s="5" customFormat="1" x14ac:dyDescent="0.3">
      <c r="A22" s="5" t="s">
        <v>62</v>
      </c>
      <c r="B22" s="6" t="s">
        <v>63</v>
      </c>
      <c r="C22" s="5" t="s">
        <v>47</v>
      </c>
      <c r="D22" s="5" t="s">
        <v>22</v>
      </c>
      <c r="E22" s="25">
        <f t="shared" si="0"/>
        <v>-4.3874273286371466</v>
      </c>
      <c r="F22" s="5">
        <f t="shared" si="11"/>
        <v>4.0980067684219575E-5</v>
      </c>
      <c r="G22" s="5">
        <f t="shared" si="1"/>
        <v>0.19576680238441108</v>
      </c>
      <c r="H22" s="26">
        <f t="shared" ref="H22" si="30">G22*24</f>
        <v>4.6984032572258663</v>
      </c>
      <c r="I22" s="26" t="s">
        <v>126</v>
      </c>
      <c r="J22" s="24">
        <f t="shared" si="12"/>
        <v>0.20833333333333345</v>
      </c>
      <c r="K22" s="26">
        <f t="shared" ref="K22" si="31">J22*24</f>
        <v>5.0000000000000027</v>
      </c>
      <c r="L22" s="26" t="s">
        <v>126</v>
      </c>
      <c r="M22" s="25">
        <f t="shared" si="18"/>
        <v>-3.8924509999999977</v>
      </c>
      <c r="N22" s="5">
        <f t="shared" si="4"/>
        <v>1.280999617303643E-4</v>
      </c>
      <c r="O22" s="5">
        <f t="shared" si="5"/>
        <v>6.2627160099570686E-2</v>
      </c>
      <c r="P22" s="26">
        <f t="shared" ref="P22" si="32">O22*24</f>
        <v>1.5030518423896964</v>
      </c>
      <c r="Q22" s="26" t="s">
        <v>126</v>
      </c>
      <c r="R22" s="30">
        <v>-7.22</v>
      </c>
      <c r="S22" s="6">
        <v>2.0499999999999998</v>
      </c>
      <c r="T22" s="6">
        <v>14.69</v>
      </c>
      <c r="U22" s="6">
        <v>1.137</v>
      </c>
      <c r="V22" s="6">
        <v>0.66100000000000003</v>
      </c>
      <c r="W22" s="6">
        <v>1.2649999999999999</v>
      </c>
      <c r="X22" s="6">
        <v>1.4390000000000001</v>
      </c>
      <c r="Y22" s="6">
        <v>0.34399999999999997</v>
      </c>
      <c r="Z22" s="6">
        <v>8.68</v>
      </c>
      <c r="AA22" s="6">
        <v>-16.78</v>
      </c>
      <c r="AB22" s="6">
        <v>6.48</v>
      </c>
      <c r="AC22" s="6">
        <v>6</v>
      </c>
      <c r="AD22" s="6">
        <v>122.37</v>
      </c>
      <c r="AE22" s="6">
        <v>39.75</v>
      </c>
      <c r="AF22" s="5">
        <v>28.97</v>
      </c>
      <c r="AH22" s="8">
        <v>0.58555295594183199</v>
      </c>
      <c r="AI22" s="7">
        <v>9</v>
      </c>
      <c r="AJ22" s="7"/>
      <c r="AK22" s="8">
        <f t="shared" si="7"/>
        <v>1.1075490000000023</v>
      </c>
      <c r="AL22" s="26">
        <f t="shared" si="8"/>
        <v>0.52199604405817035</v>
      </c>
      <c r="AM22" s="8"/>
      <c r="AN22" s="8">
        <f t="shared" si="9"/>
        <v>0.61257267136285387</v>
      </c>
      <c r="AO22" s="26">
        <f t="shared" si="10"/>
        <v>2.7019715421021884E-2</v>
      </c>
      <c r="AP22" s="7"/>
      <c r="AQ22" s="7"/>
      <c r="AR22" s="19" t="s">
        <v>23</v>
      </c>
      <c r="AS22" s="19">
        <v>-2.1589999999999998</v>
      </c>
    </row>
    <row r="23" spans="1:45" x14ac:dyDescent="0.3">
      <c r="A23" t="s">
        <v>73</v>
      </c>
      <c r="B23" s="2" t="s">
        <v>74</v>
      </c>
      <c r="C23" s="18" t="s">
        <v>65</v>
      </c>
      <c r="D23" t="s">
        <v>301</v>
      </c>
      <c r="E23" s="23">
        <f t="shared" si="0"/>
        <v>-0.85059884911492034</v>
      </c>
      <c r="F23">
        <f t="shared" si="11"/>
        <v>0.14105911373863059</v>
      </c>
      <c r="G23">
        <f t="shared" si="1"/>
        <v>5.687358015662439E-5</v>
      </c>
      <c r="H23" s="10">
        <f t="shared" ref="H23:H29" si="33">G23*86400</f>
        <v>4.9138773255323471</v>
      </c>
      <c r="I23" t="s">
        <v>138</v>
      </c>
      <c r="J23" s="22">
        <f t="shared" si="12"/>
        <v>4.1666666666666774E-5</v>
      </c>
      <c r="K23" s="10">
        <f t="shared" ref="K23:K29" si="34">J23*86400</f>
        <v>3.6000000000000094</v>
      </c>
      <c r="L23" t="s">
        <v>138</v>
      </c>
      <c r="M23" s="23">
        <f t="shared" si="18"/>
        <v>-0.46218499999999274</v>
      </c>
      <c r="N23">
        <f t="shared" si="4"/>
        <v>0.34499674692247967</v>
      </c>
      <c r="O23">
        <f t="shared" si="5"/>
        <v>2.3253949156335253E-5</v>
      </c>
      <c r="P23" s="10">
        <f t="shared" ref="P23:P30" si="35">O23*86400</f>
        <v>2.009141207107366</v>
      </c>
      <c r="Q23" t="s">
        <v>138</v>
      </c>
      <c r="R23" s="28">
        <v>-8.4</v>
      </c>
      <c r="S23" s="2">
        <v>0.95</v>
      </c>
      <c r="T23" s="2">
        <v>12.77</v>
      </c>
      <c r="U23" s="2">
        <v>1.0089999999999999</v>
      </c>
      <c r="V23" s="2">
        <v>0.84699999999999998</v>
      </c>
      <c r="W23" s="2">
        <v>1.4570000000000001</v>
      </c>
      <c r="X23" s="2">
        <v>1.393</v>
      </c>
      <c r="Y23" s="2">
        <v>0.434</v>
      </c>
      <c r="Z23" s="2">
        <v>78.23</v>
      </c>
      <c r="AA23" s="2">
        <v>71.34</v>
      </c>
      <c r="AB23" s="2">
        <v>1.81</v>
      </c>
      <c r="AC23" s="2">
        <v>0</v>
      </c>
      <c r="AD23" s="2">
        <v>70.540000000000006</v>
      </c>
      <c r="AE23" s="2">
        <v>32.619999999999997</v>
      </c>
      <c r="AF23">
        <v>28.97</v>
      </c>
      <c r="AH23" s="3">
        <v>4.2845229602778501</v>
      </c>
      <c r="AI23" s="1">
        <v>7</v>
      </c>
      <c r="AJ23" s="1"/>
      <c r="AK23" s="3">
        <f t="shared" si="7"/>
        <v>4.5378150000000073</v>
      </c>
      <c r="AL23" s="10">
        <f t="shared" si="8"/>
        <v>0.25329203972215719</v>
      </c>
      <c r="AM23" s="3"/>
      <c r="AN23" s="3">
        <f t="shared" si="9"/>
        <v>4.1494011508850797</v>
      </c>
      <c r="AO23" s="31">
        <f t="shared" si="10"/>
        <v>0.13512180939277041</v>
      </c>
      <c r="AP23" s="1"/>
      <c r="AQ23" s="1"/>
      <c r="AR23" t="s">
        <v>70</v>
      </c>
      <c r="AS23">
        <v>-0.39900000000000002</v>
      </c>
    </row>
    <row r="24" spans="1:45" x14ac:dyDescent="0.3">
      <c r="A24" t="s">
        <v>76</v>
      </c>
      <c r="B24" s="2" t="s">
        <v>302</v>
      </c>
      <c r="C24" s="18" t="s">
        <v>65</v>
      </c>
      <c r="D24" t="s">
        <v>303</v>
      </c>
      <c r="E24" s="23">
        <f t="shared" si="0"/>
        <v>-0.59030484911492742</v>
      </c>
      <c r="F24">
        <f t="shared" si="11"/>
        <v>0.25685921496077685</v>
      </c>
      <c r="G24">
        <f t="shared" si="1"/>
        <v>3.1233206148595716E-5</v>
      </c>
      <c r="H24" s="10">
        <f t="shared" si="33"/>
        <v>2.6985490112386699</v>
      </c>
      <c r="I24" t="s">
        <v>138</v>
      </c>
      <c r="J24" s="22">
        <f t="shared" si="12"/>
        <v>4.1666666666666774E-5</v>
      </c>
      <c r="K24" s="10">
        <f t="shared" si="34"/>
        <v>3.6000000000000094</v>
      </c>
      <c r="L24" t="s">
        <v>138</v>
      </c>
      <c r="M24" s="23">
        <f t="shared" si="18"/>
        <v>-5.7338999999998919E-2</v>
      </c>
      <c r="N24">
        <f t="shared" si="4"/>
        <v>0.87631652215531664</v>
      </c>
      <c r="O24">
        <f t="shared" si="5"/>
        <v>9.1548391582356877E-6</v>
      </c>
      <c r="P24" s="10">
        <f t="shared" si="35"/>
        <v>0.79097810327156337</v>
      </c>
      <c r="Q24" t="s">
        <v>138</v>
      </c>
      <c r="R24" s="28">
        <v>-8.51</v>
      </c>
      <c r="S24" s="2">
        <v>0.95</v>
      </c>
      <c r="T24" s="2">
        <v>13.86</v>
      </c>
      <c r="U24" s="2">
        <v>1.0089999999999999</v>
      </c>
      <c r="V24" s="2">
        <v>0.79300000000000004</v>
      </c>
      <c r="W24" s="2">
        <v>1.4179999999999999</v>
      </c>
      <c r="X24" s="2">
        <v>1.383</v>
      </c>
      <c r="Y24" s="2">
        <v>0.434</v>
      </c>
      <c r="Z24" s="2">
        <v>78.23</v>
      </c>
      <c r="AA24" s="2">
        <v>71.34</v>
      </c>
      <c r="AB24" s="2">
        <v>1.81</v>
      </c>
      <c r="AC24" s="2">
        <v>0</v>
      </c>
      <c r="AD24" s="2">
        <v>70.55</v>
      </c>
      <c r="AE24" s="2">
        <v>32.619999999999997</v>
      </c>
      <c r="AF24">
        <v>28.97</v>
      </c>
      <c r="AH24" s="3">
        <v>4.2845229602778501</v>
      </c>
      <c r="AI24" s="1">
        <v>7</v>
      </c>
      <c r="AJ24" s="1"/>
      <c r="AK24" s="3">
        <f t="shared" si="7"/>
        <v>4.9426610000000011</v>
      </c>
      <c r="AL24" s="10">
        <f t="shared" si="8"/>
        <v>0.65813803972215101</v>
      </c>
      <c r="AM24" s="3"/>
      <c r="AN24" s="3">
        <f t="shared" si="9"/>
        <v>4.4096951508850726</v>
      </c>
      <c r="AO24" s="31">
        <f t="shared" si="10"/>
        <v>0.12517219060722251</v>
      </c>
      <c r="AP24" s="1"/>
      <c r="AQ24" s="1"/>
      <c r="AR24" t="s">
        <v>72</v>
      </c>
      <c r="AS24">
        <v>-14.24</v>
      </c>
    </row>
    <row r="25" spans="1:45" x14ac:dyDescent="0.3">
      <c r="A25" t="s">
        <v>78</v>
      </c>
      <c r="B25" s="2" t="s">
        <v>92</v>
      </c>
      <c r="C25" s="18" t="s">
        <v>65</v>
      </c>
      <c r="D25" t="s">
        <v>88</v>
      </c>
      <c r="E25" s="23">
        <f t="shared" si="0"/>
        <v>0.50173615088507795</v>
      </c>
      <c r="F25">
        <f t="shared" si="11"/>
        <v>3.1749445945094634</v>
      </c>
      <c r="G25">
        <f t="shared" si="1"/>
        <v>2.5268273424078146E-6</v>
      </c>
      <c r="H25" s="10">
        <f t="shared" si="33"/>
        <v>0.21831788238403518</v>
      </c>
      <c r="I25" t="s">
        <v>138</v>
      </c>
      <c r="J25" s="22">
        <f t="shared" si="12"/>
        <v>4.1666666666666774E-5</v>
      </c>
      <c r="K25" s="10">
        <f t="shared" si="34"/>
        <v>3.6000000000000094</v>
      </c>
      <c r="L25" t="s">
        <v>138</v>
      </c>
      <c r="M25" s="23">
        <f t="shared" si="18"/>
        <v>0.91329200000000199</v>
      </c>
      <c r="N25">
        <f t="shared" si="4"/>
        <v>8.1901527194181156</v>
      </c>
      <c r="O25">
        <f t="shared" si="5"/>
        <v>9.7953445886493537E-7</v>
      </c>
      <c r="P25" s="10">
        <f t="shared" si="35"/>
        <v>8.463177724593042E-2</v>
      </c>
      <c r="Q25" t="s">
        <v>138</v>
      </c>
      <c r="R25" s="28">
        <v>-8.6199999999999992</v>
      </c>
      <c r="S25" s="2">
        <v>0.95</v>
      </c>
      <c r="T25" s="2">
        <v>11.25</v>
      </c>
      <c r="U25" s="2">
        <v>1.0089999999999999</v>
      </c>
      <c r="V25" s="2">
        <v>0.77200000000000002</v>
      </c>
      <c r="W25" s="2">
        <v>1.3640000000000001</v>
      </c>
      <c r="X25" s="2">
        <v>1.3759999999999999</v>
      </c>
      <c r="Y25" s="2">
        <v>0.434</v>
      </c>
      <c r="Z25" s="2">
        <v>78.23</v>
      </c>
      <c r="AA25" s="2">
        <v>71.34</v>
      </c>
      <c r="AB25" s="2">
        <v>1.81</v>
      </c>
      <c r="AC25" s="2">
        <v>0</v>
      </c>
      <c r="AD25" s="2">
        <v>70.650000000000006</v>
      </c>
      <c r="AE25" s="2">
        <v>32.619999999999997</v>
      </c>
      <c r="AF25">
        <v>28.97</v>
      </c>
      <c r="AH25" s="3">
        <v>4.2845229602778501</v>
      </c>
      <c r="AI25" s="1">
        <v>7</v>
      </c>
      <c r="AJ25" s="1"/>
      <c r="AK25" s="3">
        <f t="shared" si="7"/>
        <v>5.913292000000002</v>
      </c>
      <c r="AL25" s="10">
        <f t="shared" si="8"/>
        <v>1.6287690397221519</v>
      </c>
      <c r="AM25" s="3"/>
      <c r="AN25" s="3">
        <f t="shared" si="9"/>
        <v>5.5017361508850779</v>
      </c>
      <c r="AO25" s="31">
        <f t="shared" si="10"/>
        <v>1.2172131906072279</v>
      </c>
      <c r="AP25" s="1"/>
      <c r="AQ25" s="1"/>
      <c r="AR25" t="s">
        <v>75</v>
      </c>
      <c r="AS25">
        <v>-17.972999999999999</v>
      </c>
    </row>
    <row r="26" spans="1:45" x14ac:dyDescent="0.3">
      <c r="A26" t="s">
        <v>69</v>
      </c>
      <c r="B26" s="2" t="s">
        <v>64</v>
      </c>
      <c r="C26" s="18" t="s">
        <v>65</v>
      </c>
      <c r="D26" t="s">
        <v>304</v>
      </c>
      <c r="E26" s="23">
        <f t="shared" si="0"/>
        <v>2.9284251508850785</v>
      </c>
      <c r="F26">
        <f t="shared" si="11"/>
        <v>848.05721020176316</v>
      </c>
      <c r="G26">
        <f t="shared" si="1"/>
        <v>9.459900482572095E-9</v>
      </c>
      <c r="H26" s="10">
        <f t="shared" si="33"/>
        <v>8.1733540169422897E-4</v>
      </c>
      <c r="I26" t="s">
        <v>138</v>
      </c>
      <c r="J26" s="22">
        <f t="shared" si="12"/>
        <v>4.1666666666666692E-5</v>
      </c>
      <c r="K26" s="10">
        <f t="shared" si="34"/>
        <v>3.6000000000000023</v>
      </c>
      <c r="L26" t="s">
        <v>138</v>
      </c>
      <c r="M26" s="23">
        <f t="shared" si="18"/>
        <v>3.5515370000000015</v>
      </c>
      <c r="N26">
        <f t="shared" si="4"/>
        <v>3560.7132447113868</v>
      </c>
      <c r="O26">
        <f t="shared" si="5"/>
        <v>2.2530701746207786E-9</v>
      </c>
      <c r="P26" s="10">
        <f t="shared" si="35"/>
        <v>1.9466526308723527E-4</v>
      </c>
      <c r="Q26" t="s">
        <v>138</v>
      </c>
      <c r="R26" s="28">
        <v>-8.36</v>
      </c>
      <c r="S26" s="2">
        <v>0.95</v>
      </c>
      <c r="T26" s="2">
        <v>14.16</v>
      </c>
      <c r="U26" s="2">
        <v>1.0089999999999999</v>
      </c>
      <c r="V26" s="2">
        <v>0.77100000000000002</v>
      </c>
      <c r="W26" s="2">
        <v>1.9770000000000001</v>
      </c>
      <c r="X26" s="2">
        <v>1.3660000000000001</v>
      </c>
      <c r="Y26" s="2">
        <v>0.434</v>
      </c>
      <c r="Z26" s="2">
        <v>78.23</v>
      </c>
      <c r="AA26" s="2">
        <v>71.34</v>
      </c>
      <c r="AB26" s="2">
        <v>1.81</v>
      </c>
      <c r="AC26" s="2">
        <v>0</v>
      </c>
      <c r="AD26" s="2">
        <v>70.52</v>
      </c>
      <c r="AE26" s="2">
        <v>32.619999999999997</v>
      </c>
      <c r="AF26">
        <v>28.97</v>
      </c>
      <c r="AH26" s="3">
        <v>4.284522960277851</v>
      </c>
      <c r="AI26" s="1">
        <v>7</v>
      </c>
      <c r="AJ26" s="1"/>
      <c r="AK26" s="3">
        <f t="shared" si="7"/>
        <v>8.5515370000000015</v>
      </c>
      <c r="AL26" s="10">
        <f t="shared" si="8"/>
        <v>4.2670140397221505</v>
      </c>
      <c r="AM26" s="3"/>
      <c r="AN26" s="3">
        <f t="shared" si="9"/>
        <v>7.9284251508850785</v>
      </c>
      <c r="AO26" s="31">
        <f t="shared" si="10"/>
        <v>3.6439021906072275</v>
      </c>
      <c r="AP26" s="1"/>
      <c r="AQ26" s="1"/>
      <c r="AR26" t="s">
        <v>66</v>
      </c>
      <c r="AS26">
        <v>-1.3120000000000001</v>
      </c>
    </row>
    <row r="27" spans="1:45" x14ac:dyDescent="0.3">
      <c r="A27" t="s">
        <v>71</v>
      </c>
      <c r="B27" s="2" t="s">
        <v>67</v>
      </c>
      <c r="C27" s="18" t="s">
        <v>65</v>
      </c>
      <c r="D27" t="s">
        <v>305</v>
      </c>
      <c r="E27" s="23">
        <f t="shared" si="0"/>
        <v>0.35243515088507493</v>
      </c>
      <c r="F27">
        <f t="shared" si="11"/>
        <v>2.2513092247888409</v>
      </c>
      <c r="G27">
        <f t="shared" si="1"/>
        <v>3.5634983962671186E-6</v>
      </c>
      <c r="H27" s="10">
        <f t="shared" si="33"/>
        <v>0.30788626143747905</v>
      </c>
      <c r="I27" t="s">
        <v>138</v>
      </c>
      <c r="J27" s="22">
        <f t="shared" si="12"/>
        <v>4.1666666666666692E-5</v>
      </c>
      <c r="K27" s="10">
        <f t="shared" si="34"/>
        <v>3.6000000000000023</v>
      </c>
      <c r="L27" t="s">
        <v>138</v>
      </c>
      <c r="M27" s="23">
        <f t="shared" si="18"/>
        <v>0.76076099999999514</v>
      </c>
      <c r="N27">
        <f t="shared" si="4"/>
        <v>5.7644914584028877</v>
      </c>
      <c r="O27">
        <f t="shared" si="5"/>
        <v>1.3917163152947289E-6</v>
      </c>
      <c r="P27" s="10">
        <f t="shared" si="35"/>
        <v>0.12024428964146458</v>
      </c>
      <c r="Q27" t="s">
        <v>138</v>
      </c>
      <c r="R27" s="28">
        <v>-8.41</v>
      </c>
      <c r="S27" s="2">
        <v>0.95</v>
      </c>
      <c r="T27" s="2">
        <v>12.12</v>
      </c>
      <c r="U27" s="2">
        <v>1.0089999999999999</v>
      </c>
      <c r="V27" s="2">
        <v>0.78700000000000003</v>
      </c>
      <c r="W27" s="2">
        <v>1.4419999999999999</v>
      </c>
      <c r="X27" s="2">
        <v>1.39</v>
      </c>
      <c r="Y27" s="2">
        <v>0.434</v>
      </c>
      <c r="Z27" s="2">
        <v>78.23</v>
      </c>
      <c r="AA27" s="2">
        <v>71.34</v>
      </c>
      <c r="AB27" s="2">
        <v>1.81</v>
      </c>
      <c r="AC27" s="2">
        <v>0</v>
      </c>
      <c r="AD27" s="2">
        <v>70.55</v>
      </c>
      <c r="AE27" s="2">
        <v>32.619999999999997</v>
      </c>
      <c r="AF27">
        <v>28.97</v>
      </c>
      <c r="AH27" s="3">
        <v>4.284522960277851</v>
      </c>
      <c r="AI27" s="1">
        <v>7</v>
      </c>
      <c r="AJ27" s="1"/>
      <c r="AK27" s="3">
        <f t="shared" si="7"/>
        <v>5.7607609999999951</v>
      </c>
      <c r="AL27" s="10">
        <f t="shared" si="8"/>
        <v>1.4762380397221442</v>
      </c>
      <c r="AM27" s="3"/>
      <c r="AN27" s="3">
        <f t="shared" si="9"/>
        <v>5.3524351508850749</v>
      </c>
      <c r="AO27" s="31">
        <f t="shared" si="10"/>
        <v>1.067912190607224</v>
      </c>
      <c r="AP27" s="1"/>
      <c r="AQ27" s="1"/>
      <c r="AR27" t="s">
        <v>68</v>
      </c>
      <c r="AS27">
        <v>-1.0620000000000001</v>
      </c>
    </row>
    <row r="28" spans="1:45" x14ac:dyDescent="0.3">
      <c r="A28" t="s">
        <v>80</v>
      </c>
      <c r="B28" s="2" t="s">
        <v>306</v>
      </c>
      <c r="C28" s="18" t="s">
        <v>65</v>
      </c>
      <c r="D28" t="s">
        <v>307</v>
      </c>
      <c r="E28" s="23">
        <f t="shared" si="0"/>
        <v>-0.24731684911492557</v>
      </c>
      <c r="F28">
        <f t="shared" si="11"/>
        <v>0.56582632734103666</v>
      </c>
      <c r="G28">
        <f t="shared" si="1"/>
        <v>1.4178443851731621E-5</v>
      </c>
      <c r="H28" s="10">
        <f t="shared" si="33"/>
        <v>1.225017548789612</v>
      </c>
      <c r="I28" t="s">
        <v>138</v>
      </c>
      <c r="J28" s="22">
        <f t="shared" si="12"/>
        <v>4.1666666666666774E-5</v>
      </c>
      <c r="K28" s="10">
        <f t="shared" si="34"/>
        <v>3.6000000000000094</v>
      </c>
      <c r="L28" t="s">
        <v>138</v>
      </c>
      <c r="M28" s="23">
        <f t="shared" si="18"/>
        <v>0.37173899999999627</v>
      </c>
      <c r="N28">
        <f t="shared" si="4"/>
        <v>2.3536343840393803</v>
      </c>
      <c r="O28">
        <f t="shared" si="5"/>
        <v>3.4085739341842372E-6</v>
      </c>
      <c r="P28" s="10">
        <f t="shared" si="35"/>
        <v>0.29450078791351808</v>
      </c>
      <c r="Q28" t="s">
        <v>138</v>
      </c>
      <c r="R28" s="28">
        <v>-8.49</v>
      </c>
      <c r="S28" s="2">
        <v>0.95</v>
      </c>
      <c r="T28" s="2">
        <v>14.64</v>
      </c>
      <c r="U28" s="2">
        <v>1.0089999999999999</v>
      </c>
      <c r="V28" s="2">
        <v>0.76700000000000002</v>
      </c>
      <c r="W28" s="2">
        <v>1.4379999999999999</v>
      </c>
      <c r="X28" s="2">
        <v>1.3879999999999999</v>
      </c>
      <c r="Y28" s="2">
        <v>0.434</v>
      </c>
      <c r="Z28" s="2">
        <v>78.23</v>
      </c>
      <c r="AA28" s="2">
        <v>71.34</v>
      </c>
      <c r="AB28" s="2">
        <v>1.81</v>
      </c>
      <c r="AC28" s="2">
        <v>0</v>
      </c>
      <c r="AD28" s="2">
        <v>70.540000000000006</v>
      </c>
      <c r="AE28" s="2">
        <v>32.619999999999997</v>
      </c>
      <c r="AF28">
        <v>28.97</v>
      </c>
      <c r="AH28" s="3">
        <v>4.2845229602778501</v>
      </c>
      <c r="AI28" s="1">
        <v>7</v>
      </c>
      <c r="AJ28" s="1"/>
      <c r="AK28" s="3">
        <f t="shared" si="7"/>
        <v>5.3717389999999963</v>
      </c>
      <c r="AL28" s="10">
        <f t="shared" si="8"/>
        <v>1.0872160397221462</v>
      </c>
      <c r="AM28" s="3"/>
      <c r="AN28" s="3">
        <f t="shared" si="9"/>
        <v>4.7526831508850744</v>
      </c>
      <c r="AO28" s="31">
        <f t="shared" si="10"/>
        <v>0.46816019060722436</v>
      </c>
      <c r="AP28" s="1"/>
      <c r="AQ28" s="1"/>
      <c r="AR28" t="s">
        <v>77</v>
      </c>
      <c r="AS28">
        <v>6.6420000000000003</v>
      </c>
    </row>
    <row r="29" spans="1:45" x14ac:dyDescent="0.3">
      <c r="A29" t="s">
        <v>82</v>
      </c>
      <c r="B29" s="2" t="s">
        <v>308</v>
      </c>
      <c r="C29" s="18" t="s">
        <v>65</v>
      </c>
      <c r="D29" t="s">
        <v>309</v>
      </c>
      <c r="E29" s="23">
        <f t="shared" si="0"/>
        <v>-0.90875384911492496</v>
      </c>
      <c r="F29">
        <f t="shared" si="11"/>
        <v>0.12338039346285978</v>
      </c>
      <c r="G29">
        <f t="shared" si="1"/>
        <v>6.5022785119025933E-5</v>
      </c>
      <c r="H29" s="10">
        <f t="shared" si="33"/>
        <v>5.6179686342838409</v>
      </c>
      <c r="I29" t="s">
        <v>138</v>
      </c>
      <c r="J29" s="22">
        <f t="shared" si="12"/>
        <v>4.1666666666666774E-5</v>
      </c>
      <c r="K29" s="10">
        <f t="shared" si="34"/>
        <v>3.6000000000000094</v>
      </c>
      <c r="L29" t="s">
        <v>138</v>
      </c>
      <c r="M29" s="23">
        <f t="shared" si="18"/>
        <v>-0.51097399999999915</v>
      </c>
      <c r="N29">
        <f t="shared" si="4"/>
        <v>0.30833725376426124</v>
      </c>
      <c r="O29">
        <f t="shared" si="5"/>
        <v>2.6018707483754209E-5</v>
      </c>
      <c r="P29" s="10">
        <f t="shared" si="35"/>
        <v>2.2480163265963635</v>
      </c>
      <c r="Q29" t="s">
        <v>138</v>
      </c>
      <c r="R29" s="28">
        <v>-8.4</v>
      </c>
      <c r="S29" s="2">
        <v>0.95</v>
      </c>
      <c r="T29" s="2">
        <v>13</v>
      </c>
      <c r="U29" s="2">
        <v>1.0089999999999999</v>
      </c>
      <c r="V29" s="2">
        <v>0.82599999999999996</v>
      </c>
      <c r="W29" s="2">
        <v>1.427</v>
      </c>
      <c r="X29" s="2">
        <v>1.3839999999999999</v>
      </c>
      <c r="Y29" s="2">
        <v>0.434</v>
      </c>
      <c r="Z29" s="2">
        <v>78.23</v>
      </c>
      <c r="AA29" s="2">
        <v>71.34</v>
      </c>
      <c r="AB29" s="2">
        <v>1.81</v>
      </c>
      <c r="AC29" s="2">
        <v>0</v>
      </c>
      <c r="AD29" s="2">
        <v>70.540000000000006</v>
      </c>
      <c r="AE29" s="2">
        <v>32.619999999999997</v>
      </c>
      <c r="AF29">
        <v>28.97</v>
      </c>
      <c r="AH29" s="3">
        <v>4.2845229602778501</v>
      </c>
      <c r="AI29" s="1">
        <v>7</v>
      </c>
      <c r="AJ29" s="1"/>
      <c r="AK29" s="3">
        <f t="shared" si="7"/>
        <v>4.4890260000000008</v>
      </c>
      <c r="AL29" s="10">
        <f t="shared" si="8"/>
        <v>0.20450303972215078</v>
      </c>
      <c r="AM29" s="3"/>
      <c r="AN29" s="3">
        <f t="shared" si="9"/>
        <v>4.091246150885075</v>
      </c>
      <c r="AO29" s="31">
        <f t="shared" si="10"/>
        <v>0.19327680939277503</v>
      </c>
      <c r="AP29" s="1"/>
      <c r="AQ29" s="1"/>
      <c r="AR29" t="s">
        <v>79</v>
      </c>
      <c r="AS29">
        <v>16.062000000000001</v>
      </c>
    </row>
    <row r="30" spans="1:45" x14ac:dyDescent="0.3">
      <c r="A30" t="s">
        <v>84</v>
      </c>
      <c r="B30" s="2" t="s">
        <v>310</v>
      </c>
      <c r="C30" s="18" t="s">
        <v>65</v>
      </c>
      <c r="D30" t="s">
        <v>48</v>
      </c>
      <c r="E30" s="23">
        <f t="shared" si="0"/>
        <v>-2.3838488491149246</v>
      </c>
      <c r="F30">
        <f t="shared" si="11"/>
        <v>4.1319128314281179E-3</v>
      </c>
      <c r="G30">
        <f t="shared" si="1"/>
        <v>1.9416035960428441E-3</v>
      </c>
      <c r="H30" s="10">
        <f t="shared" ref="H30" si="36">G30*1440</f>
        <v>2.7959091783016956</v>
      </c>
      <c r="I30" s="10" t="s">
        <v>134</v>
      </c>
      <c r="J30" s="22">
        <f t="shared" si="12"/>
        <v>1.0210834998795834E-2</v>
      </c>
      <c r="K30" s="10">
        <f t="shared" ref="K30" si="37">J30*1440</f>
        <v>14.703602398266002</v>
      </c>
      <c r="L30" s="10" t="s">
        <v>134</v>
      </c>
      <c r="M30" s="23">
        <f t="shared" si="18"/>
        <v>-1.947998999999994</v>
      </c>
      <c r="N30">
        <f t="shared" si="4"/>
        <v>1.1272000516465729E-2</v>
      </c>
      <c r="O30">
        <f t="shared" si="5"/>
        <v>7.117225376557935E-4</v>
      </c>
      <c r="P30" s="10">
        <f t="shared" si="35"/>
        <v>61.492827253460561</v>
      </c>
      <c r="Q30" t="s">
        <v>138</v>
      </c>
      <c r="R30" s="28">
        <v>-8.36</v>
      </c>
      <c r="S30" s="2">
        <v>0.95</v>
      </c>
      <c r="T30" s="2">
        <v>14.69</v>
      </c>
      <c r="U30" s="2">
        <v>1.0089999999999999</v>
      </c>
      <c r="V30" s="2">
        <v>0.78900000000000003</v>
      </c>
      <c r="W30" s="2">
        <v>1.2649999999999999</v>
      </c>
      <c r="X30" s="2">
        <v>1.363</v>
      </c>
      <c r="Y30" s="2">
        <v>0.434</v>
      </c>
      <c r="Z30" s="2">
        <v>78.23</v>
      </c>
      <c r="AA30" s="2">
        <v>71.34</v>
      </c>
      <c r="AB30" s="2">
        <v>1.81</v>
      </c>
      <c r="AC30" s="2">
        <v>0</v>
      </c>
      <c r="AD30" s="2">
        <v>70.52</v>
      </c>
      <c r="AE30" s="2">
        <v>32.619999999999997</v>
      </c>
      <c r="AF30">
        <v>28.97</v>
      </c>
      <c r="AH30" s="3">
        <v>1.895250460265659</v>
      </c>
      <c r="AI30" s="1">
        <v>7</v>
      </c>
      <c r="AJ30" s="1"/>
      <c r="AK30" s="3">
        <f t="shared" si="7"/>
        <v>3.052001000000006</v>
      </c>
      <c r="AL30" s="26">
        <f t="shared" si="8"/>
        <v>1.1567505397343469</v>
      </c>
      <c r="AM30" s="3"/>
      <c r="AN30" s="3">
        <f t="shared" si="9"/>
        <v>2.6161511508850754</v>
      </c>
      <c r="AO30" s="26">
        <f t="shared" si="10"/>
        <v>0.72090069061941642</v>
      </c>
      <c r="AP30" s="1"/>
      <c r="AQ30" s="1"/>
      <c r="AR30" t="s">
        <v>81</v>
      </c>
      <c r="AS30">
        <v>-3.8359999999999999</v>
      </c>
    </row>
    <row r="31" spans="1:45" x14ac:dyDescent="0.3">
      <c r="AP31" s="1"/>
      <c r="AQ31" s="1"/>
      <c r="AR31" t="s">
        <v>83</v>
      </c>
      <c r="AS31">
        <v>2.9982967424853294E-2</v>
      </c>
    </row>
    <row r="32" spans="1:45" x14ac:dyDescent="0.3">
      <c r="AP32" s="1"/>
      <c r="AQ32" s="1"/>
      <c r="AR32" t="s">
        <v>85</v>
      </c>
      <c r="AS32">
        <v>-2.2138230876944207E-2</v>
      </c>
    </row>
    <row r="33" spans="42:45" x14ac:dyDescent="0.3">
      <c r="AP33" s="1"/>
      <c r="AQ33" s="1"/>
      <c r="AR33" t="s">
        <v>86</v>
      </c>
      <c r="AS33">
        <v>-9.4E-2</v>
      </c>
    </row>
    <row r="34" spans="42:45" x14ac:dyDescent="0.3">
      <c r="AP34" s="1"/>
      <c r="AQ34" s="1"/>
      <c r="AR34" t="s">
        <v>87</v>
      </c>
      <c r="AS34">
        <v>-0.13500000000000001</v>
      </c>
    </row>
  </sheetData>
  <conditionalFormatting sqref="B3:B4 B10:B14">
    <cfRule type="duplicateValues" dxfId="12" priority="29"/>
  </conditionalFormatting>
  <conditionalFormatting sqref="B5">
    <cfRule type="duplicateValues" dxfId="11" priority="17"/>
  </conditionalFormatting>
  <conditionalFormatting sqref="B6 B18">
    <cfRule type="duplicateValues" dxfId="10" priority="37"/>
  </conditionalFormatting>
  <conditionalFormatting sqref="B7:B8">
    <cfRule type="duplicateValues" dxfId="9" priority="14"/>
  </conditionalFormatting>
  <conditionalFormatting sqref="B9">
    <cfRule type="duplicateValues" dxfId="8" priority="9"/>
  </conditionalFormatting>
  <conditionalFormatting sqref="B15 B20:B21 B17">
    <cfRule type="duplicateValues" dxfId="7" priority="2"/>
  </conditionalFormatting>
  <conditionalFormatting sqref="B16">
    <cfRule type="duplicateValues" dxfId="6" priority="1"/>
  </conditionalFormatting>
  <conditionalFormatting sqref="B22">
    <cfRule type="duplicateValues" dxfId="5" priority="7"/>
  </conditionalFormatting>
  <conditionalFormatting sqref="B23:B25 B28:B29">
    <cfRule type="duplicateValues" dxfId="4" priority="3"/>
  </conditionalFormatting>
  <conditionalFormatting sqref="B27">
    <cfRule type="duplicateValues" dxfId="3" priority="12"/>
  </conditionalFormatting>
  <conditionalFormatting sqref="B30">
    <cfRule type="duplicateValues" dxfId="2" priority="5"/>
  </conditionalFormatting>
  <conditionalFormatting sqref="R3:R30">
    <cfRule type="cellIs" dxfId="1" priority="4" operator="greaterThan">
      <formula>1</formula>
    </cfRule>
  </conditionalFormatting>
  <conditionalFormatting sqref="AL3:AL30 AO3:AO30">
    <cfRule type="cellIs" dxfId="0" priority="16" operator="greaterThan">
      <formula>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9DC3A-A23A-4EC0-AF6A-0404B38FEB4E}">
  <dimension ref="A1:AE53"/>
  <sheetViews>
    <sheetView zoomScaleNormal="100" workbookViewId="0"/>
  </sheetViews>
  <sheetFormatPr defaultRowHeight="14.4" x14ac:dyDescent="0.3"/>
  <cols>
    <col min="1" max="1" width="15.44140625" bestFit="1" customWidth="1"/>
    <col min="2" max="2" width="45.33203125" customWidth="1"/>
    <col min="3" max="3" width="12.5546875" bestFit="1" customWidth="1"/>
    <col min="4" max="4" width="12.5546875" customWidth="1"/>
    <col min="5" max="7" width="16.6640625" customWidth="1"/>
    <col min="8" max="8" width="11" customWidth="1"/>
    <col min="9" max="9" width="10.33203125" bestFit="1" customWidth="1"/>
    <col min="10" max="11" width="16.5546875" bestFit="1" customWidth="1"/>
    <col min="12" max="14" width="16.5546875" customWidth="1"/>
    <col min="15" max="15" width="10.5546875" bestFit="1" customWidth="1"/>
    <col min="16" max="16" width="10.6640625" bestFit="1" customWidth="1"/>
    <col min="17" max="17" width="12" bestFit="1" customWidth="1"/>
    <col min="18" max="18" width="13.109375" bestFit="1" customWidth="1"/>
    <col min="19" max="19" width="14" bestFit="1" customWidth="1"/>
    <col min="20" max="23" width="14" customWidth="1"/>
    <col min="24" max="25" width="10.6640625" bestFit="1" customWidth="1"/>
    <col min="26" max="26" width="11.33203125" bestFit="1" customWidth="1"/>
    <col min="27" max="27" width="10.6640625" bestFit="1" customWidth="1"/>
    <col min="28" max="28" width="11.5546875" bestFit="1" customWidth="1"/>
    <col min="29" max="29" width="16.109375" bestFit="1" customWidth="1"/>
    <col min="30" max="30" width="11.33203125" bestFit="1" customWidth="1"/>
    <col min="31" max="31" width="10.6640625" bestFit="1" customWidth="1"/>
  </cols>
  <sheetData>
    <row r="1" spans="1:31" x14ac:dyDescent="0.3">
      <c r="A1" t="s">
        <v>411</v>
      </c>
    </row>
    <row r="2" spans="1:31" x14ac:dyDescent="0.3">
      <c r="J2" t="s">
        <v>366</v>
      </c>
      <c r="K2" t="s">
        <v>367</v>
      </c>
      <c r="L2" t="s">
        <v>398</v>
      </c>
      <c r="M2" t="s">
        <v>395</v>
      </c>
      <c r="N2" t="s">
        <v>399</v>
      </c>
      <c r="O2" t="s">
        <v>366</v>
      </c>
      <c r="P2" t="s">
        <v>366</v>
      </c>
      <c r="Q2" t="s">
        <v>366</v>
      </c>
      <c r="R2" t="s">
        <v>366</v>
      </c>
      <c r="S2" t="s">
        <v>366</v>
      </c>
      <c r="T2" t="s">
        <v>367</v>
      </c>
      <c r="U2" t="s">
        <v>398</v>
      </c>
      <c r="V2" t="s">
        <v>395</v>
      </c>
      <c r="W2" t="s">
        <v>399</v>
      </c>
      <c r="X2" t="s">
        <v>366</v>
      </c>
      <c r="Y2" t="s">
        <v>366</v>
      </c>
      <c r="Z2" t="s">
        <v>366</v>
      </c>
      <c r="AA2" t="s">
        <v>366</v>
      </c>
      <c r="AB2" t="s">
        <v>366</v>
      </c>
      <c r="AC2" t="s">
        <v>366</v>
      </c>
      <c r="AD2" t="s">
        <v>366</v>
      </c>
      <c r="AE2" t="s">
        <v>366</v>
      </c>
    </row>
    <row r="3" spans="1:31" x14ac:dyDescent="0.3">
      <c r="A3" s="1" t="s">
        <v>337</v>
      </c>
      <c r="B3" s="1" t="s">
        <v>0</v>
      </c>
      <c r="C3" s="1" t="s">
        <v>342</v>
      </c>
      <c r="D3" s="1" t="s">
        <v>415</v>
      </c>
      <c r="E3" s="1" t="s">
        <v>311</v>
      </c>
      <c r="F3" s="1" t="s">
        <v>313</v>
      </c>
      <c r="G3" s="1" t="s">
        <v>314</v>
      </c>
      <c r="I3" t="s">
        <v>1</v>
      </c>
      <c r="J3" s="34" t="s">
        <v>99</v>
      </c>
      <c r="K3" s="34" t="s">
        <v>99</v>
      </c>
      <c r="L3" s="34" t="s">
        <v>99</v>
      </c>
      <c r="M3" s="34" t="s">
        <v>99</v>
      </c>
      <c r="N3" s="34" t="s">
        <v>99</v>
      </c>
      <c r="O3" s="34" t="s">
        <v>4</v>
      </c>
      <c r="P3" s="34" t="s">
        <v>9</v>
      </c>
      <c r="Q3" s="34" t="s">
        <v>10</v>
      </c>
      <c r="R3" s="34" t="s">
        <v>11</v>
      </c>
      <c r="S3" s="35" t="s">
        <v>100</v>
      </c>
      <c r="T3" s="35" t="s">
        <v>100</v>
      </c>
      <c r="U3" s="35" t="s">
        <v>100</v>
      </c>
      <c r="V3" s="35" t="s">
        <v>100</v>
      </c>
      <c r="W3" s="35" t="s">
        <v>100</v>
      </c>
      <c r="X3" s="35" t="s">
        <v>5</v>
      </c>
      <c r="Y3" s="35" t="s">
        <v>6</v>
      </c>
      <c r="Z3" s="35" t="s">
        <v>103</v>
      </c>
      <c r="AA3" s="36" t="s">
        <v>7</v>
      </c>
      <c r="AB3" s="36" t="s">
        <v>8</v>
      </c>
      <c r="AC3" t="s">
        <v>12</v>
      </c>
      <c r="AD3" t="s">
        <v>101</v>
      </c>
      <c r="AE3" t="s">
        <v>102</v>
      </c>
    </row>
    <row r="4" spans="1:31" x14ac:dyDescent="0.3">
      <c r="B4" s="1"/>
      <c r="C4" s="1"/>
      <c r="I4" t="s">
        <v>105</v>
      </c>
      <c r="J4" s="34" t="s">
        <v>106</v>
      </c>
      <c r="K4" s="34" t="s">
        <v>106</v>
      </c>
      <c r="L4" s="34" t="s">
        <v>106</v>
      </c>
      <c r="M4" s="34" t="s">
        <v>106</v>
      </c>
      <c r="N4" s="34" t="s">
        <v>106</v>
      </c>
      <c r="O4" s="34" t="s">
        <v>108</v>
      </c>
      <c r="P4" s="34" t="s">
        <v>113</v>
      </c>
      <c r="Q4" s="34" t="s">
        <v>114</v>
      </c>
      <c r="R4" s="34" t="s">
        <v>115</v>
      </c>
      <c r="S4" s="35" t="s">
        <v>107</v>
      </c>
      <c r="T4" s="35" t="s">
        <v>107</v>
      </c>
      <c r="U4" s="35" t="s">
        <v>107</v>
      </c>
      <c r="V4" s="35" t="s">
        <v>107</v>
      </c>
      <c r="W4" s="35" t="s">
        <v>107</v>
      </c>
      <c r="X4" s="35" t="s">
        <v>109</v>
      </c>
      <c r="Y4" s="35" t="s">
        <v>110</v>
      </c>
      <c r="Z4" s="35" t="s">
        <v>119</v>
      </c>
      <c r="AA4" s="36" t="s">
        <v>111</v>
      </c>
      <c r="AB4" s="36" t="s">
        <v>112</v>
      </c>
      <c r="AC4" t="s">
        <v>116</v>
      </c>
      <c r="AD4" t="s">
        <v>117</v>
      </c>
      <c r="AE4" t="s">
        <v>118</v>
      </c>
    </row>
    <row r="5" spans="1:31" x14ac:dyDescent="0.3">
      <c r="A5" t="s">
        <v>338</v>
      </c>
      <c r="B5" t="s">
        <v>127</v>
      </c>
      <c r="D5" t="s">
        <v>416</v>
      </c>
      <c r="E5" t="s">
        <v>123</v>
      </c>
      <c r="F5" t="s">
        <v>124</v>
      </c>
      <c r="G5" s="37" t="s">
        <v>125</v>
      </c>
      <c r="I5">
        <v>-7.01</v>
      </c>
      <c r="J5">
        <v>4.54</v>
      </c>
      <c r="K5">
        <v>4.4687942999999999</v>
      </c>
      <c r="L5">
        <v>3.9493875893325199</v>
      </c>
      <c r="M5" s="52">
        <v>4.1900000000000004</v>
      </c>
      <c r="N5" s="53">
        <v>4.7610267434009303</v>
      </c>
      <c r="O5" s="2">
        <v>0.89200000000000002</v>
      </c>
      <c r="P5" s="2">
        <v>-20.66</v>
      </c>
      <c r="Q5" s="2">
        <v>-26.41</v>
      </c>
      <c r="R5" s="2">
        <v>1.7</v>
      </c>
      <c r="S5" s="37">
        <v>11.49</v>
      </c>
      <c r="T5" s="37">
        <v>12.257925999999999</v>
      </c>
      <c r="U5" s="37">
        <v>9.2216852538146892</v>
      </c>
      <c r="V5" s="37">
        <v>9.49</v>
      </c>
      <c r="W5" s="37">
        <v>12.432155439210501</v>
      </c>
      <c r="X5" s="37">
        <v>0.58299999999999996</v>
      </c>
      <c r="Y5" s="37">
        <v>1.194</v>
      </c>
      <c r="Z5" s="37">
        <v>5.03</v>
      </c>
      <c r="AA5">
        <v>1.2669999999999999</v>
      </c>
      <c r="AB5">
        <v>0.434</v>
      </c>
      <c r="AC5">
        <v>0</v>
      </c>
      <c r="AD5">
        <v>35.26</v>
      </c>
      <c r="AE5">
        <v>8.73</v>
      </c>
    </row>
    <row r="6" spans="1:31" x14ac:dyDescent="0.3">
      <c r="B6" s="2" t="s">
        <v>128</v>
      </c>
      <c r="C6" s="4"/>
      <c r="D6" s="2" t="s">
        <v>416</v>
      </c>
      <c r="E6" t="s">
        <v>129</v>
      </c>
      <c r="F6" s="42" t="s">
        <v>130</v>
      </c>
      <c r="G6" s="37" t="s">
        <v>125</v>
      </c>
      <c r="I6">
        <v>-7.11</v>
      </c>
      <c r="J6" s="42">
        <v>4.55</v>
      </c>
      <c r="K6" s="42">
        <v>4.199198</v>
      </c>
      <c r="L6" s="42">
        <v>4.0536540493166502</v>
      </c>
      <c r="M6" s="42">
        <v>4.2</v>
      </c>
      <c r="N6" s="42">
        <v>4.4481323302810898</v>
      </c>
      <c r="O6" s="58">
        <v>1.0369999999999999</v>
      </c>
      <c r="P6" s="58">
        <v>37.31</v>
      </c>
      <c r="Q6" s="58">
        <v>18.55</v>
      </c>
      <c r="R6" s="58">
        <v>1.64</v>
      </c>
      <c r="S6" s="37">
        <v>11.49</v>
      </c>
      <c r="T6" s="37">
        <v>12.257925999999999</v>
      </c>
      <c r="U6" s="37">
        <v>9.2216852538146892</v>
      </c>
      <c r="V6" s="37">
        <v>9.49</v>
      </c>
      <c r="W6" s="37">
        <v>12.432155439210501</v>
      </c>
      <c r="X6" s="37">
        <v>0.58299999999999996</v>
      </c>
      <c r="Y6" s="37">
        <v>1.194</v>
      </c>
      <c r="Z6" s="37">
        <v>5.03</v>
      </c>
      <c r="AA6" s="36">
        <v>1.3560000000000001</v>
      </c>
      <c r="AB6">
        <v>0.27200000000000002</v>
      </c>
      <c r="AC6">
        <v>6</v>
      </c>
      <c r="AD6">
        <v>65.959999999999994</v>
      </c>
      <c r="AE6">
        <v>17.850000000000001</v>
      </c>
    </row>
    <row r="7" spans="1:31" ht="13.5" customHeight="1" x14ac:dyDescent="0.3">
      <c r="B7" t="s">
        <v>131</v>
      </c>
      <c r="D7" t="s">
        <v>416</v>
      </c>
      <c r="E7" t="s">
        <v>132</v>
      </c>
      <c r="F7" s="42" t="s">
        <v>130</v>
      </c>
      <c r="G7" t="s">
        <v>133</v>
      </c>
      <c r="I7">
        <v>-7.14</v>
      </c>
      <c r="J7" s="42">
        <v>4.55</v>
      </c>
      <c r="K7" s="42">
        <v>4.199198</v>
      </c>
      <c r="L7" s="42">
        <v>4.0536540493166502</v>
      </c>
      <c r="M7" s="42">
        <v>4.2</v>
      </c>
      <c r="N7" s="42">
        <v>4.4481323302810898</v>
      </c>
      <c r="O7" s="58">
        <v>1.0369999999999999</v>
      </c>
      <c r="P7" s="58">
        <v>37.31</v>
      </c>
      <c r="Q7" s="58">
        <v>18.55</v>
      </c>
      <c r="R7" s="58">
        <v>1.64</v>
      </c>
      <c r="S7">
        <v>7.97</v>
      </c>
      <c r="T7">
        <v>9.0861499999999999</v>
      </c>
      <c r="U7" s="36">
        <v>7.5156794805231799</v>
      </c>
      <c r="V7" s="10">
        <v>8.59</v>
      </c>
      <c r="W7">
        <v>9.1762014598755908</v>
      </c>
      <c r="X7">
        <v>0.70799999999999996</v>
      </c>
      <c r="Y7">
        <v>1.3879999999999999</v>
      </c>
      <c r="Z7">
        <v>7.1</v>
      </c>
      <c r="AA7" s="36">
        <v>1.3859999999999999</v>
      </c>
      <c r="AB7">
        <v>0.27200000000000002</v>
      </c>
      <c r="AC7">
        <v>6</v>
      </c>
      <c r="AD7">
        <v>82</v>
      </c>
      <c r="AE7">
        <v>19.489999999999998</v>
      </c>
    </row>
    <row r="8" spans="1:31" x14ac:dyDescent="0.3">
      <c r="B8" t="s">
        <v>135</v>
      </c>
      <c r="D8" t="s">
        <v>416</v>
      </c>
      <c r="E8" t="s">
        <v>136</v>
      </c>
      <c r="F8" s="40" t="s">
        <v>65</v>
      </c>
      <c r="G8" t="s">
        <v>137</v>
      </c>
      <c r="I8">
        <v>-8.48</v>
      </c>
      <c r="J8" s="40">
        <v>0.95</v>
      </c>
      <c r="K8" s="40">
        <v>-0.40594068</v>
      </c>
      <c r="L8" s="40">
        <v>0.71551632025874801</v>
      </c>
      <c r="M8" s="40">
        <v>2.5499999999999998</v>
      </c>
      <c r="N8" s="40">
        <v>1.1320708882029</v>
      </c>
      <c r="O8" s="43">
        <v>1.0089999999999999</v>
      </c>
      <c r="P8" s="43">
        <v>78.23</v>
      </c>
      <c r="Q8" s="43">
        <v>71.34</v>
      </c>
      <c r="R8" s="43">
        <v>1.85</v>
      </c>
      <c r="S8">
        <v>10.36</v>
      </c>
      <c r="T8">
        <v>10.23096</v>
      </c>
      <c r="U8" s="51">
        <v>9.7061934435119603</v>
      </c>
      <c r="V8">
        <v>10.18</v>
      </c>
      <c r="W8">
        <v>10.2444861984116</v>
      </c>
      <c r="X8">
        <v>0.70399999999999996</v>
      </c>
      <c r="Y8">
        <v>1.3480000000000001</v>
      </c>
      <c r="Z8">
        <v>12.7</v>
      </c>
      <c r="AA8" s="36">
        <v>1.36</v>
      </c>
      <c r="AB8">
        <v>0.42299999999999999</v>
      </c>
      <c r="AC8">
        <v>6</v>
      </c>
      <c r="AD8">
        <v>69.38</v>
      </c>
      <c r="AE8">
        <v>15.98</v>
      </c>
    </row>
    <row r="9" spans="1:31" x14ac:dyDescent="0.3">
      <c r="A9" t="s">
        <v>339</v>
      </c>
      <c r="B9" t="s">
        <v>139</v>
      </c>
      <c r="D9" t="s">
        <v>416</v>
      </c>
      <c r="E9" t="s">
        <v>140</v>
      </c>
      <c r="F9" s="40" t="s">
        <v>141</v>
      </c>
      <c r="G9" t="s">
        <v>142</v>
      </c>
      <c r="I9">
        <v>-8.48</v>
      </c>
      <c r="J9" s="40">
        <v>0.95</v>
      </c>
      <c r="K9" s="40">
        <v>-0.40594068</v>
      </c>
      <c r="L9" s="40">
        <v>0.71551632025874801</v>
      </c>
      <c r="M9" s="40">
        <v>2.5499999999999998</v>
      </c>
      <c r="N9" s="40">
        <v>1.1320708882029</v>
      </c>
      <c r="O9" s="43">
        <v>1.0089999999999999</v>
      </c>
      <c r="P9" s="43">
        <v>78.23</v>
      </c>
      <c r="Q9" s="43">
        <v>71.34</v>
      </c>
      <c r="R9" s="43">
        <v>1.85</v>
      </c>
      <c r="S9">
        <v>10.02</v>
      </c>
      <c r="T9">
        <v>10.118169999999999</v>
      </c>
      <c r="U9">
        <v>10.0242038906395</v>
      </c>
      <c r="V9">
        <v>10.029999999999999</v>
      </c>
      <c r="W9">
        <v>9.9259988529373899</v>
      </c>
      <c r="X9">
        <v>0.69399999999999995</v>
      </c>
      <c r="Y9">
        <v>1.34</v>
      </c>
      <c r="Z9">
        <v>10.94</v>
      </c>
      <c r="AA9" s="36">
        <v>1.357</v>
      </c>
      <c r="AB9">
        <v>0.42399999999999999</v>
      </c>
      <c r="AC9">
        <v>6</v>
      </c>
      <c r="AD9">
        <v>69.55</v>
      </c>
      <c r="AE9">
        <v>14.27</v>
      </c>
    </row>
    <row r="10" spans="1:31" x14ac:dyDescent="0.3">
      <c r="B10" t="s">
        <v>143</v>
      </c>
      <c r="D10" t="s">
        <v>416</v>
      </c>
      <c r="E10" t="s">
        <v>144</v>
      </c>
      <c r="F10" s="40" t="s">
        <v>65</v>
      </c>
      <c r="G10" t="s">
        <v>145</v>
      </c>
      <c r="I10">
        <v>-8.48</v>
      </c>
      <c r="J10" s="40">
        <v>0.95</v>
      </c>
      <c r="K10" s="40">
        <v>-0.40594068</v>
      </c>
      <c r="L10" s="40">
        <v>0.71551632025874801</v>
      </c>
      <c r="M10" s="40">
        <v>2.5499999999999998</v>
      </c>
      <c r="N10" s="40">
        <v>1.1320708882029</v>
      </c>
      <c r="O10" s="43">
        <v>1.0089999999999999</v>
      </c>
      <c r="P10" s="43">
        <v>78.23</v>
      </c>
      <c r="Q10" s="43">
        <v>71.34</v>
      </c>
      <c r="R10" s="43">
        <v>1.85</v>
      </c>
      <c r="S10">
        <v>9.24</v>
      </c>
      <c r="T10">
        <v>9.9414189999999998</v>
      </c>
      <c r="U10">
        <v>9.4070110943944591</v>
      </c>
      <c r="V10">
        <v>9.43</v>
      </c>
      <c r="W10">
        <v>9.4138836378113702</v>
      </c>
      <c r="X10">
        <v>0.69699999999999995</v>
      </c>
      <c r="Y10">
        <v>1.345</v>
      </c>
      <c r="Z10">
        <v>10.62</v>
      </c>
      <c r="AA10">
        <v>1.359</v>
      </c>
      <c r="AB10">
        <v>0.42399999999999999</v>
      </c>
      <c r="AC10">
        <v>6</v>
      </c>
      <c r="AD10">
        <v>76.8</v>
      </c>
      <c r="AE10">
        <v>14.21</v>
      </c>
    </row>
    <row r="11" spans="1:31" x14ac:dyDescent="0.3">
      <c r="A11" t="s">
        <v>340</v>
      </c>
      <c r="B11" t="s">
        <v>146</v>
      </c>
      <c r="D11" t="s">
        <v>416</v>
      </c>
      <c r="E11" t="s">
        <v>147</v>
      </c>
      <c r="F11" s="40" t="s">
        <v>141</v>
      </c>
      <c r="G11" t="s">
        <v>148</v>
      </c>
      <c r="I11">
        <v>-8.48</v>
      </c>
      <c r="J11" s="40">
        <v>0.95</v>
      </c>
      <c r="K11" s="40">
        <v>-0.40594068</v>
      </c>
      <c r="L11" s="40">
        <v>0.71551632025874801</v>
      </c>
      <c r="M11" s="40">
        <v>2.5499999999999998</v>
      </c>
      <c r="N11" s="40">
        <v>1.1320708882029</v>
      </c>
      <c r="O11" s="43">
        <v>1.0089999999999999</v>
      </c>
      <c r="P11" s="43">
        <v>78.23</v>
      </c>
      <c r="Q11" s="43">
        <v>71.34</v>
      </c>
      <c r="R11" s="43">
        <v>1.85</v>
      </c>
      <c r="S11">
        <v>8.9600000000000009</v>
      </c>
      <c r="T11">
        <v>9.5362460000000002</v>
      </c>
      <c r="U11">
        <v>9.1898775758194091</v>
      </c>
      <c r="V11">
        <v>9.2100000000000009</v>
      </c>
      <c r="W11">
        <v>9.3050876704940997</v>
      </c>
      <c r="X11">
        <v>0.70399999999999996</v>
      </c>
      <c r="Y11">
        <v>1.3580000000000001</v>
      </c>
      <c r="Z11">
        <v>12.8</v>
      </c>
      <c r="AA11">
        <v>1.3640000000000001</v>
      </c>
      <c r="AB11">
        <v>0.42399999999999999</v>
      </c>
      <c r="AC11">
        <v>6</v>
      </c>
      <c r="AD11">
        <v>76.53</v>
      </c>
      <c r="AE11">
        <v>16.27</v>
      </c>
    </row>
    <row r="12" spans="1:31" x14ac:dyDescent="0.3">
      <c r="B12" t="s">
        <v>149</v>
      </c>
      <c r="D12" t="s">
        <v>416</v>
      </c>
      <c r="E12" t="s">
        <v>150</v>
      </c>
      <c r="F12" s="40" t="s">
        <v>141</v>
      </c>
      <c r="G12" t="s">
        <v>151</v>
      </c>
      <c r="I12">
        <v>-8.48</v>
      </c>
      <c r="J12" s="40">
        <v>0.95</v>
      </c>
      <c r="K12" s="40">
        <v>-0.40594068</v>
      </c>
      <c r="L12" s="40">
        <v>0.71551632025874801</v>
      </c>
      <c r="M12" s="40">
        <v>2.5499999999999998</v>
      </c>
      <c r="N12" s="40">
        <v>1.1320708882029</v>
      </c>
      <c r="O12" s="43">
        <v>1.0089999999999999</v>
      </c>
      <c r="P12" s="43">
        <v>78.23</v>
      </c>
      <c r="Q12" s="43">
        <v>71.34</v>
      </c>
      <c r="R12" s="43">
        <v>1.85</v>
      </c>
      <c r="S12">
        <v>8.7899999999999991</v>
      </c>
      <c r="T12">
        <v>9.1219549999999998</v>
      </c>
      <c r="U12">
        <v>8.8597629616795501</v>
      </c>
      <c r="V12">
        <v>9.1300000000000008</v>
      </c>
      <c r="W12">
        <v>9.0415830739936105</v>
      </c>
      <c r="X12">
        <v>0.71099999999999997</v>
      </c>
      <c r="Y12">
        <v>1.3759999999999999</v>
      </c>
      <c r="Z12">
        <v>12.81</v>
      </c>
      <c r="AA12">
        <v>1.3680000000000001</v>
      </c>
      <c r="AB12">
        <v>0.42399999999999999</v>
      </c>
      <c r="AC12">
        <v>6</v>
      </c>
      <c r="AD12">
        <v>76.540000000000006</v>
      </c>
      <c r="AE12">
        <v>16.28</v>
      </c>
    </row>
    <row r="13" spans="1:31" x14ac:dyDescent="0.3">
      <c r="B13" t="s">
        <v>152</v>
      </c>
      <c r="D13" t="s">
        <v>416</v>
      </c>
      <c r="E13" t="s">
        <v>153</v>
      </c>
      <c r="F13" t="s">
        <v>396</v>
      </c>
      <c r="G13" s="37" t="s">
        <v>155</v>
      </c>
      <c r="I13">
        <v>-6.92</v>
      </c>
      <c r="J13">
        <v>3.46</v>
      </c>
      <c r="K13">
        <v>3.3702364</v>
      </c>
      <c r="L13" s="36">
        <v>3.3567359000032102</v>
      </c>
      <c r="M13" s="36">
        <v>3.33</v>
      </c>
      <c r="N13">
        <v>3.20543998458293</v>
      </c>
      <c r="O13" s="2">
        <v>1.1000000000000001</v>
      </c>
      <c r="P13" s="2">
        <v>99.39</v>
      </c>
      <c r="Q13" s="2">
        <v>64.88</v>
      </c>
      <c r="R13" s="2">
        <v>4.04</v>
      </c>
      <c r="S13" s="37">
        <v>11.49</v>
      </c>
      <c r="T13" s="37">
        <v>12.257925999999999</v>
      </c>
      <c r="U13" s="37">
        <v>9.2216852538146892</v>
      </c>
      <c r="V13" s="37">
        <v>9.49</v>
      </c>
      <c r="W13" s="37">
        <v>12.432155439210501</v>
      </c>
      <c r="X13" s="37">
        <v>0.58299999999999996</v>
      </c>
      <c r="Y13" s="37">
        <v>1.194</v>
      </c>
      <c r="Z13" s="37">
        <v>5.03</v>
      </c>
      <c r="AA13">
        <v>1.387</v>
      </c>
      <c r="AB13">
        <v>0.35699999999999998</v>
      </c>
      <c r="AC13">
        <v>6</v>
      </c>
      <c r="AD13">
        <v>95.09</v>
      </c>
      <c r="AE13">
        <v>18.2</v>
      </c>
    </row>
    <row r="14" spans="1:31" x14ac:dyDescent="0.3">
      <c r="B14" t="s">
        <v>156</v>
      </c>
      <c r="D14" t="s">
        <v>416</v>
      </c>
      <c r="E14" t="s">
        <v>157</v>
      </c>
      <c r="F14" t="s">
        <v>397</v>
      </c>
      <c r="G14" s="37" t="s">
        <v>125</v>
      </c>
      <c r="I14">
        <v>-6.92</v>
      </c>
      <c r="J14">
        <v>3.46</v>
      </c>
      <c r="K14">
        <v>3.3998892000000001</v>
      </c>
      <c r="L14" s="36">
        <v>3.5845378358831401</v>
      </c>
      <c r="M14" s="36">
        <v>3.54</v>
      </c>
      <c r="N14">
        <v>3.30216215926708</v>
      </c>
      <c r="O14" s="2">
        <v>1.105</v>
      </c>
      <c r="P14" s="2">
        <v>107.8</v>
      </c>
      <c r="Q14" s="2">
        <v>53.83</v>
      </c>
      <c r="R14" s="2">
        <v>3.69</v>
      </c>
      <c r="S14" s="37">
        <v>11.49</v>
      </c>
      <c r="T14" s="37">
        <v>12.257925999999999</v>
      </c>
      <c r="U14" s="37">
        <v>9.2216852538146892</v>
      </c>
      <c r="V14" s="37">
        <v>9.49</v>
      </c>
      <c r="W14" s="37">
        <v>12.432155439210501</v>
      </c>
      <c r="X14" s="37">
        <v>0.58299999999999996</v>
      </c>
      <c r="Y14" s="37">
        <v>1.194</v>
      </c>
      <c r="Z14" s="37">
        <v>5.03</v>
      </c>
      <c r="AA14">
        <v>1.395</v>
      </c>
      <c r="AB14">
        <v>0.35799999999999998</v>
      </c>
      <c r="AC14">
        <v>6</v>
      </c>
      <c r="AD14">
        <v>94.73</v>
      </c>
      <c r="AE14">
        <v>19.91</v>
      </c>
    </row>
    <row r="15" spans="1:31" x14ac:dyDescent="0.3">
      <c r="A15" t="s">
        <v>341</v>
      </c>
      <c r="B15" t="s">
        <v>160</v>
      </c>
      <c r="D15" t="s">
        <v>416</v>
      </c>
      <c r="E15" t="s">
        <v>161</v>
      </c>
      <c r="F15" t="s">
        <v>162</v>
      </c>
      <c r="G15" t="s">
        <v>163</v>
      </c>
      <c r="I15">
        <v>-7.46</v>
      </c>
      <c r="J15">
        <v>2.88</v>
      </c>
      <c r="K15">
        <v>3.2441580000000001</v>
      </c>
      <c r="L15" s="36">
        <v>-0.49574223456164201</v>
      </c>
      <c r="M15" s="36">
        <v>2.87</v>
      </c>
      <c r="N15">
        <v>3.7154396084483698</v>
      </c>
      <c r="O15" s="9">
        <v>1.0589999999999999</v>
      </c>
      <c r="P15" s="9">
        <v>96.5</v>
      </c>
      <c r="Q15" s="9">
        <v>66.180000000000007</v>
      </c>
      <c r="R15" s="9">
        <v>6.72</v>
      </c>
      <c r="S15" s="36">
        <v>16.95</v>
      </c>
      <c r="T15" s="36">
        <v>13.871283</v>
      </c>
      <c r="U15" s="36">
        <v>12.7235497054088</v>
      </c>
      <c r="V15" s="2">
        <v>9.65</v>
      </c>
      <c r="W15" s="2">
        <v>15.75</v>
      </c>
      <c r="X15" s="36">
        <v>0.55600000000000005</v>
      </c>
      <c r="Y15" s="36">
        <v>1.1779999999999999</v>
      </c>
      <c r="Z15" s="36">
        <v>8.7200000000000006</v>
      </c>
      <c r="AA15" s="36">
        <v>1.375</v>
      </c>
      <c r="AB15" s="36">
        <v>0.434</v>
      </c>
      <c r="AC15" s="36">
        <v>12</v>
      </c>
      <c r="AD15" s="36">
        <v>113.9</v>
      </c>
      <c r="AE15" s="36">
        <v>35.22</v>
      </c>
    </row>
    <row r="16" spans="1:31" x14ac:dyDescent="0.3">
      <c r="B16" t="s">
        <v>164</v>
      </c>
      <c r="D16" s="4" t="s">
        <v>421</v>
      </c>
      <c r="E16" t="s">
        <v>165</v>
      </c>
      <c r="F16" s="44" t="s">
        <v>166</v>
      </c>
      <c r="G16" s="36" t="s">
        <v>167</v>
      </c>
      <c r="I16">
        <v>-7.51</v>
      </c>
      <c r="J16" s="44">
        <v>3.89</v>
      </c>
      <c r="K16" s="44">
        <v>3.4542951999999998</v>
      </c>
      <c r="L16" s="44">
        <v>4.4692821008683596</v>
      </c>
      <c r="M16" s="44">
        <v>3.22</v>
      </c>
      <c r="N16" s="44"/>
      <c r="O16" s="59">
        <v>1.119</v>
      </c>
      <c r="P16" s="59">
        <v>10.08</v>
      </c>
      <c r="Q16" s="59">
        <v>-2.0099999999999998</v>
      </c>
      <c r="R16" s="59">
        <v>3.95</v>
      </c>
      <c r="S16">
        <v>15.78</v>
      </c>
      <c r="T16">
        <v>13.857082999999999</v>
      </c>
      <c r="U16">
        <v>10.2905708940908</v>
      </c>
      <c r="V16" s="2">
        <v>10.199999999999999</v>
      </c>
      <c r="W16" s="2">
        <v>15.73</v>
      </c>
      <c r="X16">
        <v>0.45700000000000002</v>
      </c>
      <c r="Y16">
        <v>1</v>
      </c>
      <c r="Z16">
        <v>3.21</v>
      </c>
      <c r="AA16" s="36">
        <v>1.3640000000000001</v>
      </c>
      <c r="AB16">
        <v>0.434</v>
      </c>
      <c r="AC16">
        <v>0</v>
      </c>
      <c r="AD16">
        <v>36.229999999999997</v>
      </c>
      <c r="AE16">
        <v>16.78</v>
      </c>
    </row>
    <row r="17" spans="1:31" x14ac:dyDescent="0.3">
      <c r="B17" t="s">
        <v>168</v>
      </c>
      <c r="D17" s="4" t="s">
        <v>421</v>
      </c>
      <c r="E17" t="s">
        <v>169</v>
      </c>
      <c r="F17" s="44" t="s">
        <v>166</v>
      </c>
      <c r="G17" s="50" t="s">
        <v>170</v>
      </c>
      <c r="I17">
        <v>-7.51</v>
      </c>
      <c r="J17" s="44">
        <v>3.89</v>
      </c>
      <c r="K17" s="44">
        <v>3.4542951999999998</v>
      </c>
      <c r="L17" s="44">
        <v>4.4692821008683596</v>
      </c>
      <c r="M17" s="44">
        <v>3.22</v>
      </c>
      <c r="N17" s="44"/>
      <c r="O17" s="59">
        <v>1.119</v>
      </c>
      <c r="P17" s="59">
        <v>10.08</v>
      </c>
      <c r="Q17" s="59">
        <v>-2.0099999999999998</v>
      </c>
      <c r="R17" s="59">
        <v>3.95</v>
      </c>
      <c r="S17" s="50">
        <v>16.47</v>
      </c>
      <c r="T17" s="50">
        <v>13.858658</v>
      </c>
      <c r="U17" s="50">
        <v>12.314270675379101</v>
      </c>
      <c r="V17" s="50">
        <v>9.7899999999999991</v>
      </c>
      <c r="W17" s="50">
        <v>15.75</v>
      </c>
      <c r="X17" s="50">
        <v>0.52800000000000002</v>
      </c>
      <c r="Y17" s="50">
        <v>1.125</v>
      </c>
      <c r="Z17" s="50">
        <v>5.04</v>
      </c>
      <c r="AA17" s="36">
        <v>1.38</v>
      </c>
      <c r="AB17">
        <v>0.434</v>
      </c>
      <c r="AC17">
        <v>0</v>
      </c>
      <c r="AD17">
        <v>36.270000000000003</v>
      </c>
      <c r="AE17">
        <v>18.600000000000001</v>
      </c>
    </row>
    <row r="18" spans="1:31" x14ac:dyDescent="0.3">
      <c r="B18" t="s">
        <v>171</v>
      </c>
      <c r="D18" s="4" t="s">
        <v>421</v>
      </c>
      <c r="E18" t="s">
        <v>172</v>
      </c>
      <c r="F18" s="44" t="s">
        <v>173</v>
      </c>
      <c r="G18" t="s">
        <v>174</v>
      </c>
      <c r="I18">
        <v>-7.52</v>
      </c>
      <c r="J18" s="44">
        <v>3.89</v>
      </c>
      <c r="K18" s="44">
        <v>3.4542951999999998</v>
      </c>
      <c r="L18" s="44">
        <v>4.4692821008683596</v>
      </c>
      <c r="M18" s="44">
        <v>3.22</v>
      </c>
      <c r="N18" s="44"/>
      <c r="O18" s="59">
        <v>1.119</v>
      </c>
      <c r="P18" s="59">
        <v>10.08</v>
      </c>
      <c r="Q18" s="59">
        <v>-2.0099999999999998</v>
      </c>
      <c r="R18" s="59">
        <v>3.95</v>
      </c>
      <c r="S18">
        <v>14.74</v>
      </c>
      <c r="T18">
        <v>13.922843</v>
      </c>
      <c r="U18">
        <v>11.221511246261599</v>
      </c>
      <c r="V18">
        <v>9.66</v>
      </c>
      <c r="X18">
        <v>0.53900000000000003</v>
      </c>
      <c r="Y18">
        <v>1.1479999999999999</v>
      </c>
      <c r="Z18">
        <v>4.9000000000000004</v>
      </c>
      <c r="AA18" s="36">
        <v>1.385</v>
      </c>
      <c r="AB18">
        <v>0.434</v>
      </c>
      <c r="AC18">
        <v>0</v>
      </c>
      <c r="AD18">
        <v>40.799999999999997</v>
      </c>
      <c r="AE18">
        <v>18.420000000000002</v>
      </c>
    </row>
    <row r="19" spans="1:31" x14ac:dyDescent="0.3">
      <c r="B19" t="s">
        <v>175</v>
      </c>
      <c r="D19" s="4" t="s">
        <v>421</v>
      </c>
      <c r="E19" t="s">
        <v>176</v>
      </c>
      <c r="F19" s="44" t="s">
        <v>173</v>
      </c>
      <c r="G19" t="s">
        <v>177</v>
      </c>
      <c r="I19">
        <v>-7.53</v>
      </c>
      <c r="J19" s="44">
        <v>3.89</v>
      </c>
      <c r="K19" s="44">
        <v>3.4542951999999998</v>
      </c>
      <c r="L19" s="44">
        <v>4.4692821008683596</v>
      </c>
      <c r="M19" s="44">
        <v>3.22</v>
      </c>
      <c r="N19" s="44"/>
      <c r="O19" s="59">
        <v>1.119</v>
      </c>
      <c r="P19" s="59">
        <v>10.08</v>
      </c>
      <c r="Q19" s="59">
        <v>-2.0099999999999998</v>
      </c>
      <c r="R19" s="59">
        <v>3.95</v>
      </c>
      <c r="S19">
        <v>13.05</v>
      </c>
      <c r="T19">
        <v>13.183358</v>
      </c>
      <c r="U19" t="s">
        <v>400</v>
      </c>
      <c r="V19">
        <v>9.0299999999999994</v>
      </c>
      <c r="W19">
        <v>13.386687652846801</v>
      </c>
      <c r="X19">
        <v>0.56100000000000005</v>
      </c>
      <c r="Y19">
        <v>1.171</v>
      </c>
      <c r="Z19">
        <v>4.92</v>
      </c>
      <c r="AA19" s="36">
        <v>1.39</v>
      </c>
      <c r="AB19">
        <v>0.434</v>
      </c>
      <c r="AC19">
        <v>0</v>
      </c>
      <c r="AD19">
        <v>46.1</v>
      </c>
      <c r="AE19">
        <v>18.3</v>
      </c>
    </row>
    <row r="20" spans="1:31" x14ac:dyDescent="0.3">
      <c r="B20" t="s">
        <v>178</v>
      </c>
      <c r="D20" t="s">
        <v>416</v>
      </c>
      <c r="E20" t="s">
        <v>179</v>
      </c>
      <c r="F20" s="44" t="s">
        <v>173</v>
      </c>
      <c r="G20" s="37" t="s">
        <v>125</v>
      </c>
      <c r="I20">
        <v>-7.54</v>
      </c>
      <c r="J20" s="44">
        <v>3.89</v>
      </c>
      <c r="K20" s="44">
        <v>3.4542951999999998</v>
      </c>
      <c r="L20" s="44">
        <v>4.4692821008683596</v>
      </c>
      <c r="M20" s="44">
        <v>3.22</v>
      </c>
      <c r="N20" s="44"/>
      <c r="O20" s="59">
        <v>1.119</v>
      </c>
      <c r="P20" s="59">
        <v>10.08</v>
      </c>
      <c r="Q20" s="59">
        <v>-2.0099999999999998</v>
      </c>
      <c r="R20" s="59">
        <v>3.95</v>
      </c>
      <c r="S20" s="37">
        <v>11.49</v>
      </c>
      <c r="T20" s="37">
        <v>12.257925999999999</v>
      </c>
      <c r="U20" s="37">
        <v>9.2216852538146892</v>
      </c>
      <c r="V20" s="37">
        <v>9.49</v>
      </c>
      <c r="W20" s="37">
        <v>12.432155439210501</v>
      </c>
      <c r="X20" s="37">
        <v>0.58299999999999996</v>
      </c>
      <c r="Y20" s="37">
        <v>1.194</v>
      </c>
      <c r="Z20" s="37">
        <v>5.03</v>
      </c>
      <c r="AA20" s="36">
        <v>1.395</v>
      </c>
      <c r="AB20">
        <v>0.434</v>
      </c>
      <c r="AC20">
        <v>0</v>
      </c>
      <c r="AD20">
        <v>52.22</v>
      </c>
      <c r="AE20">
        <v>18.23</v>
      </c>
    </row>
    <row r="21" spans="1:31" x14ac:dyDescent="0.3">
      <c r="A21" t="s">
        <v>349</v>
      </c>
      <c r="B21" t="s">
        <v>180</v>
      </c>
      <c r="C21" t="s">
        <v>343</v>
      </c>
      <c r="D21" t="s">
        <v>417</v>
      </c>
      <c r="E21" t="s">
        <v>181</v>
      </c>
      <c r="F21" s="38" t="s">
        <v>182</v>
      </c>
      <c r="G21" s="41" t="s">
        <v>183</v>
      </c>
      <c r="I21">
        <v>-6.78</v>
      </c>
      <c r="J21" s="38">
        <v>4.72</v>
      </c>
      <c r="K21" s="38">
        <v>4.3402513999999996</v>
      </c>
      <c r="L21" s="38">
        <v>4.1499200959308302</v>
      </c>
      <c r="M21" s="38">
        <v>4.2699999999999996</v>
      </c>
      <c r="N21" s="38">
        <v>3.9962862586016201</v>
      </c>
      <c r="O21" s="39">
        <v>1.014</v>
      </c>
      <c r="P21" s="39">
        <v>-1.94</v>
      </c>
      <c r="Q21" s="39">
        <v>-22.26</v>
      </c>
      <c r="R21" s="39">
        <v>3.4</v>
      </c>
      <c r="S21" s="41">
        <v>15.76</v>
      </c>
      <c r="T21" s="41">
        <v>13.779235</v>
      </c>
      <c r="U21" s="41">
        <v>9.7448859660394493</v>
      </c>
      <c r="V21" s="41">
        <v>7.18</v>
      </c>
      <c r="W21" s="41">
        <v>14.2</v>
      </c>
      <c r="X21" s="41">
        <v>0.59699999999999998</v>
      </c>
      <c r="Y21" s="41">
        <v>1.2390000000000001</v>
      </c>
      <c r="Z21" s="41">
        <v>16.16</v>
      </c>
      <c r="AA21" s="36">
        <v>1.325</v>
      </c>
      <c r="AB21">
        <v>0.33600000000000002</v>
      </c>
      <c r="AC21">
        <v>0</v>
      </c>
      <c r="AD21">
        <v>96.19</v>
      </c>
      <c r="AE21">
        <v>21.13</v>
      </c>
    </row>
    <row r="22" spans="1:31" x14ac:dyDescent="0.3">
      <c r="A22" t="s">
        <v>350</v>
      </c>
      <c r="B22" t="s">
        <v>224</v>
      </c>
      <c r="C22" t="s">
        <v>344</v>
      </c>
      <c r="D22" t="s">
        <v>417</v>
      </c>
      <c r="E22" t="s">
        <v>225</v>
      </c>
      <c r="F22" t="s">
        <v>226</v>
      </c>
      <c r="G22" s="41" t="s">
        <v>227</v>
      </c>
      <c r="I22">
        <v>-6.83</v>
      </c>
      <c r="J22" s="36">
        <v>4.8499999999999996</v>
      </c>
      <c r="K22" s="36">
        <v>4.2049240000000001</v>
      </c>
      <c r="L22" s="36">
        <v>4.7598482924074696</v>
      </c>
      <c r="M22" s="36">
        <v>4.45</v>
      </c>
      <c r="N22" s="36">
        <v>4.0205814928925498</v>
      </c>
      <c r="O22" s="2">
        <v>1.0649999999999999</v>
      </c>
      <c r="P22" s="2">
        <v>-2.5</v>
      </c>
      <c r="Q22" s="2">
        <v>-20.23</v>
      </c>
      <c r="R22" s="2">
        <v>2.39</v>
      </c>
      <c r="S22" s="41">
        <v>15.76</v>
      </c>
      <c r="T22" s="41">
        <v>13.779235</v>
      </c>
      <c r="U22" s="41">
        <v>9.7448859660394493</v>
      </c>
      <c r="V22" s="41">
        <v>7.18</v>
      </c>
      <c r="W22" s="41">
        <v>14.2</v>
      </c>
      <c r="X22" s="41">
        <v>0.60299999999999998</v>
      </c>
      <c r="Y22" s="41">
        <v>1.2390000000000001</v>
      </c>
      <c r="Z22" s="41">
        <v>16.16</v>
      </c>
      <c r="AA22">
        <v>1.3620000000000001</v>
      </c>
      <c r="AB22">
        <v>0.33600000000000002</v>
      </c>
      <c r="AC22">
        <v>0</v>
      </c>
      <c r="AD22">
        <v>96.35</v>
      </c>
      <c r="AE22">
        <v>22.77</v>
      </c>
    </row>
    <row r="23" spans="1:31" x14ac:dyDescent="0.3">
      <c r="A23" t="s">
        <v>351</v>
      </c>
      <c r="B23" t="s">
        <v>184</v>
      </c>
      <c r="C23" t="s">
        <v>345</v>
      </c>
      <c r="D23" t="s">
        <v>417</v>
      </c>
      <c r="E23" t="s">
        <v>185</v>
      </c>
      <c r="F23" s="38" t="s">
        <v>182</v>
      </c>
      <c r="G23" t="s">
        <v>186</v>
      </c>
      <c r="I23">
        <v>-6.78</v>
      </c>
      <c r="J23" s="38">
        <v>4.72</v>
      </c>
      <c r="K23" s="38">
        <v>4.3402513999999996</v>
      </c>
      <c r="L23" s="38">
        <v>4.1499200959308302</v>
      </c>
      <c r="M23" s="38">
        <v>4.2699999999999996</v>
      </c>
      <c r="N23" s="38">
        <v>3.9962862586016201</v>
      </c>
      <c r="O23" s="39">
        <v>1.014</v>
      </c>
      <c r="P23" s="39">
        <v>-1.94</v>
      </c>
      <c r="Q23" s="39">
        <v>-22.26</v>
      </c>
      <c r="R23" s="39">
        <v>3.4</v>
      </c>
      <c r="S23">
        <v>15.76</v>
      </c>
      <c r="T23">
        <v>13.782422</v>
      </c>
      <c r="U23">
        <v>9.7292825876356108</v>
      </c>
      <c r="V23">
        <v>6.99</v>
      </c>
      <c r="W23">
        <v>14.19</v>
      </c>
      <c r="X23">
        <v>0.60299999999999998</v>
      </c>
      <c r="Y23">
        <v>1.2430000000000001</v>
      </c>
      <c r="Z23">
        <v>19.98</v>
      </c>
      <c r="AA23" s="36">
        <v>1.327</v>
      </c>
      <c r="AB23">
        <v>0.33600000000000002</v>
      </c>
      <c r="AC23">
        <v>0</v>
      </c>
      <c r="AD23">
        <v>116.32</v>
      </c>
      <c r="AE23">
        <v>24.91</v>
      </c>
    </row>
    <row r="24" spans="1:31" x14ac:dyDescent="0.3">
      <c r="A24" t="s">
        <v>352</v>
      </c>
      <c r="B24" t="s">
        <v>187</v>
      </c>
      <c r="C24" t="s">
        <v>346</v>
      </c>
      <c r="D24" t="s">
        <v>417</v>
      </c>
      <c r="E24" t="s">
        <v>188</v>
      </c>
      <c r="F24" s="38" t="s">
        <v>182</v>
      </c>
      <c r="G24" t="s">
        <v>189</v>
      </c>
      <c r="I24">
        <v>-6.78</v>
      </c>
      <c r="J24" s="38">
        <v>4.72</v>
      </c>
      <c r="K24" s="38">
        <v>4.3402513999999996</v>
      </c>
      <c r="L24" s="38">
        <v>4.1499200959308302</v>
      </c>
      <c r="M24" s="38">
        <v>4.2699999999999996</v>
      </c>
      <c r="N24" s="38">
        <v>3.9962862586016201</v>
      </c>
      <c r="O24" s="39">
        <v>1.014</v>
      </c>
      <c r="P24" s="39">
        <v>-1.94</v>
      </c>
      <c r="Q24" s="39">
        <v>-22.26</v>
      </c>
      <c r="R24" s="39">
        <v>3.4</v>
      </c>
      <c r="S24">
        <v>15.76</v>
      </c>
      <c r="T24">
        <v>13.794815</v>
      </c>
      <c r="U24">
        <v>9.8654376227017408</v>
      </c>
      <c r="V24">
        <v>6.87</v>
      </c>
      <c r="W24">
        <v>14.18</v>
      </c>
      <c r="X24">
        <v>0.60599999999999998</v>
      </c>
      <c r="Y24">
        <v>1.2450000000000001</v>
      </c>
      <c r="Z24">
        <v>23.81</v>
      </c>
      <c r="AA24" s="36">
        <v>1.329</v>
      </c>
      <c r="AB24">
        <v>0.33600000000000002</v>
      </c>
      <c r="AC24">
        <v>0</v>
      </c>
      <c r="AD24">
        <v>136.44999999999999</v>
      </c>
      <c r="AE24">
        <v>28.71</v>
      </c>
    </row>
    <row r="25" spans="1:31" x14ac:dyDescent="0.3">
      <c r="A25" t="s">
        <v>353</v>
      </c>
      <c r="B25" s="2" t="s">
        <v>368</v>
      </c>
      <c r="C25" t="s">
        <v>347</v>
      </c>
      <c r="D25" t="s">
        <v>418</v>
      </c>
      <c r="E25" t="s">
        <v>190</v>
      </c>
      <c r="F25" s="39" t="s">
        <v>191</v>
      </c>
      <c r="G25" s="2" t="s">
        <v>192</v>
      </c>
      <c r="I25">
        <v>-6.78</v>
      </c>
      <c r="J25" s="38">
        <v>4.72</v>
      </c>
      <c r="K25" s="38">
        <v>4.3402513999999996</v>
      </c>
      <c r="L25" s="38">
        <v>4.1499200959308302</v>
      </c>
      <c r="M25" s="38">
        <v>4.2699999999999996</v>
      </c>
      <c r="N25" s="38">
        <v>3.9962862586016201</v>
      </c>
      <c r="O25" s="39">
        <v>1.014</v>
      </c>
      <c r="P25" s="39">
        <v>-1.94</v>
      </c>
      <c r="Q25" s="39">
        <v>-22.26</v>
      </c>
      <c r="R25" s="39">
        <v>3.4</v>
      </c>
      <c r="S25">
        <v>15.54</v>
      </c>
      <c r="T25">
        <v>13.788532999999999</v>
      </c>
      <c r="U25">
        <v>6.1746638809749204</v>
      </c>
      <c r="V25">
        <v>6.86</v>
      </c>
      <c r="X25">
        <v>0.60499999999999998</v>
      </c>
      <c r="Y25">
        <v>1.254</v>
      </c>
      <c r="Z25">
        <v>19.45</v>
      </c>
      <c r="AA25" s="36">
        <v>1.33</v>
      </c>
      <c r="AB25">
        <v>0.33600000000000002</v>
      </c>
      <c r="AC25">
        <v>0</v>
      </c>
      <c r="AD25">
        <v>105.27</v>
      </c>
      <c r="AE25">
        <v>24.59</v>
      </c>
    </row>
    <row r="26" spans="1:31" x14ac:dyDescent="0.3">
      <c r="A26" t="s">
        <v>354</v>
      </c>
      <c r="B26" t="s">
        <v>193</v>
      </c>
      <c r="C26" t="s">
        <v>348</v>
      </c>
      <c r="D26" t="s">
        <v>418</v>
      </c>
      <c r="E26" t="s">
        <v>194</v>
      </c>
      <c r="F26" s="38" t="s">
        <v>191</v>
      </c>
      <c r="G26" t="s">
        <v>195</v>
      </c>
      <c r="I26">
        <v>-6.78</v>
      </c>
      <c r="J26" s="38">
        <v>4.72</v>
      </c>
      <c r="K26" s="38">
        <v>4.3402513999999996</v>
      </c>
      <c r="L26" s="38">
        <v>4.1499200959308302</v>
      </c>
      <c r="M26" s="38">
        <v>4.2699999999999996</v>
      </c>
      <c r="N26" s="38">
        <v>3.9962862586016201</v>
      </c>
      <c r="O26" s="39">
        <v>1.014</v>
      </c>
      <c r="P26" s="39">
        <v>-1.94</v>
      </c>
      <c r="Q26" s="39">
        <v>-22.26</v>
      </c>
      <c r="R26" s="39">
        <v>3.4</v>
      </c>
      <c r="S26">
        <v>15.54</v>
      </c>
      <c r="T26">
        <v>13.805484</v>
      </c>
      <c r="U26">
        <v>6.1631286990480598</v>
      </c>
      <c r="V26">
        <v>6.61</v>
      </c>
      <c r="X26">
        <v>0.61799999999999999</v>
      </c>
      <c r="Y26">
        <v>1.26</v>
      </c>
      <c r="Z26">
        <v>26.98</v>
      </c>
      <c r="AA26" s="36">
        <v>1.3340000000000001</v>
      </c>
      <c r="AB26">
        <v>0.33600000000000002</v>
      </c>
      <c r="AC26">
        <v>0</v>
      </c>
      <c r="AD26">
        <v>145.53</v>
      </c>
      <c r="AE26">
        <v>32.01</v>
      </c>
    </row>
    <row r="27" spans="1:31" x14ac:dyDescent="0.3">
      <c r="A27" t="s">
        <v>355</v>
      </c>
      <c r="B27" t="s">
        <v>328</v>
      </c>
      <c r="C27" t="s">
        <v>356</v>
      </c>
      <c r="D27" t="s">
        <v>418</v>
      </c>
      <c r="E27" t="s">
        <v>228</v>
      </c>
      <c r="F27" s="38" t="s">
        <v>191</v>
      </c>
      <c r="G27" t="s">
        <v>229</v>
      </c>
      <c r="I27">
        <v>-6.78</v>
      </c>
      <c r="J27" s="38">
        <v>4.72</v>
      </c>
      <c r="K27" s="38">
        <v>4.3402513999999996</v>
      </c>
      <c r="L27" s="38">
        <v>4.1499200959308302</v>
      </c>
      <c r="M27" s="38">
        <v>4.2699999999999996</v>
      </c>
      <c r="N27" s="38">
        <v>3.9962862586016201</v>
      </c>
      <c r="O27" s="39">
        <v>1.014</v>
      </c>
      <c r="P27" s="39">
        <v>-1.94</v>
      </c>
      <c r="Q27" s="39">
        <v>-22.26</v>
      </c>
      <c r="R27" s="39">
        <v>3.4</v>
      </c>
      <c r="S27">
        <v>15.54</v>
      </c>
      <c r="T27">
        <v>13.792661000000001</v>
      </c>
      <c r="U27">
        <v>5.4152854484914403</v>
      </c>
      <c r="V27">
        <v>6.46</v>
      </c>
      <c r="X27">
        <v>0.624</v>
      </c>
      <c r="Y27" s="36">
        <v>1.268</v>
      </c>
      <c r="Z27">
        <v>28.61</v>
      </c>
      <c r="AA27" s="36">
        <v>1.337</v>
      </c>
      <c r="AB27">
        <v>0.33600000000000002</v>
      </c>
      <c r="AC27">
        <v>0</v>
      </c>
      <c r="AD27">
        <v>145.56</v>
      </c>
      <c r="AE27">
        <v>33.67</v>
      </c>
    </row>
    <row r="28" spans="1:31" x14ac:dyDescent="0.3">
      <c r="A28" t="s">
        <v>357</v>
      </c>
      <c r="B28" t="s">
        <v>197</v>
      </c>
      <c r="D28" t="s">
        <v>416</v>
      </c>
      <c r="E28" t="s">
        <v>198</v>
      </c>
      <c r="F28" s="40" t="s">
        <v>65</v>
      </c>
      <c r="G28" t="s">
        <v>167</v>
      </c>
      <c r="I28">
        <v>-8.33</v>
      </c>
      <c r="J28" s="40">
        <v>0.95</v>
      </c>
      <c r="K28" s="40">
        <v>-0.40594068</v>
      </c>
      <c r="L28" s="40">
        <v>0.71551632025874801</v>
      </c>
      <c r="M28" s="40">
        <v>2.5499999999999998</v>
      </c>
      <c r="N28" s="40">
        <v>1.1320708882029</v>
      </c>
      <c r="O28" s="43">
        <v>1.0089999999999999</v>
      </c>
      <c r="P28" s="43">
        <v>78.23</v>
      </c>
      <c r="Q28" s="43">
        <v>71.34</v>
      </c>
      <c r="R28" s="43">
        <v>1.85</v>
      </c>
      <c r="S28">
        <v>15.78</v>
      </c>
      <c r="T28">
        <v>13.857082999999999</v>
      </c>
      <c r="U28">
        <v>10.2905708940908</v>
      </c>
      <c r="V28">
        <v>10.199999999999999</v>
      </c>
      <c r="X28">
        <v>0.45700000000000002</v>
      </c>
      <c r="Y28">
        <v>1</v>
      </c>
      <c r="Z28">
        <v>3.21</v>
      </c>
      <c r="AA28">
        <v>1.3049999999999999</v>
      </c>
      <c r="AB28">
        <v>0.434</v>
      </c>
      <c r="AC28">
        <v>0</v>
      </c>
      <c r="AD28">
        <v>36.69</v>
      </c>
      <c r="AE28">
        <v>7.04</v>
      </c>
    </row>
    <row r="29" spans="1:31" x14ac:dyDescent="0.3">
      <c r="A29" t="s">
        <v>358</v>
      </c>
      <c r="B29" t="s">
        <v>199</v>
      </c>
      <c r="D29" t="s">
        <v>416</v>
      </c>
      <c r="E29" t="s">
        <v>200</v>
      </c>
      <c r="F29" s="40" t="s">
        <v>65</v>
      </c>
      <c r="G29" s="50" t="s">
        <v>170</v>
      </c>
      <c r="I29">
        <v>-8.34</v>
      </c>
      <c r="J29" s="40">
        <v>0.95</v>
      </c>
      <c r="K29" s="40">
        <v>-0.40594068</v>
      </c>
      <c r="L29" s="40">
        <v>0.71551632025874801</v>
      </c>
      <c r="M29" s="40">
        <v>2.5499999999999998</v>
      </c>
      <c r="N29" s="40">
        <v>1.1320708882029</v>
      </c>
      <c r="O29" s="43">
        <v>1.0089999999999999</v>
      </c>
      <c r="P29" s="43">
        <v>78.23</v>
      </c>
      <c r="Q29" s="43">
        <v>71.34</v>
      </c>
      <c r="R29" s="43">
        <v>1.85</v>
      </c>
      <c r="S29" s="50">
        <v>16.47</v>
      </c>
      <c r="T29" s="50">
        <v>13.858658</v>
      </c>
      <c r="U29" s="50">
        <v>12.314270675379101</v>
      </c>
      <c r="V29" s="50">
        <v>9.7899999999999991</v>
      </c>
      <c r="W29" s="50">
        <v>15.75</v>
      </c>
      <c r="X29" s="50">
        <v>0.52800000000000002</v>
      </c>
      <c r="Y29" s="50">
        <v>1.125</v>
      </c>
      <c r="Z29" s="50">
        <v>5.04</v>
      </c>
      <c r="AA29">
        <v>1.321</v>
      </c>
      <c r="AB29">
        <v>0.434</v>
      </c>
      <c r="AC29">
        <v>0</v>
      </c>
      <c r="AD29">
        <v>36.729999999999997</v>
      </c>
      <c r="AE29">
        <v>8.73</v>
      </c>
    </row>
    <row r="30" spans="1:31" x14ac:dyDescent="0.3">
      <c r="A30" t="s">
        <v>359</v>
      </c>
      <c r="B30" t="s">
        <v>369</v>
      </c>
      <c r="D30" t="s">
        <v>416</v>
      </c>
      <c r="E30" t="s">
        <v>201</v>
      </c>
      <c r="F30" s="40" t="s">
        <v>65</v>
      </c>
      <c r="G30" t="s">
        <v>202</v>
      </c>
      <c r="I30">
        <v>-8.34</v>
      </c>
      <c r="J30" s="40">
        <v>0.95</v>
      </c>
      <c r="K30" s="40">
        <v>-0.40594068</v>
      </c>
      <c r="L30" s="40">
        <v>0.71551632025874801</v>
      </c>
      <c r="M30" s="40">
        <v>2.5499999999999998</v>
      </c>
      <c r="N30" s="40">
        <v>1.1320708882029</v>
      </c>
      <c r="O30" s="43">
        <v>1.0089999999999999</v>
      </c>
      <c r="P30" s="43">
        <v>78.23</v>
      </c>
      <c r="Q30" s="43">
        <v>71.34</v>
      </c>
      <c r="R30" s="43">
        <v>1.85</v>
      </c>
      <c r="S30">
        <v>17.260000000000002</v>
      </c>
      <c r="T30">
        <v>13.876454000000001</v>
      </c>
      <c r="U30">
        <v>11.683277180160101</v>
      </c>
      <c r="V30" s="2">
        <v>10.039999999999999</v>
      </c>
      <c r="W30" s="2">
        <v>17.600000000000001</v>
      </c>
      <c r="X30">
        <v>0.59499999999999997</v>
      </c>
      <c r="Y30">
        <v>1.25</v>
      </c>
      <c r="Z30">
        <v>6.87</v>
      </c>
      <c r="AA30">
        <v>1.3360000000000001</v>
      </c>
      <c r="AB30">
        <v>0.434</v>
      </c>
      <c r="AC30">
        <v>0</v>
      </c>
      <c r="AD30">
        <v>36.770000000000003</v>
      </c>
      <c r="AE30">
        <v>10.46</v>
      </c>
    </row>
    <row r="31" spans="1:31" x14ac:dyDescent="0.3">
      <c r="A31" t="s">
        <v>360</v>
      </c>
      <c r="B31" t="s">
        <v>230</v>
      </c>
      <c r="D31" t="s">
        <v>416</v>
      </c>
      <c r="E31" t="s">
        <v>203</v>
      </c>
      <c r="F31" s="40" t="s">
        <v>65</v>
      </c>
      <c r="G31" t="s">
        <v>204</v>
      </c>
      <c r="I31">
        <v>-8.34</v>
      </c>
      <c r="J31" s="40">
        <v>0.95</v>
      </c>
      <c r="K31" s="40">
        <v>-0.40594068</v>
      </c>
      <c r="L31" s="40">
        <v>0.71551632025874801</v>
      </c>
      <c r="M31" s="40">
        <v>2.5499999999999998</v>
      </c>
      <c r="N31" s="40">
        <v>1.1320708882029</v>
      </c>
      <c r="O31" s="43">
        <v>1.0089999999999999</v>
      </c>
      <c r="P31" s="43">
        <v>78.23</v>
      </c>
      <c r="Q31" s="43">
        <v>71.34</v>
      </c>
      <c r="R31" s="43">
        <v>1.85</v>
      </c>
      <c r="S31">
        <v>16.850000000000001</v>
      </c>
      <c r="T31">
        <v>13.873303</v>
      </c>
      <c r="U31">
        <v>13.001007496136999</v>
      </c>
      <c r="V31" s="2">
        <v>9.6300000000000008</v>
      </c>
      <c r="W31" s="2">
        <v>15.75</v>
      </c>
      <c r="X31">
        <v>0.54700000000000004</v>
      </c>
      <c r="Y31">
        <v>1.1619999999999999</v>
      </c>
      <c r="Z31">
        <v>6.87</v>
      </c>
      <c r="AA31">
        <v>1.329</v>
      </c>
      <c r="AB31">
        <v>0.434</v>
      </c>
      <c r="AC31">
        <v>0</v>
      </c>
      <c r="AD31">
        <v>36.729999999999997</v>
      </c>
      <c r="AE31">
        <v>10.46</v>
      </c>
    </row>
    <row r="32" spans="1:31" x14ac:dyDescent="0.3">
      <c r="B32" t="s">
        <v>205</v>
      </c>
      <c r="D32" t="s">
        <v>416</v>
      </c>
      <c r="E32" t="s">
        <v>206</v>
      </c>
      <c r="F32" s="40" t="s">
        <v>65</v>
      </c>
      <c r="G32" t="s">
        <v>207</v>
      </c>
      <c r="I32">
        <v>-8.35</v>
      </c>
      <c r="J32" s="40">
        <v>0.95</v>
      </c>
      <c r="K32" s="40">
        <v>-0.40594068</v>
      </c>
      <c r="L32" s="40">
        <v>0.71551632025874801</v>
      </c>
      <c r="M32" s="40">
        <v>2.5499999999999998</v>
      </c>
      <c r="N32" s="40">
        <v>1.1320708882029</v>
      </c>
      <c r="O32" s="43">
        <v>1.0089999999999999</v>
      </c>
      <c r="P32" s="43">
        <v>78.23</v>
      </c>
      <c r="Q32" s="43">
        <v>71.34</v>
      </c>
      <c r="R32" s="43">
        <v>1.85</v>
      </c>
      <c r="S32">
        <v>18.09</v>
      </c>
      <c r="T32">
        <v>14.026566499999999</v>
      </c>
      <c r="U32">
        <v>12.135781330220899</v>
      </c>
      <c r="V32" s="2">
        <v>10.69</v>
      </c>
      <c r="W32" s="2">
        <v>19.2</v>
      </c>
      <c r="X32">
        <v>0.66600000000000004</v>
      </c>
      <c r="Y32">
        <v>1.375</v>
      </c>
      <c r="Z32">
        <v>8.7200000000000006</v>
      </c>
      <c r="AA32">
        <v>1.3520000000000001</v>
      </c>
      <c r="AB32">
        <v>0.434</v>
      </c>
      <c r="AC32">
        <v>0</v>
      </c>
      <c r="AD32">
        <v>36.799999999999997</v>
      </c>
      <c r="AE32">
        <v>12.2</v>
      </c>
    </row>
    <row r="33" spans="1:31" x14ac:dyDescent="0.3">
      <c r="A33" t="s">
        <v>361</v>
      </c>
      <c r="B33" t="s">
        <v>231</v>
      </c>
      <c r="C33" s="2"/>
      <c r="D33" t="s">
        <v>416</v>
      </c>
      <c r="E33" t="s">
        <v>232</v>
      </c>
      <c r="F33" s="40" t="s">
        <v>65</v>
      </c>
      <c r="G33" t="s">
        <v>163</v>
      </c>
      <c r="I33">
        <v>-8.34</v>
      </c>
      <c r="J33" s="40">
        <v>0.95</v>
      </c>
      <c r="K33" s="40">
        <v>-0.40594068</v>
      </c>
      <c r="L33" s="40">
        <v>0.71551632025874801</v>
      </c>
      <c r="M33" s="40">
        <v>2.5499999999999998</v>
      </c>
      <c r="N33" s="40">
        <v>1.1320708882029</v>
      </c>
      <c r="O33" s="43">
        <v>1.0089999999999999</v>
      </c>
      <c r="P33" s="43">
        <v>78.23</v>
      </c>
      <c r="Q33" s="43">
        <v>71.34</v>
      </c>
      <c r="R33" s="43">
        <v>1.85</v>
      </c>
      <c r="S33">
        <v>16.95</v>
      </c>
      <c r="T33">
        <v>13.871283</v>
      </c>
      <c r="U33" s="36">
        <v>12.7235497054088</v>
      </c>
      <c r="V33" s="2">
        <v>9.65</v>
      </c>
      <c r="W33" s="2">
        <v>15.75</v>
      </c>
      <c r="X33">
        <v>0.55600000000000005</v>
      </c>
      <c r="Y33">
        <v>1.1779999999999999</v>
      </c>
      <c r="Z33">
        <v>8.7200000000000006</v>
      </c>
      <c r="AA33">
        <v>1.333</v>
      </c>
      <c r="AB33">
        <v>0.434</v>
      </c>
      <c r="AC33">
        <v>0</v>
      </c>
      <c r="AD33">
        <v>36.729999999999997</v>
      </c>
      <c r="AE33">
        <v>12.2</v>
      </c>
    </row>
    <row r="34" spans="1:31" x14ac:dyDescent="0.3">
      <c r="A34" t="s">
        <v>362</v>
      </c>
      <c r="B34" t="s">
        <v>233</v>
      </c>
      <c r="D34" t="s">
        <v>416</v>
      </c>
      <c r="E34" t="s">
        <v>234</v>
      </c>
      <c r="F34" s="40" t="s">
        <v>65</v>
      </c>
      <c r="G34" t="s">
        <v>235</v>
      </c>
      <c r="I34">
        <v>-8.34</v>
      </c>
      <c r="J34" s="40">
        <v>0.95</v>
      </c>
      <c r="K34" s="40">
        <v>-0.40594068</v>
      </c>
      <c r="L34" s="40">
        <v>0.71551632025874801</v>
      </c>
      <c r="M34" s="40">
        <v>2.5499999999999998</v>
      </c>
      <c r="N34" s="40">
        <v>1.1320708882029</v>
      </c>
      <c r="O34" s="43">
        <v>1.0089999999999999</v>
      </c>
      <c r="P34" s="43">
        <v>78.23</v>
      </c>
      <c r="Q34" s="43">
        <v>71.34</v>
      </c>
      <c r="R34" s="43">
        <v>1.85</v>
      </c>
      <c r="S34">
        <v>16.84</v>
      </c>
      <c r="T34">
        <v>13.872152</v>
      </c>
      <c r="U34">
        <v>11.8492249379904</v>
      </c>
      <c r="V34">
        <v>9.66</v>
      </c>
      <c r="X34">
        <v>0.56100000000000005</v>
      </c>
      <c r="Y34">
        <v>1.1859999999999999</v>
      </c>
      <c r="Z34">
        <v>10.56</v>
      </c>
      <c r="AA34">
        <v>1.3360000000000001</v>
      </c>
      <c r="AB34">
        <v>0.434</v>
      </c>
      <c r="AC34">
        <v>0</v>
      </c>
      <c r="AD34">
        <v>36.729999999999997</v>
      </c>
      <c r="AE34">
        <v>13.96</v>
      </c>
    </row>
    <row r="35" spans="1:31" x14ac:dyDescent="0.3">
      <c r="B35" t="s">
        <v>236</v>
      </c>
      <c r="D35" t="s">
        <v>416</v>
      </c>
      <c r="E35" t="s">
        <v>237</v>
      </c>
      <c r="F35" s="40" t="s">
        <v>65</v>
      </c>
      <c r="G35" t="s">
        <v>238</v>
      </c>
      <c r="I35">
        <v>-8.34</v>
      </c>
      <c r="J35" s="40">
        <v>0.95</v>
      </c>
      <c r="K35" s="40">
        <v>-0.40594068</v>
      </c>
      <c r="L35" s="40">
        <v>0.71551632025874801</v>
      </c>
      <c r="M35" s="40">
        <v>2.5499999999999998</v>
      </c>
      <c r="N35" s="40">
        <v>1.1320708882029</v>
      </c>
      <c r="O35" s="43">
        <v>1.0089999999999999</v>
      </c>
      <c r="P35" s="43">
        <v>78.23</v>
      </c>
      <c r="Q35" s="43">
        <v>71.34</v>
      </c>
      <c r="R35" s="43">
        <v>1.85</v>
      </c>
      <c r="S35">
        <v>16.84</v>
      </c>
      <c r="T35">
        <v>13.872209</v>
      </c>
      <c r="U35" s="2">
        <v>11.9965585524759</v>
      </c>
      <c r="V35" s="2">
        <v>9.65</v>
      </c>
      <c r="W35" s="2">
        <v>15.75</v>
      </c>
      <c r="X35">
        <v>0.56399999999999995</v>
      </c>
      <c r="Y35">
        <v>1.19</v>
      </c>
      <c r="Z35">
        <v>12.4</v>
      </c>
      <c r="AA35">
        <v>1.3380000000000001</v>
      </c>
      <c r="AB35">
        <v>0.434</v>
      </c>
      <c r="AC35">
        <v>0</v>
      </c>
      <c r="AD35">
        <v>36.729999999999997</v>
      </c>
      <c r="AE35">
        <v>15.74</v>
      </c>
    </row>
    <row r="36" spans="1:31" x14ac:dyDescent="0.3">
      <c r="B36" t="s">
        <v>239</v>
      </c>
      <c r="D36" t="s">
        <v>416</v>
      </c>
      <c r="E36" t="s">
        <v>240</v>
      </c>
      <c r="F36" s="40" t="s">
        <v>65</v>
      </c>
      <c r="G36" t="s">
        <v>241</v>
      </c>
      <c r="I36">
        <v>-8.34</v>
      </c>
      <c r="J36" s="40">
        <v>0.95</v>
      </c>
      <c r="K36" s="40">
        <v>-0.40594068</v>
      </c>
      <c r="L36" s="40">
        <v>0.71551632025874801</v>
      </c>
      <c r="M36" s="40">
        <v>2.5499999999999998</v>
      </c>
      <c r="N36" s="40">
        <v>1.1320708882029</v>
      </c>
      <c r="O36" s="43">
        <v>1.0089999999999999</v>
      </c>
      <c r="P36" s="43">
        <v>78.23</v>
      </c>
      <c r="Q36" s="43">
        <v>71.34</v>
      </c>
      <c r="R36" s="43">
        <v>1.85</v>
      </c>
      <c r="S36">
        <v>16.84</v>
      </c>
      <c r="T36">
        <v>13.871907</v>
      </c>
      <c r="U36">
        <v>11.6917195777331</v>
      </c>
      <c r="V36">
        <v>9.5500000000000007</v>
      </c>
      <c r="X36">
        <v>0.56299999999999994</v>
      </c>
      <c r="Y36">
        <v>1.198</v>
      </c>
      <c r="Z36">
        <v>19.78</v>
      </c>
      <c r="AA36">
        <v>1.3420000000000001</v>
      </c>
      <c r="AB36">
        <v>0.434</v>
      </c>
      <c r="AC36">
        <v>0</v>
      </c>
      <c r="AD36">
        <v>36.729999999999997</v>
      </c>
      <c r="AE36">
        <v>22.92</v>
      </c>
    </row>
    <row r="37" spans="1:31" x14ac:dyDescent="0.3">
      <c r="B37" t="s">
        <v>364</v>
      </c>
      <c r="D37" t="s">
        <v>416</v>
      </c>
      <c r="E37" t="s">
        <v>209</v>
      </c>
      <c r="F37" s="40" t="s">
        <v>65</v>
      </c>
      <c r="G37" t="s">
        <v>210</v>
      </c>
      <c r="I37">
        <v>-8.17</v>
      </c>
      <c r="J37" s="40">
        <v>0.95</v>
      </c>
      <c r="K37" s="40">
        <v>-0.40594068</v>
      </c>
      <c r="L37" s="40">
        <v>0.71551632025874801</v>
      </c>
      <c r="M37" s="40">
        <v>2.5499999999999998</v>
      </c>
      <c r="N37" s="40">
        <v>1.1320708882029</v>
      </c>
      <c r="O37" s="43">
        <v>1.0089999999999999</v>
      </c>
      <c r="P37" s="43">
        <v>78.23</v>
      </c>
      <c r="Q37" s="43">
        <v>71.34</v>
      </c>
      <c r="R37" s="43">
        <v>1.85</v>
      </c>
      <c r="S37">
        <v>14.72</v>
      </c>
      <c r="T37">
        <v>13.218605999999999</v>
      </c>
      <c r="U37">
        <v>9.3296425859150496</v>
      </c>
      <c r="V37">
        <v>8.73</v>
      </c>
      <c r="X37">
        <v>0.63</v>
      </c>
      <c r="Y37">
        <v>1.246</v>
      </c>
      <c r="Z37">
        <v>14.69</v>
      </c>
      <c r="AA37">
        <v>1.3520000000000001</v>
      </c>
      <c r="AB37">
        <v>0.40100000000000002</v>
      </c>
      <c r="AC37">
        <v>6</v>
      </c>
      <c r="AD37">
        <v>92.34</v>
      </c>
      <c r="AE37">
        <v>18.22</v>
      </c>
    </row>
    <row r="38" spans="1:31" x14ac:dyDescent="0.3">
      <c r="B38" t="s">
        <v>365</v>
      </c>
      <c r="D38" t="s">
        <v>416</v>
      </c>
      <c r="E38" t="s">
        <v>212</v>
      </c>
      <c r="F38" s="40" t="s">
        <v>65</v>
      </c>
      <c r="G38" t="s">
        <v>213</v>
      </c>
      <c r="I38">
        <v>-8.35</v>
      </c>
      <c r="J38" s="40">
        <v>0.95</v>
      </c>
      <c r="K38" s="40">
        <v>-0.40594068</v>
      </c>
      <c r="L38" s="40">
        <v>0.71551632025874801</v>
      </c>
      <c r="M38" s="40">
        <v>2.5499999999999998</v>
      </c>
      <c r="N38" s="40">
        <v>1.1320708882029</v>
      </c>
      <c r="O38" s="43">
        <v>1.0089999999999999</v>
      </c>
      <c r="P38" s="43">
        <v>78.23</v>
      </c>
      <c r="Q38" s="43">
        <v>71.34</v>
      </c>
      <c r="R38" s="43">
        <v>1.85</v>
      </c>
      <c r="S38">
        <v>14.96</v>
      </c>
      <c r="T38">
        <v>13.723191999999999</v>
      </c>
      <c r="U38">
        <v>11.5641685295102</v>
      </c>
      <c r="V38">
        <v>10.210000000000001</v>
      </c>
      <c r="X38">
        <v>0.63</v>
      </c>
      <c r="Y38">
        <v>1.2490000000000001</v>
      </c>
      <c r="Z38">
        <v>14.65</v>
      </c>
      <c r="AA38">
        <v>1.353</v>
      </c>
      <c r="AB38">
        <v>0.39900000000000002</v>
      </c>
      <c r="AC38">
        <v>6</v>
      </c>
      <c r="AD38">
        <v>74.540000000000006</v>
      </c>
      <c r="AE38">
        <v>18.059999999999999</v>
      </c>
    </row>
    <row r="39" spans="1:31" x14ac:dyDescent="0.3">
      <c r="B39" t="s">
        <v>214</v>
      </c>
      <c r="D39" t="s">
        <v>416</v>
      </c>
      <c r="E39" t="s">
        <v>215</v>
      </c>
      <c r="F39" s="40" t="s">
        <v>65</v>
      </c>
      <c r="G39" t="s">
        <v>216</v>
      </c>
      <c r="I39">
        <v>-8.35</v>
      </c>
      <c r="J39" s="40">
        <v>0.95</v>
      </c>
      <c r="K39" s="40">
        <v>-0.40594068</v>
      </c>
      <c r="L39" s="40">
        <v>0.71551632025874801</v>
      </c>
      <c r="M39" s="40">
        <v>2.5499999999999998</v>
      </c>
      <c r="N39" s="40">
        <v>1.1320708882029</v>
      </c>
      <c r="O39" s="43">
        <v>1.0089999999999999</v>
      </c>
      <c r="P39" s="43">
        <v>78.23</v>
      </c>
      <c r="Q39" s="43">
        <v>71.34</v>
      </c>
      <c r="R39" s="43">
        <v>1.85</v>
      </c>
      <c r="S39">
        <v>15.02</v>
      </c>
      <c r="T39">
        <v>13.602497</v>
      </c>
      <c r="U39" t="s">
        <v>400</v>
      </c>
      <c r="V39" s="2">
        <v>10.55</v>
      </c>
      <c r="W39" s="2">
        <v>15.04</v>
      </c>
      <c r="X39">
        <v>0.622</v>
      </c>
      <c r="Y39">
        <v>1.238</v>
      </c>
      <c r="Z39">
        <v>12.79</v>
      </c>
      <c r="AA39">
        <v>1.349</v>
      </c>
      <c r="AB39">
        <v>0.39900000000000002</v>
      </c>
      <c r="AC39">
        <v>6</v>
      </c>
      <c r="AD39">
        <v>67.58</v>
      </c>
      <c r="AE39">
        <v>16.059999999999999</v>
      </c>
    </row>
    <row r="40" spans="1:31" x14ac:dyDescent="0.3">
      <c r="B40" t="s">
        <v>217</v>
      </c>
      <c r="D40" t="s">
        <v>416</v>
      </c>
      <c r="E40" t="s">
        <v>218</v>
      </c>
      <c r="F40" s="40" t="s">
        <v>65</v>
      </c>
      <c r="G40" t="s">
        <v>219</v>
      </c>
      <c r="I40">
        <v>-8.35</v>
      </c>
      <c r="J40" s="40">
        <v>0.95</v>
      </c>
      <c r="K40" s="40">
        <v>-0.40594068</v>
      </c>
      <c r="L40" s="40">
        <v>0.71551632025874801</v>
      </c>
      <c r="M40" s="40">
        <v>2.5499999999999998</v>
      </c>
      <c r="N40" s="40">
        <v>1.1320708882029</v>
      </c>
      <c r="O40" s="43">
        <v>1.0089999999999999</v>
      </c>
      <c r="P40" s="43">
        <v>78.23</v>
      </c>
      <c r="Q40" s="43">
        <v>71.34</v>
      </c>
      <c r="R40" s="43">
        <v>1.85</v>
      </c>
      <c r="S40">
        <v>15.06</v>
      </c>
      <c r="T40">
        <v>13.611577</v>
      </c>
      <c r="U40" t="s">
        <v>400</v>
      </c>
      <c r="V40">
        <v>10.64</v>
      </c>
      <c r="X40">
        <v>0.628</v>
      </c>
      <c r="Y40">
        <v>1.2430000000000001</v>
      </c>
      <c r="Z40">
        <v>14.56</v>
      </c>
      <c r="AA40">
        <v>1.351</v>
      </c>
      <c r="AB40">
        <v>0.39900000000000002</v>
      </c>
      <c r="AC40">
        <v>6</v>
      </c>
      <c r="AD40">
        <v>67.41</v>
      </c>
      <c r="AE40">
        <v>17.79</v>
      </c>
    </row>
    <row r="41" spans="1:31" x14ac:dyDescent="0.3">
      <c r="B41" t="s">
        <v>220</v>
      </c>
      <c r="D41" t="s">
        <v>416</v>
      </c>
      <c r="E41" t="s">
        <v>221</v>
      </c>
      <c r="F41" s="40" t="s">
        <v>65</v>
      </c>
      <c r="G41" t="s">
        <v>222</v>
      </c>
      <c r="I41">
        <v>-8.35</v>
      </c>
      <c r="J41" s="40">
        <v>0.95</v>
      </c>
      <c r="K41" s="40">
        <v>-0.40594068</v>
      </c>
      <c r="L41" s="40">
        <v>0.71551632025874801</v>
      </c>
      <c r="M41" s="40">
        <v>2.5499999999999998</v>
      </c>
      <c r="N41" s="40">
        <v>1.1320708882029</v>
      </c>
      <c r="O41" s="43">
        <v>1.0089999999999999</v>
      </c>
      <c r="P41" s="43">
        <v>78.23</v>
      </c>
      <c r="Q41" s="43">
        <v>71.34</v>
      </c>
      <c r="R41" s="43">
        <v>1.85</v>
      </c>
      <c r="S41">
        <v>15.02</v>
      </c>
      <c r="T41">
        <v>13.699681</v>
      </c>
      <c r="U41">
        <v>9.8673538517580397</v>
      </c>
      <c r="V41">
        <v>10.52</v>
      </c>
      <c r="X41">
        <v>0.626</v>
      </c>
      <c r="Y41">
        <v>1.244</v>
      </c>
      <c r="Z41">
        <v>15.3</v>
      </c>
      <c r="AA41">
        <v>1.351</v>
      </c>
      <c r="AB41">
        <v>0.39800000000000002</v>
      </c>
      <c r="AC41">
        <v>6</v>
      </c>
      <c r="AD41">
        <v>73.06</v>
      </c>
      <c r="AE41">
        <v>18.63</v>
      </c>
    </row>
    <row r="42" spans="1:31" x14ac:dyDescent="0.3">
      <c r="B42" t="s">
        <v>242</v>
      </c>
      <c r="D42" t="s">
        <v>416</v>
      </c>
      <c r="E42" t="s">
        <v>243</v>
      </c>
      <c r="F42" t="s">
        <v>244</v>
      </c>
      <c r="G42" s="50" t="s">
        <v>170</v>
      </c>
      <c r="I42">
        <v>-8.01</v>
      </c>
      <c r="J42">
        <v>1.37</v>
      </c>
      <c r="K42">
        <v>2.0185739000000001E-2</v>
      </c>
      <c r="L42" s="36">
        <v>0.80848176131249705</v>
      </c>
      <c r="M42" s="36">
        <v>2.44</v>
      </c>
      <c r="N42" s="53">
        <v>0.107444712660829</v>
      </c>
      <c r="O42" s="2">
        <v>1.077</v>
      </c>
      <c r="P42" s="2">
        <v>69.23</v>
      </c>
      <c r="Q42" s="2">
        <v>61.48</v>
      </c>
      <c r="R42" s="2">
        <v>1.83</v>
      </c>
      <c r="S42" s="50">
        <v>16.47</v>
      </c>
      <c r="T42" s="50">
        <v>13.858658</v>
      </c>
      <c r="U42" s="50">
        <v>12.314270675379101</v>
      </c>
      <c r="V42" s="50">
        <v>9.7899999999999991</v>
      </c>
      <c r="W42" s="50">
        <v>15.75</v>
      </c>
      <c r="X42" s="50">
        <v>0.52800000000000002</v>
      </c>
      <c r="Y42" s="50">
        <v>1.125</v>
      </c>
      <c r="Z42" s="50">
        <v>5.04</v>
      </c>
      <c r="AA42">
        <v>1.3640000000000001</v>
      </c>
      <c r="AB42">
        <v>0.434</v>
      </c>
      <c r="AC42">
        <v>0</v>
      </c>
      <c r="AD42">
        <v>46.52</v>
      </c>
      <c r="AE42">
        <v>10.58</v>
      </c>
    </row>
    <row r="43" spans="1:31" x14ac:dyDescent="0.3">
      <c r="A43" t="s">
        <v>363</v>
      </c>
      <c r="B43" t="s">
        <v>245</v>
      </c>
      <c r="D43" t="s">
        <v>416</v>
      </c>
      <c r="E43" t="s">
        <v>246</v>
      </c>
      <c r="F43" t="s">
        <v>247</v>
      </c>
      <c r="G43" s="50" t="s">
        <v>170</v>
      </c>
      <c r="I43">
        <v>-7.98</v>
      </c>
      <c r="J43">
        <v>1.07</v>
      </c>
      <c r="K43">
        <v>9.3964725999999998E-2</v>
      </c>
      <c r="L43" s="36">
        <v>-0.21338187928684499</v>
      </c>
      <c r="M43" s="36">
        <v>2.4300000000000002</v>
      </c>
      <c r="N43">
        <v>5.9329807171512899E-2</v>
      </c>
      <c r="O43" s="2">
        <v>1.105</v>
      </c>
      <c r="P43" s="2">
        <v>63.08</v>
      </c>
      <c r="Q43" s="2">
        <v>52.42</v>
      </c>
      <c r="R43" s="2">
        <v>1.81</v>
      </c>
      <c r="S43" s="50">
        <v>16.47</v>
      </c>
      <c r="T43" s="50">
        <v>13.858658</v>
      </c>
      <c r="U43" s="50">
        <v>12.314270675379101</v>
      </c>
      <c r="V43" s="50">
        <v>9.7899999999999991</v>
      </c>
      <c r="W43" s="50">
        <v>15.75</v>
      </c>
      <c r="X43" s="50">
        <v>0.52800000000000002</v>
      </c>
      <c r="Y43" s="50">
        <v>1.125</v>
      </c>
      <c r="Z43" s="50">
        <v>5.04</v>
      </c>
      <c r="AA43">
        <v>1.385</v>
      </c>
      <c r="AB43">
        <v>0.434</v>
      </c>
      <c r="AC43">
        <v>0</v>
      </c>
      <c r="AD43">
        <v>56.55</v>
      </c>
      <c r="AE43">
        <v>12.45</v>
      </c>
    </row>
    <row r="44" spans="1:31" x14ac:dyDescent="0.3">
      <c r="A44" t="s">
        <v>249</v>
      </c>
      <c r="B44" t="s">
        <v>250</v>
      </c>
      <c r="D44" t="s">
        <v>249</v>
      </c>
      <c r="E44" t="s">
        <v>251</v>
      </c>
      <c r="F44" s="38" t="s">
        <v>191</v>
      </c>
      <c r="G44" t="s">
        <v>252</v>
      </c>
      <c r="I44">
        <v>-6.78</v>
      </c>
      <c r="J44" s="38">
        <v>4.72</v>
      </c>
      <c r="K44" s="38">
        <v>4.3402513999999996</v>
      </c>
      <c r="L44" s="38">
        <v>4.1499200959308302</v>
      </c>
      <c r="M44" s="38">
        <v>4.2699999999999996</v>
      </c>
      <c r="N44" s="38">
        <v>3.9962862586016201</v>
      </c>
      <c r="O44" s="39">
        <v>1.014</v>
      </c>
      <c r="P44" s="39">
        <v>-1.94</v>
      </c>
      <c r="Q44" s="39">
        <v>-22.26</v>
      </c>
      <c r="R44" s="39">
        <v>3.4</v>
      </c>
      <c r="S44">
        <v>15.76</v>
      </c>
      <c r="T44">
        <v>13.794815</v>
      </c>
      <c r="U44">
        <v>9.8654376227017408</v>
      </c>
      <c r="V44">
        <v>6.87</v>
      </c>
      <c r="W44">
        <v>14.18</v>
      </c>
      <c r="X44">
        <v>0.60599999999999998</v>
      </c>
      <c r="Y44">
        <v>1.2450000000000001</v>
      </c>
      <c r="Z44">
        <v>23.81</v>
      </c>
      <c r="AA44">
        <v>1.3280000000000001</v>
      </c>
      <c r="AB44">
        <v>0.33600000000000002</v>
      </c>
      <c r="AC44">
        <v>0</v>
      </c>
      <c r="AD44">
        <v>126.38</v>
      </c>
      <c r="AE44">
        <v>26.8</v>
      </c>
    </row>
    <row r="45" spans="1:31" x14ac:dyDescent="0.3">
      <c r="A45" t="s">
        <v>249</v>
      </c>
      <c r="B45" t="s">
        <v>253</v>
      </c>
      <c r="D45" t="s">
        <v>249</v>
      </c>
      <c r="E45" t="s">
        <v>254</v>
      </c>
      <c r="F45" s="38" t="s">
        <v>191</v>
      </c>
      <c r="G45" t="s">
        <v>255</v>
      </c>
      <c r="I45">
        <v>-6.75</v>
      </c>
      <c r="J45" s="38">
        <v>4.72</v>
      </c>
      <c r="K45" s="38">
        <v>4.3402513999999996</v>
      </c>
      <c r="L45" s="38">
        <v>4.1499200959308302</v>
      </c>
      <c r="M45" s="38">
        <v>4.2699999999999996</v>
      </c>
      <c r="N45" s="38">
        <v>3.9962862586016201</v>
      </c>
      <c r="O45" s="39">
        <v>1.014</v>
      </c>
      <c r="P45" s="39">
        <v>-1.94</v>
      </c>
      <c r="Q45" s="39">
        <v>-22.26</v>
      </c>
      <c r="R45" s="39">
        <v>3.4</v>
      </c>
      <c r="S45">
        <v>15.76</v>
      </c>
      <c r="T45">
        <v>13.782422</v>
      </c>
      <c r="U45">
        <v>9.7292825876356108</v>
      </c>
      <c r="V45">
        <v>6.99</v>
      </c>
      <c r="W45">
        <v>14.19</v>
      </c>
      <c r="X45">
        <v>0.60299999999999998</v>
      </c>
      <c r="Y45">
        <v>1.2430000000000001</v>
      </c>
      <c r="Z45">
        <v>19.98</v>
      </c>
      <c r="AA45">
        <v>1.371</v>
      </c>
      <c r="AB45">
        <v>0.434</v>
      </c>
      <c r="AC45">
        <v>0</v>
      </c>
      <c r="AD45">
        <v>136.13999999999999</v>
      </c>
      <c r="AE45">
        <v>43.59</v>
      </c>
    </row>
    <row r="46" spans="1:31" x14ac:dyDescent="0.3">
      <c r="A46" t="s">
        <v>249</v>
      </c>
      <c r="B46" t="s">
        <v>256</v>
      </c>
      <c r="D46" t="s">
        <v>249</v>
      </c>
      <c r="E46" s="2" t="s">
        <v>181</v>
      </c>
      <c r="F46" s="38" t="s">
        <v>182</v>
      </c>
      <c r="G46" s="41" t="s">
        <v>183</v>
      </c>
      <c r="I46">
        <v>-6.78</v>
      </c>
      <c r="J46" s="38">
        <v>4.72</v>
      </c>
      <c r="K46" s="38">
        <v>4.3402513999999996</v>
      </c>
      <c r="L46" s="38">
        <v>4.1499200959308302</v>
      </c>
      <c r="M46" s="38">
        <v>4.2699999999999996</v>
      </c>
      <c r="N46" s="38">
        <v>3.9962862586016201</v>
      </c>
      <c r="O46" s="39">
        <v>1.014</v>
      </c>
      <c r="P46" s="39">
        <v>-1.94</v>
      </c>
      <c r="Q46" s="39">
        <v>-22.26</v>
      </c>
      <c r="R46" s="39">
        <v>3.4</v>
      </c>
      <c r="S46" s="41">
        <v>15.76</v>
      </c>
      <c r="T46" s="41">
        <v>13.779235</v>
      </c>
      <c r="U46" s="41">
        <v>9.7448859660394493</v>
      </c>
      <c r="V46" s="41">
        <v>7.18</v>
      </c>
      <c r="W46" s="41">
        <v>14.2</v>
      </c>
      <c r="X46" s="41">
        <v>0.59699999999999998</v>
      </c>
      <c r="Y46" s="41">
        <v>1.2390000000000001</v>
      </c>
      <c r="Z46" s="41">
        <v>16.16</v>
      </c>
      <c r="AA46">
        <v>1.325</v>
      </c>
      <c r="AB46">
        <v>0.33600000000000002</v>
      </c>
      <c r="AC46">
        <v>0</v>
      </c>
      <c r="AD46">
        <v>96.19</v>
      </c>
      <c r="AE46">
        <v>21.13</v>
      </c>
    </row>
    <row r="47" spans="1:31" x14ac:dyDescent="0.3">
      <c r="A47" t="s">
        <v>249</v>
      </c>
      <c r="B47" t="s">
        <v>257</v>
      </c>
      <c r="D47" t="s">
        <v>249</v>
      </c>
      <c r="E47" s="2" t="s">
        <v>258</v>
      </c>
      <c r="F47" s="38" t="s">
        <v>182</v>
      </c>
      <c r="G47" t="s">
        <v>259</v>
      </c>
      <c r="I47">
        <v>-6.79</v>
      </c>
      <c r="J47" s="38">
        <v>4.72</v>
      </c>
      <c r="K47" s="38">
        <v>4.3402513999999996</v>
      </c>
      <c r="L47" s="38">
        <v>4.1499200959308302</v>
      </c>
      <c r="M47" s="38">
        <v>4.2699999999999996</v>
      </c>
      <c r="N47" s="38">
        <v>3.9962862586016201</v>
      </c>
      <c r="O47" s="39">
        <v>1.014</v>
      </c>
      <c r="P47" s="39">
        <v>-1.94</v>
      </c>
      <c r="Q47" s="39">
        <v>-22.26</v>
      </c>
      <c r="R47" s="39">
        <v>3.4</v>
      </c>
      <c r="S47">
        <v>12.73</v>
      </c>
      <c r="T47">
        <v>12.931609999999999</v>
      </c>
      <c r="U47">
        <v>8.6336473795051401</v>
      </c>
      <c r="V47">
        <v>7.48</v>
      </c>
      <c r="W47">
        <v>12.322443067098</v>
      </c>
      <c r="X47">
        <v>0.61299999999999999</v>
      </c>
      <c r="Y47">
        <v>1.248</v>
      </c>
      <c r="Z47">
        <v>8.68</v>
      </c>
      <c r="AA47">
        <v>1.32</v>
      </c>
      <c r="AB47">
        <v>0.33600000000000002</v>
      </c>
      <c r="AC47">
        <v>0</v>
      </c>
      <c r="AD47">
        <v>60.49</v>
      </c>
      <c r="AE47">
        <v>13.76</v>
      </c>
    </row>
    <row r="48" spans="1:31" x14ac:dyDescent="0.3">
      <c r="A48" t="s">
        <v>249</v>
      </c>
      <c r="B48" t="s">
        <v>260</v>
      </c>
      <c r="D48" t="s">
        <v>249</v>
      </c>
      <c r="E48" s="2" t="s">
        <v>181</v>
      </c>
      <c r="F48" s="38" t="s">
        <v>182</v>
      </c>
      <c r="G48" s="41" t="s">
        <v>183</v>
      </c>
      <c r="I48">
        <v>-6.78</v>
      </c>
      <c r="J48" s="38">
        <v>4.72</v>
      </c>
      <c r="K48" s="38">
        <v>4.3402513999999996</v>
      </c>
      <c r="L48" s="38">
        <v>4.1499200959308302</v>
      </c>
      <c r="M48" s="38">
        <v>4.2699999999999996</v>
      </c>
      <c r="N48" s="38">
        <v>3.9962862586016201</v>
      </c>
      <c r="O48" s="39">
        <v>1.014</v>
      </c>
      <c r="P48" s="39">
        <v>-1.94</v>
      </c>
      <c r="Q48" s="39">
        <v>-22.26</v>
      </c>
      <c r="R48" s="39">
        <v>3.4</v>
      </c>
      <c r="S48" s="41">
        <v>15.76</v>
      </c>
      <c r="T48" s="41">
        <v>13.779235</v>
      </c>
      <c r="U48" s="41">
        <v>9.7448859660394493</v>
      </c>
      <c r="V48" s="41">
        <v>7.18</v>
      </c>
      <c r="W48" s="41">
        <v>14.2</v>
      </c>
      <c r="X48" s="41">
        <v>0.59699999999999998</v>
      </c>
      <c r="Y48" s="41">
        <v>1.2390000000000001</v>
      </c>
      <c r="Z48" s="41">
        <v>16.16</v>
      </c>
      <c r="AA48">
        <v>1.325</v>
      </c>
      <c r="AB48">
        <v>0.33600000000000002</v>
      </c>
      <c r="AC48">
        <v>0</v>
      </c>
      <c r="AD48">
        <v>96.19</v>
      </c>
      <c r="AE48">
        <v>21.13</v>
      </c>
    </row>
    <row r="49" spans="1:31" x14ac:dyDescent="0.3">
      <c r="A49" t="s">
        <v>249</v>
      </c>
      <c r="B49" t="s">
        <v>261</v>
      </c>
      <c r="D49" t="s">
        <v>249</v>
      </c>
      <c r="E49" s="2" t="s">
        <v>258</v>
      </c>
      <c r="F49" s="38" t="s">
        <v>182</v>
      </c>
      <c r="G49" t="s">
        <v>259</v>
      </c>
      <c r="I49">
        <v>-6.79</v>
      </c>
      <c r="J49" s="38">
        <v>4.72</v>
      </c>
      <c r="K49" s="38">
        <v>4.3402513999999996</v>
      </c>
      <c r="L49" s="38">
        <v>4.1499200959308302</v>
      </c>
      <c r="M49" s="38">
        <v>4.2699999999999996</v>
      </c>
      <c r="N49" s="38">
        <v>3.9962862586016201</v>
      </c>
      <c r="O49" s="39">
        <v>1.014</v>
      </c>
      <c r="P49" s="39">
        <v>-1.94</v>
      </c>
      <c r="Q49" s="39">
        <v>-22.26</v>
      </c>
      <c r="R49" s="39">
        <v>3.4</v>
      </c>
      <c r="S49">
        <v>12.73</v>
      </c>
      <c r="T49">
        <v>12.931609999999999</v>
      </c>
      <c r="U49">
        <v>8.6336473795051401</v>
      </c>
      <c r="V49">
        <v>7.48</v>
      </c>
      <c r="W49">
        <v>12.322443067098</v>
      </c>
      <c r="X49">
        <v>0.61299999999999999</v>
      </c>
      <c r="Y49">
        <v>1.248</v>
      </c>
      <c r="Z49">
        <v>8.68</v>
      </c>
      <c r="AA49">
        <v>1.32</v>
      </c>
      <c r="AB49">
        <v>0.33600000000000002</v>
      </c>
      <c r="AC49">
        <v>0</v>
      </c>
      <c r="AD49">
        <v>60.49</v>
      </c>
      <c r="AE49">
        <v>13.76</v>
      </c>
    </row>
    <row r="50" spans="1:31" x14ac:dyDescent="0.3">
      <c r="A50" t="s">
        <v>249</v>
      </c>
      <c r="B50" t="s">
        <v>262</v>
      </c>
      <c r="D50" t="s">
        <v>249</v>
      </c>
      <c r="E50" s="2" t="s">
        <v>181</v>
      </c>
      <c r="F50" s="38" t="s">
        <v>182</v>
      </c>
      <c r="G50" s="41" t="s">
        <v>183</v>
      </c>
      <c r="I50">
        <v>-6.78</v>
      </c>
      <c r="J50" s="38">
        <v>4.72</v>
      </c>
      <c r="K50" s="38">
        <v>4.3402513999999996</v>
      </c>
      <c r="L50" s="38">
        <v>4.1499200959308302</v>
      </c>
      <c r="M50" s="38">
        <v>4.2699999999999996</v>
      </c>
      <c r="N50" s="38">
        <v>3.9962862586016201</v>
      </c>
      <c r="O50" s="39">
        <v>1.014</v>
      </c>
      <c r="P50" s="39">
        <v>-1.94</v>
      </c>
      <c r="Q50" s="39">
        <v>-22.26</v>
      </c>
      <c r="R50" s="39">
        <v>3.4</v>
      </c>
      <c r="S50" s="41">
        <v>15.76</v>
      </c>
      <c r="T50" s="41">
        <v>13.779235</v>
      </c>
      <c r="U50" s="41">
        <v>9.7448859660394493</v>
      </c>
      <c r="V50" s="41">
        <v>7.18</v>
      </c>
      <c r="W50" s="41">
        <v>14.2</v>
      </c>
      <c r="X50" s="41">
        <v>0.59699999999999998</v>
      </c>
      <c r="Y50" s="41">
        <v>1.2390000000000001</v>
      </c>
      <c r="Z50" s="41">
        <v>16.16</v>
      </c>
      <c r="AA50">
        <v>1.325</v>
      </c>
      <c r="AB50">
        <v>0.33600000000000002</v>
      </c>
      <c r="AC50">
        <v>0</v>
      </c>
      <c r="AD50">
        <v>96.19</v>
      </c>
      <c r="AE50">
        <v>21.13</v>
      </c>
    </row>
    <row r="51" spans="1:31" x14ac:dyDescent="0.3">
      <c r="A51" t="s">
        <v>249</v>
      </c>
      <c r="B51" t="s">
        <v>263</v>
      </c>
      <c r="D51" t="s">
        <v>249</v>
      </c>
      <c r="E51" s="2" t="s">
        <v>258</v>
      </c>
      <c r="F51" s="38" t="s">
        <v>182</v>
      </c>
      <c r="G51" t="s">
        <v>259</v>
      </c>
      <c r="I51">
        <v>-6.79</v>
      </c>
      <c r="J51" s="38">
        <v>4.72</v>
      </c>
      <c r="K51" s="38">
        <v>4.3402513999999996</v>
      </c>
      <c r="L51" s="38">
        <v>4.1499200959308302</v>
      </c>
      <c r="M51" s="38">
        <v>4.2699999999999996</v>
      </c>
      <c r="N51" s="38">
        <v>3.9962862586016201</v>
      </c>
      <c r="O51" s="39">
        <v>1.014</v>
      </c>
      <c r="P51" s="39">
        <v>-1.94</v>
      </c>
      <c r="Q51" s="39">
        <v>-22.26</v>
      </c>
      <c r="R51" s="39">
        <v>3.4</v>
      </c>
      <c r="S51">
        <v>12.73</v>
      </c>
      <c r="T51">
        <v>12.931609999999999</v>
      </c>
      <c r="U51">
        <v>8.6336473795051401</v>
      </c>
      <c r="V51">
        <v>7.48</v>
      </c>
      <c r="W51">
        <v>12.322443067098</v>
      </c>
      <c r="X51">
        <v>0.61299999999999999</v>
      </c>
      <c r="Y51">
        <v>1.248</v>
      </c>
      <c r="Z51">
        <v>8.68</v>
      </c>
      <c r="AA51">
        <v>1.32</v>
      </c>
      <c r="AB51">
        <v>0.33600000000000002</v>
      </c>
      <c r="AC51">
        <v>0</v>
      </c>
      <c r="AD51">
        <v>60.49</v>
      </c>
      <c r="AE51">
        <v>13.76</v>
      </c>
    </row>
    <row r="52" spans="1:31" x14ac:dyDescent="0.3">
      <c r="A52" t="s">
        <v>249</v>
      </c>
      <c r="B52" t="s">
        <v>264</v>
      </c>
      <c r="D52" t="s">
        <v>249</v>
      </c>
      <c r="E52" t="s">
        <v>265</v>
      </c>
      <c r="F52" s="38" t="s">
        <v>191</v>
      </c>
      <c r="G52" t="s">
        <v>255</v>
      </c>
      <c r="I52">
        <v>-6.78</v>
      </c>
      <c r="J52" s="38">
        <v>4.72</v>
      </c>
      <c r="K52" s="38">
        <v>4.3402513999999996</v>
      </c>
      <c r="L52" s="38">
        <v>4.1499200959308302</v>
      </c>
      <c r="M52" s="38">
        <v>4.2699999999999996</v>
      </c>
      <c r="N52" s="38">
        <v>3.9962862586016201</v>
      </c>
      <c r="O52" s="39">
        <v>1.014</v>
      </c>
      <c r="P52" s="39">
        <v>-1.94</v>
      </c>
      <c r="Q52" s="39">
        <v>-22.26</v>
      </c>
      <c r="R52" s="39">
        <v>3.4</v>
      </c>
      <c r="S52">
        <v>15.76</v>
      </c>
      <c r="T52">
        <v>13.782422</v>
      </c>
      <c r="U52">
        <v>9.7292825876356108</v>
      </c>
      <c r="V52">
        <v>6.99</v>
      </c>
      <c r="W52">
        <v>14.19</v>
      </c>
      <c r="X52">
        <v>0.60299999999999998</v>
      </c>
      <c r="Y52">
        <v>1.2430000000000001</v>
      </c>
      <c r="Z52">
        <v>19.98</v>
      </c>
      <c r="AA52">
        <v>1.327</v>
      </c>
      <c r="AB52">
        <v>0.33600000000000002</v>
      </c>
      <c r="AC52">
        <v>0</v>
      </c>
      <c r="AD52">
        <v>116.32</v>
      </c>
      <c r="AE52">
        <v>24.91</v>
      </c>
    </row>
    <row r="53" spans="1:31" x14ac:dyDescent="0.3">
      <c r="A53" t="s">
        <v>249</v>
      </c>
      <c r="B53" t="s">
        <v>266</v>
      </c>
      <c r="D53" t="s">
        <v>249</v>
      </c>
      <c r="E53" t="s">
        <v>251</v>
      </c>
      <c r="F53" s="38" t="s">
        <v>191</v>
      </c>
      <c r="G53" t="s">
        <v>252</v>
      </c>
      <c r="I53">
        <v>-6.78</v>
      </c>
      <c r="J53" s="38">
        <v>4.72</v>
      </c>
      <c r="K53" s="38">
        <v>4.3402513999999996</v>
      </c>
      <c r="L53" s="38">
        <v>4.1499200959308302</v>
      </c>
      <c r="M53" s="38">
        <v>4.2699999999999996</v>
      </c>
      <c r="N53" s="38">
        <v>3.9962862586016201</v>
      </c>
      <c r="O53" s="39">
        <v>1.014</v>
      </c>
      <c r="P53" s="39">
        <v>-1.94</v>
      </c>
      <c r="Q53" s="39">
        <v>-22.26</v>
      </c>
      <c r="R53" s="39">
        <v>3.4</v>
      </c>
      <c r="S53">
        <v>15.76</v>
      </c>
      <c r="T53">
        <v>13.794815</v>
      </c>
      <c r="U53">
        <v>9.8654376227017408</v>
      </c>
      <c r="V53">
        <v>6.87</v>
      </c>
      <c r="W53">
        <v>14.18</v>
      </c>
      <c r="X53">
        <v>0.60599999999999998</v>
      </c>
      <c r="Y53">
        <v>1.2450000000000001</v>
      </c>
      <c r="Z53">
        <v>23.81</v>
      </c>
      <c r="AA53">
        <v>1.3280000000000001</v>
      </c>
      <c r="AB53">
        <v>0.33600000000000002</v>
      </c>
      <c r="AC53">
        <v>0</v>
      </c>
      <c r="AD53">
        <v>126.38</v>
      </c>
      <c r="AE53">
        <v>26.8</v>
      </c>
    </row>
  </sheetData>
  <conditionalFormatting sqref="A27">
    <cfRule type="duplicateValues" dxfId="44" priority="2"/>
  </conditionalFormatting>
  <conditionalFormatting sqref="B27:C27 D25">
    <cfRule type="duplicateValues" dxfId="43" priority="9"/>
  </conditionalFormatting>
  <conditionalFormatting sqref="C25 D24">
    <cfRule type="duplicateValues" dxfId="42" priority="3"/>
  </conditionalFormatting>
  <conditionalFormatting sqref="C26 C24">
    <cfRule type="duplicateValues" dxfId="41" priority="4"/>
  </conditionalFormatting>
  <conditionalFormatting sqref="C21:D21">
    <cfRule type="duplicateValues" dxfId="40" priority="7"/>
  </conditionalFormatting>
  <conditionalFormatting sqref="C22:D22">
    <cfRule type="duplicateValues" dxfId="39" priority="5"/>
  </conditionalFormatting>
  <conditionalFormatting sqref="C23:D23">
    <cfRule type="duplicateValues" dxfId="38" priority="6"/>
  </conditionalFormatting>
  <conditionalFormatting sqref="E27">
    <cfRule type="duplicateValues" dxfId="37" priority="8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2C01-13BC-430A-80D6-4F6F645736CD}">
  <dimension ref="A1:AG125"/>
  <sheetViews>
    <sheetView zoomScaleNormal="100" workbookViewId="0"/>
  </sheetViews>
  <sheetFormatPr defaultRowHeight="14.4" x14ac:dyDescent="0.3"/>
  <cols>
    <col min="1" max="1" width="45.33203125" customWidth="1"/>
    <col min="2" max="2" width="12.6640625" customWidth="1"/>
    <col min="3" max="4" width="16.6640625" customWidth="1"/>
    <col min="5" max="5" width="12.109375" bestFit="1" customWidth="1"/>
    <col min="6" max="6" width="6.6640625" customWidth="1"/>
    <col min="7" max="7" width="7.44140625" style="10" customWidth="1"/>
    <col min="12" max="12" width="12.33203125" style="10" customWidth="1"/>
    <col min="13" max="13" width="7.44140625" style="10" customWidth="1"/>
    <col min="14" max="14" width="8.6640625" style="10" customWidth="1"/>
    <col min="15" max="15" width="7.44140625" style="10" customWidth="1"/>
    <col min="16" max="16" width="4.109375" style="10" customWidth="1"/>
    <col min="17" max="17" width="9.109375" customWidth="1"/>
    <col min="18" max="18" width="11.6640625" customWidth="1"/>
  </cols>
  <sheetData>
    <row r="1" spans="1:33" x14ac:dyDescent="0.3">
      <c r="G1" s="10" t="s">
        <v>93</v>
      </c>
      <c r="M1" s="10" t="s">
        <v>93</v>
      </c>
      <c r="S1" s="4" t="s">
        <v>327</v>
      </c>
    </row>
    <row r="2" spans="1:33" x14ac:dyDescent="0.3">
      <c r="G2" s="10" t="s">
        <v>94</v>
      </c>
      <c r="I2" t="s">
        <v>334</v>
      </c>
      <c r="M2" s="10" t="s">
        <v>94</v>
      </c>
      <c r="S2" s="36" t="s">
        <v>1</v>
      </c>
      <c r="T2" s="34" t="s">
        <v>99</v>
      </c>
      <c r="U2" s="35" t="s">
        <v>100</v>
      </c>
      <c r="V2" s="34" t="s">
        <v>4</v>
      </c>
      <c r="W2" s="35" t="s">
        <v>5</v>
      </c>
      <c r="X2" s="35" t="s">
        <v>6</v>
      </c>
      <c r="Y2" t="s">
        <v>7</v>
      </c>
      <c r="Z2" t="s">
        <v>8</v>
      </c>
      <c r="AA2" s="34" t="s">
        <v>9</v>
      </c>
      <c r="AB2" s="34" t="s">
        <v>10</v>
      </c>
      <c r="AC2" s="34" t="s">
        <v>11</v>
      </c>
      <c r="AD2" t="s">
        <v>12</v>
      </c>
      <c r="AE2" t="s">
        <v>101</v>
      </c>
      <c r="AF2" t="s">
        <v>102</v>
      </c>
      <c r="AG2" s="35" t="s">
        <v>103</v>
      </c>
    </row>
    <row r="3" spans="1:33" ht="28.8" x14ac:dyDescent="0.3">
      <c r="A3" t="s">
        <v>0</v>
      </c>
      <c r="B3" t="s">
        <v>311</v>
      </c>
      <c r="C3" t="s">
        <v>313</v>
      </c>
      <c r="D3" t="s">
        <v>314</v>
      </c>
      <c r="E3" s="55" t="s">
        <v>422</v>
      </c>
      <c r="G3" s="11" t="s">
        <v>321</v>
      </c>
      <c r="H3" s="12" t="s">
        <v>277</v>
      </c>
      <c r="I3" s="13" t="s">
        <v>330</v>
      </c>
      <c r="J3" s="10" t="s">
        <v>370</v>
      </c>
      <c r="L3" s="10" t="s">
        <v>96</v>
      </c>
      <c r="M3" s="11" t="s">
        <v>97</v>
      </c>
      <c r="N3" s="10" t="s">
        <v>98</v>
      </c>
      <c r="O3" s="10" t="s">
        <v>281</v>
      </c>
      <c r="R3" s="46" t="s">
        <v>325</v>
      </c>
      <c r="S3" s="47">
        <v>-1.754</v>
      </c>
      <c r="T3" s="47">
        <v>-0.93600000000000005</v>
      </c>
      <c r="U3" s="47">
        <v>-0.33600000000000002</v>
      </c>
      <c r="V3" s="47">
        <v>-15.007999999999999</v>
      </c>
      <c r="W3" s="47">
        <v>-19.093</v>
      </c>
      <c r="X3" s="47">
        <v>6.9139999999999997</v>
      </c>
      <c r="Y3" s="47">
        <v>18.338000000000001</v>
      </c>
      <c r="Z3" s="47">
        <v>-3.7309999999999999</v>
      </c>
      <c r="AA3" s="47">
        <v>3.1E-2</v>
      </c>
      <c r="AB3" s="47">
        <v>-2.1999999999999999E-2</v>
      </c>
      <c r="AC3" s="47">
        <v>-8.4000000000000005E-2</v>
      </c>
      <c r="AD3" s="47">
        <v>-0.14299999999999999</v>
      </c>
      <c r="AE3" s="47">
        <v>1.4999999999999999E-2</v>
      </c>
      <c r="AF3" s="47">
        <v>-6.7000000000000004E-2</v>
      </c>
      <c r="AG3" s="47">
        <v>4.9000000000000002E-2</v>
      </c>
    </row>
    <row r="4" spans="1:33" x14ac:dyDescent="0.3">
      <c r="A4" s="1" t="s">
        <v>104</v>
      </c>
      <c r="J4" s="10" t="s">
        <v>333</v>
      </c>
      <c r="L4" s="10" t="s">
        <v>333</v>
      </c>
      <c r="R4" s="4" t="s">
        <v>335</v>
      </c>
    </row>
    <row r="5" spans="1:33" x14ac:dyDescent="0.3">
      <c r="A5" t="s">
        <v>127</v>
      </c>
      <c r="B5" t="s">
        <v>123</v>
      </c>
      <c r="C5" t="s">
        <v>124</v>
      </c>
      <c r="D5" s="37" t="s">
        <v>125</v>
      </c>
      <c r="E5" t="s">
        <v>416</v>
      </c>
      <c r="G5" s="10">
        <v>7.7144928276009503</v>
      </c>
      <c r="H5" s="14" t="s">
        <v>126</v>
      </c>
      <c r="I5" s="14">
        <v>0.39721558067770529</v>
      </c>
      <c r="J5" s="14">
        <f>I5-5</f>
        <v>-4.6027844193222949</v>
      </c>
      <c r="K5" s="49"/>
      <c r="L5" s="10">
        <f>R5-5</f>
        <v>-4.1703670000000024</v>
      </c>
      <c r="M5">
        <f t="shared" ref="M5:M35" si="0">10^(L5)</f>
        <v>6.7551189366276584E-5</v>
      </c>
      <c r="N5">
        <f t="shared" ref="N5:N35" si="1">(LN(2)/(M5))/(60*60*24)</f>
        <v>0.11876233249627245</v>
      </c>
      <c r="O5" s="10">
        <f>N5*24</f>
        <v>2.850295979910539</v>
      </c>
      <c r="P5" s="10" t="s">
        <v>126</v>
      </c>
      <c r="R5">
        <f>-8.696+SUM(S5:AG5)</f>
        <v>0.82963299999999762</v>
      </c>
      <c r="S5">
        <f>$S$3*INDEX(Descriptors!I$5:I$53,MATCH(SingleSite_QSAR1!$A5,Descriptors!$B$5:$B$53,0))</f>
        <v>12.295539999999999</v>
      </c>
      <c r="T5">
        <f>$T$3*INDEX(Descriptors!J$5:J$53,MATCH(SingleSite_QSAR1!$A5,Descriptors!$B$5:$B$53,0))</f>
        <v>-4.2494399999999999</v>
      </c>
      <c r="U5">
        <f>$U$3*INDEX(Descriptors!S$5:S$53,MATCH(SingleSite_QSAR1!$A5,Descriptors!$B$5:$B$53,0))</f>
        <v>-3.8606400000000005</v>
      </c>
      <c r="V5">
        <f>$V$3*INDEX(Descriptors!O$5:O$53,MATCH(SingleSite_QSAR1!$A5,Descriptors!$B$5:$B$53,0))</f>
        <v>-13.387136</v>
      </c>
      <c r="W5">
        <f>$W$3*INDEX(Descriptors!X$5:X$53,MATCH(SingleSite_QSAR1!$A5,Descriptors!$B$5:$B$53,0))</f>
        <v>-11.131219</v>
      </c>
      <c r="X5">
        <f>$X$3*INDEX(Descriptors!Y$5:Y$53,MATCH(SingleSite_QSAR1!$A5,Descriptors!$B$5:$B$53,0))</f>
        <v>8.2553159999999988</v>
      </c>
      <c r="Y5">
        <f>$Y$3*INDEX(Descriptors!AA$5:AA$53,MATCH(SingleSite_QSAR1!$A5,Descriptors!$B$5:$B$53,0))</f>
        <v>23.234245999999999</v>
      </c>
      <c r="Z5">
        <f>$Z$3*INDEX(Descriptors!AB$5:AB$53,MATCH(SingleSite_QSAR1!$A5,Descriptors!$B$5:$B$53,0))</f>
        <v>-1.619254</v>
      </c>
      <c r="AA5">
        <f>$AA$3*INDEX(Descriptors!P$5:P$53,MATCH(SingleSite_QSAR1!$A5,Descriptors!$B$5:$B$53,0))</f>
        <v>-0.64046000000000003</v>
      </c>
      <c r="AB5">
        <f>$AB$3*INDEX(Descriptors!Q$5:Q$53,MATCH(SingleSite_QSAR1!$A5,Descriptors!$B$5:$B$53,0))</f>
        <v>0.58101999999999998</v>
      </c>
      <c r="AC5">
        <f>$AC$3*INDEX(Descriptors!R$5:R$53,MATCH(SingleSite_QSAR1!$A5,Descriptors!$B$5:$B$53,0))</f>
        <v>-0.14280000000000001</v>
      </c>
      <c r="AD5">
        <f>$AD$3*INDEX(Descriptors!AC$5:AC$53,MATCH(SingleSite_QSAR1!$A5,Descriptors!$B$5:$B$53,0))</f>
        <v>0</v>
      </c>
      <c r="AE5">
        <f>$AE$3*INDEX(Descriptors!AD$5:AD$53,MATCH(SingleSite_QSAR1!$A5,Descriptors!$B$5:$B$53,0))</f>
        <v>0.52889999999999993</v>
      </c>
      <c r="AF5">
        <f>$AF$3*INDEX(Descriptors!AE$5:AE$53,MATCH(SingleSite_QSAR1!$A5,Descriptors!$B$5:$B$53,0))</f>
        <v>-0.58491000000000004</v>
      </c>
      <c r="AG5">
        <f>$AG$3*INDEX(Descriptors!Z$5:Z$53,MATCH(SingleSite_QSAR1!$A5,Descriptors!$B$5:$B$53,0))</f>
        <v>0.24647000000000002</v>
      </c>
    </row>
    <row r="6" spans="1:33" x14ac:dyDescent="0.3">
      <c r="A6" t="s">
        <v>127</v>
      </c>
      <c r="B6" t="s">
        <v>123</v>
      </c>
      <c r="C6" t="s">
        <v>124</v>
      </c>
      <c r="D6" s="37" t="s">
        <v>125</v>
      </c>
      <c r="E6" s="2" t="s">
        <v>416</v>
      </c>
      <c r="G6" s="10">
        <v>6.1478985874030796</v>
      </c>
      <c r="H6" t="s">
        <v>126</v>
      </c>
      <c r="I6">
        <v>0.49579626529114723</v>
      </c>
      <c r="J6" s="10">
        <f t="shared" ref="J6:J36" si="2">I6-5</f>
        <v>-4.5042037347088524</v>
      </c>
      <c r="K6" s="49"/>
      <c r="L6" s="10">
        <f t="shared" ref="L6:L36" si="3">R6-5</f>
        <v>-4.1703670000000024</v>
      </c>
      <c r="M6">
        <f t="shared" si="0"/>
        <v>6.7551189366276584E-5</v>
      </c>
      <c r="N6">
        <f t="shared" si="1"/>
        <v>0.11876233249627245</v>
      </c>
      <c r="O6" s="10">
        <f>N6*24</f>
        <v>2.850295979910539</v>
      </c>
      <c r="P6" s="10" t="s">
        <v>126</v>
      </c>
      <c r="R6">
        <f t="shared" ref="R6:R36" si="4">-8.696+SUM(S6:AG6)</f>
        <v>0.82963299999999762</v>
      </c>
      <c r="S6">
        <f>$S$3*INDEX(Descriptors!I$5:I$53,MATCH(SingleSite_QSAR1!$A6,Descriptors!$B$5:$B$53,0))</f>
        <v>12.295539999999999</v>
      </c>
      <c r="T6">
        <f>$T$3*INDEX(Descriptors!J$5:J$53,MATCH(SingleSite_QSAR1!$A6,Descriptors!$B$5:$B$53,0))</f>
        <v>-4.2494399999999999</v>
      </c>
      <c r="U6">
        <f>$U$3*INDEX(Descriptors!S$5:S$53,MATCH(SingleSite_QSAR1!$A6,Descriptors!$B$5:$B$53,0))</f>
        <v>-3.8606400000000005</v>
      </c>
      <c r="V6">
        <f>$V$3*INDEX(Descriptors!O$5:O$53,MATCH(SingleSite_QSAR1!$A6,Descriptors!$B$5:$B$53,0))</f>
        <v>-13.387136</v>
      </c>
      <c r="W6">
        <f>$W$3*INDEX(Descriptors!X$5:X$53,MATCH(SingleSite_QSAR1!$A6,Descriptors!$B$5:$B$53,0))</f>
        <v>-11.131219</v>
      </c>
      <c r="X6">
        <f>$X$3*INDEX(Descriptors!Y$5:Y$53,MATCH(SingleSite_QSAR1!$A6,Descriptors!$B$5:$B$53,0))</f>
        <v>8.2553159999999988</v>
      </c>
      <c r="Y6">
        <f>$Y$3*INDEX(Descriptors!AA$5:AA$53,MATCH(SingleSite_QSAR1!$A6,Descriptors!$B$5:$B$53,0))</f>
        <v>23.234245999999999</v>
      </c>
      <c r="Z6">
        <f>$Z$3*INDEX(Descriptors!AB$5:AB$53,MATCH(SingleSite_QSAR1!$A6,Descriptors!$B$5:$B$53,0))</f>
        <v>-1.619254</v>
      </c>
      <c r="AA6">
        <f>$AA$3*INDEX(Descriptors!P$5:P$53,MATCH(SingleSite_QSAR1!$A6,Descriptors!$B$5:$B$53,0))</f>
        <v>-0.64046000000000003</v>
      </c>
      <c r="AB6">
        <f>$AB$3*INDEX(Descriptors!Q$5:Q$53,MATCH(SingleSite_QSAR1!$A6,Descriptors!$B$5:$B$53,0))</f>
        <v>0.58101999999999998</v>
      </c>
      <c r="AC6">
        <f>$AC$3*INDEX(Descriptors!R$5:R$53,MATCH(SingleSite_QSAR1!$A6,Descriptors!$B$5:$B$53,0))</f>
        <v>-0.14280000000000001</v>
      </c>
      <c r="AD6">
        <f>$AD$3*INDEX(Descriptors!AC$5:AC$53,MATCH(SingleSite_QSAR1!$A6,Descriptors!$B$5:$B$53,0))</f>
        <v>0</v>
      </c>
      <c r="AE6">
        <f>$AE$3*INDEX(Descriptors!AD$5:AD$53,MATCH(SingleSite_QSAR1!$A6,Descriptors!$B$5:$B$53,0))</f>
        <v>0.52889999999999993</v>
      </c>
      <c r="AF6">
        <f>$AF$3*INDEX(Descriptors!AE$5:AE$53,MATCH(SingleSite_QSAR1!$A6,Descriptors!$B$5:$B$53,0))</f>
        <v>-0.58491000000000004</v>
      </c>
      <c r="AG6">
        <f>$AG$3*INDEX(Descriptors!Z$5:Z$53,MATCH(SingleSite_QSAR1!$A6,Descriptors!$B$5:$B$53,0))</f>
        <v>0.24647000000000002</v>
      </c>
    </row>
    <row r="7" spans="1:33" x14ac:dyDescent="0.3">
      <c r="A7" s="2" t="s">
        <v>128</v>
      </c>
      <c r="B7" t="s">
        <v>129</v>
      </c>
      <c r="C7" s="42" t="s">
        <v>130</v>
      </c>
      <c r="D7" s="37" t="s">
        <v>125</v>
      </c>
      <c r="E7" t="s">
        <v>416</v>
      </c>
      <c r="G7" s="10">
        <v>4.7307342380558639</v>
      </c>
      <c r="H7" t="s">
        <v>126</v>
      </c>
      <c r="I7">
        <v>0.60959440922522001</v>
      </c>
      <c r="J7" s="10">
        <f t="shared" si="2"/>
        <v>-4.3904055907747797</v>
      </c>
      <c r="K7" s="49"/>
      <c r="L7" s="10">
        <f t="shared" si="3"/>
        <v>-4.1395329999999912</v>
      </c>
      <c r="M7">
        <f t="shared" si="0"/>
        <v>7.2521537028426807E-5</v>
      </c>
      <c r="N7">
        <f t="shared" si="1"/>
        <v>0.11062281827937197</v>
      </c>
      <c r="O7" s="10">
        <f>N7*24</f>
        <v>2.6549476387049271</v>
      </c>
      <c r="P7" s="10" t="s">
        <v>126</v>
      </c>
      <c r="R7">
        <f t="shared" si="4"/>
        <v>0.86046700000000875</v>
      </c>
      <c r="S7">
        <f>$S$3*INDEX(Descriptors!I$5:I$53,MATCH(SingleSite_QSAR1!$A7,Descriptors!$B$5:$B$53,0))</f>
        <v>12.470940000000001</v>
      </c>
      <c r="T7">
        <f>$T$3*INDEX(Descriptors!J$5:J$53,MATCH(SingleSite_QSAR1!$A7,Descriptors!$B$5:$B$53,0))</f>
        <v>-4.2587999999999999</v>
      </c>
      <c r="U7">
        <f>$U$3*INDEX(Descriptors!S$5:S$53,MATCH(SingleSite_QSAR1!$A7,Descriptors!$B$5:$B$53,0))</f>
        <v>-3.8606400000000005</v>
      </c>
      <c r="V7">
        <f>$V$3*INDEX(Descriptors!O$5:O$53,MATCH(SingleSite_QSAR1!$A7,Descriptors!$B$5:$B$53,0))</f>
        <v>-15.563295999999998</v>
      </c>
      <c r="W7">
        <f>$W$3*INDEX(Descriptors!X$5:X$53,MATCH(SingleSite_QSAR1!$A7,Descriptors!$B$5:$B$53,0))</f>
        <v>-11.131219</v>
      </c>
      <c r="X7">
        <f>$X$3*INDEX(Descriptors!Y$5:Y$53,MATCH(SingleSite_QSAR1!$A7,Descriptors!$B$5:$B$53,0))</f>
        <v>8.2553159999999988</v>
      </c>
      <c r="Y7">
        <f>$Y$3*INDEX(Descriptors!AA$5:AA$53,MATCH(SingleSite_QSAR1!$A7,Descriptors!$B$5:$B$53,0))</f>
        <v>24.866328000000003</v>
      </c>
      <c r="Z7">
        <f>$Z$3*INDEX(Descriptors!AB$5:AB$53,MATCH(SingleSite_QSAR1!$A7,Descriptors!$B$5:$B$53,0))</f>
        <v>-1.014832</v>
      </c>
      <c r="AA7">
        <f>$AA$3*INDEX(Descriptors!P$5:P$53,MATCH(SingleSite_QSAR1!$A7,Descriptors!$B$5:$B$53,0))</f>
        <v>1.1566100000000001</v>
      </c>
      <c r="AB7">
        <f>$AB$3*INDEX(Descriptors!Q$5:Q$53,MATCH(SingleSite_QSAR1!$A7,Descriptors!$B$5:$B$53,0))</f>
        <v>-0.40810000000000002</v>
      </c>
      <c r="AC7">
        <f>$AC$3*INDEX(Descriptors!R$5:R$53,MATCH(SingleSite_QSAR1!$A7,Descriptors!$B$5:$B$53,0))</f>
        <v>-0.13775999999999999</v>
      </c>
      <c r="AD7">
        <f>$AD$3*INDEX(Descriptors!AC$5:AC$53,MATCH(SingleSite_QSAR1!$A7,Descriptors!$B$5:$B$53,0))</f>
        <v>-0.85799999999999987</v>
      </c>
      <c r="AE7">
        <f>$AE$3*INDEX(Descriptors!AD$5:AD$53,MATCH(SingleSite_QSAR1!$A7,Descriptors!$B$5:$B$53,0))</f>
        <v>0.98939999999999984</v>
      </c>
      <c r="AF7">
        <f>$AF$3*INDEX(Descriptors!AE$5:AE$53,MATCH(SingleSite_QSAR1!$A7,Descriptors!$B$5:$B$53,0))</f>
        <v>-1.1959500000000001</v>
      </c>
      <c r="AG7">
        <f>$AG$3*INDEX(Descriptors!Z$5:Z$53,MATCH(SingleSite_QSAR1!$A7,Descriptors!$B$5:$B$53,0))</f>
        <v>0.24647000000000002</v>
      </c>
    </row>
    <row r="8" spans="1:33" ht="13.5" customHeight="1" x14ac:dyDescent="0.3">
      <c r="A8" t="s">
        <v>131</v>
      </c>
      <c r="B8" t="s">
        <v>132</v>
      </c>
      <c r="C8" s="42" t="s">
        <v>130</v>
      </c>
      <c r="D8" t="s">
        <v>133</v>
      </c>
      <c r="E8" t="s">
        <v>416</v>
      </c>
      <c r="G8" s="10">
        <v>13.511640946587621</v>
      </c>
      <c r="H8" t="s">
        <v>134</v>
      </c>
      <c r="I8">
        <v>1.9319661147281728</v>
      </c>
      <c r="J8" s="10">
        <f t="shared" si="2"/>
        <v>-3.0680338852718272</v>
      </c>
      <c r="K8" s="49"/>
      <c r="L8" s="10">
        <f t="shared" si="3"/>
        <v>-3.1672119999999975</v>
      </c>
      <c r="M8">
        <f t="shared" si="0"/>
        <v>6.8043712356236205E-4</v>
      </c>
      <c r="N8">
        <f t="shared" si="1"/>
        <v>1.1790269128814132E-2</v>
      </c>
      <c r="O8" s="10">
        <f>N8*1440</f>
        <v>16.977987545492351</v>
      </c>
      <c r="P8" s="10" t="s">
        <v>134</v>
      </c>
      <c r="R8">
        <f t="shared" si="4"/>
        <v>1.8327880000000025</v>
      </c>
      <c r="S8">
        <f>$S$3*INDEX(Descriptors!I$5:I$53,MATCH(SingleSite_QSAR1!$A8,Descriptors!$B$5:$B$53,0))</f>
        <v>12.52356</v>
      </c>
      <c r="T8">
        <f>$T$3*INDEX(Descriptors!J$5:J$53,MATCH(SingleSite_QSAR1!$A8,Descriptors!$B$5:$B$53,0))</f>
        <v>-4.2587999999999999</v>
      </c>
      <c r="U8">
        <f>$U$3*INDEX(Descriptors!S$5:S$53,MATCH(SingleSite_QSAR1!$A8,Descriptors!$B$5:$B$53,0))</f>
        <v>-2.6779200000000003</v>
      </c>
      <c r="V8">
        <f>$V$3*INDEX(Descriptors!O$5:O$53,MATCH(SingleSite_QSAR1!$A8,Descriptors!$B$5:$B$53,0))</f>
        <v>-15.563295999999998</v>
      </c>
      <c r="W8">
        <f>$W$3*INDEX(Descriptors!X$5:X$53,MATCH(SingleSite_QSAR1!$A8,Descriptors!$B$5:$B$53,0))</f>
        <v>-13.517843999999998</v>
      </c>
      <c r="X8">
        <f>$X$3*INDEX(Descriptors!Y$5:Y$53,MATCH(SingleSite_QSAR1!$A8,Descriptors!$B$5:$B$53,0))</f>
        <v>9.5966319999999996</v>
      </c>
      <c r="Y8">
        <f>$Y$3*INDEX(Descriptors!AA$5:AA$53,MATCH(SingleSite_QSAR1!$A8,Descriptors!$B$5:$B$53,0))</f>
        <v>25.416467999999998</v>
      </c>
      <c r="Z8">
        <f>$Z$3*INDEX(Descriptors!AB$5:AB$53,MATCH(SingleSite_QSAR1!$A8,Descriptors!$B$5:$B$53,0))</f>
        <v>-1.014832</v>
      </c>
      <c r="AA8">
        <f>$AA$3*INDEX(Descriptors!P$5:P$53,MATCH(SingleSite_QSAR1!$A8,Descriptors!$B$5:$B$53,0))</f>
        <v>1.1566100000000001</v>
      </c>
      <c r="AB8">
        <f>$AB$3*INDEX(Descriptors!Q$5:Q$53,MATCH(SingleSite_QSAR1!$A8,Descriptors!$B$5:$B$53,0))</f>
        <v>-0.40810000000000002</v>
      </c>
      <c r="AC8">
        <f>$AC$3*INDEX(Descriptors!R$5:R$53,MATCH(SingleSite_QSAR1!$A8,Descriptors!$B$5:$B$53,0))</f>
        <v>-0.13775999999999999</v>
      </c>
      <c r="AD8">
        <f>$AD$3*INDEX(Descriptors!AC$5:AC$53,MATCH(SingleSite_QSAR1!$A8,Descriptors!$B$5:$B$53,0))</f>
        <v>-0.85799999999999987</v>
      </c>
      <c r="AE8">
        <f>$AE$3*INDEX(Descriptors!AD$5:AD$53,MATCH(SingleSite_QSAR1!$A8,Descriptors!$B$5:$B$53,0))</f>
        <v>1.23</v>
      </c>
      <c r="AF8">
        <f>$AF$3*INDEX(Descriptors!AE$5:AE$53,MATCH(SingleSite_QSAR1!$A8,Descriptors!$B$5:$B$53,0))</f>
        <v>-1.30583</v>
      </c>
      <c r="AG8">
        <f>$AG$3*INDEX(Descriptors!Z$5:Z$53,MATCH(SingleSite_QSAR1!$A8,Descriptors!$B$5:$B$53,0))</f>
        <v>0.34789999999999999</v>
      </c>
    </row>
    <row r="9" spans="1:33" x14ac:dyDescent="0.3">
      <c r="A9" t="s">
        <v>135</v>
      </c>
      <c r="B9" t="s">
        <v>136</v>
      </c>
      <c r="C9" s="40" t="s">
        <v>65</v>
      </c>
      <c r="D9" t="s">
        <v>137</v>
      </c>
      <c r="E9" t="s">
        <v>416</v>
      </c>
      <c r="G9" s="10">
        <v>0.11289042028663608</v>
      </c>
      <c r="H9" t="s">
        <v>138</v>
      </c>
      <c r="I9">
        <v>5.7881683711411673</v>
      </c>
      <c r="J9" s="10">
        <f t="shared" si="2"/>
        <v>0.78816837114116733</v>
      </c>
      <c r="K9" s="49"/>
      <c r="L9" s="10">
        <f t="shared" si="3"/>
        <v>1.3393450000000033</v>
      </c>
      <c r="M9">
        <f t="shared" si="0"/>
        <v>21.844645436086523</v>
      </c>
      <c r="N9">
        <f t="shared" si="1"/>
        <v>3.6725415550959132E-7</v>
      </c>
      <c r="O9" s="10">
        <f t="shared" ref="O9:O16" si="5">N9*86400</f>
        <v>3.1730759036028691E-2</v>
      </c>
      <c r="P9" t="s">
        <v>138</v>
      </c>
      <c r="R9">
        <f t="shared" si="4"/>
        <v>6.3393450000000033</v>
      </c>
      <c r="S9">
        <f>$S$3*INDEX(Descriptors!I$5:I$53,MATCH(SingleSite_QSAR1!$A9,Descriptors!$B$5:$B$53,0))</f>
        <v>14.87392</v>
      </c>
      <c r="T9">
        <f>$T$3*INDEX(Descriptors!J$5:J$53,MATCH(SingleSite_QSAR1!$A9,Descriptors!$B$5:$B$53,0))</f>
        <v>-0.88919999999999999</v>
      </c>
      <c r="U9">
        <f>$U$3*INDEX(Descriptors!S$5:S$53,MATCH(SingleSite_QSAR1!$A9,Descriptors!$B$5:$B$53,0))</f>
        <v>-3.4809600000000001</v>
      </c>
      <c r="V9">
        <f>$V$3*INDEX(Descriptors!O$5:O$53,MATCH(SingleSite_QSAR1!$A9,Descriptors!$B$5:$B$53,0))</f>
        <v>-15.143071999999998</v>
      </c>
      <c r="W9">
        <f>$W$3*INDEX(Descriptors!X$5:X$53,MATCH(SingleSite_QSAR1!$A9,Descriptors!$B$5:$B$53,0))</f>
        <v>-13.441471999999999</v>
      </c>
      <c r="X9">
        <f>$X$3*INDEX(Descriptors!Y$5:Y$53,MATCH(SingleSite_QSAR1!$A9,Descriptors!$B$5:$B$53,0))</f>
        <v>9.3200719999999997</v>
      </c>
      <c r="Y9">
        <f>$Y$3*INDEX(Descriptors!AA$5:AA$53,MATCH(SingleSite_QSAR1!$A9,Descriptors!$B$5:$B$53,0))</f>
        <v>24.939680000000003</v>
      </c>
      <c r="Z9">
        <f>$Z$3*INDEX(Descriptors!AB$5:AB$53,MATCH(SingleSite_QSAR1!$A9,Descriptors!$B$5:$B$53,0))</f>
        <v>-1.5782129999999999</v>
      </c>
      <c r="AA9">
        <f>$AA$3*INDEX(Descriptors!P$5:P$53,MATCH(SingleSite_QSAR1!$A9,Descriptors!$B$5:$B$53,0))</f>
        <v>2.4251300000000002</v>
      </c>
      <c r="AB9">
        <f>$AB$3*INDEX(Descriptors!Q$5:Q$53,MATCH(SingleSite_QSAR1!$A9,Descriptors!$B$5:$B$53,0))</f>
        <v>-1.56948</v>
      </c>
      <c r="AC9">
        <f>$AC$3*INDEX(Descriptors!R$5:R$53,MATCH(SingleSite_QSAR1!$A9,Descriptors!$B$5:$B$53,0))</f>
        <v>-0.15540000000000001</v>
      </c>
      <c r="AD9">
        <f>$AD$3*INDEX(Descriptors!AC$5:AC$53,MATCH(SingleSite_QSAR1!$A9,Descriptors!$B$5:$B$53,0))</f>
        <v>-0.85799999999999987</v>
      </c>
      <c r="AE9">
        <f>$AE$3*INDEX(Descriptors!AD$5:AD$53,MATCH(SingleSite_QSAR1!$A9,Descriptors!$B$5:$B$53,0))</f>
        <v>1.0407</v>
      </c>
      <c r="AF9">
        <f>$AF$3*INDEX(Descriptors!AE$5:AE$53,MATCH(SingleSite_QSAR1!$A9,Descriptors!$B$5:$B$53,0))</f>
        <v>-1.0706600000000002</v>
      </c>
      <c r="AG9">
        <f>$AG$3*INDEX(Descriptors!Z$5:Z$53,MATCH(SingleSite_QSAR1!$A9,Descriptors!$B$5:$B$53,0))</f>
        <v>0.62229999999999996</v>
      </c>
    </row>
    <row r="10" spans="1:33" x14ac:dyDescent="0.3">
      <c r="A10" t="s">
        <v>139</v>
      </c>
      <c r="B10" t="s">
        <v>140</v>
      </c>
      <c r="C10" s="40" t="s">
        <v>141</v>
      </c>
      <c r="D10" t="s">
        <v>142</v>
      </c>
      <c r="E10" t="s">
        <v>416</v>
      </c>
      <c r="G10" s="10">
        <v>8.1450902533483638E-2</v>
      </c>
      <c r="H10" t="s">
        <v>138</v>
      </c>
      <c r="I10">
        <v>5.9299295600845872</v>
      </c>
      <c r="J10" s="10">
        <f t="shared" si="2"/>
        <v>0.92992956008458716</v>
      </c>
      <c r="K10" s="49"/>
      <c r="L10" s="10">
        <f t="shared" si="3"/>
        <v>1.561338000000001</v>
      </c>
      <c r="M10">
        <f t="shared" si="0"/>
        <v>36.419837189331112</v>
      </c>
      <c r="N10">
        <f t="shared" si="1"/>
        <v>2.2027931564687333E-7</v>
      </c>
      <c r="O10" s="10">
        <f t="shared" si="5"/>
        <v>1.9032132871889856E-2</v>
      </c>
      <c r="P10" t="s">
        <v>138</v>
      </c>
      <c r="R10">
        <f t="shared" si="4"/>
        <v>6.561338000000001</v>
      </c>
      <c r="S10">
        <f>$S$3*INDEX(Descriptors!I$5:I$53,MATCH(SingleSite_QSAR1!$A10,Descriptors!$B$5:$B$53,0))</f>
        <v>14.87392</v>
      </c>
      <c r="T10">
        <f>$T$3*INDEX(Descriptors!J$5:J$53,MATCH(SingleSite_QSAR1!$A10,Descriptors!$B$5:$B$53,0))</f>
        <v>-0.88919999999999999</v>
      </c>
      <c r="U10">
        <f>$U$3*INDEX(Descriptors!S$5:S$53,MATCH(SingleSite_QSAR1!$A10,Descriptors!$B$5:$B$53,0))</f>
        <v>-3.3667199999999999</v>
      </c>
      <c r="V10">
        <f>$V$3*INDEX(Descriptors!O$5:O$53,MATCH(SingleSite_QSAR1!$A10,Descriptors!$B$5:$B$53,0))</f>
        <v>-15.143071999999998</v>
      </c>
      <c r="W10">
        <f>$W$3*INDEX(Descriptors!X$5:X$53,MATCH(SingleSite_QSAR1!$A10,Descriptors!$B$5:$B$53,0))</f>
        <v>-13.250541999999999</v>
      </c>
      <c r="X10">
        <f>$X$3*INDEX(Descriptors!Y$5:Y$53,MATCH(SingleSite_QSAR1!$A10,Descriptors!$B$5:$B$53,0))</f>
        <v>9.2647600000000008</v>
      </c>
      <c r="Y10">
        <f>$Y$3*INDEX(Descriptors!AA$5:AA$53,MATCH(SingleSite_QSAR1!$A10,Descriptors!$B$5:$B$53,0))</f>
        <v>24.884665999999999</v>
      </c>
      <c r="Z10">
        <f>$Z$3*INDEX(Descriptors!AB$5:AB$53,MATCH(SingleSite_QSAR1!$A10,Descriptors!$B$5:$B$53,0))</f>
        <v>-1.5819439999999998</v>
      </c>
      <c r="AA10">
        <f>$AA$3*INDEX(Descriptors!P$5:P$53,MATCH(SingleSite_QSAR1!$A10,Descriptors!$B$5:$B$53,0))</f>
        <v>2.4251300000000002</v>
      </c>
      <c r="AB10">
        <f>$AB$3*INDEX(Descriptors!Q$5:Q$53,MATCH(SingleSite_QSAR1!$A10,Descriptors!$B$5:$B$53,0))</f>
        <v>-1.56948</v>
      </c>
      <c r="AC10">
        <f>$AC$3*INDEX(Descriptors!R$5:R$53,MATCH(SingleSite_QSAR1!$A10,Descriptors!$B$5:$B$53,0))</f>
        <v>-0.15540000000000001</v>
      </c>
      <c r="AD10">
        <f>$AD$3*INDEX(Descriptors!AC$5:AC$53,MATCH(SingleSite_QSAR1!$A10,Descriptors!$B$5:$B$53,0))</f>
        <v>-0.85799999999999987</v>
      </c>
      <c r="AE10">
        <f>$AE$3*INDEX(Descriptors!AD$5:AD$53,MATCH(SingleSite_QSAR1!$A10,Descriptors!$B$5:$B$53,0))</f>
        <v>1.04325</v>
      </c>
      <c r="AF10">
        <f>$AF$3*INDEX(Descriptors!AE$5:AE$53,MATCH(SingleSite_QSAR1!$A10,Descriptors!$B$5:$B$53,0))</f>
        <v>-0.95609</v>
      </c>
      <c r="AG10">
        <f>$AG$3*INDEX(Descriptors!Z$5:Z$53,MATCH(SingleSite_QSAR1!$A10,Descriptors!$B$5:$B$53,0))</f>
        <v>0.53605999999999998</v>
      </c>
    </row>
    <row r="11" spans="1:33" x14ac:dyDescent="0.3">
      <c r="A11" t="s">
        <v>143</v>
      </c>
      <c r="B11" t="s">
        <v>144</v>
      </c>
      <c r="C11" s="40" t="s">
        <v>65</v>
      </c>
      <c r="D11" t="s">
        <v>145</v>
      </c>
      <c r="E11" t="s">
        <v>416</v>
      </c>
      <c r="G11" s="10">
        <v>9.5474818258945673E-2</v>
      </c>
      <c r="H11" t="s">
        <v>138</v>
      </c>
      <c r="I11">
        <v>5.8609366207000937</v>
      </c>
      <c r="J11" s="10">
        <f t="shared" si="2"/>
        <v>0.86093662070009369</v>
      </c>
      <c r="K11" s="49"/>
      <c r="L11" s="10">
        <f t="shared" si="3"/>
        <v>1.9344750000000026</v>
      </c>
      <c r="M11">
        <f t="shared" si="0"/>
        <v>85.995356255768058</v>
      </c>
      <c r="N11">
        <f t="shared" si="1"/>
        <v>9.3290349169270408E-8</v>
      </c>
      <c r="O11" s="10">
        <f t="shared" si="5"/>
        <v>8.0602861682249633E-3</v>
      </c>
      <c r="P11" t="s">
        <v>138</v>
      </c>
      <c r="R11">
        <f t="shared" si="4"/>
        <v>6.9344750000000026</v>
      </c>
      <c r="S11">
        <f>$S$3*INDEX(Descriptors!I$5:I$53,MATCH(SingleSite_QSAR1!$A11,Descriptors!$B$5:$B$53,0))</f>
        <v>14.87392</v>
      </c>
      <c r="T11">
        <f>$T$3*INDEX(Descriptors!J$5:J$53,MATCH(SingleSite_QSAR1!$A11,Descriptors!$B$5:$B$53,0))</f>
        <v>-0.88919999999999999</v>
      </c>
      <c r="U11">
        <f>$U$3*INDEX(Descriptors!S$5:S$53,MATCH(SingleSite_QSAR1!$A11,Descriptors!$B$5:$B$53,0))</f>
        <v>-3.1046400000000003</v>
      </c>
      <c r="V11">
        <f>$V$3*INDEX(Descriptors!O$5:O$53,MATCH(SingleSite_QSAR1!$A11,Descriptors!$B$5:$B$53,0))</f>
        <v>-15.143071999999998</v>
      </c>
      <c r="W11">
        <f>$W$3*INDEX(Descriptors!X$5:X$53,MATCH(SingleSite_QSAR1!$A11,Descriptors!$B$5:$B$53,0))</f>
        <v>-13.307820999999999</v>
      </c>
      <c r="X11">
        <f>$X$3*INDEX(Descriptors!Y$5:Y$53,MATCH(SingleSite_QSAR1!$A11,Descriptors!$B$5:$B$53,0))</f>
        <v>9.2993299999999994</v>
      </c>
      <c r="Y11">
        <f>$Y$3*INDEX(Descriptors!AA$5:AA$53,MATCH(SingleSite_QSAR1!$A11,Descriptors!$B$5:$B$53,0))</f>
        <v>24.921342000000003</v>
      </c>
      <c r="Z11">
        <f>$Z$3*INDEX(Descriptors!AB$5:AB$53,MATCH(SingleSite_QSAR1!$A11,Descriptors!$B$5:$B$53,0))</f>
        <v>-1.5819439999999998</v>
      </c>
      <c r="AA11">
        <f>$AA$3*INDEX(Descriptors!P$5:P$53,MATCH(SingleSite_QSAR1!$A11,Descriptors!$B$5:$B$53,0))</f>
        <v>2.4251300000000002</v>
      </c>
      <c r="AB11">
        <f>$AB$3*INDEX(Descriptors!Q$5:Q$53,MATCH(SingleSite_QSAR1!$A11,Descriptors!$B$5:$B$53,0))</f>
        <v>-1.56948</v>
      </c>
      <c r="AC11">
        <f>$AC$3*INDEX(Descriptors!R$5:R$53,MATCH(SingleSite_QSAR1!$A11,Descriptors!$B$5:$B$53,0))</f>
        <v>-0.15540000000000001</v>
      </c>
      <c r="AD11">
        <f>$AD$3*INDEX(Descriptors!AC$5:AC$53,MATCH(SingleSite_QSAR1!$A11,Descriptors!$B$5:$B$53,0))</f>
        <v>-0.85799999999999987</v>
      </c>
      <c r="AE11">
        <f>$AE$3*INDEX(Descriptors!AD$5:AD$53,MATCH(SingleSite_QSAR1!$A11,Descriptors!$B$5:$B$53,0))</f>
        <v>1.1519999999999999</v>
      </c>
      <c r="AF11">
        <f>$AF$3*INDEX(Descriptors!AE$5:AE$53,MATCH(SingleSite_QSAR1!$A11,Descriptors!$B$5:$B$53,0))</f>
        <v>-0.95207000000000008</v>
      </c>
      <c r="AG11">
        <f>$AG$3*INDEX(Descriptors!Z$5:Z$53,MATCH(SingleSite_QSAR1!$A11,Descriptors!$B$5:$B$53,0))</f>
        <v>0.52037999999999995</v>
      </c>
    </row>
    <row r="12" spans="1:33" x14ac:dyDescent="0.3">
      <c r="A12" t="s">
        <v>143</v>
      </c>
      <c r="B12" t="s">
        <v>144</v>
      </c>
      <c r="C12" s="40" t="s">
        <v>65</v>
      </c>
      <c r="D12" t="s">
        <v>145</v>
      </c>
      <c r="E12" t="s">
        <v>416</v>
      </c>
      <c r="G12" s="10">
        <v>5.3764014871504444E-2</v>
      </c>
      <c r="H12" t="s">
        <v>138</v>
      </c>
      <c r="I12">
        <v>6.1103337684950061</v>
      </c>
      <c r="J12" s="10">
        <f t="shared" si="2"/>
        <v>1.1103337684950061</v>
      </c>
      <c r="K12" s="49"/>
      <c r="L12" s="10">
        <f t="shared" si="3"/>
        <v>1.9344750000000026</v>
      </c>
      <c r="M12">
        <f t="shared" si="0"/>
        <v>85.995356255768058</v>
      </c>
      <c r="N12">
        <f t="shared" si="1"/>
        <v>9.3290349169270408E-8</v>
      </c>
      <c r="O12" s="10">
        <f t="shared" si="5"/>
        <v>8.0602861682249633E-3</v>
      </c>
      <c r="P12" t="s">
        <v>138</v>
      </c>
      <c r="R12">
        <f t="shared" si="4"/>
        <v>6.9344750000000026</v>
      </c>
      <c r="S12">
        <f>$S$3*INDEX(Descriptors!I$5:I$53,MATCH(SingleSite_QSAR1!$A12,Descriptors!$B$5:$B$53,0))</f>
        <v>14.87392</v>
      </c>
      <c r="T12">
        <f>$T$3*INDEX(Descriptors!J$5:J$53,MATCH(SingleSite_QSAR1!$A12,Descriptors!$B$5:$B$53,0))</f>
        <v>-0.88919999999999999</v>
      </c>
      <c r="U12">
        <f>$U$3*INDEX(Descriptors!S$5:S$53,MATCH(SingleSite_QSAR1!$A12,Descriptors!$B$5:$B$53,0))</f>
        <v>-3.1046400000000003</v>
      </c>
      <c r="V12">
        <f>$V$3*INDEX(Descriptors!O$5:O$53,MATCH(SingleSite_QSAR1!$A12,Descriptors!$B$5:$B$53,0))</f>
        <v>-15.143071999999998</v>
      </c>
      <c r="W12">
        <f>$W$3*INDEX(Descriptors!X$5:X$53,MATCH(SingleSite_QSAR1!$A12,Descriptors!$B$5:$B$53,0))</f>
        <v>-13.307820999999999</v>
      </c>
      <c r="X12">
        <f>$X$3*INDEX(Descriptors!Y$5:Y$53,MATCH(SingleSite_QSAR1!$A12,Descriptors!$B$5:$B$53,0))</f>
        <v>9.2993299999999994</v>
      </c>
      <c r="Y12">
        <f>$Y$3*INDEX(Descriptors!AA$5:AA$53,MATCH(SingleSite_QSAR1!$A12,Descriptors!$B$5:$B$53,0))</f>
        <v>24.921342000000003</v>
      </c>
      <c r="Z12">
        <f>$Z$3*INDEX(Descriptors!AB$5:AB$53,MATCH(SingleSite_QSAR1!$A12,Descriptors!$B$5:$B$53,0))</f>
        <v>-1.5819439999999998</v>
      </c>
      <c r="AA12">
        <f>$AA$3*INDEX(Descriptors!P$5:P$53,MATCH(SingleSite_QSAR1!$A12,Descriptors!$B$5:$B$53,0))</f>
        <v>2.4251300000000002</v>
      </c>
      <c r="AB12">
        <f>$AB$3*INDEX(Descriptors!Q$5:Q$53,MATCH(SingleSite_QSAR1!$A12,Descriptors!$B$5:$B$53,0))</f>
        <v>-1.56948</v>
      </c>
      <c r="AC12">
        <f>$AC$3*INDEX(Descriptors!R$5:R$53,MATCH(SingleSite_QSAR1!$A12,Descriptors!$B$5:$B$53,0))</f>
        <v>-0.15540000000000001</v>
      </c>
      <c r="AD12">
        <f>$AD$3*INDEX(Descriptors!AC$5:AC$53,MATCH(SingleSite_QSAR1!$A12,Descriptors!$B$5:$B$53,0))</f>
        <v>-0.85799999999999987</v>
      </c>
      <c r="AE12">
        <f>$AE$3*INDEX(Descriptors!AD$5:AD$53,MATCH(SingleSite_QSAR1!$A12,Descriptors!$B$5:$B$53,0))</f>
        <v>1.1519999999999999</v>
      </c>
      <c r="AF12">
        <f>$AF$3*INDEX(Descriptors!AE$5:AE$53,MATCH(SingleSite_QSAR1!$A12,Descriptors!$B$5:$B$53,0))</f>
        <v>-0.95207000000000008</v>
      </c>
      <c r="AG12">
        <f>$AG$3*INDEX(Descriptors!Z$5:Z$53,MATCH(SingleSite_QSAR1!$A12,Descriptors!$B$5:$B$53,0))</f>
        <v>0.52037999999999995</v>
      </c>
    </row>
    <row r="13" spans="1:33" x14ac:dyDescent="0.3">
      <c r="A13" t="s">
        <v>146</v>
      </c>
      <c r="B13" t="s">
        <v>147</v>
      </c>
      <c r="C13" s="40" t="s">
        <v>141</v>
      </c>
      <c r="D13" t="s">
        <v>148</v>
      </c>
      <c r="E13" s="2" t="s">
        <v>416</v>
      </c>
      <c r="G13" s="10">
        <v>5.8741286488130964</v>
      </c>
      <c r="H13" t="s">
        <v>138</v>
      </c>
      <c r="I13">
        <v>4.071882007306125</v>
      </c>
      <c r="J13" s="10">
        <f t="shared" si="2"/>
        <v>-0.92811799269387496</v>
      </c>
      <c r="K13" s="49"/>
      <c r="L13" s="10">
        <f t="shared" si="3"/>
        <v>2.0412260000000089</v>
      </c>
      <c r="M13">
        <f t="shared" si="0"/>
        <v>109.95778935722477</v>
      </c>
      <c r="N13">
        <f t="shared" si="1"/>
        <v>7.2960150062431967E-8</v>
      </c>
      <c r="O13" s="10">
        <f t="shared" si="5"/>
        <v>6.3037569653941221E-3</v>
      </c>
      <c r="P13" t="s">
        <v>138</v>
      </c>
      <c r="R13">
        <f t="shared" si="4"/>
        <v>7.0412260000000089</v>
      </c>
      <c r="S13">
        <f>$S$3*INDEX(Descriptors!I$5:I$53,MATCH(SingleSite_QSAR1!$A13,Descriptors!$B$5:$B$53,0))</f>
        <v>14.87392</v>
      </c>
      <c r="T13">
        <f>$T$3*INDEX(Descriptors!J$5:J$53,MATCH(SingleSite_QSAR1!$A13,Descriptors!$B$5:$B$53,0))</f>
        <v>-0.88919999999999999</v>
      </c>
      <c r="U13">
        <f>$U$3*INDEX(Descriptors!S$5:S$53,MATCH(SingleSite_QSAR1!$A13,Descriptors!$B$5:$B$53,0))</f>
        <v>-3.0105600000000003</v>
      </c>
      <c r="V13">
        <f>$V$3*INDEX(Descriptors!O$5:O$53,MATCH(SingleSite_QSAR1!$A13,Descriptors!$B$5:$B$53,0))</f>
        <v>-15.143071999999998</v>
      </c>
      <c r="W13">
        <f>$W$3*INDEX(Descriptors!X$5:X$53,MATCH(SingleSite_QSAR1!$A13,Descriptors!$B$5:$B$53,0))</f>
        <v>-13.441471999999999</v>
      </c>
      <c r="X13">
        <f>$X$3*INDEX(Descriptors!Y$5:Y$53,MATCH(SingleSite_QSAR1!$A13,Descriptors!$B$5:$B$53,0))</f>
        <v>9.3892120000000006</v>
      </c>
      <c r="Y13">
        <f>$Y$3*INDEX(Descriptors!AA$5:AA$53,MATCH(SingleSite_QSAR1!$A13,Descriptors!$B$5:$B$53,0))</f>
        <v>25.013032000000003</v>
      </c>
      <c r="Z13">
        <f>$Z$3*INDEX(Descriptors!AB$5:AB$53,MATCH(SingleSite_QSAR1!$A13,Descriptors!$B$5:$B$53,0))</f>
        <v>-1.5819439999999998</v>
      </c>
      <c r="AA13">
        <f>$AA$3*INDEX(Descriptors!P$5:P$53,MATCH(SingleSite_QSAR1!$A13,Descriptors!$B$5:$B$53,0))</f>
        <v>2.4251300000000002</v>
      </c>
      <c r="AB13">
        <f>$AB$3*INDEX(Descriptors!Q$5:Q$53,MATCH(SingleSite_QSAR1!$A13,Descriptors!$B$5:$B$53,0))</f>
        <v>-1.56948</v>
      </c>
      <c r="AC13">
        <f>$AC$3*INDEX(Descriptors!R$5:R$53,MATCH(SingleSite_QSAR1!$A13,Descriptors!$B$5:$B$53,0))</f>
        <v>-0.15540000000000001</v>
      </c>
      <c r="AD13">
        <f>$AD$3*INDEX(Descriptors!AC$5:AC$53,MATCH(SingleSite_QSAR1!$A13,Descriptors!$B$5:$B$53,0))</f>
        <v>-0.85799999999999987</v>
      </c>
      <c r="AE13">
        <f>$AE$3*INDEX(Descriptors!AD$5:AD$53,MATCH(SingleSite_QSAR1!$A13,Descriptors!$B$5:$B$53,0))</f>
        <v>1.14795</v>
      </c>
      <c r="AF13">
        <f>$AF$3*INDEX(Descriptors!AE$5:AE$53,MATCH(SingleSite_QSAR1!$A13,Descriptors!$B$5:$B$53,0))</f>
        <v>-1.09009</v>
      </c>
      <c r="AG13">
        <f>$AG$3*INDEX(Descriptors!Z$5:Z$53,MATCH(SingleSite_QSAR1!$A13,Descriptors!$B$5:$B$53,0))</f>
        <v>0.62720000000000009</v>
      </c>
    </row>
    <row r="14" spans="1:33" x14ac:dyDescent="0.3">
      <c r="A14" t="s">
        <v>146</v>
      </c>
      <c r="B14" t="s">
        <v>147</v>
      </c>
      <c r="C14" s="40" t="s">
        <v>141</v>
      </c>
      <c r="D14" t="s">
        <v>148</v>
      </c>
      <c r="E14" t="s">
        <v>416</v>
      </c>
      <c r="G14" s="10">
        <v>3.0885710670864229E-2</v>
      </c>
      <c r="H14" t="s">
        <v>138</v>
      </c>
      <c r="I14">
        <v>6.3510678622717371</v>
      </c>
      <c r="J14" s="10">
        <f t="shared" si="2"/>
        <v>1.3510678622717371</v>
      </c>
      <c r="K14" s="49"/>
      <c r="L14" s="10">
        <f t="shared" si="3"/>
        <v>2.0412260000000089</v>
      </c>
      <c r="M14">
        <f t="shared" si="0"/>
        <v>109.95778935722477</v>
      </c>
      <c r="N14">
        <f t="shared" si="1"/>
        <v>7.2960150062431967E-8</v>
      </c>
      <c r="O14" s="10">
        <f t="shared" si="5"/>
        <v>6.3037569653941221E-3</v>
      </c>
      <c r="P14" t="s">
        <v>138</v>
      </c>
      <c r="R14">
        <f t="shared" si="4"/>
        <v>7.0412260000000089</v>
      </c>
      <c r="S14">
        <f>$S$3*INDEX(Descriptors!I$5:I$53,MATCH(SingleSite_QSAR1!$A14,Descriptors!$B$5:$B$53,0))</f>
        <v>14.87392</v>
      </c>
      <c r="T14">
        <f>$T$3*INDEX(Descriptors!J$5:J$53,MATCH(SingleSite_QSAR1!$A14,Descriptors!$B$5:$B$53,0))</f>
        <v>-0.88919999999999999</v>
      </c>
      <c r="U14">
        <f>$U$3*INDEX(Descriptors!S$5:S$53,MATCH(SingleSite_QSAR1!$A14,Descriptors!$B$5:$B$53,0))</f>
        <v>-3.0105600000000003</v>
      </c>
      <c r="V14">
        <f>$V$3*INDEX(Descriptors!O$5:O$53,MATCH(SingleSite_QSAR1!$A14,Descriptors!$B$5:$B$53,0))</f>
        <v>-15.143071999999998</v>
      </c>
      <c r="W14">
        <f>$W$3*INDEX(Descriptors!X$5:X$53,MATCH(SingleSite_QSAR1!$A14,Descriptors!$B$5:$B$53,0))</f>
        <v>-13.441471999999999</v>
      </c>
      <c r="X14">
        <f>$X$3*INDEX(Descriptors!Y$5:Y$53,MATCH(SingleSite_QSAR1!$A14,Descriptors!$B$5:$B$53,0))</f>
        <v>9.3892120000000006</v>
      </c>
      <c r="Y14">
        <f>$Y$3*INDEX(Descriptors!AA$5:AA$53,MATCH(SingleSite_QSAR1!$A14,Descriptors!$B$5:$B$53,0))</f>
        <v>25.013032000000003</v>
      </c>
      <c r="Z14">
        <f>$Z$3*INDEX(Descriptors!AB$5:AB$53,MATCH(SingleSite_QSAR1!$A14,Descriptors!$B$5:$B$53,0))</f>
        <v>-1.5819439999999998</v>
      </c>
      <c r="AA14">
        <f>$AA$3*INDEX(Descriptors!P$5:P$53,MATCH(SingleSite_QSAR1!$A14,Descriptors!$B$5:$B$53,0))</f>
        <v>2.4251300000000002</v>
      </c>
      <c r="AB14">
        <f>$AB$3*INDEX(Descriptors!Q$5:Q$53,MATCH(SingleSite_QSAR1!$A14,Descriptors!$B$5:$B$53,0))</f>
        <v>-1.56948</v>
      </c>
      <c r="AC14">
        <f>$AC$3*INDEX(Descriptors!R$5:R$53,MATCH(SingleSite_QSAR1!$A14,Descriptors!$B$5:$B$53,0))</f>
        <v>-0.15540000000000001</v>
      </c>
      <c r="AD14">
        <f>$AD$3*INDEX(Descriptors!AC$5:AC$53,MATCH(SingleSite_QSAR1!$A14,Descriptors!$B$5:$B$53,0))</f>
        <v>-0.85799999999999987</v>
      </c>
      <c r="AE14">
        <f>$AE$3*INDEX(Descriptors!AD$5:AD$53,MATCH(SingleSite_QSAR1!$A14,Descriptors!$B$5:$B$53,0))</f>
        <v>1.14795</v>
      </c>
      <c r="AF14">
        <f>$AF$3*INDEX(Descriptors!AE$5:AE$53,MATCH(SingleSite_QSAR1!$A14,Descriptors!$B$5:$B$53,0))</f>
        <v>-1.09009</v>
      </c>
      <c r="AG14">
        <f>$AG$3*INDEX(Descriptors!Z$5:Z$53,MATCH(SingleSite_QSAR1!$A14,Descriptors!$B$5:$B$53,0))</f>
        <v>0.62720000000000009</v>
      </c>
    </row>
    <row r="15" spans="1:33" x14ac:dyDescent="0.3">
      <c r="A15" t="s">
        <v>149</v>
      </c>
      <c r="B15" t="s">
        <v>150</v>
      </c>
      <c r="C15" s="40" t="s">
        <v>141</v>
      </c>
      <c r="D15" t="s">
        <v>151</v>
      </c>
      <c r="E15" t="s">
        <v>416</v>
      </c>
      <c r="G15" s="10">
        <v>4.7152869425846609</v>
      </c>
      <c r="H15" t="s">
        <v>138</v>
      </c>
      <c r="I15">
        <v>4.1673173347481764</v>
      </c>
      <c r="J15" s="10">
        <f t="shared" si="2"/>
        <v>-0.83268266525182355</v>
      </c>
      <c r="K15" s="49"/>
      <c r="L15" s="10">
        <f t="shared" si="3"/>
        <v>2.1624690000000015</v>
      </c>
      <c r="M15">
        <f t="shared" si="0"/>
        <v>145.36806179812888</v>
      </c>
      <c r="N15">
        <f t="shared" si="1"/>
        <v>5.5187753849103508E-8</v>
      </c>
      <c r="O15" s="10">
        <f t="shared" si="5"/>
        <v>4.7682219325625433E-3</v>
      </c>
      <c r="P15" t="s">
        <v>138</v>
      </c>
      <c r="R15">
        <f t="shared" si="4"/>
        <v>7.1624690000000015</v>
      </c>
      <c r="S15">
        <f>$S$3*INDEX(Descriptors!I$5:I$53,MATCH(SingleSite_QSAR1!$A15,Descriptors!$B$5:$B$53,0))</f>
        <v>14.87392</v>
      </c>
      <c r="T15">
        <f>$T$3*INDEX(Descriptors!J$5:J$53,MATCH(SingleSite_QSAR1!$A15,Descriptors!$B$5:$B$53,0))</f>
        <v>-0.88919999999999999</v>
      </c>
      <c r="U15">
        <f>$U$3*INDEX(Descriptors!S$5:S$53,MATCH(SingleSite_QSAR1!$A15,Descriptors!$B$5:$B$53,0))</f>
        <v>-2.9534400000000001</v>
      </c>
      <c r="V15">
        <f>$V$3*INDEX(Descriptors!O$5:O$53,MATCH(SingleSite_QSAR1!$A15,Descriptors!$B$5:$B$53,0))</f>
        <v>-15.143071999999998</v>
      </c>
      <c r="W15">
        <f>$W$3*INDEX(Descriptors!X$5:X$53,MATCH(SingleSite_QSAR1!$A15,Descriptors!$B$5:$B$53,0))</f>
        <v>-13.575123</v>
      </c>
      <c r="X15">
        <f>$X$3*INDEX(Descriptors!Y$5:Y$53,MATCH(SingleSite_QSAR1!$A15,Descriptors!$B$5:$B$53,0))</f>
        <v>9.5136639999999986</v>
      </c>
      <c r="Y15">
        <f>$Y$3*INDEX(Descriptors!AA$5:AA$53,MATCH(SingleSite_QSAR1!$A15,Descriptors!$B$5:$B$53,0))</f>
        <v>25.086384000000002</v>
      </c>
      <c r="Z15">
        <f>$Z$3*INDEX(Descriptors!AB$5:AB$53,MATCH(SingleSite_QSAR1!$A15,Descriptors!$B$5:$B$53,0))</f>
        <v>-1.5819439999999998</v>
      </c>
      <c r="AA15">
        <f>$AA$3*INDEX(Descriptors!P$5:P$53,MATCH(SingleSite_QSAR1!$A15,Descriptors!$B$5:$B$53,0))</f>
        <v>2.4251300000000002</v>
      </c>
      <c r="AB15">
        <f>$AB$3*INDEX(Descriptors!Q$5:Q$53,MATCH(SingleSite_QSAR1!$A15,Descriptors!$B$5:$B$53,0))</f>
        <v>-1.56948</v>
      </c>
      <c r="AC15">
        <f>$AC$3*INDEX(Descriptors!R$5:R$53,MATCH(SingleSite_QSAR1!$A15,Descriptors!$B$5:$B$53,0))</f>
        <v>-0.15540000000000001</v>
      </c>
      <c r="AD15">
        <f>$AD$3*INDEX(Descriptors!AC$5:AC$53,MATCH(SingleSite_QSAR1!$A15,Descriptors!$B$5:$B$53,0))</f>
        <v>-0.85799999999999987</v>
      </c>
      <c r="AE15">
        <f>$AE$3*INDEX(Descriptors!AD$5:AD$53,MATCH(SingleSite_QSAR1!$A15,Descriptors!$B$5:$B$53,0))</f>
        <v>1.1481000000000001</v>
      </c>
      <c r="AF15">
        <f>$AF$3*INDEX(Descriptors!AE$5:AE$53,MATCH(SingleSite_QSAR1!$A15,Descriptors!$B$5:$B$53,0))</f>
        <v>-1.0907600000000002</v>
      </c>
      <c r="AG15">
        <f>$AG$3*INDEX(Descriptors!Z$5:Z$53,MATCH(SingleSite_QSAR1!$A15,Descriptors!$B$5:$B$53,0))</f>
        <v>0.62769000000000008</v>
      </c>
    </row>
    <row r="16" spans="1:33" x14ac:dyDescent="0.3">
      <c r="A16" t="s">
        <v>149</v>
      </c>
      <c r="B16" t="s">
        <v>150</v>
      </c>
      <c r="C16" s="40" t="s">
        <v>141</v>
      </c>
      <c r="D16" t="s">
        <v>151</v>
      </c>
      <c r="E16" t="s">
        <v>416</v>
      </c>
      <c r="G16" s="10">
        <v>2.9032568030612382E-2</v>
      </c>
      <c r="H16" t="s">
        <v>138</v>
      </c>
      <c r="I16">
        <v>6.3779400086720379</v>
      </c>
      <c r="J16" s="10">
        <f t="shared" si="2"/>
        <v>1.3779400086720379</v>
      </c>
      <c r="K16" s="49"/>
      <c r="L16" s="10">
        <f t="shared" si="3"/>
        <v>2.1624690000000015</v>
      </c>
      <c r="M16">
        <f t="shared" si="0"/>
        <v>145.36806179812888</v>
      </c>
      <c r="N16">
        <f t="shared" si="1"/>
        <v>5.5187753849103508E-8</v>
      </c>
      <c r="O16" s="10">
        <f t="shared" si="5"/>
        <v>4.7682219325625433E-3</v>
      </c>
      <c r="P16" t="s">
        <v>138</v>
      </c>
      <c r="R16">
        <f t="shared" si="4"/>
        <v>7.1624690000000015</v>
      </c>
      <c r="S16">
        <f>$S$3*INDEX(Descriptors!I$5:I$53,MATCH(SingleSite_QSAR1!$A16,Descriptors!$B$5:$B$53,0))</f>
        <v>14.87392</v>
      </c>
      <c r="T16">
        <f>$T$3*INDEX(Descriptors!J$5:J$53,MATCH(SingleSite_QSAR1!$A16,Descriptors!$B$5:$B$53,0))</f>
        <v>-0.88919999999999999</v>
      </c>
      <c r="U16">
        <f>$U$3*INDEX(Descriptors!S$5:S$53,MATCH(SingleSite_QSAR1!$A16,Descriptors!$B$5:$B$53,0))</f>
        <v>-2.9534400000000001</v>
      </c>
      <c r="V16">
        <f>$V$3*INDEX(Descriptors!O$5:O$53,MATCH(SingleSite_QSAR1!$A16,Descriptors!$B$5:$B$53,0))</f>
        <v>-15.143071999999998</v>
      </c>
      <c r="W16">
        <f>$W$3*INDEX(Descriptors!X$5:X$53,MATCH(SingleSite_QSAR1!$A16,Descriptors!$B$5:$B$53,0))</f>
        <v>-13.575123</v>
      </c>
      <c r="X16">
        <f>$X$3*INDEX(Descriptors!Y$5:Y$53,MATCH(SingleSite_QSAR1!$A16,Descriptors!$B$5:$B$53,0))</f>
        <v>9.5136639999999986</v>
      </c>
      <c r="Y16">
        <f>$Y$3*INDEX(Descriptors!AA$5:AA$53,MATCH(SingleSite_QSAR1!$A16,Descriptors!$B$5:$B$53,0))</f>
        <v>25.086384000000002</v>
      </c>
      <c r="Z16">
        <f>$Z$3*INDEX(Descriptors!AB$5:AB$53,MATCH(SingleSite_QSAR1!$A16,Descriptors!$B$5:$B$53,0))</f>
        <v>-1.5819439999999998</v>
      </c>
      <c r="AA16">
        <f>$AA$3*INDEX(Descriptors!P$5:P$53,MATCH(SingleSite_QSAR1!$A16,Descriptors!$B$5:$B$53,0))</f>
        <v>2.4251300000000002</v>
      </c>
      <c r="AB16">
        <f>$AB$3*INDEX(Descriptors!Q$5:Q$53,MATCH(SingleSite_QSAR1!$A16,Descriptors!$B$5:$B$53,0))</f>
        <v>-1.56948</v>
      </c>
      <c r="AC16">
        <f>$AC$3*INDEX(Descriptors!R$5:R$53,MATCH(SingleSite_QSAR1!$A16,Descriptors!$B$5:$B$53,0))</f>
        <v>-0.15540000000000001</v>
      </c>
      <c r="AD16">
        <f>$AD$3*INDEX(Descriptors!AC$5:AC$53,MATCH(SingleSite_QSAR1!$A16,Descriptors!$B$5:$B$53,0))</f>
        <v>-0.85799999999999987</v>
      </c>
      <c r="AE16">
        <f>$AE$3*INDEX(Descriptors!AD$5:AD$53,MATCH(SingleSite_QSAR1!$A16,Descriptors!$B$5:$B$53,0))</f>
        <v>1.1481000000000001</v>
      </c>
      <c r="AF16">
        <f>$AF$3*INDEX(Descriptors!AE$5:AE$53,MATCH(SingleSite_QSAR1!$A16,Descriptors!$B$5:$B$53,0))</f>
        <v>-1.0907600000000002</v>
      </c>
      <c r="AG16">
        <f>$AG$3*INDEX(Descriptors!Z$5:Z$53,MATCH(SingleSite_QSAR1!$A16,Descriptors!$B$5:$B$53,0))</f>
        <v>0.62769000000000008</v>
      </c>
    </row>
    <row r="17" spans="1:33" x14ac:dyDescent="0.3">
      <c r="A17" t="s">
        <v>152</v>
      </c>
      <c r="B17" t="s">
        <v>153</v>
      </c>
      <c r="C17" t="s">
        <v>154</v>
      </c>
      <c r="D17" s="37" t="s">
        <v>155</v>
      </c>
      <c r="E17" t="s">
        <v>416</v>
      </c>
      <c r="G17" s="10">
        <v>5.3661014572447341</v>
      </c>
      <c r="H17" t="s">
        <v>134</v>
      </c>
      <c r="I17">
        <v>2.3330153310126804</v>
      </c>
      <c r="J17" s="10">
        <f t="shared" si="2"/>
        <v>-2.6669846689873196</v>
      </c>
      <c r="K17" s="49"/>
      <c r="L17" s="10">
        <f t="shared" si="3"/>
        <v>-3.029594000000003</v>
      </c>
      <c r="M17">
        <f t="shared" si="0"/>
        <v>9.3412716109098147E-4</v>
      </c>
      <c r="N17">
        <f t="shared" si="1"/>
        <v>8.5882705762101597E-3</v>
      </c>
      <c r="O17" s="10">
        <f>N17*1440</f>
        <v>12.367109629742631</v>
      </c>
      <c r="P17" s="10" t="s">
        <v>134</v>
      </c>
      <c r="R17">
        <f t="shared" si="4"/>
        <v>1.970405999999997</v>
      </c>
      <c r="S17">
        <f>$S$3*INDEX(Descriptors!I$5:I$53,MATCH(SingleSite_QSAR1!$A17,Descriptors!$B$5:$B$53,0))</f>
        <v>12.13768</v>
      </c>
      <c r="T17">
        <f>$T$3*INDEX(Descriptors!J$5:J$53,MATCH(SingleSite_QSAR1!$A17,Descriptors!$B$5:$B$53,0))</f>
        <v>-3.2385600000000001</v>
      </c>
      <c r="U17">
        <f>$U$3*INDEX(Descriptors!S$5:S$53,MATCH(SingleSite_QSAR1!$A17,Descriptors!$B$5:$B$53,0))</f>
        <v>-3.8606400000000005</v>
      </c>
      <c r="V17">
        <f>$V$3*INDEX(Descriptors!O$5:O$53,MATCH(SingleSite_QSAR1!$A17,Descriptors!$B$5:$B$53,0))</f>
        <v>-16.508800000000001</v>
      </c>
      <c r="W17">
        <f>$W$3*INDEX(Descriptors!X$5:X$53,MATCH(SingleSite_QSAR1!$A17,Descriptors!$B$5:$B$53,0))</f>
        <v>-11.131219</v>
      </c>
      <c r="X17">
        <f>$X$3*INDEX(Descriptors!Y$5:Y$53,MATCH(SingleSite_QSAR1!$A17,Descriptors!$B$5:$B$53,0))</f>
        <v>8.2553159999999988</v>
      </c>
      <c r="Y17">
        <f>$Y$3*INDEX(Descriptors!AA$5:AA$53,MATCH(SingleSite_QSAR1!$A17,Descriptors!$B$5:$B$53,0))</f>
        <v>25.434806000000002</v>
      </c>
      <c r="Z17">
        <f>$Z$3*INDEX(Descriptors!AB$5:AB$53,MATCH(SingleSite_QSAR1!$A17,Descriptors!$B$5:$B$53,0))</f>
        <v>-1.3319669999999999</v>
      </c>
      <c r="AA17">
        <f>$AA$3*INDEX(Descriptors!P$5:P$53,MATCH(SingleSite_QSAR1!$A17,Descriptors!$B$5:$B$53,0))</f>
        <v>3.0810900000000001</v>
      </c>
      <c r="AB17">
        <f>$AB$3*INDEX(Descriptors!Q$5:Q$53,MATCH(SingleSite_QSAR1!$A17,Descriptors!$B$5:$B$53,0))</f>
        <v>-1.4273599999999997</v>
      </c>
      <c r="AC17">
        <f>$AC$3*INDEX(Descriptors!R$5:R$53,MATCH(SingleSite_QSAR1!$A17,Descriptors!$B$5:$B$53,0))</f>
        <v>-0.33936000000000005</v>
      </c>
      <c r="AD17">
        <f>$AD$3*INDEX(Descriptors!AC$5:AC$53,MATCH(SingleSite_QSAR1!$A17,Descriptors!$B$5:$B$53,0))</f>
        <v>-0.85799999999999987</v>
      </c>
      <c r="AE17">
        <f>$AE$3*INDEX(Descriptors!AD$5:AD$53,MATCH(SingleSite_QSAR1!$A17,Descriptors!$B$5:$B$53,0))</f>
        <v>1.42635</v>
      </c>
      <c r="AF17">
        <f>$AF$3*INDEX(Descriptors!AE$5:AE$53,MATCH(SingleSite_QSAR1!$A17,Descriptors!$B$5:$B$53,0))</f>
        <v>-1.2194</v>
      </c>
      <c r="AG17">
        <f>$AG$3*INDEX(Descriptors!Z$5:Z$53,MATCH(SingleSite_QSAR1!$A17,Descriptors!$B$5:$B$53,0))</f>
        <v>0.24647000000000002</v>
      </c>
    </row>
    <row r="18" spans="1:33" x14ac:dyDescent="0.3">
      <c r="A18" t="s">
        <v>156</v>
      </c>
      <c r="B18" t="s">
        <v>157</v>
      </c>
      <c r="C18" t="s">
        <v>158</v>
      </c>
      <c r="D18" s="37" t="s">
        <v>125</v>
      </c>
      <c r="E18" t="s">
        <v>416</v>
      </c>
      <c r="G18" s="10">
        <v>2.7323371140285957</v>
      </c>
      <c r="H18" t="s">
        <v>159</v>
      </c>
      <c r="I18">
        <v>-0.53222256272810819</v>
      </c>
      <c r="J18" s="10">
        <f t="shared" si="2"/>
        <v>-5.5322225627281085</v>
      </c>
      <c r="K18" s="49"/>
      <c r="L18" s="10">
        <f t="shared" si="3"/>
        <v>-2.5484209999999976</v>
      </c>
      <c r="M18">
        <f t="shared" si="0"/>
        <v>2.8286486073767574E-3</v>
      </c>
      <c r="N18">
        <f t="shared" si="1"/>
        <v>2.8361730018761056E-3</v>
      </c>
      <c r="O18" s="10">
        <f>N18*1440</f>
        <v>4.0840891227015916</v>
      </c>
      <c r="P18" s="10" t="s">
        <v>134</v>
      </c>
      <c r="R18">
        <f t="shared" si="4"/>
        <v>2.4515790000000024</v>
      </c>
      <c r="S18">
        <f>$S$3*INDEX(Descriptors!I$5:I$53,MATCH(SingleSite_QSAR1!$A18,Descriptors!$B$5:$B$53,0))</f>
        <v>12.13768</v>
      </c>
      <c r="T18">
        <f>$T$3*INDEX(Descriptors!J$5:J$53,MATCH(SingleSite_QSAR1!$A18,Descriptors!$B$5:$B$53,0))</f>
        <v>-3.2385600000000001</v>
      </c>
      <c r="U18">
        <f>$U$3*INDEX(Descriptors!S$5:S$53,MATCH(SingleSite_QSAR1!$A18,Descriptors!$B$5:$B$53,0))</f>
        <v>-3.8606400000000005</v>
      </c>
      <c r="V18">
        <f>$V$3*INDEX(Descriptors!O$5:O$53,MATCH(SingleSite_QSAR1!$A18,Descriptors!$B$5:$B$53,0))</f>
        <v>-16.583839999999999</v>
      </c>
      <c r="W18">
        <f>$W$3*INDEX(Descriptors!X$5:X$53,MATCH(SingleSite_QSAR1!$A18,Descriptors!$B$5:$B$53,0))</f>
        <v>-11.131219</v>
      </c>
      <c r="X18">
        <f>$X$3*INDEX(Descriptors!Y$5:Y$53,MATCH(SingleSite_QSAR1!$A18,Descriptors!$B$5:$B$53,0))</f>
        <v>8.2553159999999988</v>
      </c>
      <c r="Y18">
        <f>$Y$3*INDEX(Descriptors!AA$5:AA$53,MATCH(SingleSite_QSAR1!$A18,Descriptors!$B$5:$B$53,0))</f>
        <v>25.581510000000002</v>
      </c>
      <c r="Z18">
        <f>$Z$3*INDEX(Descriptors!AB$5:AB$53,MATCH(SingleSite_QSAR1!$A18,Descriptors!$B$5:$B$53,0))</f>
        <v>-1.3356979999999998</v>
      </c>
      <c r="AA18">
        <f>$AA$3*INDEX(Descriptors!P$5:P$53,MATCH(SingleSite_QSAR1!$A18,Descriptors!$B$5:$B$53,0))</f>
        <v>3.3418000000000001</v>
      </c>
      <c r="AB18">
        <f>$AB$3*INDEX(Descriptors!Q$5:Q$53,MATCH(SingleSite_QSAR1!$A18,Descriptors!$B$5:$B$53,0))</f>
        <v>-1.1842599999999999</v>
      </c>
      <c r="AC18">
        <f>$AC$3*INDEX(Descriptors!R$5:R$53,MATCH(SingleSite_QSAR1!$A18,Descriptors!$B$5:$B$53,0))</f>
        <v>-0.30996000000000001</v>
      </c>
      <c r="AD18">
        <f>$AD$3*INDEX(Descriptors!AC$5:AC$53,MATCH(SingleSite_QSAR1!$A18,Descriptors!$B$5:$B$53,0))</f>
        <v>-0.85799999999999987</v>
      </c>
      <c r="AE18">
        <f>$AE$3*INDEX(Descriptors!AD$5:AD$53,MATCH(SingleSite_QSAR1!$A18,Descriptors!$B$5:$B$53,0))</f>
        <v>1.4209499999999999</v>
      </c>
      <c r="AF18">
        <f>$AF$3*INDEX(Descriptors!AE$5:AE$53,MATCH(SingleSite_QSAR1!$A18,Descriptors!$B$5:$B$53,0))</f>
        <v>-1.3339700000000001</v>
      </c>
      <c r="AG18">
        <f>$AG$3*INDEX(Descriptors!Z$5:Z$53,MATCH(SingleSite_QSAR1!$A18,Descriptors!$B$5:$B$53,0))</f>
        <v>0.24647000000000002</v>
      </c>
    </row>
    <row r="19" spans="1:33" x14ac:dyDescent="0.3">
      <c r="A19" t="s">
        <v>160</v>
      </c>
      <c r="B19" t="s">
        <v>161</v>
      </c>
      <c r="C19" t="s">
        <v>162</v>
      </c>
      <c r="D19" t="s">
        <v>163</v>
      </c>
      <c r="E19" t="s">
        <v>416</v>
      </c>
      <c r="G19" s="10">
        <v>2.5228103182504413</v>
      </c>
      <c r="H19" t="s">
        <v>159</v>
      </c>
      <c r="I19">
        <v>-0.49757288001556732</v>
      </c>
      <c r="J19" s="10">
        <f t="shared" si="2"/>
        <v>-5.497572880015567</v>
      </c>
      <c r="K19" s="49"/>
      <c r="L19" s="10">
        <f t="shared" si="3"/>
        <v>-4.7399319999999943</v>
      </c>
      <c r="M19">
        <f t="shared" si="0"/>
        <v>1.819985802009852E-5</v>
      </c>
      <c r="N19">
        <f t="shared" si="1"/>
        <v>0.44080216467496247</v>
      </c>
      <c r="O19" s="10">
        <f t="shared" ref="O19:O27" si="6">N19*24</f>
        <v>10.579251952199099</v>
      </c>
      <c r="P19" s="10" t="s">
        <v>126</v>
      </c>
      <c r="R19">
        <f t="shared" si="4"/>
        <v>0.26006800000000574</v>
      </c>
      <c r="S19">
        <f>$S$3*INDEX(Descriptors!I$5:I$53,MATCH(SingleSite_QSAR1!$A19,Descriptors!$B$5:$B$53,0))</f>
        <v>13.08484</v>
      </c>
      <c r="T19">
        <f>$T$3*INDEX(Descriptors!J$5:J$53,MATCH(SingleSite_QSAR1!$A19,Descriptors!$B$5:$B$53,0))</f>
        <v>-2.6956799999999999</v>
      </c>
      <c r="U19">
        <f>$U$3*INDEX(Descriptors!S$5:S$53,MATCH(SingleSite_QSAR1!$A19,Descriptors!$B$5:$B$53,0))</f>
        <v>-5.6951999999999998</v>
      </c>
      <c r="V19">
        <f>$V$3*INDEX(Descriptors!O$5:O$53,MATCH(SingleSite_QSAR1!$A19,Descriptors!$B$5:$B$53,0))</f>
        <v>-15.893471999999997</v>
      </c>
      <c r="W19">
        <f>$W$3*INDEX(Descriptors!X$5:X$53,MATCH(SingleSite_QSAR1!$A19,Descriptors!$B$5:$B$53,0))</f>
        <v>-10.615708000000001</v>
      </c>
      <c r="X19">
        <f>$X$3*INDEX(Descriptors!Y$5:Y$53,MATCH(SingleSite_QSAR1!$A19,Descriptors!$B$5:$B$53,0))</f>
        <v>8.1446919999999992</v>
      </c>
      <c r="Y19">
        <f>$Y$3*INDEX(Descriptors!AA$5:AA$53,MATCH(SingleSite_QSAR1!$A19,Descriptors!$B$5:$B$53,0))</f>
        <v>25.214750000000002</v>
      </c>
      <c r="Z19">
        <f>$Z$3*INDEX(Descriptors!AB$5:AB$53,MATCH(SingleSite_QSAR1!$A19,Descriptors!$B$5:$B$53,0))</f>
        <v>-1.619254</v>
      </c>
      <c r="AA19">
        <f>$AA$3*INDEX(Descriptors!P$5:P$53,MATCH(SingleSite_QSAR1!$A19,Descriptors!$B$5:$B$53,0))</f>
        <v>2.9914999999999998</v>
      </c>
      <c r="AB19">
        <f>$AB$3*INDEX(Descriptors!Q$5:Q$53,MATCH(SingleSite_QSAR1!$A19,Descriptors!$B$5:$B$53,0))</f>
        <v>-1.4559600000000001</v>
      </c>
      <c r="AC19">
        <f>$AC$3*INDEX(Descriptors!R$5:R$53,MATCH(SingleSite_QSAR1!$A19,Descriptors!$B$5:$B$53,0))</f>
        <v>-0.56447999999999998</v>
      </c>
      <c r="AD19">
        <f>$AD$3*INDEX(Descriptors!AC$5:AC$53,MATCH(SingleSite_QSAR1!$A19,Descriptors!$B$5:$B$53,0))</f>
        <v>-1.7159999999999997</v>
      </c>
      <c r="AE19">
        <f>$AE$3*INDEX(Descriptors!AD$5:AD$53,MATCH(SingleSite_QSAR1!$A19,Descriptors!$B$5:$B$53,0))</f>
        <v>1.7085000000000001</v>
      </c>
      <c r="AF19">
        <f>$AF$3*INDEX(Descriptors!AE$5:AE$53,MATCH(SingleSite_QSAR1!$A19,Descriptors!$B$5:$B$53,0))</f>
        <v>-2.3597399999999999</v>
      </c>
      <c r="AG19">
        <f>$AG$3*INDEX(Descriptors!Z$5:Z$53,MATCH(SingleSite_QSAR1!$A19,Descriptors!$B$5:$B$53,0))</f>
        <v>0.42728000000000005</v>
      </c>
    </row>
    <row r="20" spans="1:33" x14ac:dyDescent="0.3">
      <c r="A20" t="s">
        <v>160</v>
      </c>
      <c r="B20" t="s">
        <v>161</v>
      </c>
      <c r="C20" t="s">
        <v>162</v>
      </c>
      <c r="D20" t="s">
        <v>163</v>
      </c>
      <c r="E20" t="s">
        <v>416</v>
      </c>
      <c r="G20" s="10">
        <v>2.4992326517247365</v>
      </c>
      <c r="H20" t="s">
        <v>159</v>
      </c>
      <c r="I20">
        <v>-0.49349496759512801</v>
      </c>
      <c r="J20" s="10">
        <f t="shared" si="2"/>
        <v>-5.4934949675951277</v>
      </c>
      <c r="K20" s="49"/>
      <c r="L20" s="10">
        <f t="shared" si="3"/>
        <v>-4.7399319999999943</v>
      </c>
      <c r="M20">
        <f t="shared" si="0"/>
        <v>1.819985802009852E-5</v>
      </c>
      <c r="N20">
        <f t="shared" si="1"/>
        <v>0.44080216467496247</v>
      </c>
      <c r="O20" s="10">
        <f t="shared" si="6"/>
        <v>10.579251952199099</v>
      </c>
      <c r="P20" s="10" t="s">
        <v>126</v>
      </c>
      <c r="R20">
        <f t="shared" si="4"/>
        <v>0.26006800000000574</v>
      </c>
      <c r="S20">
        <f>$S$3*INDEX(Descriptors!I$5:I$53,MATCH(SingleSite_QSAR1!$A20,Descriptors!$B$5:$B$53,0))</f>
        <v>13.08484</v>
      </c>
      <c r="T20">
        <f>$T$3*INDEX(Descriptors!J$5:J$53,MATCH(SingleSite_QSAR1!$A20,Descriptors!$B$5:$B$53,0))</f>
        <v>-2.6956799999999999</v>
      </c>
      <c r="U20">
        <f>$U$3*INDEX(Descriptors!S$5:S$53,MATCH(SingleSite_QSAR1!$A20,Descriptors!$B$5:$B$53,0))</f>
        <v>-5.6951999999999998</v>
      </c>
      <c r="V20">
        <f>$V$3*INDEX(Descriptors!O$5:O$53,MATCH(SingleSite_QSAR1!$A20,Descriptors!$B$5:$B$53,0))</f>
        <v>-15.893471999999997</v>
      </c>
      <c r="W20">
        <f>$W$3*INDEX(Descriptors!X$5:X$53,MATCH(SingleSite_QSAR1!$A20,Descriptors!$B$5:$B$53,0))</f>
        <v>-10.615708000000001</v>
      </c>
      <c r="X20">
        <f>$X$3*INDEX(Descriptors!Y$5:Y$53,MATCH(SingleSite_QSAR1!$A20,Descriptors!$B$5:$B$53,0))</f>
        <v>8.1446919999999992</v>
      </c>
      <c r="Y20">
        <f>$Y$3*INDEX(Descriptors!AA$5:AA$53,MATCH(SingleSite_QSAR1!$A20,Descriptors!$B$5:$B$53,0))</f>
        <v>25.214750000000002</v>
      </c>
      <c r="Z20">
        <f>$Z$3*INDEX(Descriptors!AB$5:AB$53,MATCH(SingleSite_QSAR1!$A20,Descriptors!$B$5:$B$53,0))</f>
        <v>-1.619254</v>
      </c>
      <c r="AA20">
        <f>$AA$3*INDEX(Descriptors!P$5:P$53,MATCH(SingleSite_QSAR1!$A20,Descriptors!$B$5:$B$53,0))</f>
        <v>2.9914999999999998</v>
      </c>
      <c r="AB20">
        <f>$AB$3*INDEX(Descriptors!Q$5:Q$53,MATCH(SingleSite_QSAR1!$A20,Descriptors!$B$5:$B$53,0))</f>
        <v>-1.4559600000000001</v>
      </c>
      <c r="AC20">
        <f>$AC$3*INDEX(Descriptors!R$5:R$53,MATCH(SingleSite_QSAR1!$A20,Descriptors!$B$5:$B$53,0))</f>
        <v>-0.56447999999999998</v>
      </c>
      <c r="AD20">
        <f>$AD$3*INDEX(Descriptors!AC$5:AC$53,MATCH(SingleSite_QSAR1!$A20,Descriptors!$B$5:$B$53,0))</f>
        <v>-1.7159999999999997</v>
      </c>
      <c r="AE20">
        <f>$AE$3*INDEX(Descriptors!AD$5:AD$53,MATCH(SingleSite_QSAR1!$A20,Descriptors!$B$5:$B$53,0))</f>
        <v>1.7085000000000001</v>
      </c>
      <c r="AF20">
        <f>$AF$3*INDEX(Descriptors!AE$5:AE$53,MATCH(SingleSite_QSAR1!$A20,Descriptors!$B$5:$B$53,0))</f>
        <v>-2.3597399999999999</v>
      </c>
      <c r="AG20">
        <f>$AG$3*INDEX(Descriptors!Z$5:Z$53,MATCH(SingleSite_QSAR1!$A20,Descriptors!$B$5:$B$53,0))</f>
        <v>0.42728000000000005</v>
      </c>
    </row>
    <row r="21" spans="1:33" x14ac:dyDescent="0.3">
      <c r="A21" t="s">
        <v>160</v>
      </c>
      <c r="B21" t="s">
        <v>161</v>
      </c>
      <c r="C21" t="s">
        <v>162</v>
      </c>
      <c r="D21" t="s">
        <v>163</v>
      </c>
      <c r="E21" t="s">
        <v>416</v>
      </c>
      <c r="G21" s="10">
        <v>2.5000000000000004</v>
      </c>
      <c r="H21" t="s">
        <v>159</v>
      </c>
      <c r="I21">
        <v>-0.49362829010579257</v>
      </c>
      <c r="J21" s="10">
        <f t="shared" si="2"/>
        <v>-5.4936282901057929</v>
      </c>
      <c r="K21" s="49"/>
      <c r="L21" s="10">
        <f t="shared" si="3"/>
        <v>-4.7399319999999943</v>
      </c>
      <c r="M21">
        <f t="shared" si="0"/>
        <v>1.819985802009852E-5</v>
      </c>
      <c r="N21">
        <f t="shared" si="1"/>
        <v>0.44080216467496247</v>
      </c>
      <c r="O21" s="10">
        <f t="shared" si="6"/>
        <v>10.579251952199099</v>
      </c>
      <c r="P21" s="10" t="s">
        <v>126</v>
      </c>
      <c r="R21">
        <f t="shared" si="4"/>
        <v>0.26006800000000574</v>
      </c>
      <c r="S21">
        <f>$S$3*INDEX(Descriptors!I$5:I$53,MATCH(SingleSite_QSAR1!$A21,Descriptors!$B$5:$B$53,0))</f>
        <v>13.08484</v>
      </c>
      <c r="T21">
        <f>$T$3*INDEX(Descriptors!J$5:J$53,MATCH(SingleSite_QSAR1!$A21,Descriptors!$B$5:$B$53,0))</f>
        <v>-2.6956799999999999</v>
      </c>
      <c r="U21">
        <f>$U$3*INDEX(Descriptors!S$5:S$53,MATCH(SingleSite_QSAR1!$A21,Descriptors!$B$5:$B$53,0))</f>
        <v>-5.6951999999999998</v>
      </c>
      <c r="V21">
        <f>$V$3*INDEX(Descriptors!O$5:O$53,MATCH(SingleSite_QSAR1!$A21,Descriptors!$B$5:$B$53,0))</f>
        <v>-15.893471999999997</v>
      </c>
      <c r="W21">
        <f>$W$3*INDEX(Descriptors!X$5:X$53,MATCH(SingleSite_QSAR1!$A21,Descriptors!$B$5:$B$53,0))</f>
        <v>-10.615708000000001</v>
      </c>
      <c r="X21">
        <f>$X$3*INDEX(Descriptors!Y$5:Y$53,MATCH(SingleSite_QSAR1!$A21,Descriptors!$B$5:$B$53,0))</f>
        <v>8.1446919999999992</v>
      </c>
      <c r="Y21">
        <f>$Y$3*INDEX(Descriptors!AA$5:AA$53,MATCH(SingleSite_QSAR1!$A21,Descriptors!$B$5:$B$53,0))</f>
        <v>25.214750000000002</v>
      </c>
      <c r="Z21">
        <f>$Z$3*INDEX(Descriptors!AB$5:AB$53,MATCH(SingleSite_QSAR1!$A21,Descriptors!$B$5:$B$53,0))</f>
        <v>-1.619254</v>
      </c>
      <c r="AA21">
        <f>$AA$3*INDEX(Descriptors!P$5:P$53,MATCH(SingleSite_QSAR1!$A21,Descriptors!$B$5:$B$53,0))</f>
        <v>2.9914999999999998</v>
      </c>
      <c r="AB21">
        <f>$AB$3*INDEX(Descriptors!Q$5:Q$53,MATCH(SingleSite_QSAR1!$A21,Descriptors!$B$5:$B$53,0))</f>
        <v>-1.4559600000000001</v>
      </c>
      <c r="AC21">
        <f>$AC$3*INDEX(Descriptors!R$5:R$53,MATCH(SingleSite_QSAR1!$A21,Descriptors!$B$5:$B$53,0))</f>
        <v>-0.56447999999999998</v>
      </c>
      <c r="AD21">
        <f>$AD$3*INDEX(Descriptors!AC$5:AC$53,MATCH(SingleSite_QSAR1!$A21,Descriptors!$B$5:$B$53,0))</f>
        <v>-1.7159999999999997</v>
      </c>
      <c r="AE21">
        <f>$AE$3*INDEX(Descriptors!AD$5:AD$53,MATCH(SingleSite_QSAR1!$A21,Descriptors!$B$5:$B$53,0))</f>
        <v>1.7085000000000001</v>
      </c>
      <c r="AF21">
        <f>$AF$3*INDEX(Descriptors!AE$5:AE$53,MATCH(SingleSite_QSAR1!$A21,Descriptors!$B$5:$B$53,0))</f>
        <v>-2.3597399999999999</v>
      </c>
      <c r="AG21">
        <f>$AG$3*INDEX(Descriptors!Z$5:Z$53,MATCH(SingleSite_QSAR1!$A21,Descriptors!$B$5:$B$53,0))</f>
        <v>0.42728000000000005</v>
      </c>
    </row>
    <row r="22" spans="1:33" x14ac:dyDescent="0.3">
      <c r="A22" t="s">
        <v>164</v>
      </c>
      <c r="B22" t="s">
        <v>165</v>
      </c>
      <c r="C22" s="44" t="s">
        <v>166</v>
      </c>
      <c r="D22" t="s">
        <v>167</v>
      </c>
      <c r="E22" s="4" t="s">
        <v>421</v>
      </c>
      <c r="F22" s="4"/>
      <c r="G22" s="10">
        <v>15.555555555555555</v>
      </c>
      <c r="H22" t="s">
        <v>159</v>
      </c>
      <c r="I22">
        <v>-1.2875738076726682</v>
      </c>
      <c r="J22" s="10">
        <f t="shared" si="2"/>
        <v>-6.2875738076726684</v>
      </c>
      <c r="K22" s="49"/>
      <c r="L22" s="10">
        <f t="shared" si="3"/>
        <v>-5.076874999999994</v>
      </c>
      <c r="M22">
        <f t="shared" si="0"/>
        <v>8.3777037712658494E-6</v>
      </c>
      <c r="N22">
        <f t="shared" si="1"/>
        <v>0.95760569137719931</v>
      </c>
      <c r="O22" s="10">
        <f t="shared" si="6"/>
        <v>22.982536593052785</v>
      </c>
      <c r="P22" s="10" t="s">
        <v>126</v>
      </c>
      <c r="R22">
        <f t="shared" si="4"/>
        <v>-7.6874999999994031E-2</v>
      </c>
      <c r="S22">
        <f>$S$3*INDEX(Descriptors!I$5:I$53,MATCH(SingleSite_QSAR1!$A22,Descriptors!$B$5:$B$53,0))</f>
        <v>13.17254</v>
      </c>
      <c r="T22">
        <f>$T$3*INDEX(Descriptors!J$5:J$53,MATCH(SingleSite_QSAR1!$A22,Descriptors!$B$5:$B$53,0))</f>
        <v>-3.6410400000000003</v>
      </c>
      <c r="U22">
        <f>$U$3*INDEX(Descriptors!S$5:S$53,MATCH(SingleSite_QSAR1!$A22,Descriptors!$B$5:$B$53,0))</f>
        <v>-5.3020800000000001</v>
      </c>
      <c r="V22">
        <f>$V$3*INDEX(Descriptors!O$5:O$53,MATCH(SingleSite_QSAR1!$A22,Descriptors!$B$5:$B$53,0))</f>
        <v>-16.793951999999997</v>
      </c>
      <c r="W22">
        <f>$W$3*INDEX(Descriptors!X$5:X$53,MATCH(SingleSite_QSAR1!$A22,Descriptors!$B$5:$B$53,0))</f>
        <v>-8.7255009999999995</v>
      </c>
      <c r="X22">
        <f>$X$3*INDEX(Descriptors!Y$5:Y$53,MATCH(SingleSite_QSAR1!$A22,Descriptors!$B$5:$B$53,0))</f>
        <v>6.9139999999999997</v>
      </c>
      <c r="Y22">
        <f>$Y$3*INDEX(Descriptors!AA$5:AA$53,MATCH(SingleSite_QSAR1!$A22,Descriptors!$B$5:$B$53,0))</f>
        <v>25.013032000000003</v>
      </c>
      <c r="Z22">
        <f>$Z$3*INDEX(Descriptors!AB$5:AB$53,MATCH(SingleSite_QSAR1!$A22,Descriptors!$B$5:$B$53,0))</f>
        <v>-1.619254</v>
      </c>
      <c r="AA22">
        <f>$AA$3*INDEX(Descriptors!P$5:P$53,MATCH(SingleSite_QSAR1!$A22,Descriptors!$B$5:$B$53,0))</f>
        <v>0.31247999999999998</v>
      </c>
      <c r="AB22">
        <f>$AB$3*INDEX(Descriptors!Q$5:Q$53,MATCH(SingleSite_QSAR1!$A22,Descriptors!$B$5:$B$53,0))</f>
        <v>4.4219999999999995E-2</v>
      </c>
      <c r="AC22">
        <f>$AC$3*INDEX(Descriptors!R$5:R$53,MATCH(SingleSite_QSAR1!$A22,Descriptors!$B$5:$B$53,0))</f>
        <v>-0.33180000000000004</v>
      </c>
      <c r="AD22">
        <f>$AD$3*INDEX(Descriptors!AC$5:AC$53,MATCH(SingleSite_QSAR1!$A22,Descriptors!$B$5:$B$53,0))</f>
        <v>0</v>
      </c>
      <c r="AE22">
        <f>$AE$3*INDEX(Descriptors!AD$5:AD$53,MATCH(SingleSite_QSAR1!$A22,Descriptors!$B$5:$B$53,0))</f>
        <v>0.54344999999999988</v>
      </c>
      <c r="AF22">
        <f>$AF$3*INDEX(Descriptors!AE$5:AE$53,MATCH(SingleSite_QSAR1!$A22,Descriptors!$B$5:$B$53,0))</f>
        <v>-1.12426</v>
      </c>
      <c r="AG22">
        <f>$AG$3*INDEX(Descriptors!Z$5:Z$53,MATCH(SingleSite_QSAR1!$A22,Descriptors!$B$5:$B$53,0))</f>
        <v>0.15729000000000001</v>
      </c>
    </row>
    <row r="23" spans="1:33" x14ac:dyDescent="0.3">
      <c r="A23" t="s">
        <v>168</v>
      </c>
      <c r="B23" t="s">
        <v>169</v>
      </c>
      <c r="C23" s="44" t="s">
        <v>166</v>
      </c>
      <c r="D23" s="50" t="s">
        <v>170</v>
      </c>
      <c r="E23" s="4" t="s">
        <v>421</v>
      </c>
      <c r="F23" s="4"/>
      <c r="G23" s="10">
        <v>41.874999999999986</v>
      </c>
      <c r="H23" t="s">
        <v>159</v>
      </c>
      <c r="I23">
        <v>-1.7176431014786564</v>
      </c>
      <c r="J23" s="10">
        <f t="shared" si="2"/>
        <v>-6.7176431014786564</v>
      </c>
      <c r="K23" s="49"/>
      <c r="L23" s="10">
        <f t="shared" si="3"/>
        <v>-5.5383299999999984</v>
      </c>
      <c r="M23">
        <f t="shared" si="0"/>
        <v>2.8951428684679329E-6</v>
      </c>
      <c r="N23">
        <f t="shared" si="1"/>
        <v>2.7710331325658593</v>
      </c>
      <c r="O23" s="10">
        <f t="shared" si="6"/>
        <v>66.504795181580619</v>
      </c>
      <c r="P23" s="10" t="s">
        <v>126</v>
      </c>
      <c r="R23">
        <f t="shared" si="4"/>
        <v>-0.53832999999999842</v>
      </c>
      <c r="S23">
        <f>$S$3*INDEX(Descriptors!I$5:I$53,MATCH(SingleSite_QSAR1!$A23,Descriptors!$B$5:$B$53,0))</f>
        <v>13.17254</v>
      </c>
      <c r="T23">
        <f>$T$3*INDEX(Descriptors!J$5:J$53,MATCH(SingleSite_QSAR1!$A23,Descriptors!$B$5:$B$53,0))</f>
        <v>-3.6410400000000003</v>
      </c>
      <c r="U23">
        <f>$U$3*INDEX(Descriptors!S$5:S$53,MATCH(SingleSite_QSAR1!$A23,Descriptors!$B$5:$B$53,0))</f>
        <v>-5.5339200000000002</v>
      </c>
      <c r="V23">
        <f>$V$3*INDEX(Descriptors!O$5:O$53,MATCH(SingleSite_QSAR1!$A23,Descriptors!$B$5:$B$53,0))</f>
        <v>-16.793951999999997</v>
      </c>
      <c r="W23">
        <f>$W$3*INDEX(Descriptors!X$5:X$53,MATCH(SingleSite_QSAR1!$A23,Descriptors!$B$5:$B$53,0))</f>
        <v>-10.081104</v>
      </c>
      <c r="X23">
        <f>$X$3*INDEX(Descriptors!Y$5:Y$53,MATCH(SingleSite_QSAR1!$A23,Descriptors!$B$5:$B$53,0))</f>
        <v>7.7782499999999999</v>
      </c>
      <c r="Y23">
        <f>$Y$3*INDEX(Descriptors!AA$5:AA$53,MATCH(SingleSite_QSAR1!$A23,Descriptors!$B$5:$B$53,0))</f>
        <v>25.306439999999998</v>
      </c>
      <c r="Z23">
        <f>$Z$3*INDEX(Descriptors!AB$5:AB$53,MATCH(SingleSite_QSAR1!$A23,Descriptors!$B$5:$B$53,0))</f>
        <v>-1.619254</v>
      </c>
      <c r="AA23">
        <f>$AA$3*INDEX(Descriptors!P$5:P$53,MATCH(SingleSite_QSAR1!$A23,Descriptors!$B$5:$B$53,0))</f>
        <v>0.31247999999999998</v>
      </c>
      <c r="AB23">
        <f>$AB$3*INDEX(Descriptors!Q$5:Q$53,MATCH(SingleSite_QSAR1!$A23,Descriptors!$B$5:$B$53,0))</f>
        <v>4.4219999999999995E-2</v>
      </c>
      <c r="AC23">
        <f>$AC$3*INDEX(Descriptors!R$5:R$53,MATCH(SingleSite_QSAR1!$A23,Descriptors!$B$5:$B$53,0))</f>
        <v>-0.33180000000000004</v>
      </c>
      <c r="AD23">
        <f>$AD$3*INDEX(Descriptors!AC$5:AC$53,MATCH(SingleSite_QSAR1!$A23,Descriptors!$B$5:$B$53,0))</f>
        <v>0</v>
      </c>
      <c r="AE23">
        <f>$AE$3*INDEX(Descriptors!AD$5:AD$53,MATCH(SingleSite_QSAR1!$A23,Descriptors!$B$5:$B$53,0))</f>
        <v>0.54405000000000003</v>
      </c>
      <c r="AF23">
        <f>$AF$3*INDEX(Descriptors!AE$5:AE$53,MATCH(SingleSite_QSAR1!$A23,Descriptors!$B$5:$B$53,0))</f>
        <v>-1.2462000000000002</v>
      </c>
      <c r="AG23">
        <f>$AG$3*INDEX(Descriptors!Z$5:Z$53,MATCH(SingleSite_QSAR1!$A23,Descriptors!$B$5:$B$53,0))</f>
        <v>0.24696000000000001</v>
      </c>
    </row>
    <row r="24" spans="1:33" x14ac:dyDescent="0.3">
      <c r="A24" t="s">
        <v>171</v>
      </c>
      <c r="B24" t="s">
        <v>172</v>
      </c>
      <c r="C24" s="44" t="s">
        <v>173</v>
      </c>
      <c r="D24" t="s">
        <v>174</v>
      </c>
      <c r="E24" s="4" t="s">
        <v>421</v>
      </c>
      <c r="F24" s="4"/>
      <c r="G24" s="10">
        <v>5.5555555555555545</v>
      </c>
      <c r="H24" t="s">
        <v>159</v>
      </c>
      <c r="I24">
        <v>-0.84041577633044884</v>
      </c>
      <c r="J24" s="10">
        <f t="shared" si="2"/>
        <v>-5.8404157763304489</v>
      </c>
      <c r="K24" s="49"/>
      <c r="L24" s="10">
        <f t="shared" si="3"/>
        <v>-4.8256709999999945</v>
      </c>
      <c r="M24">
        <f t="shared" si="0"/>
        <v>1.4939257051764806E-5</v>
      </c>
      <c r="N24">
        <f t="shared" si="1"/>
        <v>0.53701042724133896</v>
      </c>
      <c r="O24" s="10">
        <f t="shared" si="6"/>
        <v>12.888250253792135</v>
      </c>
      <c r="P24" s="10" t="s">
        <v>126</v>
      </c>
      <c r="R24">
        <f t="shared" si="4"/>
        <v>0.17432900000000551</v>
      </c>
      <c r="S24">
        <f>$S$3*INDEX(Descriptors!I$5:I$53,MATCH(SingleSite_QSAR1!$A24,Descriptors!$B$5:$B$53,0))</f>
        <v>13.19008</v>
      </c>
      <c r="T24">
        <f>$T$3*INDEX(Descriptors!J$5:J$53,MATCH(SingleSite_QSAR1!$A24,Descriptors!$B$5:$B$53,0))</f>
        <v>-3.6410400000000003</v>
      </c>
      <c r="U24">
        <f>$U$3*INDEX(Descriptors!S$5:S$53,MATCH(SingleSite_QSAR1!$A24,Descriptors!$B$5:$B$53,0))</f>
        <v>-4.9526400000000006</v>
      </c>
      <c r="V24">
        <f>$V$3*INDEX(Descriptors!O$5:O$53,MATCH(SingleSite_QSAR1!$A24,Descriptors!$B$5:$B$53,0))</f>
        <v>-16.793951999999997</v>
      </c>
      <c r="W24">
        <f>$W$3*INDEX(Descriptors!X$5:X$53,MATCH(SingleSite_QSAR1!$A24,Descriptors!$B$5:$B$53,0))</f>
        <v>-10.291127000000001</v>
      </c>
      <c r="X24">
        <f>$X$3*INDEX(Descriptors!Y$5:Y$53,MATCH(SingleSite_QSAR1!$A24,Descriptors!$B$5:$B$53,0))</f>
        <v>7.9372719999999992</v>
      </c>
      <c r="Y24">
        <f>$Y$3*INDEX(Descriptors!AA$5:AA$53,MATCH(SingleSite_QSAR1!$A24,Descriptors!$B$5:$B$53,0))</f>
        <v>25.398130000000002</v>
      </c>
      <c r="Z24">
        <f>$Z$3*INDEX(Descriptors!AB$5:AB$53,MATCH(SingleSite_QSAR1!$A24,Descriptors!$B$5:$B$53,0))</f>
        <v>-1.619254</v>
      </c>
      <c r="AA24">
        <f>$AA$3*INDEX(Descriptors!P$5:P$53,MATCH(SingleSite_QSAR1!$A24,Descriptors!$B$5:$B$53,0))</f>
        <v>0.31247999999999998</v>
      </c>
      <c r="AB24">
        <f>$AB$3*INDEX(Descriptors!Q$5:Q$53,MATCH(SingleSite_QSAR1!$A24,Descriptors!$B$5:$B$53,0))</f>
        <v>4.4219999999999995E-2</v>
      </c>
      <c r="AC24">
        <f>$AC$3*INDEX(Descriptors!R$5:R$53,MATCH(SingleSite_QSAR1!$A24,Descriptors!$B$5:$B$53,0))</f>
        <v>-0.33180000000000004</v>
      </c>
      <c r="AD24">
        <f>$AD$3*INDEX(Descriptors!AC$5:AC$53,MATCH(SingleSite_QSAR1!$A24,Descriptors!$B$5:$B$53,0))</f>
        <v>0</v>
      </c>
      <c r="AE24">
        <f>$AE$3*INDEX(Descriptors!AD$5:AD$53,MATCH(SingleSite_QSAR1!$A24,Descriptors!$B$5:$B$53,0))</f>
        <v>0.61199999999999999</v>
      </c>
      <c r="AF24">
        <f>$AF$3*INDEX(Descriptors!AE$5:AE$53,MATCH(SingleSite_QSAR1!$A24,Descriptors!$B$5:$B$53,0))</f>
        <v>-1.2341400000000002</v>
      </c>
      <c r="AG24">
        <f>$AG$3*INDEX(Descriptors!Z$5:Z$53,MATCH(SingleSite_QSAR1!$A24,Descriptors!$B$5:$B$53,0))</f>
        <v>0.24010000000000004</v>
      </c>
    </row>
    <row r="25" spans="1:33" x14ac:dyDescent="0.3">
      <c r="A25" t="s">
        <v>175</v>
      </c>
      <c r="B25" t="s">
        <v>176</v>
      </c>
      <c r="C25" s="44" t="s">
        <v>173</v>
      </c>
      <c r="D25" t="s">
        <v>177</v>
      </c>
      <c r="E25" s="4" t="s">
        <v>421</v>
      </c>
      <c r="F25" s="4"/>
      <c r="G25" s="10">
        <v>1.3680555555555554</v>
      </c>
      <c r="H25" t="s">
        <v>159</v>
      </c>
      <c r="I25">
        <v>-0.23179201550009815</v>
      </c>
      <c r="J25" s="10">
        <f t="shared" si="2"/>
        <v>-5.2317920155000985</v>
      </c>
      <c r="K25" s="49"/>
      <c r="L25" s="10">
        <f t="shared" si="3"/>
        <v>-4.3211049999999975</v>
      </c>
      <c r="M25">
        <f t="shared" si="0"/>
        <v>4.7741383467554574E-5</v>
      </c>
      <c r="N25">
        <f t="shared" si="1"/>
        <v>0.16804156539553539</v>
      </c>
      <c r="O25" s="10">
        <f t="shared" si="6"/>
        <v>4.0329975694928493</v>
      </c>
      <c r="P25" s="10" t="s">
        <v>126</v>
      </c>
      <c r="R25">
        <f t="shared" si="4"/>
        <v>0.67889500000000247</v>
      </c>
      <c r="S25">
        <f>$S$3*INDEX(Descriptors!I$5:I$53,MATCH(SingleSite_QSAR1!$A25,Descriptors!$B$5:$B$53,0))</f>
        <v>13.20762</v>
      </c>
      <c r="T25">
        <f>$T$3*INDEX(Descriptors!J$5:J$53,MATCH(SingleSite_QSAR1!$A25,Descriptors!$B$5:$B$53,0))</f>
        <v>-3.6410400000000003</v>
      </c>
      <c r="U25">
        <f>$U$3*INDEX(Descriptors!S$5:S$53,MATCH(SingleSite_QSAR1!$A25,Descriptors!$B$5:$B$53,0))</f>
        <v>-4.3848000000000003</v>
      </c>
      <c r="V25">
        <f>$V$3*INDEX(Descriptors!O$5:O$53,MATCH(SingleSite_QSAR1!$A25,Descriptors!$B$5:$B$53,0))</f>
        <v>-16.793951999999997</v>
      </c>
      <c r="W25">
        <f>$W$3*INDEX(Descriptors!X$5:X$53,MATCH(SingleSite_QSAR1!$A25,Descriptors!$B$5:$B$53,0))</f>
        <v>-10.711173</v>
      </c>
      <c r="X25">
        <f>$X$3*INDEX(Descriptors!Y$5:Y$53,MATCH(SingleSite_QSAR1!$A25,Descriptors!$B$5:$B$53,0))</f>
        <v>8.0962940000000003</v>
      </c>
      <c r="Y25">
        <f>$Y$3*INDEX(Descriptors!AA$5:AA$53,MATCH(SingleSite_QSAR1!$A25,Descriptors!$B$5:$B$53,0))</f>
        <v>25.489819999999998</v>
      </c>
      <c r="Z25">
        <f>$Z$3*INDEX(Descriptors!AB$5:AB$53,MATCH(SingleSite_QSAR1!$A25,Descriptors!$B$5:$B$53,0))</f>
        <v>-1.619254</v>
      </c>
      <c r="AA25">
        <f>$AA$3*INDEX(Descriptors!P$5:P$53,MATCH(SingleSite_QSAR1!$A25,Descriptors!$B$5:$B$53,0))</f>
        <v>0.31247999999999998</v>
      </c>
      <c r="AB25">
        <f>$AB$3*INDEX(Descriptors!Q$5:Q$53,MATCH(SingleSite_QSAR1!$A25,Descriptors!$B$5:$B$53,0))</f>
        <v>4.4219999999999995E-2</v>
      </c>
      <c r="AC25">
        <f>$AC$3*INDEX(Descriptors!R$5:R$53,MATCH(SingleSite_QSAR1!$A25,Descriptors!$B$5:$B$53,0))</f>
        <v>-0.33180000000000004</v>
      </c>
      <c r="AD25">
        <f>$AD$3*INDEX(Descriptors!AC$5:AC$53,MATCH(SingleSite_QSAR1!$A25,Descriptors!$B$5:$B$53,0))</f>
        <v>0</v>
      </c>
      <c r="AE25">
        <f>$AE$3*INDEX(Descriptors!AD$5:AD$53,MATCH(SingleSite_QSAR1!$A25,Descriptors!$B$5:$B$53,0))</f>
        <v>0.6915</v>
      </c>
      <c r="AF25">
        <f>$AF$3*INDEX(Descriptors!AE$5:AE$53,MATCH(SingleSite_QSAR1!$A25,Descriptors!$B$5:$B$53,0))</f>
        <v>-1.2261000000000002</v>
      </c>
      <c r="AG25">
        <f>$AG$3*INDEX(Descriptors!Z$5:Z$53,MATCH(SingleSite_QSAR1!$A25,Descriptors!$B$5:$B$53,0))</f>
        <v>0.24108000000000002</v>
      </c>
    </row>
    <row r="26" spans="1:33" x14ac:dyDescent="0.3">
      <c r="A26" t="s">
        <v>178</v>
      </c>
      <c r="B26" t="s">
        <v>179</v>
      </c>
      <c r="C26" s="44" t="s">
        <v>173</v>
      </c>
      <c r="D26" s="37" t="s">
        <v>125</v>
      </c>
      <c r="E26" t="s">
        <v>416</v>
      </c>
      <c r="G26" s="10">
        <v>10.666666666666664</v>
      </c>
      <c r="H26" t="s">
        <v>126</v>
      </c>
      <c r="I26">
        <v>0.25649423667760762</v>
      </c>
      <c r="J26" s="10">
        <f t="shared" si="2"/>
        <v>-4.7435057633223927</v>
      </c>
      <c r="K26" s="49"/>
      <c r="L26" s="10">
        <f t="shared" si="3"/>
        <v>-3.8468589999999949</v>
      </c>
      <c r="M26">
        <f t="shared" si="0"/>
        <v>1.4227906417545009E-4</v>
      </c>
      <c r="N26">
        <f t="shared" si="1"/>
        <v>5.6385926197430478E-2</v>
      </c>
      <c r="O26" s="10">
        <f t="shared" si="6"/>
        <v>1.3532622287383314</v>
      </c>
      <c r="P26" s="10" t="s">
        <v>126</v>
      </c>
      <c r="R26">
        <f t="shared" si="4"/>
        <v>1.1531410000000051</v>
      </c>
      <c r="S26">
        <f>$S$3*INDEX(Descriptors!I$5:I$53,MATCH(SingleSite_QSAR1!$A26,Descriptors!$B$5:$B$53,0))</f>
        <v>13.225160000000001</v>
      </c>
      <c r="T26">
        <f>$T$3*INDEX(Descriptors!J$5:J$53,MATCH(SingleSite_QSAR1!$A26,Descriptors!$B$5:$B$53,0))</f>
        <v>-3.6410400000000003</v>
      </c>
      <c r="U26">
        <f>$U$3*INDEX(Descriptors!S$5:S$53,MATCH(SingleSite_QSAR1!$A26,Descriptors!$B$5:$B$53,0))</f>
        <v>-3.8606400000000005</v>
      </c>
      <c r="V26">
        <f>$V$3*INDEX(Descriptors!O$5:O$53,MATCH(SingleSite_QSAR1!$A26,Descriptors!$B$5:$B$53,0))</f>
        <v>-16.793951999999997</v>
      </c>
      <c r="W26">
        <f>$W$3*INDEX(Descriptors!X$5:X$53,MATCH(SingleSite_QSAR1!$A26,Descriptors!$B$5:$B$53,0))</f>
        <v>-11.131219</v>
      </c>
      <c r="X26">
        <f>$X$3*INDEX(Descriptors!Y$5:Y$53,MATCH(SingleSite_QSAR1!$A26,Descriptors!$B$5:$B$53,0))</f>
        <v>8.2553159999999988</v>
      </c>
      <c r="Y26">
        <f>$Y$3*INDEX(Descriptors!AA$5:AA$53,MATCH(SingleSite_QSAR1!$A26,Descriptors!$B$5:$B$53,0))</f>
        <v>25.581510000000002</v>
      </c>
      <c r="Z26">
        <f>$Z$3*INDEX(Descriptors!AB$5:AB$53,MATCH(SingleSite_QSAR1!$A26,Descriptors!$B$5:$B$53,0))</f>
        <v>-1.619254</v>
      </c>
      <c r="AA26">
        <f>$AA$3*INDEX(Descriptors!P$5:P$53,MATCH(SingleSite_QSAR1!$A26,Descriptors!$B$5:$B$53,0))</f>
        <v>0.31247999999999998</v>
      </c>
      <c r="AB26">
        <f>$AB$3*INDEX(Descriptors!Q$5:Q$53,MATCH(SingleSite_QSAR1!$A26,Descriptors!$B$5:$B$53,0))</f>
        <v>4.4219999999999995E-2</v>
      </c>
      <c r="AC26">
        <f>$AC$3*INDEX(Descriptors!R$5:R$53,MATCH(SingleSite_QSAR1!$A26,Descriptors!$B$5:$B$53,0))</f>
        <v>-0.33180000000000004</v>
      </c>
      <c r="AD26">
        <f>$AD$3*INDEX(Descriptors!AC$5:AC$53,MATCH(SingleSite_QSAR1!$A26,Descriptors!$B$5:$B$53,0))</f>
        <v>0</v>
      </c>
      <c r="AE26">
        <f>$AE$3*INDEX(Descriptors!AD$5:AD$53,MATCH(SingleSite_QSAR1!$A26,Descriptors!$B$5:$B$53,0))</f>
        <v>0.7833</v>
      </c>
      <c r="AF26">
        <f>$AF$3*INDEX(Descriptors!AE$5:AE$53,MATCH(SingleSite_QSAR1!$A26,Descriptors!$B$5:$B$53,0))</f>
        <v>-1.2214100000000001</v>
      </c>
      <c r="AG26">
        <f>$AG$3*INDEX(Descriptors!Z$5:Z$53,MATCH(SingleSite_QSAR1!$A26,Descriptors!$B$5:$B$53,0))</f>
        <v>0.24647000000000002</v>
      </c>
    </row>
    <row r="27" spans="1:33" x14ac:dyDescent="0.3">
      <c r="A27" t="s">
        <v>178</v>
      </c>
      <c r="B27" t="s">
        <v>179</v>
      </c>
      <c r="C27" s="44" t="s">
        <v>173</v>
      </c>
      <c r="D27" s="37" t="s">
        <v>125</v>
      </c>
      <c r="E27" t="s">
        <v>416</v>
      </c>
      <c r="G27" s="10">
        <v>10.186666666666664</v>
      </c>
      <c r="H27" t="s">
        <v>126</v>
      </c>
      <c r="I27">
        <v>0.27649086509386128</v>
      </c>
      <c r="J27" s="10">
        <f t="shared" si="2"/>
        <v>-4.7235091349061387</v>
      </c>
      <c r="K27" s="49"/>
      <c r="L27" s="10">
        <f t="shared" si="3"/>
        <v>-3.8468589999999949</v>
      </c>
      <c r="M27">
        <f t="shared" si="0"/>
        <v>1.4227906417545009E-4</v>
      </c>
      <c r="N27">
        <f t="shared" si="1"/>
        <v>5.6385926197430478E-2</v>
      </c>
      <c r="O27" s="10">
        <f t="shared" si="6"/>
        <v>1.3532622287383314</v>
      </c>
      <c r="P27" s="10" t="s">
        <v>126</v>
      </c>
      <c r="R27">
        <f t="shared" si="4"/>
        <v>1.1531410000000051</v>
      </c>
      <c r="S27">
        <f>$S$3*INDEX(Descriptors!I$5:I$53,MATCH(SingleSite_QSAR1!$A27,Descriptors!$B$5:$B$53,0))</f>
        <v>13.225160000000001</v>
      </c>
      <c r="T27">
        <f>$T$3*INDEX(Descriptors!J$5:J$53,MATCH(SingleSite_QSAR1!$A27,Descriptors!$B$5:$B$53,0))</f>
        <v>-3.6410400000000003</v>
      </c>
      <c r="U27">
        <f>$U$3*INDEX(Descriptors!S$5:S$53,MATCH(SingleSite_QSAR1!$A27,Descriptors!$B$5:$B$53,0))</f>
        <v>-3.8606400000000005</v>
      </c>
      <c r="V27">
        <f>$V$3*INDEX(Descriptors!O$5:O$53,MATCH(SingleSite_QSAR1!$A27,Descriptors!$B$5:$B$53,0))</f>
        <v>-16.793951999999997</v>
      </c>
      <c r="W27">
        <f>$W$3*INDEX(Descriptors!X$5:X$53,MATCH(SingleSite_QSAR1!$A27,Descriptors!$B$5:$B$53,0))</f>
        <v>-11.131219</v>
      </c>
      <c r="X27">
        <f>$X$3*INDEX(Descriptors!Y$5:Y$53,MATCH(SingleSite_QSAR1!$A27,Descriptors!$B$5:$B$53,0))</f>
        <v>8.2553159999999988</v>
      </c>
      <c r="Y27">
        <f>$Y$3*INDEX(Descriptors!AA$5:AA$53,MATCH(SingleSite_QSAR1!$A27,Descriptors!$B$5:$B$53,0))</f>
        <v>25.581510000000002</v>
      </c>
      <c r="Z27">
        <f>$Z$3*INDEX(Descriptors!AB$5:AB$53,MATCH(SingleSite_QSAR1!$A27,Descriptors!$B$5:$B$53,0))</f>
        <v>-1.619254</v>
      </c>
      <c r="AA27">
        <f>$AA$3*INDEX(Descriptors!P$5:P$53,MATCH(SingleSite_QSAR1!$A27,Descriptors!$B$5:$B$53,0))</f>
        <v>0.31247999999999998</v>
      </c>
      <c r="AB27">
        <f>$AB$3*INDEX(Descriptors!Q$5:Q$53,MATCH(SingleSite_QSAR1!$A27,Descriptors!$B$5:$B$53,0))</f>
        <v>4.4219999999999995E-2</v>
      </c>
      <c r="AC27">
        <f>$AC$3*INDEX(Descriptors!R$5:R$53,MATCH(SingleSite_QSAR1!$A27,Descriptors!$B$5:$B$53,0))</f>
        <v>-0.33180000000000004</v>
      </c>
      <c r="AD27">
        <f>$AD$3*INDEX(Descriptors!AC$5:AC$53,MATCH(SingleSite_QSAR1!$A27,Descriptors!$B$5:$B$53,0))</f>
        <v>0</v>
      </c>
      <c r="AE27">
        <f>$AE$3*INDEX(Descriptors!AD$5:AD$53,MATCH(SingleSite_QSAR1!$A27,Descriptors!$B$5:$B$53,0))</f>
        <v>0.7833</v>
      </c>
      <c r="AF27">
        <f>$AF$3*INDEX(Descriptors!AE$5:AE$53,MATCH(SingleSite_QSAR1!$A27,Descriptors!$B$5:$B$53,0))</f>
        <v>-1.2214100000000001</v>
      </c>
      <c r="AG27">
        <f>$AG$3*INDEX(Descriptors!Z$5:Z$53,MATCH(SingleSite_QSAR1!$A27,Descriptors!$B$5:$B$53,0))</f>
        <v>0.24647000000000002</v>
      </c>
    </row>
    <row r="28" spans="1:33" x14ac:dyDescent="0.3">
      <c r="A28" t="s">
        <v>180</v>
      </c>
      <c r="B28" t="s">
        <v>181</v>
      </c>
      <c r="C28" s="38" t="s">
        <v>182</v>
      </c>
      <c r="D28" s="41" t="s">
        <v>183</v>
      </c>
      <c r="E28" t="s">
        <v>417</v>
      </c>
      <c r="G28" s="10">
        <v>1.8666666666666667</v>
      </c>
      <c r="H28" t="s">
        <v>159</v>
      </c>
      <c r="I28">
        <v>-0.36675505372029288</v>
      </c>
      <c r="J28" s="10">
        <f t="shared" si="2"/>
        <v>-5.3667550537202926</v>
      </c>
      <c r="K28" s="49"/>
      <c r="L28" s="10">
        <f t="shared" si="3"/>
        <v>-5.5601529999999979</v>
      </c>
      <c r="M28">
        <f t="shared" si="0"/>
        <v>2.75325857180359E-6</v>
      </c>
      <c r="N28">
        <f t="shared" si="1"/>
        <v>2.9138334096899015</v>
      </c>
      <c r="O28" s="10">
        <f>N28</f>
        <v>2.9138334096899015</v>
      </c>
      <c r="P28" s="10" t="s">
        <v>159</v>
      </c>
      <c r="R28">
        <f t="shared" si="4"/>
        <v>-0.5601529999999979</v>
      </c>
      <c r="S28">
        <f>$S$3*INDEX(Descriptors!I$5:I$53,MATCH(SingleSite_QSAR1!$A28,Descriptors!$B$5:$B$53,0))</f>
        <v>11.89212</v>
      </c>
      <c r="T28">
        <f>$T$3*INDEX(Descriptors!J$5:J$53,MATCH(SingleSite_QSAR1!$A28,Descriptors!$B$5:$B$53,0))</f>
        <v>-4.4179199999999996</v>
      </c>
      <c r="U28">
        <f>$U$3*INDEX(Descriptors!S$5:S$53,MATCH(SingleSite_QSAR1!$A28,Descriptors!$B$5:$B$53,0))</f>
        <v>-5.2953600000000005</v>
      </c>
      <c r="V28">
        <f>$V$3*INDEX(Descriptors!O$5:O$53,MATCH(SingleSite_QSAR1!$A28,Descriptors!$B$5:$B$53,0))</f>
        <v>-15.218112</v>
      </c>
      <c r="W28">
        <f>$W$3*INDEX(Descriptors!X$5:X$53,MATCH(SingleSite_QSAR1!$A28,Descriptors!$B$5:$B$53,0))</f>
        <v>-11.398520999999999</v>
      </c>
      <c r="X28">
        <f>$X$3*INDEX(Descriptors!Y$5:Y$53,MATCH(SingleSite_QSAR1!$A28,Descriptors!$B$5:$B$53,0))</f>
        <v>8.5664460000000009</v>
      </c>
      <c r="Y28">
        <f>$Y$3*INDEX(Descriptors!AA$5:AA$53,MATCH(SingleSite_QSAR1!$A28,Descriptors!$B$5:$B$53,0))</f>
        <v>24.29785</v>
      </c>
      <c r="Z28">
        <f>$Z$3*INDEX(Descriptors!AB$5:AB$53,MATCH(SingleSite_QSAR1!$A28,Descriptors!$B$5:$B$53,0))</f>
        <v>-1.2536160000000001</v>
      </c>
      <c r="AA28">
        <f>$AA$3*INDEX(Descriptors!P$5:P$53,MATCH(SingleSite_QSAR1!$A28,Descriptors!$B$5:$B$53,0))</f>
        <v>-6.0139999999999999E-2</v>
      </c>
      <c r="AB28">
        <f>$AB$3*INDEX(Descriptors!Q$5:Q$53,MATCH(SingleSite_QSAR1!$A28,Descriptors!$B$5:$B$53,0))</f>
        <v>0.48971999999999999</v>
      </c>
      <c r="AC28">
        <f>$AC$3*INDEX(Descriptors!R$5:R$53,MATCH(SingleSite_QSAR1!$A28,Descriptors!$B$5:$B$53,0))</f>
        <v>-0.28560000000000002</v>
      </c>
      <c r="AD28">
        <f>$AD$3*INDEX(Descriptors!AC$5:AC$53,MATCH(SingleSite_QSAR1!$A28,Descriptors!$B$5:$B$53,0))</f>
        <v>0</v>
      </c>
      <c r="AE28">
        <f>$AE$3*INDEX(Descriptors!AD$5:AD$53,MATCH(SingleSite_QSAR1!$A28,Descriptors!$B$5:$B$53,0))</f>
        <v>1.44285</v>
      </c>
      <c r="AF28">
        <f>$AF$3*INDEX(Descriptors!AE$5:AE$53,MATCH(SingleSite_QSAR1!$A28,Descriptors!$B$5:$B$53,0))</f>
        <v>-1.41571</v>
      </c>
      <c r="AG28">
        <f>$AG$3*INDEX(Descriptors!Z$5:Z$53,MATCH(SingleSite_QSAR1!$A28,Descriptors!$B$5:$B$53,0))</f>
        <v>0.79183999999999999</v>
      </c>
    </row>
    <row r="29" spans="1:33" x14ac:dyDescent="0.3">
      <c r="A29" t="s">
        <v>180</v>
      </c>
      <c r="B29" t="s">
        <v>181</v>
      </c>
      <c r="C29" s="38" t="s">
        <v>182</v>
      </c>
      <c r="D29" s="41" t="s">
        <v>183</v>
      </c>
      <c r="E29" t="s">
        <v>417</v>
      </c>
      <c r="G29" s="10">
        <v>15.819709097820345</v>
      </c>
      <c r="H29" t="s">
        <v>159</v>
      </c>
      <c r="I29">
        <v>-1.2948867746047055</v>
      </c>
      <c r="J29" s="10">
        <f t="shared" si="2"/>
        <v>-6.2948867746047057</v>
      </c>
      <c r="K29" s="49"/>
      <c r="L29" s="10">
        <f t="shared" si="3"/>
        <v>-5.5601529999999979</v>
      </c>
      <c r="M29">
        <f t="shared" si="0"/>
        <v>2.75325857180359E-6</v>
      </c>
      <c r="N29">
        <f t="shared" si="1"/>
        <v>2.9138334096899015</v>
      </c>
      <c r="O29" s="10">
        <f t="shared" ref="O29:O36" si="7">N29</f>
        <v>2.9138334096899015</v>
      </c>
      <c r="P29" s="10" t="s">
        <v>159</v>
      </c>
      <c r="R29">
        <f t="shared" si="4"/>
        <v>-0.5601529999999979</v>
      </c>
      <c r="S29">
        <f>$S$3*INDEX(Descriptors!I$5:I$53,MATCH(SingleSite_QSAR1!$A29,Descriptors!$B$5:$B$53,0))</f>
        <v>11.89212</v>
      </c>
      <c r="T29">
        <f>$T$3*INDEX(Descriptors!J$5:J$53,MATCH(SingleSite_QSAR1!$A29,Descriptors!$B$5:$B$53,0))</f>
        <v>-4.4179199999999996</v>
      </c>
      <c r="U29">
        <f>$U$3*INDEX(Descriptors!S$5:S$53,MATCH(SingleSite_QSAR1!$A29,Descriptors!$B$5:$B$53,0))</f>
        <v>-5.2953600000000005</v>
      </c>
      <c r="V29">
        <f>$V$3*INDEX(Descriptors!O$5:O$53,MATCH(SingleSite_QSAR1!$A29,Descriptors!$B$5:$B$53,0))</f>
        <v>-15.218112</v>
      </c>
      <c r="W29">
        <f>$W$3*INDEX(Descriptors!X$5:X$53,MATCH(SingleSite_QSAR1!$A29,Descriptors!$B$5:$B$53,0))</f>
        <v>-11.398520999999999</v>
      </c>
      <c r="X29">
        <f>$X$3*INDEX(Descriptors!Y$5:Y$53,MATCH(SingleSite_QSAR1!$A29,Descriptors!$B$5:$B$53,0))</f>
        <v>8.5664460000000009</v>
      </c>
      <c r="Y29">
        <f>$Y$3*INDEX(Descriptors!AA$5:AA$53,MATCH(SingleSite_QSAR1!$A29,Descriptors!$B$5:$B$53,0))</f>
        <v>24.29785</v>
      </c>
      <c r="Z29">
        <f>$Z$3*INDEX(Descriptors!AB$5:AB$53,MATCH(SingleSite_QSAR1!$A29,Descriptors!$B$5:$B$53,0))</f>
        <v>-1.2536160000000001</v>
      </c>
      <c r="AA29">
        <f>$AA$3*INDEX(Descriptors!P$5:P$53,MATCH(SingleSite_QSAR1!$A29,Descriptors!$B$5:$B$53,0))</f>
        <v>-6.0139999999999999E-2</v>
      </c>
      <c r="AB29">
        <f>$AB$3*INDEX(Descriptors!Q$5:Q$53,MATCH(SingleSite_QSAR1!$A29,Descriptors!$B$5:$B$53,0))</f>
        <v>0.48971999999999999</v>
      </c>
      <c r="AC29">
        <f>$AC$3*INDEX(Descriptors!R$5:R$53,MATCH(SingleSite_QSAR1!$A29,Descriptors!$B$5:$B$53,0))</f>
        <v>-0.28560000000000002</v>
      </c>
      <c r="AD29">
        <f>$AD$3*INDEX(Descriptors!AC$5:AC$53,MATCH(SingleSite_QSAR1!$A29,Descriptors!$B$5:$B$53,0))</f>
        <v>0</v>
      </c>
      <c r="AE29">
        <f>$AE$3*INDEX(Descriptors!AD$5:AD$53,MATCH(SingleSite_QSAR1!$A29,Descriptors!$B$5:$B$53,0))</f>
        <v>1.44285</v>
      </c>
      <c r="AF29">
        <f>$AF$3*INDEX(Descriptors!AE$5:AE$53,MATCH(SingleSite_QSAR1!$A29,Descriptors!$B$5:$B$53,0))</f>
        <v>-1.41571</v>
      </c>
      <c r="AG29">
        <f>$AG$3*INDEX(Descriptors!Z$5:Z$53,MATCH(SingleSite_QSAR1!$A29,Descriptors!$B$5:$B$53,0))</f>
        <v>0.79183999999999999</v>
      </c>
    </row>
    <row r="30" spans="1:33" x14ac:dyDescent="0.3">
      <c r="A30" t="s">
        <v>224</v>
      </c>
      <c r="B30" t="s">
        <v>225</v>
      </c>
      <c r="C30" t="s">
        <v>226</v>
      </c>
      <c r="D30" s="41" t="s">
        <v>227</v>
      </c>
      <c r="E30" t="s">
        <v>417</v>
      </c>
      <c r="G30" s="10">
        <v>8.4242142655072776</v>
      </c>
      <c r="H30" t="s">
        <v>159</v>
      </c>
      <c r="I30">
        <v>-1.021217685805875</v>
      </c>
      <c r="J30" s="10">
        <f t="shared" si="2"/>
        <v>-6.0212176858058752</v>
      </c>
      <c r="K30" s="49"/>
      <c r="L30" s="10">
        <f t="shared" si="3"/>
        <v>-5.8802529999999926</v>
      </c>
      <c r="M30">
        <f t="shared" ref="M30" si="8">10^(L30)</f>
        <v>1.317489006427182E-6</v>
      </c>
      <c r="N30">
        <f t="shared" ref="N30" si="9">(LN(2)/(M30))/(60*60*24)</f>
        <v>6.0892628119852263</v>
      </c>
      <c r="O30" s="10">
        <f t="shared" si="7"/>
        <v>6.0892628119852263</v>
      </c>
      <c r="P30" s="10" t="s">
        <v>159</v>
      </c>
      <c r="R30">
        <f t="shared" si="4"/>
        <v>-0.88025299999999262</v>
      </c>
      <c r="S30">
        <f>$S$3*INDEX(Descriptors!I$5:I$53,MATCH(SingleSite_QSAR1!$A30,Descriptors!$B$5:$B$53,0))</f>
        <v>11.97982</v>
      </c>
      <c r="T30">
        <f>$T$3*INDEX(Descriptors!J$5:J$53,MATCH(SingleSite_QSAR1!$A30,Descriptors!$B$5:$B$53,0))</f>
        <v>-4.5396000000000001</v>
      </c>
      <c r="U30">
        <f>$U$3*INDEX(Descriptors!S$5:S$53,MATCH(SingleSite_QSAR1!$A30,Descriptors!$B$5:$B$53,0))</f>
        <v>-5.2953600000000005</v>
      </c>
      <c r="V30">
        <f>$V$3*INDEX(Descriptors!O$5:O$53,MATCH(SingleSite_QSAR1!$A30,Descriptors!$B$5:$B$53,0))</f>
        <v>-15.983519999999999</v>
      </c>
      <c r="W30">
        <f>$W$3*INDEX(Descriptors!X$5:X$53,MATCH(SingleSite_QSAR1!$A30,Descriptors!$B$5:$B$53,0))</f>
        <v>-11.513078999999999</v>
      </c>
      <c r="X30">
        <f>$X$3*INDEX(Descriptors!Y$5:Y$53,MATCH(SingleSite_QSAR1!$A30,Descriptors!$B$5:$B$53,0))</f>
        <v>8.5664460000000009</v>
      </c>
      <c r="Y30">
        <f>$Y$3*INDEX(Descriptors!AA$5:AA$53,MATCH(SingleSite_QSAR1!$A30,Descriptors!$B$5:$B$53,0))</f>
        <v>24.976356000000003</v>
      </c>
      <c r="Z30">
        <f>$Z$3*INDEX(Descriptors!AB$5:AB$53,MATCH(SingleSite_QSAR1!$A30,Descriptors!$B$5:$B$53,0))</f>
        <v>-1.2536160000000001</v>
      </c>
      <c r="AA30">
        <f>$AA$3*INDEX(Descriptors!P$5:P$53,MATCH(SingleSite_QSAR1!$A30,Descriptors!$B$5:$B$53,0))</f>
        <v>-7.7499999999999999E-2</v>
      </c>
      <c r="AB30">
        <f>$AB$3*INDEX(Descriptors!Q$5:Q$53,MATCH(SingleSite_QSAR1!$A30,Descriptors!$B$5:$B$53,0))</f>
        <v>0.44506000000000001</v>
      </c>
      <c r="AC30">
        <f>$AC$3*INDEX(Descriptors!R$5:R$53,MATCH(SingleSite_QSAR1!$A30,Descriptors!$B$5:$B$53,0))</f>
        <v>-0.20076000000000002</v>
      </c>
      <c r="AD30">
        <f>$AD$3*INDEX(Descriptors!AC$5:AC$53,MATCH(SingleSite_QSAR1!$A30,Descriptors!$B$5:$B$53,0))</f>
        <v>0</v>
      </c>
      <c r="AE30">
        <f>$AE$3*INDEX(Descriptors!AD$5:AD$53,MATCH(SingleSite_QSAR1!$A30,Descriptors!$B$5:$B$53,0))</f>
        <v>1.4452499999999999</v>
      </c>
      <c r="AF30">
        <f>$AF$3*INDEX(Descriptors!AE$5:AE$53,MATCH(SingleSite_QSAR1!$A30,Descriptors!$B$5:$B$53,0))</f>
        <v>-1.52559</v>
      </c>
      <c r="AG30">
        <f>$AG$3*INDEX(Descriptors!Z$5:Z$53,MATCH(SingleSite_QSAR1!$A30,Descriptors!$B$5:$B$53,0))</f>
        <v>0.79183999999999999</v>
      </c>
    </row>
    <row r="31" spans="1:33" x14ac:dyDescent="0.3">
      <c r="A31" t="s">
        <v>184</v>
      </c>
      <c r="B31" t="s">
        <v>185</v>
      </c>
      <c r="C31" s="38" t="s">
        <v>182</v>
      </c>
      <c r="D31" t="s">
        <v>186</v>
      </c>
      <c r="E31" t="s">
        <v>417</v>
      </c>
      <c r="G31" s="10">
        <v>4.2122314708695994</v>
      </c>
      <c r="H31" t="s">
        <v>159</v>
      </c>
      <c r="I31">
        <v>-0.72020050998691587</v>
      </c>
      <c r="J31" s="10">
        <f t="shared" si="2"/>
        <v>-5.720200509986916</v>
      </c>
      <c r="K31" s="49"/>
      <c r="L31" s="10">
        <f t="shared" si="3"/>
        <v>-5.374508999999998</v>
      </c>
      <c r="M31">
        <f t="shared" si="0"/>
        <v>4.2217353014618742E-6</v>
      </c>
      <c r="N31">
        <f t="shared" si="1"/>
        <v>1.9002936563214692</v>
      </c>
      <c r="O31" s="10">
        <f t="shared" si="7"/>
        <v>1.9002936563214692</v>
      </c>
      <c r="P31" s="10" t="s">
        <v>159</v>
      </c>
      <c r="R31">
        <f t="shared" si="4"/>
        <v>-0.37450899999999798</v>
      </c>
      <c r="S31">
        <f>$S$3*INDEX(Descriptors!I$5:I$53,MATCH(SingleSite_QSAR1!$A31,Descriptors!$B$5:$B$53,0))</f>
        <v>11.89212</v>
      </c>
      <c r="T31">
        <f>$T$3*INDEX(Descriptors!J$5:J$53,MATCH(SingleSite_QSAR1!$A31,Descriptors!$B$5:$B$53,0))</f>
        <v>-4.4179199999999996</v>
      </c>
      <c r="U31">
        <f>$U$3*INDEX(Descriptors!S$5:S$53,MATCH(SingleSite_QSAR1!$A31,Descriptors!$B$5:$B$53,0))</f>
        <v>-5.2953600000000005</v>
      </c>
      <c r="V31">
        <f>$V$3*INDEX(Descriptors!O$5:O$53,MATCH(SingleSite_QSAR1!$A31,Descriptors!$B$5:$B$53,0))</f>
        <v>-15.218112</v>
      </c>
      <c r="W31">
        <f>$W$3*INDEX(Descriptors!X$5:X$53,MATCH(SingleSite_QSAR1!$A31,Descriptors!$B$5:$B$53,0))</f>
        <v>-11.513078999999999</v>
      </c>
      <c r="X31">
        <f>$X$3*INDEX(Descriptors!Y$5:Y$53,MATCH(SingleSite_QSAR1!$A31,Descriptors!$B$5:$B$53,0))</f>
        <v>8.5941020000000012</v>
      </c>
      <c r="Y31">
        <f>$Y$3*INDEX(Descriptors!AA$5:AA$53,MATCH(SingleSite_QSAR1!$A31,Descriptors!$B$5:$B$53,0))</f>
        <v>24.334526</v>
      </c>
      <c r="Z31">
        <f>$Z$3*INDEX(Descriptors!AB$5:AB$53,MATCH(SingleSite_QSAR1!$A31,Descriptors!$B$5:$B$53,0))</f>
        <v>-1.2536160000000001</v>
      </c>
      <c r="AA31">
        <f>$AA$3*INDEX(Descriptors!P$5:P$53,MATCH(SingleSite_QSAR1!$A31,Descriptors!$B$5:$B$53,0))</f>
        <v>-6.0139999999999999E-2</v>
      </c>
      <c r="AB31">
        <f>$AB$3*INDEX(Descriptors!Q$5:Q$53,MATCH(SingleSite_QSAR1!$A31,Descriptors!$B$5:$B$53,0))</f>
        <v>0.48971999999999999</v>
      </c>
      <c r="AC31">
        <f>$AC$3*INDEX(Descriptors!R$5:R$53,MATCH(SingleSite_QSAR1!$A31,Descriptors!$B$5:$B$53,0))</f>
        <v>-0.28560000000000002</v>
      </c>
      <c r="AD31">
        <f>$AD$3*INDEX(Descriptors!AC$5:AC$53,MATCH(SingleSite_QSAR1!$A31,Descriptors!$B$5:$B$53,0))</f>
        <v>0</v>
      </c>
      <c r="AE31">
        <f>$AE$3*INDEX(Descriptors!AD$5:AD$53,MATCH(SingleSite_QSAR1!$A31,Descriptors!$B$5:$B$53,0))</f>
        <v>1.7447999999999999</v>
      </c>
      <c r="AF31">
        <f>$AF$3*INDEX(Descriptors!AE$5:AE$53,MATCH(SingleSite_QSAR1!$A31,Descriptors!$B$5:$B$53,0))</f>
        <v>-1.6689700000000001</v>
      </c>
      <c r="AG31">
        <f>$AG$3*INDEX(Descriptors!Z$5:Z$53,MATCH(SingleSite_QSAR1!$A31,Descriptors!$B$5:$B$53,0))</f>
        <v>0.97902000000000011</v>
      </c>
    </row>
    <row r="32" spans="1:33" x14ac:dyDescent="0.3">
      <c r="A32" t="s">
        <v>184</v>
      </c>
      <c r="B32" t="s">
        <v>185</v>
      </c>
      <c r="C32" s="38" t="s">
        <v>182</v>
      </c>
      <c r="D32" t="s">
        <v>186</v>
      </c>
      <c r="E32" t="s">
        <v>417</v>
      </c>
      <c r="G32" s="10">
        <v>10.841269680819993</v>
      </c>
      <c r="H32" t="s">
        <v>159</v>
      </c>
      <c r="I32">
        <v>-1.1307684292341853</v>
      </c>
      <c r="J32" s="10">
        <f t="shared" si="2"/>
        <v>-6.1307684292341857</v>
      </c>
      <c r="K32" s="49"/>
      <c r="L32" s="10">
        <f t="shared" si="3"/>
        <v>-5.374508999999998</v>
      </c>
      <c r="M32">
        <f t="shared" si="0"/>
        <v>4.2217353014618742E-6</v>
      </c>
      <c r="N32">
        <f t="shared" si="1"/>
        <v>1.9002936563214692</v>
      </c>
      <c r="O32" s="10">
        <f t="shared" si="7"/>
        <v>1.9002936563214692</v>
      </c>
      <c r="P32" s="10" t="s">
        <v>159</v>
      </c>
      <c r="R32">
        <f t="shared" si="4"/>
        <v>-0.37450899999999798</v>
      </c>
      <c r="S32">
        <f>$S$3*INDEX(Descriptors!I$5:I$53,MATCH(SingleSite_QSAR1!$A32,Descriptors!$B$5:$B$53,0))</f>
        <v>11.89212</v>
      </c>
      <c r="T32">
        <f>$T$3*INDEX(Descriptors!J$5:J$53,MATCH(SingleSite_QSAR1!$A32,Descriptors!$B$5:$B$53,0))</f>
        <v>-4.4179199999999996</v>
      </c>
      <c r="U32">
        <f>$U$3*INDEX(Descriptors!S$5:S$53,MATCH(SingleSite_QSAR1!$A32,Descriptors!$B$5:$B$53,0))</f>
        <v>-5.2953600000000005</v>
      </c>
      <c r="V32">
        <f>$V$3*INDEX(Descriptors!O$5:O$53,MATCH(SingleSite_QSAR1!$A32,Descriptors!$B$5:$B$53,0))</f>
        <v>-15.218112</v>
      </c>
      <c r="W32">
        <f>$W$3*INDEX(Descriptors!X$5:X$53,MATCH(SingleSite_QSAR1!$A32,Descriptors!$B$5:$B$53,0))</f>
        <v>-11.513078999999999</v>
      </c>
      <c r="X32">
        <f>$X$3*INDEX(Descriptors!Y$5:Y$53,MATCH(SingleSite_QSAR1!$A32,Descriptors!$B$5:$B$53,0))</f>
        <v>8.5941020000000012</v>
      </c>
      <c r="Y32">
        <f>$Y$3*INDEX(Descriptors!AA$5:AA$53,MATCH(SingleSite_QSAR1!$A32,Descriptors!$B$5:$B$53,0))</f>
        <v>24.334526</v>
      </c>
      <c r="Z32">
        <f>$Z$3*INDEX(Descriptors!AB$5:AB$53,MATCH(SingleSite_QSAR1!$A32,Descriptors!$B$5:$B$53,0))</f>
        <v>-1.2536160000000001</v>
      </c>
      <c r="AA32">
        <f>$AA$3*INDEX(Descriptors!P$5:P$53,MATCH(SingleSite_QSAR1!$A32,Descriptors!$B$5:$B$53,0))</f>
        <v>-6.0139999999999999E-2</v>
      </c>
      <c r="AB32">
        <f>$AB$3*INDEX(Descriptors!Q$5:Q$53,MATCH(SingleSite_QSAR1!$A32,Descriptors!$B$5:$B$53,0))</f>
        <v>0.48971999999999999</v>
      </c>
      <c r="AC32">
        <f>$AC$3*INDEX(Descriptors!R$5:R$53,MATCH(SingleSite_QSAR1!$A32,Descriptors!$B$5:$B$53,0))</f>
        <v>-0.28560000000000002</v>
      </c>
      <c r="AD32">
        <f>$AD$3*INDEX(Descriptors!AC$5:AC$53,MATCH(SingleSite_QSAR1!$A32,Descriptors!$B$5:$B$53,0))</f>
        <v>0</v>
      </c>
      <c r="AE32">
        <f>$AE$3*INDEX(Descriptors!AD$5:AD$53,MATCH(SingleSite_QSAR1!$A32,Descriptors!$B$5:$B$53,0))</f>
        <v>1.7447999999999999</v>
      </c>
      <c r="AF32">
        <f>$AF$3*INDEX(Descriptors!AE$5:AE$53,MATCH(SingleSite_QSAR1!$A32,Descriptors!$B$5:$B$53,0))</f>
        <v>-1.6689700000000001</v>
      </c>
      <c r="AG32">
        <f>$AG$3*INDEX(Descriptors!Z$5:Z$53,MATCH(SingleSite_QSAR1!$A32,Descriptors!$B$5:$B$53,0))</f>
        <v>0.97902000000000011</v>
      </c>
    </row>
    <row r="33" spans="1:33" x14ac:dyDescent="0.3">
      <c r="A33" t="s">
        <v>187</v>
      </c>
      <c r="B33" t="s">
        <v>188</v>
      </c>
      <c r="C33" s="38" t="s">
        <v>182</v>
      </c>
      <c r="D33" t="s">
        <v>189</v>
      </c>
      <c r="E33" t="s">
        <v>417</v>
      </c>
      <c r="G33" s="10">
        <v>94.486518895825554</v>
      </c>
      <c r="H33" t="s">
        <v>159</v>
      </c>
      <c r="I33">
        <v>-2.0710581302942868</v>
      </c>
      <c r="J33" s="10">
        <f t="shared" si="2"/>
        <v>-7.0710581302942863</v>
      </c>
      <c r="K33" s="49"/>
      <c r="L33" s="10">
        <f t="shared" si="3"/>
        <v>-5.1462639999999968</v>
      </c>
      <c r="M33">
        <f t="shared" si="0"/>
        <v>7.1406212827189673E-6</v>
      </c>
      <c r="N33">
        <f t="shared" si="1"/>
        <v>1.1235068342654948</v>
      </c>
      <c r="O33" s="10">
        <f t="shared" si="7"/>
        <v>1.1235068342654948</v>
      </c>
      <c r="P33" s="10" t="s">
        <v>159</v>
      </c>
      <c r="R33">
        <f t="shared" si="4"/>
        <v>-0.14626399999999684</v>
      </c>
      <c r="S33">
        <f>$S$3*INDEX(Descriptors!I$5:I$53,MATCH(SingleSite_QSAR1!$A33,Descriptors!$B$5:$B$53,0))</f>
        <v>11.89212</v>
      </c>
      <c r="T33">
        <f>$T$3*INDEX(Descriptors!J$5:J$53,MATCH(SingleSite_QSAR1!$A33,Descriptors!$B$5:$B$53,0))</f>
        <v>-4.4179199999999996</v>
      </c>
      <c r="U33">
        <f>$U$3*INDEX(Descriptors!S$5:S$53,MATCH(SingleSite_QSAR1!$A33,Descriptors!$B$5:$B$53,0))</f>
        <v>-5.2953600000000005</v>
      </c>
      <c r="V33">
        <f>$V$3*INDEX(Descriptors!O$5:O$53,MATCH(SingleSite_QSAR1!$A33,Descriptors!$B$5:$B$53,0))</f>
        <v>-15.218112</v>
      </c>
      <c r="W33">
        <f>$W$3*INDEX(Descriptors!X$5:X$53,MATCH(SingleSite_QSAR1!$A33,Descriptors!$B$5:$B$53,0))</f>
        <v>-11.570357999999999</v>
      </c>
      <c r="X33">
        <f>$X$3*INDEX(Descriptors!Y$5:Y$53,MATCH(SingleSite_QSAR1!$A33,Descriptors!$B$5:$B$53,0))</f>
        <v>8.6079299999999996</v>
      </c>
      <c r="Y33">
        <f>$Y$3*INDEX(Descriptors!AA$5:AA$53,MATCH(SingleSite_QSAR1!$A33,Descriptors!$B$5:$B$53,0))</f>
        <v>24.371202</v>
      </c>
      <c r="Z33">
        <f>$Z$3*INDEX(Descriptors!AB$5:AB$53,MATCH(SingleSite_QSAR1!$A33,Descriptors!$B$5:$B$53,0))</f>
        <v>-1.2536160000000001</v>
      </c>
      <c r="AA33">
        <f>$AA$3*INDEX(Descriptors!P$5:P$53,MATCH(SingleSite_QSAR1!$A33,Descriptors!$B$5:$B$53,0))</f>
        <v>-6.0139999999999999E-2</v>
      </c>
      <c r="AB33">
        <f>$AB$3*INDEX(Descriptors!Q$5:Q$53,MATCH(SingleSite_QSAR1!$A33,Descriptors!$B$5:$B$53,0))</f>
        <v>0.48971999999999999</v>
      </c>
      <c r="AC33">
        <f>$AC$3*INDEX(Descriptors!R$5:R$53,MATCH(SingleSite_QSAR1!$A33,Descriptors!$B$5:$B$53,0))</f>
        <v>-0.28560000000000002</v>
      </c>
      <c r="AD33">
        <f>$AD$3*INDEX(Descriptors!AC$5:AC$53,MATCH(SingleSite_QSAR1!$A33,Descriptors!$B$5:$B$53,0))</f>
        <v>0</v>
      </c>
      <c r="AE33">
        <f>$AE$3*INDEX(Descriptors!AD$5:AD$53,MATCH(SingleSite_QSAR1!$A33,Descriptors!$B$5:$B$53,0))</f>
        <v>2.0467499999999998</v>
      </c>
      <c r="AF33">
        <f>$AF$3*INDEX(Descriptors!AE$5:AE$53,MATCH(SingleSite_QSAR1!$A33,Descriptors!$B$5:$B$53,0))</f>
        <v>-1.9235700000000002</v>
      </c>
      <c r="AG33">
        <f>$AG$3*INDEX(Descriptors!Z$5:Z$53,MATCH(SingleSite_QSAR1!$A33,Descriptors!$B$5:$B$53,0))</f>
        <v>1.16669</v>
      </c>
    </row>
    <row r="34" spans="1:33" x14ac:dyDescent="0.3">
      <c r="A34" s="2" t="s">
        <v>368</v>
      </c>
      <c r="B34" t="s">
        <v>190</v>
      </c>
      <c r="C34" s="39" t="s">
        <v>191</v>
      </c>
      <c r="D34" s="2" t="s">
        <v>192</v>
      </c>
      <c r="E34" t="s">
        <v>418</v>
      </c>
      <c r="G34" s="10">
        <v>5.9854334657164827</v>
      </c>
      <c r="H34" t="s">
        <v>223</v>
      </c>
      <c r="I34">
        <v>-3.4350767534233011</v>
      </c>
      <c r="J34" s="10">
        <f t="shared" si="2"/>
        <v>-8.4350767534233011</v>
      </c>
      <c r="K34" s="49"/>
      <c r="L34" s="10">
        <f t="shared" si="3"/>
        <v>-5.3779869999999921</v>
      </c>
      <c r="M34">
        <f t="shared" si="0"/>
        <v>4.1880610130721237E-6</v>
      </c>
      <c r="N34">
        <f t="shared" si="1"/>
        <v>1.9155730508690767</v>
      </c>
      <c r="O34" s="10">
        <f t="shared" si="7"/>
        <v>1.9155730508690767</v>
      </c>
      <c r="P34" s="10" t="s">
        <v>159</v>
      </c>
      <c r="R34">
        <f t="shared" si="4"/>
        <v>-0.37798699999999208</v>
      </c>
      <c r="S34">
        <f>$S$3*INDEX(Descriptors!I$5:I$53,MATCH(SingleSite_QSAR1!$A34,Descriptors!$B$5:$B$53,0))</f>
        <v>11.89212</v>
      </c>
      <c r="T34">
        <f>$T$3*INDEX(Descriptors!J$5:J$53,MATCH(SingleSite_QSAR1!$A34,Descriptors!$B$5:$B$53,0))</f>
        <v>-4.4179199999999996</v>
      </c>
      <c r="U34">
        <f>$U$3*INDEX(Descriptors!S$5:S$53,MATCH(SingleSite_QSAR1!$A34,Descriptors!$B$5:$B$53,0))</f>
        <v>-5.2214400000000003</v>
      </c>
      <c r="V34">
        <f>$V$3*INDEX(Descriptors!O$5:O$53,MATCH(SingleSite_QSAR1!$A34,Descriptors!$B$5:$B$53,0))</f>
        <v>-15.218112</v>
      </c>
      <c r="W34">
        <f>$W$3*INDEX(Descriptors!X$5:X$53,MATCH(SingleSite_QSAR1!$A34,Descriptors!$B$5:$B$53,0))</f>
        <v>-11.551264999999999</v>
      </c>
      <c r="X34">
        <f>$X$3*INDEX(Descriptors!Y$5:Y$53,MATCH(SingleSite_QSAR1!$A34,Descriptors!$B$5:$B$53,0))</f>
        <v>8.6701560000000004</v>
      </c>
      <c r="Y34">
        <f>$Y$3*INDEX(Descriptors!AA$5:AA$53,MATCH(SingleSite_QSAR1!$A34,Descriptors!$B$5:$B$53,0))</f>
        <v>24.389540000000004</v>
      </c>
      <c r="Z34">
        <f>$Z$3*INDEX(Descriptors!AB$5:AB$53,MATCH(SingleSite_QSAR1!$A34,Descriptors!$B$5:$B$53,0))</f>
        <v>-1.2536160000000001</v>
      </c>
      <c r="AA34">
        <f>$AA$3*INDEX(Descriptors!P$5:P$53,MATCH(SingleSite_QSAR1!$A34,Descriptors!$B$5:$B$53,0))</f>
        <v>-6.0139999999999999E-2</v>
      </c>
      <c r="AB34">
        <f>$AB$3*INDEX(Descriptors!Q$5:Q$53,MATCH(SingleSite_QSAR1!$A34,Descriptors!$B$5:$B$53,0))</f>
        <v>0.48971999999999999</v>
      </c>
      <c r="AC34">
        <f>$AC$3*INDEX(Descriptors!R$5:R$53,MATCH(SingleSite_QSAR1!$A34,Descriptors!$B$5:$B$53,0))</f>
        <v>-0.28560000000000002</v>
      </c>
      <c r="AD34">
        <f>$AD$3*INDEX(Descriptors!AC$5:AC$53,MATCH(SingleSite_QSAR1!$A34,Descriptors!$B$5:$B$53,0))</f>
        <v>0</v>
      </c>
      <c r="AE34">
        <f>$AE$3*INDEX(Descriptors!AD$5:AD$53,MATCH(SingleSite_QSAR1!$A34,Descriptors!$B$5:$B$53,0))</f>
        <v>1.5790499999999998</v>
      </c>
      <c r="AF34">
        <f>$AF$3*INDEX(Descriptors!AE$5:AE$53,MATCH(SingleSite_QSAR1!$A34,Descriptors!$B$5:$B$53,0))</f>
        <v>-1.6475300000000002</v>
      </c>
      <c r="AG34">
        <f>$AG$3*INDEX(Descriptors!Z$5:Z$53,MATCH(SingleSite_QSAR1!$A34,Descriptors!$B$5:$B$53,0))</f>
        <v>0.95304999999999995</v>
      </c>
    </row>
    <row r="35" spans="1:33" x14ac:dyDescent="0.3">
      <c r="A35" t="s">
        <v>193</v>
      </c>
      <c r="B35" t="s">
        <v>194</v>
      </c>
      <c r="C35" s="38" t="s">
        <v>191</v>
      </c>
      <c r="D35" t="s">
        <v>195</v>
      </c>
      <c r="E35" t="s">
        <v>418</v>
      </c>
      <c r="G35" s="10">
        <v>346.1724579052443</v>
      </c>
      <c r="H35" t="s">
        <v>159</v>
      </c>
      <c r="I35">
        <v>-2.6349807931083289</v>
      </c>
      <c r="J35" s="10">
        <f t="shared" si="2"/>
        <v>-7.6349807931083289</v>
      </c>
      <c r="K35" s="49"/>
      <c r="L35" s="10">
        <f t="shared" si="3"/>
        <v>-5.0356299999999958</v>
      </c>
      <c r="M35">
        <f t="shared" si="0"/>
        <v>9.2123408887417586E-6</v>
      </c>
      <c r="N35">
        <f t="shared" si="1"/>
        <v>0.87084671626085897</v>
      </c>
      <c r="O35" s="10">
        <f t="shared" si="7"/>
        <v>0.87084671626085897</v>
      </c>
      <c r="P35" s="10" t="s">
        <v>159</v>
      </c>
      <c r="R35">
        <f t="shared" si="4"/>
        <v>-3.5629999999995832E-2</v>
      </c>
      <c r="S35">
        <f>$S$3*INDEX(Descriptors!I$5:I$53,MATCH(SingleSite_QSAR1!$A35,Descriptors!$B$5:$B$53,0))</f>
        <v>11.89212</v>
      </c>
      <c r="T35">
        <f>$T$3*INDEX(Descriptors!J$5:J$53,MATCH(SingleSite_QSAR1!$A35,Descriptors!$B$5:$B$53,0))</f>
        <v>-4.4179199999999996</v>
      </c>
      <c r="U35">
        <f>$U$3*INDEX(Descriptors!S$5:S$53,MATCH(SingleSite_QSAR1!$A35,Descriptors!$B$5:$B$53,0))</f>
        <v>-5.2214400000000003</v>
      </c>
      <c r="V35">
        <f>$V$3*INDEX(Descriptors!O$5:O$53,MATCH(SingleSite_QSAR1!$A35,Descriptors!$B$5:$B$53,0))</f>
        <v>-15.218112</v>
      </c>
      <c r="W35">
        <f>$W$3*INDEX(Descriptors!X$5:X$53,MATCH(SingleSite_QSAR1!$A35,Descriptors!$B$5:$B$53,0))</f>
        <v>-11.799474</v>
      </c>
      <c r="X35">
        <f>$X$3*INDEX(Descriptors!Y$5:Y$53,MATCH(SingleSite_QSAR1!$A35,Descriptors!$B$5:$B$53,0))</f>
        <v>8.7116399999999992</v>
      </c>
      <c r="Y35">
        <f>$Y$3*INDEX(Descriptors!AA$5:AA$53,MATCH(SingleSite_QSAR1!$A35,Descriptors!$B$5:$B$53,0))</f>
        <v>24.462892000000004</v>
      </c>
      <c r="Z35">
        <f>$Z$3*INDEX(Descriptors!AB$5:AB$53,MATCH(SingleSite_QSAR1!$A35,Descriptors!$B$5:$B$53,0))</f>
        <v>-1.2536160000000001</v>
      </c>
      <c r="AA35">
        <f>$AA$3*INDEX(Descriptors!P$5:P$53,MATCH(SingleSite_QSAR1!$A35,Descriptors!$B$5:$B$53,0))</f>
        <v>-6.0139999999999999E-2</v>
      </c>
      <c r="AB35">
        <f>$AB$3*INDEX(Descriptors!Q$5:Q$53,MATCH(SingleSite_QSAR1!$A35,Descriptors!$B$5:$B$53,0))</f>
        <v>0.48971999999999999</v>
      </c>
      <c r="AC35">
        <f>$AC$3*INDEX(Descriptors!R$5:R$53,MATCH(SingleSite_QSAR1!$A35,Descriptors!$B$5:$B$53,0))</f>
        <v>-0.28560000000000002</v>
      </c>
      <c r="AD35">
        <f>$AD$3*INDEX(Descriptors!AC$5:AC$53,MATCH(SingleSite_QSAR1!$A35,Descriptors!$B$5:$B$53,0))</f>
        <v>0</v>
      </c>
      <c r="AE35">
        <f>$AE$3*INDEX(Descriptors!AD$5:AD$53,MATCH(SingleSite_QSAR1!$A35,Descriptors!$B$5:$B$53,0))</f>
        <v>2.1829499999999999</v>
      </c>
      <c r="AF35">
        <f>$AF$3*INDEX(Descriptors!AE$5:AE$53,MATCH(SingleSite_QSAR1!$A35,Descriptors!$B$5:$B$53,0))</f>
        <v>-2.1446700000000001</v>
      </c>
      <c r="AG35">
        <f>$AG$3*INDEX(Descriptors!Z$5:Z$53,MATCH(SingleSite_QSAR1!$A35,Descriptors!$B$5:$B$53,0))</f>
        <v>1.32202</v>
      </c>
    </row>
    <row r="36" spans="1:33" x14ac:dyDescent="0.3">
      <c r="A36" t="s">
        <v>328</v>
      </c>
      <c r="B36" t="s">
        <v>228</v>
      </c>
      <c r="C36" s="38" t="s">
        <v>191</v>
      </c>
      <c r="D36" t="s">
        <v>229</v>
      </c>
      <c r="E36" t="s">
        <v>418</v>
      </c>
      <c r="G36" s="10">
        <v>15.000000000000023</v>
      </c>
      <c r="H36" t="s">
        <v>159</v>
      </c>
      <c r="I36">
        <v>-1.2717795404894361</v>
      </c>
      <c r="J36" s="10">
        <f t="shared" si="2"/>
        <v>-6.2717795404894359</v>
      </c>
      <c r="K36" s="49"/>
      <c r="L36" s="10">
        <f t="shared" si="3"/>
        <v>-5.070762000000002</v>
      </c>
      <c r="M36">
        <f t="shared" ref="M36" si="10">10^(L36)</f>
        <v>8.4964596642498257E-6</v>
      </c>
      <c r="N36">
        <f t="shared" ref="N36" si="11">(LN(2)/(M36))/(60*60*24)</f>
        <v>0.94422113786904383</v>
      </c>
      <c r="O36" s="10">
        <f t="shared" si="7"/>
        <v>0.94422113786904383</v>
      </c>
      <c r="P36" s="10" t="s">
        <v>159</v>
      </c>
      <c r="R36">
        <f t="shared" si="4"/>
        <v>-7.076200000000199E-2</v>
      </c>
      <c r="S36">
        <f>$S$3*INDEX(Descriptors!I$5:I$53,MATCH(SingleSite_QSAR1!$A36,Descriptors!$B$5:$B$53,0))</f>
        <v>11.89212</v>
      </c>
      <c r="T36">
        <f>$T$3*INDEX(Descriptors!J$5:J$53,MATCH(SingleSite_QSAR1!$A36,Descriptors!$B$5:$B$53,0))</f>
        <v>-4.4179199999999996</v>
      </c>
      <c r="U36">
        <f>$U$3*INDEX(Descriptors!S$5:S$53,MATCH(SingleSite_QSAR1!$A36,Descriptors!$B$5:$B$53,0))</f>
        <v>-5.2214400000000003</v>
      </c>
      <c r="V36">
        <f>$V$3*INDEX(Descriptors!O$5:O$53,MATCH(SingleSite_QSAR1!$A36,Descriptors!$B$5:$B$53,0))</f>
        <v>-15.218112</v>
      </c>
      <c r="W36">
        <f>$W$3*INDEX(Descriptors!X$5:X$53,MATCH(SingleSite_QSAR1!$A36,Descriptors!$B$5:$B$53,0))</f>
        <v>-11.914032000000001</v>
      </c>
      <c r="X36">
        <f>$X$3*INDEX(Descriptors!Y$5:Y$53,MATCH(SingleSite_QSAR1!$A36,Descriptors!$B$5:$B$53,0))</f>
        <v>8.7669519999999999</v>
      </c>
      <c r="Y36">
        <f>$Y$3*INDEX(Descriptors!AA$5:AA$53,MATCH(SingleSite_QSAR1!$A36,Descriptors!$B$5:$B$53,0))</f>
        <v>24.517906</v>
      </c>
      <c r="Z36">
        <f>$Z$3*INDEX(Descriptors!AB$5:AB$53,MATCH(SingleSite_QSAR1!$A36,Descriptors!$B$5:$B$53,0))</f>
        <v>-1.2536160000000001</v>
      </c>
      <c r="AA36">
        <f>$AA$3*INDEX(Descriptors!P$5:P$53,MATCH(SingleSite_QSAR1!$A36,Descriptors!$B$5:$B$53,0))</f>
        <v>-6.0139999999999999E-2</v>
      </c>
      <c r="AB36">
        <f>$AB$3*INDEX(Descriptors!Q$5:Q$53,MATCH(SingleSite_QSAR1!$A36,Descriptors!$B$5:$B$53,0))</f>
        <v>0.48971999999999999</v>
      </c>
      <c r="AC36">
        <f>$AC$3*INDEX(Descriptors!R$5:R$53,MATCH(SingleSite_QSAR1!$A36,Descriptors!$B$5:$B$53,0))</f>
        <v>-0.28560000000000002</v>
      </c>
      <c r="AD36">
        <f>$AD$3*INDEX(Descriptors!AC$5:AC$53,MATCH(SingleSite_QSAR1!$A36,Descriptors!$B$5:$B$53,0))</f>
        <v>0</v>
      </c>
      <c r="AE36">
        <f>$AE$3*INDEX(Descriptors!AD$5:AD$53,MATCH(SingleSite_QSAR1!$A36,Descriptors!$B$5:$B$53,0))</f>
        <v>2.1833999999999998</v>
      </c>
      <c r="AF36">
        <f>$AF$3*INDEX(Descriptors!AE$5:AE$53,MATCH(SingleSite_QSAR1!$A36,Descriptors!$B$5:$B$53,0))</f>
        <v>-2.2558900000000004</v>
      </c>
      <c r="AG36">
        <f>$AG$3*INDEX(Descriptors!Z$5:Z$53,MATCH(SingleSite_QSAR1!$A36,Descriptors!$B$5:$B$53,0))</f>
        <v>1.4018900000000001</v>
      </c>
    </row>
    <row r="37" spans="1:33" x14ac:dyDescent="0.3">
      <c r="C37" s="4"/>
      <c r="D37" s="4"/>
      <c r="E37" s="4"/>
      <c r="F37" s="4"/>
      <c r="I37" t="s">
        <v>334</v>
      </c>
      <c r="M37"/>
      <c r="N37"/>
      <c r="O37"/>
      <c r="P37"/>
    </row>
    <row r="38" spans="1:33" x14ac:dyDescent="0.3">
      <c r="D38" s="4"/>
      <c r="E38" s="4"/>
      <c r="F38" s="4"/>
      <c r="I38" s="13" t="s">
        <v>330</v>
      </c>
      <c r="J38" s="10" t="s">
        <v>370</v>
      </c>
      <c r="L38" s="10" t="s">
        <v>96</v>
      </c>
      <c r="M38"/>
      <c r="N38"/>
      <c r="O38"/>
      <c r="P38"/>
    </row>
    <row r="39" spans="1:33" x14ac:dyDescent="0.3">
      <c r="A39" s="1" t="s">
        <v>196</v>
      </c>
      <c r="J39" s="10" t="s">
        <v>331</v>
      </c>
      <c r="L39" s="10" t="s">
        <v>331</v>
      </c>
      <c r="M39"/>
      <c r="N39"/>
      <c r="O39"/>
      <c r="P39"/>
    </row>
    <row r="40" spans="1:33" x14ac:dyDescent="0.3">
      <c r="A40" t="s">
        <v>197</v>
      </c>
      <c r="B40" t="s">
        <v>198</v>
      </c>
      <c r="C40" s="40" t="s">
        <v>65</v>
      </c>
      <c r="D40" t="s">
        <v>167</v>
      </c>
      <c r="E40" t="s">
        <v>416</v>
      </c>
      <c r="G40" s="10">
        <v>1.3332975403460572</v>
      </c>
      <c r="H40" t="s">
        <v>134</v>
      </c>
      <c r="J40" s="10">
        <v>-2.0622528672676688</v>
      </c>
      <c r="L40" s="10">
        <f>R40-7</f>
        <v>-0.98298699999999606</v>
      </c>
      <c r="M40">
        <f t="shared" ref="M40:M73" si="12">10^(L40)</f>
        <v>0.10399512948557009</v>
      </c>
      <c r="N40">
        <f t="shared" ref="N40:N73" si="13">(LN(2)/(M40))/(60*60*24)</f>
        <v>7.7143389807977268E-5</v>
      </c>
      <c r="O40" s="15">
        <f t="shared" ref="O40:O50" si="14">N40*24*60</f>
        <v>0.11108648132348727</v>
      </c>
      <c r="P40" t="s">
        <v>134</v>
      </c>
      <c r="R40">
        <f>-8.696+SUM(S40:AG40)</f>
        <v>6.0170130000000039</v>
      </c>
      <c r="S40">
        <f>$S$3*INDEX(Descriptors!I$5:I$53,MATCH(SingleSite_QSAR1!$A40,Descriptors!$B$5:$B$53,0))</f>
        <v>14.61082</v>
      </c>
      <c r="T40">
        <f>$T$3*INDEX(Descriptors!J$5:J$53,MATCH(SingleSite_QSAR1!$A40,Descriptors!$B$5:$B$53,0))</f>
        <v>-0.88919999999999999</v>
      </c>
      <c r="U40">
        <f>$U$3*INDEX(Descriptors!S$5:S$53,MATCH(SingleSite_QSAR1!$A40,Descriptors!$B$5:$B$53,0))</f>
        <v>-5.3020800000000001</v>
      </c>
      <c r="V40">
        <f>$V$3*INDEX(Descriptors!O$5:O$53,MATCH(SingleSite_QSAR1!$A40,Descriptors!$B$5:$B$53,0))</f>
        <v>-15.143071999999998</v>
      </c>
      <c r="W40">
        <f>$W$3*INDEX(Descriptors!X$5:X$53,MATCH(SingleSite_QSAR1!$A40,Descriptors!$B$5:$B$53,0))</f>
        <v>-8.7255009999999995</v>
      </c>
      <c r="X40">
        <f>$X$3*INDEX(Descriptors!Y$5:Y$53,MATCH(SingleSite_QSAR1!$A40,Descriptors!$B$5:$B$53,0))</f>
        <v>6.9139999999999997</v>
      </c>
      <c r="Y40">
        <f>$Y$3*INDEX(Descriptors!AA$5:AA$53,MATCH(SingleSite_QSAR1!$A40,Descriptors!$B$5:$B$53,0))</f>
        <v>23.931090000000001</v>
      </c>
      <c r="Z40">
        <f>$Z$3*INDEX(Descriptors!AB$5:AB$53,MATCH(SingleSite_QSAR1!$A40,Descriptors!$B$5:$B$53,0))</f>
        <v>-1.619254</v>
      </c>
      <c r="AA40">
        <f>$AA$3*INDEX(Descriptors!P$5:P$53,MATCH(SingleSite_QSAR1!$A40,Descriptors!$B$5:$B$53,0))</f>
        <v>2.4251300000000002</v>
      </c>
      <c r="AB40">
        <f>$AB$3*INDEX(Descriptors!Q$5:Q$53,MATCH(SingleSite_QSAR1!$A40,Descriptors!$B$5:$B$53,0))</f>
        <v>-1.56948</v>
      </c>
      <c r="AC40">
        <f>$AC$3*INDEX(Descriptors!R$5:R$53,MATCH(SingleSite_QSAR1!$A40,Descriptors!$B$5:$B$53,0))</f>
        <v>-0.15540000000000001</v>
      </c>
      <c r="AD40">
        <f>$AD$3*INDEX(Descriptors!AC$5:AC$53,MATCH(SingleSite_QSAR1!$A40,Descriptors!$B$5:$B$53,0))</f>
        <v>0</v>
      </c>
      <c r="AE40">
        <f>$AE$3*INDEX(Descriptors!AD$5:AD$53,MATCH(SingleSite_QSAR1!$A40,Descriptors!$B$5:$B$53,0))</f>
        <v>0.55034999999999989</v>
      </c>
      <c r="AF40">
        <f>$AF$3*INDEX(Descriptors!AE$5:AE$53,MATCH(SingleSite_QSAR1!$A40,Descriptors!$B$5:$B$53,0))</f>
        <v>-0.47168000000000004</v>
      </c>
      <c r="AG40">
        <f>$AG$3*INDEX(Descriptors!Z$5:Z$53,MATCH(SingleSite_QSAR1!$A40,Descriptors!$B$5:$B$53,0))</f>
        <v>0.15729000000000001</v>
      </c>
    </row>
    <row r="41" spans="1:33" x14ac:dyDescent="0.3">
      <c r="A41" t="s">
        <v>197</v>
      </c>
      <c r="B41" t="s">
        <v>198</v>
      </c>
      <c r="C41" s="40" t="s">
        <v>65</v>
      </c>
      <c r="D41" t="s">
        <v>167</v>
      </c>
      <c r="E41" s="2" t="s">
        <v>416</v>
      </c>
      <c r="G41" s="10">
        <v>1.5003185726405739</v>
      </c>
      <c r="H41" t="s">
        <v>134</v>
      </c>
      <c r="J41" s="10">
        <v>-2.1135092748275182</v>
      </c>
      <c r="L41" s="10">
        <f t="shared" ref="L41:L73" si="15">R41-7</f>
        <v>-0.98298699999999606</v>
      </c>
      <c r="M41">
        <f t="shared" si="12"/>
        <v>0.10399512948557009</v>
      </c>
      <c r="N41">
        <f t="shared" si="13"/>
        <v>7.7143389807977268E-5</v>
      </c>
      <c r="O41" s="15">
        <f t="shared" si="14"/>
        <v>0.11108648132348727</v>
      </c>
      <c r="P41" t="s">
        <v>134</v>
      </c>
      <c r="R41">
        <f t="shared" ref="R41:R73" si="16">-8.696+SUM(S41:AG41)</f>
        <v>6.0170130000000039</v>
      </c>
      <c r="S41">
        <f>$S$3*INDEX(Descriptors!I$5:I$53,MATCH(SingleSite_QSAR1!$A41,Descriptors!$B$5:$B$53,0))</f>
        <v>14.61082</v>
      </c>
      <c r="T41">
        <f>$T$3*INDEX(Descriptors!J$5:J$53,MATCH(SingleSite_QSAR1!$A41,Descriptors!$B$5:$B$53,0))</f>
        <v>-0.88919999999999999</v>
      </c>
      <c r="U41">
        <f>$U$3*INDEX(Descriptors!S$5:S$53,MATCH(SingleSite_QSAR1!$A41,Descriptors!$B$5:$B$53,0))</f>
        <v>-5.3020800000000001</v>
      </c>
      <c r="V41">
        <f>$V$3*INDEX(Descriptors!O$5:O$53,MATCH(SingleSite_QSAR1!$A41,Descriptors!$B$5:$B$53,0))</f>
        <v>-15.143071999999998</v>
      </c>
      <c r="W41">
        <f>$W$3*INDEX(Descriptors!X$5:X$53,MATCH(SingleSite_QSAR1!$A41,Descriptors!$B$5:$B$53,0))</f>
        <v>-8.7255009999999995</v>
      </c>
      <c r="X41">
        <f>$X$3*INDEX(Descriptors!Y$5:Y$53,MATCH(SingleSite_QSAR1!$A41,Descriptors!$B$5:$B$53,0))</f>
        <v>6.9139999999999997</v>
      </c>
      <c r="Y41">
        <f>$Y$3*INDEX(Descriptors!AA$5:AA$53,MATCH(SingleSite_QSAR1!$A41,Descriptors!$B$5:$B$53,0))</f>
        <v>23.931090000000001</v>
      </c>
      <c r="Z41">
        <f>$Z$3*INDEX(Descriptors!AB$5:AB$53,MATCH(SingleSite_QSAR1!$A41,Descriptors!$B$5:$B$53,0))</f>
        <v>-1.619254</v>
      </c>
      <c r="AA41">
        <f>$AA$3*INDEX(Descriptors!P$5:P$53,MATCH(SingleSite_QSAR1!$A41,Descriptors!$B$5:$B$53,0))</f>
        <v>2.4251300000000002</v>
      </c>
      <c r="AB41">
        <f>$AB$3*INDEX(Descriptors!Q$5:Q$53,MATCH(SingleSite_QSAR1!$A41,Descriptors!$B$5:$B$53,0))</f>
        <v>-1.56948</v>
      </c>
      <c r="AC41">
        <f>$AC$3*INDEX(Descriptors!R$5:R$53,MATCH(SingleSite_QSAR1!$A41,Descriptors!$B$5:$B$53,0))</f>
        <v>-0.15540000000000001</v>
      </c>
      <c r="AD41">
        <f>$AD$3*INDEX(Descriptors!AC$5:AC$53,MATCH(SingleSite_QSAR1!$A41,Descriptors!$B$5:$B$53,0))</f>
        <v>0</v>
      </c>
      <c r="AE41">
        <f>$AE$3*INDEX(Descriptors!AD$5:AD$53,MATCH(SingleSite_QSAR1!$A41,Descriptors!$B$5:$B$53,0))</f>
        <v>0.55034999999999989</v>
      </c>
      <c r="AF41">
        <f>$AF$3*INDEX(Descriptors!AE$5:AE$53,MATCH(SingleSite_QSAR1!$A41,Descriptors!$B$5:$B$53,0))</f>
        <v>-0.47168000000000004</v>
      </c>
      <c r="AG41">
        <f>$AG$3*INDEX(Descriptors!Z$5:Z$53,MATCH(SingleSite_QSAR1!$A41,Descriptors!$B$5:$B$53,0))</f>
        <v>0.15729000000000001</v>
      </c>
    </row>
    <row r="42" spans="1:33" x14ac:dyDescent="0.3">
      <c r="A42" s="2" t="s">
        <v>197</v>
      </c>
      <c r="B42" s="2" t="s">
        <v>198</v>
      </c>
      <c r="C42" s="43" t="s">
        <v>65</v>
      </c>
      <c r="D42" s="2" t="s">
        <v>167</v>
      </c>
      <c r="E42" t="s">
        <v>416</v>
      </c>
      <c r="F42" s="2"/>
      <c r="G42" s="10">
        <v>3.5220893321135418</v>
      </c>
      <c r="H42" t="s">
        <v>134</v>
      </c>
      <c r="J42" s="10">
        <v>-2.4841261562883208</v>
      </c>
      <c r="L42" s="10">
        <f t="shared" si="15"/>
        <v>-0.98298699999999606</v>
      </c>
      <c r="M42">
        <f t="shared" si="12"/>
        <v>0.10399512948557009</v>
      </c>
      <c r="N42">
        <f t="shared" si="13"/>
        <v>7.7143389807977268E-5</v>
      </c>
      <c r="O42" s="15">
        <f t="shared" si="14"/>
        <v>0.11108648132348727</v>
      </c>
      <c r="P42" t="s">
        <v>134</v>
      </c>
      <c r="R42">
        <f t="shared" si="16"/>
        <v>6.0170130000000039</v>
      </c>
      <c r="S42">
        <f>$S$3*INDEX(Descriptors!I$5:I$53,MATCH(SingleSite_QSAR1!$A42,Descriptors!$B$5:$B$53,0))</f>
        <v>14.61082</v>
      </c>
      <c r="T42">
        <f>$T$3*INDEX(Descriptors!J$5:J$53,MATCH(SingleSite_QSAR1!$A42,Descriptors!$B$5:$B$53,0))</f>
        <v>-0.88919999999999999</v>
      </c>
      <c r="U42">
        <f>$U$3*INDEX(Descriptors!S$5:S$53,MATCH(SingleSite_QSAR1!$A42,Descriptors!$B$5:$B$53,0))</f>
        <v>-5.3020800000000001</v>
      </c>
      <c r="V42">
        <f>$V$3*INDEX(Descriptors!O$5:O$53,MATCH(SingleSite_QSAR1!$A42,Descriptors!$B$5:$B$53,0))</f>
        <v>-15.143071999999998</v>
      </c>
      <c r="W42">
        <f>$W$3*INDEX(Descriptors!X$5:X$53,MATCH(SingleSite_QSAR1!$A42,Descriptors!$B$5:$B$53,0))</f>
        <v>-8.7255009999999995</v>
      </c>
      <c r="X42">
        <f>$X$3*INDEX(Descriptors!Y$5:Y$53,MATCH(SingleSite_QSAR1!$A42,Descriptors!$B$5:$B$53,0))</f>
        <v>6.9139999999999997</v>
      </c>
      <c r="Y42">
        <f>$Y$3*INDEX(Descriptors!AA$5:AA$53,MATCH(SingleSite_QSAR1!$A42,Descriptors!$B$5:$B$53,0))</f>
        <v>23.931090000000001</v>
      </c>
      <c r="Z42">
        <f>$Z$3*INDEX(Descriptors!AB$5:AB$53,MATCH(SingleSite_QSAR1!$A42,Descriptors!$B$5:$B$53,0))</f>
        <v>-1.619254</v>
      </c>
      <c r="AA42">
        <f>$AA$3*INDEX(Descriptors!P$5:P$53,MATCH(SingleSite_QSAR1!$A42,Descriptors!$B$5:$B$53,0))</f>
        <v>2.4251300000000002</v>
      </c>
      <c r="AB42">
        <f>$AB$3*INDEX(Descriptors!Q$5:Q$53,MATCH(SingleSite_QSAR1!$A42,Descriptors!$B$5:$B$53,0))</f>
        <v>-1.56948</v>
      </c>
      <c r="AC42">
        <f>$AC$3*INDEX(Descriptors!R$5:R$53,MATCH(SingleSite_QSAR1!$A42,Descriptors!$B$5:$B$53,0))</f>
        <v>-0.15540000000000001</v>
      </c>
      <c r="AD42">
        <f>$AD$3*INDEX(Descriptors!AC$5:AC$53,MATCH(SingleSite_QSAR1!$A42,Descriptors!$B$5:$B$53,0))</f>
        <v>0</v>
      </c>
      <c r="AE42">
        <f>$AE$3*INDEX(Descriptors!AD$5:AD$53,MATCH(SingleSite_QSAR1!$A42,Descriptors!$B$5:$B$53,0))</f>
        <v>0.55034999999999989</v>
      </c>
      <c r="AF42">
        <f>$AF$3*INDEX(Descriptors!AE$5:AE$53,MATCH(SingleSite_QSAR1!$A42,Descriptors!$B$5:$B$53,0))</f>
        <v>-0.47168000000000004</v>
      </c>
      <c r="AG42">
        <f>$AG$3*INDEX(Descriptors!Z$5:Z$53,MATCH(SingleSite_QSAR1!$A42,Descriptors!$B$5:$B$53,0))</f>
        <v>0.15729000000000001</v>
      </c>
    </row>
    <row r="43" spans="1:33" x14ac:dyDescent="0.3">
      <c r="A43" t="s">
        <v>199</v>
      </c>
      <c r="B43" t="s">
        <v>200</v>
      </c>
      <c r="C43" s="40" t="s">
        <v>65</v>
      </c>
      <c r="D43" s="50" t="s">
        <v>170</v>
      </c>
      <c r="E43" t="s">
        <v>416</v>
      </c>
      <c r="G43" s="10">
        <v>3.5322820423419121</v>
      </c>
      <c r="H43" t="s">
        <v>134</v>
      </c>
      <c r="J43" s="10">
        <v>-2.4853811627668039</v>
      </c>
      <c r="L43" s="10">
        <f t="shared" si="15"/>
        <v>-1.4181919999999995</v>
      </c>
      <c r="M43">
        <f t="shared" si="12"/>
        <v>3.8177545199648978E-2</v>
      </c>
      <c r="N43">
        <f t="shared" si="13"/>
        <v>2.101375761611348E-4</v>
      </c>
      <c r="O43" s="15">
        <f t="shared" si="14"/>
        <v>0.3025981096720341</v>
      </c>
      <c r="P43" t="s">
        <v>134</v>
      </c>
      <c r="R43">
        <f t="shared" si="16"/>
        <v>5.5818080000000005</v>
      </c>
      <c r="S43">
        <f>$S$3*INDEX(Descriptors!I$5:I$53,MATCH(SingleSite_QSAR1!$A43,Descriptors!$B$5:$B$53,0))</f>
        <v>14.628359999999999</v>
      </c>
      <c r="T43">
        <f>$T$3*INDEX(Descriptors!J$5:J$53,MATCH(SingleSite_QSAR1!$A43,Descriptors!$B$5:$B$53,0))</f>
        <v>-0.88919999999999999</v>
      </c>
      <c r="U43">
        <f>$U$3*INDEX(Descriptors!S$5:S$53,MATCH(SingleSite_QSAR1!$A43,Descriptors!$B$5:$B$53,0))</f>
        <v>-5.5339200000000002</v>
      </c>
      <c r="V43">
        <f>$V$3*INDEX(Descriptors!O$5:O$53,MATCH(SingleSite_QSAR1!$A43,Descriptors!$B$5:$B$53,0))</f>
        <v>-15.143071999999998</v>
      </c>
      <c r="W43">
        <f>$W$3*INDEX(Descriptors!X$5:X$53,MATCH(SingleSite_QSAR1!$A43,Descriptors!$B$5:$B$53,0))</f>
        <v>-10.081104</v>
      </c>
      <c r="X43">
        <f>$X$3*INDEX(Descriptors!Y$5:Y$53,MATCH(SingleSite_QSAR1!$A43,Descriptors!$B$5:$B$53,0))</f>
        <v>7.7782499999999999</v>
      </c>
      <c r="Y43">
        <f>$Y$3*INDEX(Descriptors!AA$5:AA$53,MATCH(SingleSite_QSAR1!$A43,Descriptors!$B$5:$B$53,0))</f>
        <v>24.224498000000001</v>
      </c>
      <c r="Z43">
        <f>$Z$3*INDEX(Descriptors!AB$5:AB$53,MATCH(SingleSite_QSAR1!$A43,Descriptors!$B$5:$B$53,0))</f>
        <v>-1.619254</v>
      </c>
      <c r="AA43">
        <f>$AA$3*INDEX(Descriptors!P$5:P$53,MATCH(SingleSite_QSAR1!$A43,Descriptors!$B$5:$B$53,0))</f>
        <v>2.4251300000000002</v>
      </c>
      <c r="AB43">
        <f>$AB$3*INDEX(Descriptors!Q$5:Q$53,MATCH(SingleSite_QSAR1!$A43,Descriptors!$B$5:$B$53,0))</f>
        <v>-1.56948</v>
      </c>
      <c r="AC43">
        <f>$AC$3*INDEX(Descriptors!R$5:R$53,MATCH(SingleSite_QSAR1!$A43,Descriptors!$B$5:$B$53,0))</f>
        <v>-0.15540000000000001</v>
      </c>
      <c r="AD43">
        <f>$AD$3*INDEX(Descriptors!AC$5:AC$53,MATCH(SingleSite_QSAR1!$A43,Descriptors!$B$5:$B$53,0))</f>
        <v>0</v>
      </c>
      <c r="AE43">
        <f>$AE$3*INDEX(Descriptors!AD$5:AD$53,MATCH(SingleSite_QSAR1!$A43,Descriptors!$B$5:$B$53,0))</f>
        <v>0.55094999999999994</v>
      </c>
      <c r="AF43">
        <f>$AF$3*INDEX(Descriptors!AE$5:AE$53,MATCH(SingleSite_QSAR1!$A43,Descriptors!$B$5:$B$53,0))</f>
        <v>-0.58491000000000004</v>
      </c>
      <c r="AG43">
        <f>$AG$3*INDEX(Descriptors!Z$5:Z$53,MATCH(SingleSite_QSAR1!$A43,Descriptors!$B$5:$B$53,0))</f>
        <v>0.24696000000000001</v>
      </c>
    </row>
    <row r="44" spans="1:33" x14ac:dyDescent="0.3">
      <c r="A44" t="s">
        <v>199</v>
      </c>
      <c r="B44" t="s">
        <v>200</v>
      </c>
      <c r="C44" s="40" t="s">
        <v>65</v>
      </c>
      <c r="D44" s="50" t="s">
        <v>170</v>
      </c>
      <c r="E44" t="s">
        <v>416</v>
      </c>
      <c r="G44" s="10">
        <v>3.5113838934141106</v>
      </c>
      <c r="H44" t="s">
        <v>134</v>
      </c>
      <c r="J44" s="10">
        <v>-2.4828041020500256</v>
      </c>
      <c r="L44" s="10">
        <f t="shared" si="15"/>
        <v>-1.4181919999999995</v>
      </c>
      <c r="M44">
        <f t="shared" si="12"/>
        <v>3.8177545199648978E-2</v>
      </c>
      <c r="N44">
        <f t="shared" si="13"/>
        <v>2.101375761611348E-4</v>
      </c>
      <c r="O44" s="15">
        <f t="shared" si="14"/>
        <v>0.3025981096720341</v>
      </c>
      <c r="P44" t="s">
        <v>134</v>
      </c>
      <c r="R44">
        <f t="shared" si="16"/>
        <v>5.5818080000000005</v>
      </c>
      <c r="S44">
        <f>$S$3*INDEX(Descriptors!I$5:I$53,MATCH(SingleSite_QSAR1!$A44,Descriptors!$B$5:$B$53,0))</f>
        <v>14.628359999999999</v>
      </c>
      <c r="T44">
        <f>$T$3*INDEX(Descriptors!J$5:J$53,MATCH(SingleSite_QSAR1!$A44,Descriptors!$B$5:$B$53,0))</f>
        <v>-0.88919999999999999</v>
      </c>
      <c r="U44">
        <f>$U$3*INDEX(Descriptors!S$5:S$53,MATCH(SingleSite_QSAR1!$A44,Descriptors!$B$5:$B$53,0))</f>
        <v>-5.5339200000000002</v>
      </c>
      <c r="V44">
        <f>$V$3*INDEX(Descriptors!O$5:O$53,MATCH(SingleSite_QSAR1!$A44,Descriptors!$B$5:$B$53,0))</f>
        <v>-15.143071999999998</v>
      </c>
      <c r="W44">
        <f>$W$3*INDEX(Descriptors!X$5:X$53,MATCH(SingleSite_QSAR1!$A44,Descriptors!$B$5:$B$53,0))</f>
        <v>-10.081104</v>
      </c>
      <c r="X44">
        <f>$X$3*INDEX(Descriptors!Y$5:Y$53,MATCH(SingleSite_QSAR1!$A44,Descriptors!$B$5:$B$53,0))</f>
        <v>7.7782499999999999</v>
      </c>
      <c r="Y44">
        <f>$Y$3*INDEX(Descriptors!AA$5:AA$53,MATCH(SingleSite_QSAR1!$A44,Descriptors!$B$5:$B$53,0))</f>
        <v>24.224498000000001</v>
      </c>
      <c r="Z44">
        <f>$Z$3*INDEX(Descriptors!AB$5:AB$53,MATCH(SingleSite_QSAR1!$A44,Descriptors!$B$5:$B$53,0))</f>
        <v>-1.619254</v>
      </c>
      <c r="AA44">
        <f>$AA$3*INDEX(Descriptors!P$5:P$53,MATCH(SingleSite_QSAR1!$A44,Descriptors!$B$5:$B$53,0))</f>
        <v>2.4251300000000002</v>
      </c>
      <c r="AB44">
        <f>$AB$3*INDEX(Descriptors!Q$5:Q$53,MATCH(SingleSite_QSAR1!$A44,Descriptors!$B$5:$B$53,0))</f>
        <v>-1.56948</v>
      </c>
      <c r="AC44">
        <f>$AC$3*INDEX(Descriptors!R$5:R$53,MATCH(SingleSite_QSAR1!$A44,Descriptors!$B$5:$B$53,0))</f>
        <v>-0.15540000000000001</v>
      </c>
      <c r="AD44">
        <f>$AD$3*INDEX(Descriptors!AC$5:AC$53,MATCH(SingleSite_QSAR1!$A44,Descriptors!$B$5:$B$53,0))</f>
        <v>0</v>
      </c>
      <c r="AE44">
        <f>$AE$3*INDEX(Descriptors!AD$5:AD$53,MATCH(SingleSite_QSAR1!$A44,Descriptors!$B$5:$B$53,0))</f>
        <v>0.55094999999999994</v>
      </c>
      <c r="AF44">
        <f>$AF$3*INDEX(Descriptors!AE$5:AE$53,MATCH(SingleSite_QSAR1!$A44,Descriptors!$B$5:$B$53,0))</f>
        <v>-0.58491000000000004</v>
      </c>
      <c r="AG44">
        <f>$AG$3*INDEX(Descriptors!Z$5:Z$53,MATCH(SingleSite_QSAR1!$A44,Descriptors!$B$5:$B$53,0))</f>
        <v>0.24696000000000001</v>
      </c>
    </row>
    <row r="45" spans="1:33" x14ac:dyDescent="0.3">
      <c r="A45" t="s">
        <v>199</v>
      </c>
      <c r="B45" t="s">
        <v>200</v>
      </c>
      <c r="C45" s="40" t="s">
        <v>65</v>
      </c>
      <c r="D45" s="50" t="s">
        <v>170</v>
      </c>
      <c r="E45" t="s">
        <v>416</v>
      </c>
      <c r="G45" s="10">
        <v>3.5371245498005921</v>
      </c>
      <c r="H45" t="s">
        <v>134</v>
      </c>
      <c r="J45" s="10">
        <v>-2.4859761418699016</v>
      </c>
      <c r="L45" s="10">
        <f t="shared" si="15"/>
        <v>-1.4181919999999995</v>
      </c>
      <c r="M45">
        <f t="shared" si="12"/>
        <v>3.8177545199648978E-2</v>
      </c>
      <c r="N45">
        <f t="shared" si="13"/>
        <v>2.101375761611348E-4</v>
      </c>
      <c r="O45" s="15">
        <f t="shared" si="14"/>
        <v>0.3025981096720341</v>
      </c>
      <c r="P45" t="s">
        <v>134</v>
      </c>
      <c r="R45">
        <f t="shared" si="16"/>
        <v>5.5818080000000005</v>
      </c>
      <c r="S45">
        <f>$S$3*INDEX(Descriptors!I$5:I$53,MATCH(SingleSite_QSAR1!$A45,Descriptors!$B$5:$B$53,0))</f>
        <v>14.628359999999999</v>
      </c>
      <c r="T45">
        <f>$T$3*INDEX(Descriptors!J$5:J$53,MATCH(SingleSite_QSAR1!$A45,Descriptors!$B$5:$B$53,0))</f>
        <v>-0.88919999999999999</v>
      </c>
      <c r="U45">
        <f>$U$3*INDEX(Descriptors!S$5:S$53,MATCH(SingleSite_QSAR1!$A45,Descriptors!$B$5:$B$53,0))</f>
        <v>-5.5339200000000002</v>
      </c>
      <c r="V45">
        <f>$V$3*INDEX(Descriptors!O$5:O$53,MATCH(SingleSite_QSAR1!$A45,Descriptors!$B$5:$B$53,0))</f>
        <v>-15.143071999999998</v>
      </c>
      <c r="W45">
        <f>$W$3*INDEX(Descriptors!X$5:X$53,MATCH(SingleSite_QSAR1!$A45,Descriptors!$B$5:$B$53,0))</f>
        <v>-10.081104</v>
      </c>
      <c r="X45">
        <f>$X$3*INDEX(Descriptors!Y$5:Y$53,MATCH(SingleSite_QSAR1!$A45,Descriptors!$B$5:$B$53,0))</f>
        <v>7.7782499999999999</v>
      </c>
      <c r="Y45">
        <f>$Y$3*INDEX(Descriptors!AA$5:AA$53,MATCH(SingleSite_QSAR1!$A45,Descriptors!$B$5:$B$53,0))</f>
        <v>24.224498000000001</v>
      </c>
      <c r="Z45">
        <f>$Z$3*INDEX(Descriptors!AB$5:AB$53,MATCH(SingleSite_QSAR1!$A45,Descriptors!$B$5:$B$53,0))</f>
        <v>-1.619254</v>
      </c>
      <c r="AA45">
        <f>$AA$3*INDEX(Descriptors!P$5:P$53,MATCH(SingleSite_QSAR1!$A45,Descriptors!$B$5:$B$53,0))</f>
        <v>2.4251300000000002</v>
      </c>
      <c r="AB45">
        <f>$AB$3*INDEX(Descriptors!Q$5:Q$53,MATCH(SingleSite_QSAR1!$A45,Descriptors!$B$5:$B$53,0))</f>
        <v>-1.56948</v>
      </c>
      <c r="AC45">
        <f>$AC$3*INDEX(Descriptors!R$5:R$53,MATCH(SingleSite_QSAR1!$A45,Descriptors!$B$5:$B$53,0))</f>
        <v>-0.15540000000000001</v>
      </c>
      <c r="AD45">
        <f>$AD$3*INDEX(Descriptors!AC$5:AC$53,MATCH(SingleSite_QSAR1!$A45,Descriptors!$B$5:$B$53,0))</f>
        <v>0</v>
      </c>
      <c r="AE45">
        <f>$AE$3*INDEX(Descriptors!AD$5:AD$53,MATCH(SingleSite_QSAR1!$A45,Descriptors!$B$5:$B$53,0))</f>
        <v>0.55094999999999994</v>
      </c>
      <c r="AF45">
        <f>$AF$3*INDEX(Descriptors!AE$5:AE$53,MATCH(SingleSite_QSAR1!$A45,Descriptors!$B$5:$B$53,0))</f>
        <v>-0.58491000000000004</v>
      </c>
      <c r="AG45">
        <f>$AG$3*INDEX(Descriptors!Z$5:Z$53,MATCH(SingleSite_QSAR1!$A45,Descriptors!$B$5:$B$53,0))</f>
        <v>0.24696000000000001</v>
      </c>
    </row>
    <row r="46" spans="1:33" x14ac:dyDescent="0.3">
      <c r="A46" t="s">
        <v>369</v>
      </c>
      <c r="B46" t="s">
        <v>201</v>
      </c>
      <c r="C46" s="40" t="s">
        <v>65</v>
      </c>
      <c r="D46" t="s">
        <v>202</v>
      </c>
      <c r="E46" t="s">
        <v>416</v>
      </c>
      <c r="G46" s="10">
        <v>12.802572525581803</v>
      </c>
      <c r="H46" t="s">
        <v>134</v>
      </c>
      <c r="J46" s="10">
        <v>-3.0446230340965115</v>
      </c>
      <c r="L46" s="10">
        <f t="shared" si="15"/>
        <v>-1.8491829999999982</v>
      </c>
      <c r="M46">
        <f t="shared" si="12"/>
        <v>1.4151973282558499E-2</v>
      </c>
      <c r="N46">
        <f t="shared" si="13"/>
        <v>5.6688467762469022E-4</v>
      </c>
      <c r="O46" s="15">
        <f t="shared" si="14"/>
        <v>0.81631393577955391</v>
      </c>
      <c r="P46" t="s">
        <v>134</v>
      </c>
      <c r="R46">
        <f t="shared" si="16"/>
        <v>5.1508170000000018</v>
      </c>
      <c r="S46">
        <f>$S$3*INDEX(Descriptors!I$5:I$53,MATCH(SingleSite_QSAR1!$A46,Descriptors!$B$5:$B$53,0))</f>
        <v>14.628359999999999</v>
      </c>
      <c r="T46">
        <f>$T$3*INDEX(Descriptors!J$5:J$53,MATCH(SingleSite_QSAR1!$A46,Descriptors!$B$5:$B$53,0))</f>
        <v>-0.88919999999999999</v>
      </c>
      <c r="U46">
        <f>$U$3*INDEX(Descriptors!S$5:S$53,MATCH(SingleSite_QSAR1!$A46,Descriptors!$B$5:$B$53,0))</f>
        <v>-5.799360000000001</v>
      </c>
      <c r="V46">
        <f>$V$3*INDEX(Descriptors!O$5:O$53,MATCH(SingleSite_QSAR1!$A46,Descriptors!$B$5:$B$53,0))</f>
        <v>-15.143071999999998</v>
      </c>
      <c r="W46">
        <f>$W$3*INDEX(Descriptors!X$5:X$53,MATCH(SingleSite_QSAR1!$A46,Descriptors!$B$5:$B$53,0))</f>
        <v>-11.360334999999999</v>
      </c>
      <c r="X46">
        <f>$X$3*INDEX(Descriptors!Y$5:Y$53,MATCH(SingleSite_QSAR1!$A46,Descriptors!$B$5:$B$53,0))</f>
        <v>8.6425000000000001</v>
      </c>
      <c r="Y46">
        <f>$Y$3*INDEX(Descriptors!AA$5:AA$53,MATCH(SingleSite_QSAR1!$A46,Descriptors!$B$5:$B$53,0))</f>
        <v>24.499568000000004</v>
      </c>
      <c r="Z46">
        <f>$Z$3*INDEX(Descriptors!AB$5:AB$53,MATCH(SingleSite_QSAR1!$A46,Descriptors!$B$5:$B$53,0))</f>
        <v>-1.619254</v>
      </c>
      <c r="AA46">
        <f>$AA$3*INDEX(Descriptors!P$5:P$53,MATCH(SingleSite_QSAR1!$A46,Descriptors!$B$5:$B$53,0))</f>
        <v>2.4251300000000002</v>
      </c>
      <c r="AB46">
        <f>$AB$3*INDEX(Descriptors!Q$5:Q$53,MATCH(SingleSite_QSAR1!$A46,Descriptors!$B$5:$B$53,0))</f>
        <v>-1.56948</v>
      </c>
      <c r="AC46">
        <f>$AC$3*INDEX(Descriptors!R$5:R$53,MATCH(SingleSite_QSAR1!$A46,Descriptors!$B$5:$B$53,0))</f>
        <v>-0.15540000000000001</v>
      </c>
      <c r="AD46">
        <f>$AD$3*INDEX(Descriptors!AC$5:AC$53,MATCH(SingleSite_QSAR1!$A46,Descriptors!$B$5:$B$53,0))</f>
        <v>0</v>
      </c>
      <c r="AE46">
        <f>$AE$3*INDEX(Descriptors!AD$5:AD$53,MATCH(SingleSite_QSAR1!$A46,Descriptors!$B$5:$B$53,0))</f>
        <v>0.55154999999999998</v>
      </c>
      <c r="AF46">
        <f>$AF$3*INDEX(Descriptors!AE$5:AE$53,MATCH(SingleSite_QSAR1!$A46,Descriptors!$B$5:$B$53,0))</f>
        <v>-0.70082000000000011</v>
      </c>
      <c r="AG46">
        <f>$AG$3*INDEX(Descriptors!Z$5:Z$53,MATCH(SingleSite_QSAR1!$A46,Descriptors!$B$5:$B$53,0))</f>
        <v>0.33663000000000004</v>
      </c>
    </row>
    <row r="47" spans="1:33" x14ac:dyDescent="0.3">
      <c r="A47" t="s">
        <v>230</v>
      </c>
      <c r="B47" t="s">
        <v>203</v>
      </c>
      <c r="C47" s="40" t="s">
        <v>65</v>
      </c>
      <c r="D47" t="s">
        <v>204</v>
      </c>
      <c r="E47" t="s">
        <v>416</v>
      </c>
      <c r="G47" s="10">
        <v>3.3063689208163765</v>
      </c>
      <c r="H47" t="s">
        <v>134</v>
      </c>
      <c r="J47" s="10">
        <v>-2.456677099353088</v>
      </c>
      <c r="L47" s="10">
        <f t="shared" si="15"/>
        <v>-1.5323570000000011</v>
      </c>
      <c r="M47">
        <f t="shared" si="12"/>
        <v>2.9352358289842562E-2</v>
      </c>
      <c r="N47">
        <f t="shared" si="13"/>
        <v>2.7331830488089325E-4</v>
      </c>
      <c r="O47" s="15">
        <f t="shared" si="14"/>
        <v>0.39357835902848626</v>
      </c>
      <c r="P47" t="s">
        <v>134</v>
      </c>
      <c r="R47">
        <f t="shared" si="16"/>
        <v>5.4676429999999989</v>
      </c>
      <c r="S47">
        <f>$S$3*INDEX(Descriptors!I$5:I$53,MATCH(SingleSite_QSAR1!$A47,Descriptors!$B$5:$B$53,0))</f>
        <v>14.628359999999999</v>
      </c>
      <c r="T47">
        <f>$T$3*INDEX(Descriptors!J$5:J$53,MATCH(SingleSite_QSAR1!$A47,Descriptors!$B$5:$B$53,0))</f>
        <v>-0.88919999999999999</v>
      </c>
      <c r="U47">
        <f>$U$3*INDEX(Descriptors!S$5:S$53,MATCH(SingleSite_QSAR1!$A47,Descriptors!$B$5:$B$53,0))</f>
        <v>-5.6616000000000009</v>
      </c>
      <c r="V47">
        <f>$V$3*INDEX(Descriptors!O$5:O$53,MATCH(SingleSite_QSAR1!$A47,Descriptors!$B$5:$B$53,0))</f>
        <v>-15.143071999999998</v>
      </c>
      <c r="W47">
        <f>$W$3*INDEX(Descriptors!X$5:X$53,MATCH(SingleSite_QSAR1!$A47,Descriptors!$B$5:$B$53,0))</f>
        <v>-10.443871000000001</v>
      </c>
      <c r="X47">
        <f>$X$3*INDEX(Descriptors!Y$5:Y$53,MATCH(SingleSite_QSAR1!$A47,Descriptors!$B$5:$B$53,0))</f>
        <v>8.0340679999999995</v>
      </c>
      <c r="Y47">
        <f>$Y$3*INDEX(Descriptors!AA$5:AA$53,MATCH(SingleSite_QSAR1!$A47,Descriptors!$B$5:$B$53,0))</f>
        <v>24.371202</v>
      </c>
      <c r="Z47">
        <f>$Z$3*INDEX(Descriptors!AB$5:AB$53,MATCH(SingleSite_QSAR1!$A47,Descriptors!$B$5:$B$53,0))</f>
        <v>-1.619254</v>
      </c>
      <c r="AA47">
        <f>$AA$3*INDEX(Descriptors!P$5:P$53,MATCH(SingleSite_QSAR1!$A47,Descriptors!$B$5:$B$53,0))</f>
        <v>2.4251300000000002</v>
      </c>
      <c r="AB47">
        <f>$AB$3*INDEX(Descriptors!Q$5:Q$53,MATCH(SingleSite_QSAR1!$A47,Descriptors!$B$5:$B$53,0))</f>
        <v>-1.56948</v>
      </c>
      <c r="AC47">
        <f>$AC$3*INDEX(Descriptors!R$5:R$53,MATCH(SingleSite_QSAR1!$A47,Descriptors!$B$5:$B$53,0))</f>
        <v>-0.15540000000000001</v>
      </c>
      <c r="AD47">
        <f>$AD$3*INDEX(Descriptors!AC$5:AC$53,MATCH(SingleSite_QSAR1!$A47,Descriptors!$B$5:$B$53,0))</f>
        <v>0</v>
      </c>
      <c r="AE47">
        <f>$AE$3*INDEX(Descriptors!AD$5:AD$53,MATCH(SingleSite_QSAR1!$A47,Descriptors!$B$5:$B$53,0))</f>
        <v>0.55094999999999994</v>
      </c>
      <c r="AF47">
        <f>$AF$3*INDEX(Descriptors!AE$5:AE$53,MATCH(SingleSite_QSAR1!$A47,Descriptors!$B$5:$B$53,0))</f>
        <v>-0.70082000000000011</v>
      </c>
      <c r="AG47">
        <f>$AG$3*INDEX(Descriptors!Z$5:Z$53,MATCH(SingleSite_QSAR1!$A47,Descriptors!$B$5:$B$53,0))</f>
        <v>0.33663000000000004</v>
      </c>
    </row>
    <row r="48" spans="1:33" x14ac:dyDescent="0.3">
      <c r="A48" t="s">
        <v>205</v>
      </c>
      <c r="B48" t="s">
        <v>206</v>
      </c>
      <c r="C48" s="40" t="s">
        <v>65</v>
      </c>
      <c r="D48" t="s">
        <v>207</v>
      </c>
      <c r="E48" s="2" t="s">
        <v>416</v>
      </c>
      <c r="G48" s="10">
        <v>8.8620635430041652</v>
      </c>
      <c r="H48" t="s">
        <v>134</v>
      </c>
      <c r="J48" s="10">
        <v>-2.8848606490351294</v>
      </c>
      <c r="L48" s="10">
        <f t="shared" si="15"/>
        <v>-2.3339479999999959</v>
      </c>
      <c r="M48">
        <f t="shared" si="12"/>
        <v>4.6350241360886557E-3</v>
      </c>
      <c r="N48">
        <f t="shared" si="13"/>
        <v>1.7308511404659822E-3</v>
      </c>
      <c r="O48" s="15">
        <f t="shared" si="14"/>
        <v>2.4924256422710145</v>
      </c>
      <c r="P48" t="s">
        <v>134</v>
      </c>
      <c r="R48">
        <f t="shared" si="16"/>
        <v>4.6660520000000041</v>
      </c>
      <c r="S48">
        <f>$S$3*INDEX(Descriptors!I$5:I$53,MATCH(SingleSite_QSAR1!$A48,Descriptors!$B$5:$B$53,0))</f>
        <v>14.645899999999999</v>
      </c>
      <c r="T48">
        <f>$T$3*INDEX(Descriptors!J$5:J$53,MATCH(SingleSite_QSAR1!$A48,Descriptors!$B$5:$B$53,0))</f>
        <v>-0.88919999999999999</v>
      </c>
      <c r="U48">
        <f>$U$3*INDEX(Descriptors!S$5:S$53,MATCH(SingleSite_QSAR1!$A48,Descriptors!$B$5:$B$53,0))</f>
        <v>-6.0782400000000001</v>
      </c>
      <c r="V48">
        <f>$V$3*INDEX(Descriptors!O$5:O$53,MATCH(SingleSite_QSAR1!$A48,Descriptors!$B$5:$B$53,0))</f>
        <v>-15.143071999999998</v>
      </c>
      <c r="W48">
        <f>$W$3*INDEX(Descriptors!X$5:X$53,MATCH(SingleSite_QSAR1!$A48,Descriptors!$B$5:$B$53,0))</f>
        <v>-12.715938000000001</v>
      </c>
      <c r="X48">
        <f>$X$3*INDEX(Descriptors!Y$5:Y$53,MATCH(SingleSite_QSAR1!$A48,Descriptors!$B$5:$B$53,0))</f>
        <v>9.5067500000000003</v>
      </c>
      <c r="Y48">
        <f>$Y$3*INDEX(Descriptors!AA$5:AA$53,MATCH(SingleSite_QSAR1!$A48,Descriptors!$B$5:$B$53,0))</f>
        <v>24.792976000000003</v>
      </c>
      <c r="Z48">
        <f>$Z$3*INDEX(Descriptors!AB$5:AB$53,MATCH(SingleSite_QSAR1!$A48,Descriptors!$B$5:$B$53,0))</f>
        <v>-1.619254</v>
      </c>
      <c r="AA48">
        <f>$AA$3*INDEX(Descriptors!P$5:P$53,MATCH(SingleSite_QSAR1!$A48,Descriptors!$B$5:$B$53,0))</f>
        <v>2.4251300000000002</v>
      </c>
      <c r="AB48">
        <f>$AB$3*INDEX(Descriptors!Q$5:Q$53,MATCH(SingleSite_QSAR1!$A48,Descriptors!$B$5:$B$53,0))</f>
        <v>-1.56948</v>
      </c>
      <c r="AC48">
        <f>$AC$3*INDEX(Descriptors!R$5:R$53,MATCH(SingleSite_QSAR1!$A48,Descriptors!$B$5:$B$53,0))</f>
        <v>-0.15540000000000001</v>
      </c>
      <c r="AD48">
        <f>$AD$3*INDEX(Descriptors!AC$5:AC$53,MATCH(SingleSite_QSAR1!$A48,Descriptors!$B$5:$B$53,0))</f>
        <v>0</v>
      </c>
      <c r="AE48">
        <f>$AE$3*INDEX(Descriptors!AD$5:AD$53,MATCH(SingleSite_QSAR1!$A48,Descriptors!$B$5:$B$53,0))</f>
        <v>0.55199999999999994</v>
      </c>
      <c r="AF48">
        <f>$AF$3*INDEX(Descriptors!AE$5:AE$53,MATCH(SingleSite_QSAR1!$A48,Descriptors!$B$5:$B$53,0))</f>
        <v>-0.81740000000000002</v>
      </c>
      <c r="AG48">
        <f>$AG$3*INDEX(Descriptors!Z$5:Z$53,MATCH(SingleSite_QSAR1!$A48,Descriptors!$B$5:$B$53,0))</f>
        <v>0.42728000000000005</v>
      </c>
    </row>
    <row r="49" spans="1:33" x14ac:dyDescent="0.3">
      <c r="A49" t="s">
        <v>205</v>
      </c>
      <c r="B49" t="s">
        <v>206</v>
      </c>
      <c r="C49" s="40" t="s">
        <v>65</v>
      </c>
      <c r="D49" t="s">
        <v>207</v>
      </c>
      <c r="E49" t="s">
        <v>416</v>
      </c>
      <c r="G49" s="10">
        <v>8.1990440094623285</v>
      </c>
      <c r="H49" t="s">
        <v>134</v>
      </c>
      <c r="J49" s="10">
        <v>-2.8510890068906436</v>
      </c>
      <c r="L49" s="10">
        <f t="shared" si="15"/>
        <v>-2.3339479999999959</v>
      </c>
      <c r="M49">
        <f t="shared" si="12"/>
        <v>4.6350241360886557E-3</v>
      </c>
      <c r="N49">
        <f t="shared" si="13"/>
        <v>1.7308511404659822E-3</v>
      </c>
      <c r="O49" s="15">
        <f t="shared" si="14"/>
        <v>2.4924256422710145</v>
      </c>
      <c r="P49" t="s">
        <v>134</v>
      </c>
      <c r="R49">
        <f t="shared" si="16"/>
        <v>4.6660520000000041</v>
      </c>
      <c r="S49">
        <f>$S$3*INDEX(Descriptors!I$5:I$53,MATCH(SingleSite_QSAR1!$A49,Descriptors!$B$5:$B$53,0))</f>
        <v>14.645899999999999</v>
      </c>
      <c r="T49">
        <f>$T$3*INDEX(Descriptors!J$5:J$53,MATCH(SingleSite_QSAR1!$A49,Descriptors!$B$5:$B$53,0))</f>
        <v>-0.88919999999999999</v>
      </c>
      <c r="U49">
        <f>$U$3*INDEX(Descriptors!S$5:S$53,MATCH(SingleSite_QSAR1!$A49,Descriptors!$B$5:$B$53,0))</f>
        <v>-6.0782400000000001</v>
      </c>
      <c r="V49">
        <f>$V$3*INDEX(Descriptors!O$5:O$53,MATCH(SingleSite_QSAR1!$A49,Descriptors!$B$5:$B$53,0))</f>
        <v>-15.143071999999998</v>
      </c>
      <c r="W49">
        <f>$W$3*INDEX(Descriptors!X$5:X$53,MATCH(SingleSite_QSAR1!$A49,Descriptors!$B$5:$B$53,0))</f>
        <v>-12.715938000000001</v>
      </c>
      <c r="X49">
        <f>$X$3*INDEX(Descriptors!Y$5:Y$53,MATCH(SingleSite_QSAR1!$A49,Descriptors!$B$5:$B$53,0))</f>
        <v>9.5067500000000003</v>
      </c>
      <c r="Y49">
        <f>$Y$3*INDEX(Descriptors!AA$5:AA$53,MATCH(SingleSite_QSAR1!$A49,Descriptors!$B$5:$B$53,0))</f>
        <v>24.792976000000003</v>
      </c>
      <c r="Z49">
        <f>$Z$3*INDEX(Descriptors!AB$5:AB$53,MATCH(SingleSite_QSAR1!$A49,Descriptors!$B$5:$B$53,0))</f>
        <v>-1.619254</v>
      </c>
      <c r="AA49">
        <f>$AA$3*INDEX(Descriptors!P$5:P$53,MATCH(SingleSite_QSAR1!$A49,Descriptors!$B$5:$B$53,0))</f>
        <v>2.4251300000000002</v>
      </c>
      <c r="AB49">
        <f>$AB$3*INDEX(Descriptors!Q$5:Q$53,MATCH(SingleSite_QSAR1!$A49,Descriptors!$B$5:$B$53,0))</f>
        <v>-1.56948</v>
      </c>
      <c r="AC49">
        <f>$AC$3*INDEX(Descriptors!R$5:R$53,MATCH(SingleSite_QSAR1!$A49,Descriptors!$B$5:$B$53,0))</f>
        <v>-0.15540000000000001</v>
      </c>
      <c r="AD49">
        <f>$AD$3*INDEX(Descriptors!AC$5:AC$53,MATCH(SingleSite_QSAR1!$A49,Descriptors!$B$5:$B$53,0))</f>
        <v>0</v>
      </c>
      <c r="AE49">
        <f>$AE$3*INDEX(Descriptors!AD$5:AD$53,MATCH(SingleSite_QSAR1!$A49,Descriptors!$B$5:$B$53,0))</f>
        <v>0.55199999999999994</v>
      </c>
      <c r="AF49">
        <f>$AF$3*INDEX(Descriptors!AE$5:AE$53,MATCH(SingleSite_QSAR1!$A49,Descriptors!$B$5:$B$53,0))</f>
        <v>-0.81740000000000002</v>
      </c>
      <c r="AG49">
        <f>$AG$3*INDEX(Descriptors!Z$5:Z$53,MATCH(SingleSite_QSAR1!$A49,Descriptors!$B$5:$B$53,0))</f>
        <v>0.42728000000000005</v>
      </c>
    </row>
    <row r="50" spans="1:33" x14ac:dyDescent="0.3">
      <c r="A50" t="s">
        <v>205</v>
      </c>
      <c r="B50" t="s">
        <v>206</v>
      </c>
      <c r="C50" s="40" t="s">
        <v>65</v>
      </c>
      <c r="D50" t="s">
        <v>207</v>
      </c>
      <c r="E50" t="s">
        <v>416</v>
      </c>
      <c r="G50" s="10">
        <v>8.4750521896526045</v>
      </c>
      <c r="H50" t="s">
        <v>134</v>
      </c>
      <c r="J50" s="10">
        <v>-2.86546817062169</v>
      </c>
      <c r="L50" s="10">
        <f t="shared" si="15"/>
        <v>-2.3339479999999959</v>
      </c>
      <c r="M50">
        <f t="shared" si="12"/>
        <v>4.6350241360886557E-3</v>
      </c>
      <c r="N50">
        <f t="shared" si="13"/>
        <v>1.7308511404659822E-3</v>
      </c>
      <c r="O50" s="15">
        <f t="shared" si="14"/>
        <v>2.4924256422710145</v>
      </c>
      <c r="P50" t="s">
        <v>134</v>
      </c>
      <c r="R50">
        <f t="shared" si="16"/>
        <v>4.6660520000000041</v>
      </c>
      <c r="S50">
        <f>$S$3*INDEX(Descriptors!I$5:I$53,MATCH(SingleSite_QSAR1!$A50,Descriptors!$B$5:$B$53,0))</f>
        <v>14.645899999999999</v>
      </c>
      <c r="T50">
        <f>$T$3*INDEX(Descriptors!J$5:J$53,MATCH(SingleSite_QSAR1!$A50,Descriptors!$B$5:$B$53,0))</f>
        <v>-0.88919999999999999</v>
      </c>
      <c r="U50">
        <f>$U$3*INDEX(Descriptors!S$5:S$53,MATCH(SingleSite_QSAR1!$A50,Descriptors!$B$5:$B$53,0))</f>
        <v>-6.0782400000000001</v>
      </c>
      <c r="V50">
        <f>$V$3*INDEX(Descriptors!O$5:O$53,MATCH(SingleSite_QSAR1!$A50,Descriptors!$B$5:$B$53,0))</f>
        <v>-15.143071999999998</v>
      </c>
      <c r="W50">
        <f>$W$3*INDEX(Descriptors!X$5:X$53,MATCH(SingleSite_QSAR1!$A50,Descriptors!$B$5:$B$53,0))</f>
        <v>-12.715938000000001</v>
      </c>
      <c r="X50">
        <f>$X$3*INDEX(Descriptors!Y$5:Y$53,MATCH(SingleSite_QSAR1!$A50,Descriptors!$B$5:$B$53,0))</f>
        <v>9.5067500000000003</v>
      </c>
      <c r="Y50">
        <f>$Y$3*INDEX(Descriptors!AA$5:AA$53,MATCH(SingleSite_QSAR1!$A50,Descriptors!$B$5:$B$53,0))</f>
        <v>24.792976000000003</v>
      </c>
      <c r="Z50">
        <f>$Z$3*INDEX(Descriptors!AB$5:AB$53,MATCH(SingleSite_QSAR1!$A50,Descriptors!$B$5:$B$53,0))</f>
        <v>-1.619254</v>
      </c>
      <c r="AA50">
        <f>$AA$3*INDEX(Descriptors!P$5:P$53,MATCH(SingleSite_QSAR1!$A50,Descriptors!$B$5:$B$53,0))</f>
        <v>2.4251300000000002</v>
      </c>
      <c r="AB50">
        <f>$AB$3*INDEX(Descriptors!Q$5:Q$53,MATCH(SingleSite_QSAR1!$A50,Descriptors!$B$5:$B$53,0))</f>
        <v>-1.56948</v>
      </c>
      <c r="AC50">
        <f>$AC$3*INDEX(Descriptors!R$5:R$53,MATCH(SingleSite_QSAR1!$A50,Descriptors!$B$5:$B$53,0))</f>
        <v>-0.15540000000000001</v>
      </c>
      <c r="AD50">
        <f>$AD$3*INDEX(Descriptors!AC$5:AC$53,MATCH(SingleSite_QSAR1!$A50,Descriptors!$B$5:$B$53,0))</f>
        <v>0</v>
      </c>
      <c r="AE50">
        <f>$AE$3*INDEX(Descriptors!AD$5:AD$53,MATCH(SingleSite_QSAR1!$A50,Descriptors!$B$5:$B$53,0))</f>
        <v>0.55199999999999994</v>
      </c>
      <c r="AF50">
        <f>$AF$3*INDEX(Descriptors!AE$5:AE$53,MATCH(SingleSite_QSAR1!$A50,Descriptors!$B$5:$B$53,0))</f>
        <v>-0.81740000000000002</v>
      </c>
      <c r="AG50">
        <f>$AG$3*INDEX(Descriptors!Z$5:Z$53,MATCH(SingleSite_QSAR1!$A50,Descriptors!$B$5:$B$53,0))</f>
        <v>0.42728000000000005</v>
      </c>
    </row>
    <row r="51" spans="1:33" x14ac:dyDescent="0.3">
      <c r="A51" t="s">
        <v>208</v>
      </c>
      <c r="B51" t="s">
        <v>209</v>
      </c>
      <c r="C51" s="40" t="s">
        <v>65</v>
      </c>
      <c r="D51" t="s">
        <v>210</v>
      </c>
      <c r="E51" t="s">
        <v>416</v>
      </c>
      <c r="G51" s="10">
        <v>15.281843210974506</v>
      </c>
      <c r="H51" t="s">
        <v>138</v>
      </c>
      <c r="J51" s="10">
        <v>-1.3433502785399227</v>
      </c>
      <c r="L51" s="10">
        <f t="shared" si="15"/>
        <v>-1.734492999999997</v>
      </c>
      <c r="M51">
        <f t="shared" si="12"/>
        <v>1.8429221931273651E-2</v>
      </c>
      <c r="N51">
        <f t="shared" si="13"/>
        <v>4.3531608886984425E-4</v>
      </c>
      <c r="O51" s="10">
        <f t="shared" ref="O51:O55" si="17">N51*86400</f>
        <v>37.611310078354542</v>
      </c>
      <c r="P51" t="s">
        <v>138</v>
      </c>
      <c r="R51">
        <f t="shared" si="16"/>
        <v>5.265507000000003</v>
      </c>
      <c r="S51">
        <f>$S$3*INDEX(Descriptors!I$5:I$53,MATCH(SingleSite_QSAR1!$A51,Descriptors!$B$5:$B$53,0))</f>
        <v>14.33018</v>
      </c>
      <c r="T51">
        <f>$T$3*INDEX(Descriptors!J$5:J$53,MATCH(SingleSite_QSAR1!$A51,Descriptors!$B$5:$B$53,0))</f>
        <v>-0.88919999999999999</v>
      </c>
      <c r="U51">
        <f>$U$3*INDEX(Descriptors!S$5:S$53,MATCH(SingleSite_QSAR1!$A51,Descriptors!$B$5:$B$53,0))</f>
        <v>-4.9459200000000001</v>
      </c>
      <c r="V51">
        <f>$V$3*INDEX(Descriptors!O$5:O$53,MATCH(SingleSite_QSAR1!$A51,Descriptors!$B$5:$B$53,0))</f>
        <v>-15.143071999999998</v>
      </c>
      <c r="W51">
        <f>$W$3*INDEX(Descriptors!X$5:X$53,MATCH(SingleSite_QSAR1!$A51,Descriptors!$B$5:$B$53,0))</f>
        <v>-12.028589999999999</v>
      </c>
      <c r="X51">
        <f>$X$3*INDEX(Descriptors!Y$5:Y$53,MATCH(SingleSite_QSAR1!$A51,Descriptors!$B$5:$B$53,0))</f>
        <v>8.6148439999999997</v>
      </c>
      <c r="Y51">
        <f>$Y$3*INDEX(Descriptors!AA$5:AA$53,MATCH(SingleSite_QSAR1!$A51,Descriptors!$B$5:$B$53,0))</f>
        <v>24.792976000000003</v>
      </c>
      <c r="Z51">
        <f>$Z$3*INDEX(Descriptors!AB$5:AB$53,MATCH(SingleSite_QSAR1!$A51,Descriptors!$B$5:$B$53,0))</f>
        <v>-1.4961310000000001</v>
      </c>
      <c r="AA51">
        <f>$AA$3*INDEX(Descriptors!P$5:P$53,MATCH(SingleSite_QSAR1!$A51,Descriptors!$B$5:$B$53,0))</f>
        <v>2.4251300000000002</v>
      </c>
      <c r="AB51">
        <f>$AB$3*INDEX(Descriptors!Q$5:Q$53,MATCH(SingleSite_QSAR1!$A51,Descriptors!$B$5:$B$53,0))</f>
        <v>-1.56948</v>
      </c>
      <c r="AC51">
        <f>$AC$3*INDEX(Descriptors!R$5:R$53,MATCH(SingleSite_QSAR1!$A51,Descriptors!$B$5:$B$53,0))</f>
        <v>-0.15540000000000001</v>
      </c>
      <c r="AD51">
        <f>$AD$3*INDEX(Descriptors!AC$5:AC$53,MATCH(SingleSite_QSAR1!$A51,Descriptors!$B$5:$B$53,0))</f>
        <v>-0.85799999999999987</v>
      </c>
      <c r="AE51">
        <f>$AE$3*INDEX(Descriptors!AD$5:AD$53,MATCH(SingleSite_QSAR1!$A51,Descriptors!$B$5:$B$53,0))</f>
        <v>1.3851</v>
      </c>
      <c r="AF51">
        <f>$AF$3*INDEX(Descriptors!AE$5:AE$53,MATCH(SingleSite_QSAR1!$A51,Descriptors!$B$5:$B$53,0))</f>
        <v>-1.2207399999999999</v>
      </c>
      <c r="AG51">
        <f>$AG$3*INDEX(Descriptors!Z$5:Z$53,MATCH(SingleSite_QSAR1!$A51,Descriptors!$B$5:$B$53,0))</f>
        <v>0.71980999999999995</v>
      </c>
    </row>
    <row r="52" spans="1:33" x14ac:dyDescent="0.3">
      <c r="A52" t="s">
        <v>211</v>
      </c>
      <c r="B52" t="s">
        <v>212</v>
      </c>
      <c r="C52" s="40" t="s">
        <v>65</v>
      </c>
      <c r="D52" t="s">
        <v>213</v>
      </c>
      <c r="E52" t="s">
        <v>416</v>
      </c>
      <c r="G52" s="10">
        <v>36.972350473510488</v>
      </c>
      <c r="H52" t="s">
        <v>138</v>
      </c>
      <c r="J52" s="10">
        <v>-1.727051600164343</v>
      </c>
      <c r="L52" s="10">
        <f t="shared" si="15"/>
        <v>-1.7111109999999989</v>
      </c>
      <c r="M52">
        <f t="shared" si="12"/>
        <v>1.9448629365164585E-2</v>
      </c>
      <c r="N52">
        <f t="shared" si="13"/>
        <v>4.1249882762463307E-4</v>
      </c>
      <c r="O52" s="10">
        <f t="shared" si="17"/>
        <v>35.6398987067683</v>
      </c>
      <c r="P52" t="s">
        <v>138</v>
      </c>
      <c r="R52">
        <f t="shared" si="16"/>
        <v>5.2888890000000011</v>
      </c>
      <c r="S52">
        <f>$S$3*INDEX(Descriptors!I$5:I$53,MATCH(SingleSite_QSAR1!$A52,Descriptors!$B$5:$B$53,0))</f>
        <v>14.645899999999999</v>
      </c>
      <c r="T52">
        <f>$T$3*INDEX(Descriptors!J$5:J$53,MATCH(SingleSite_QSAR1!$A52,Descriptors!$B$5:$B$53,0))</f>
        <v>-0.88919999999999999</v>
      </c>
      <c r="U52">
        <f>$U$3*INDEX(Descriptors!S$5:S$53,MATCH(SingleSite_QSAR1!$A52,Descriptors!$B$5:$B$53,0))</f>
        <v>-5.0265600000000008</v>
      </c>
      <c r="V52">
        <f>$V$3*INDEX(Descriptors!O$5:O$53,MATCH(SingleSite_QSAR1!$A52,Descriptors!$B$5:$B$53,0))</f>
        <v>-15.143071999999998</v>
      </c>
      <c r="W52">
        <f>$W$3*INDEX(Descriptors!X$5:X$53,MATCH(SingleSite_QSAR1!$A52,Descriptors!$B$5:$B$53,0))</f>
        <v>-12.028589999999999</v>
      </c>
      <c r="X52">
        <f>$X$3*INDEX(Descriptors!Y$5:Y$53,MATCH(SingleSite_QSAR1!$A52,Descriptors!$B$5:$B$53,0))</f>
        <v>8.635586</v>
      </c>
      <c r="Y52">
        <f>$Y$3*INDEX(Descriptors!AA$5:AA$53,MATCH(SingleSite_QSAR1!$A52,Descriptors!$B$5:$B$53,0))</f>
        <v>24.811313999999999</v>
      </c>
      <c r="Z52">
        <f>$Z$3*INDEX(Descriptors!AB$5:AB$53,MATCH(SingleSite_QSAR1!$A52,Descriptors!$B$5:$B$53,0))</f>
        <v>-1.488669</v>
      </c>
      <c r="AA52">
        <f>$AA$3*INDEX(Descriptors!P$5:P$53,MATCH(SingleSite_QSAR1!$A52,Descriptors!$B$5:$B$53,0))</f>
        <v>2.4251300000000002</v>
      </c>
      <c r="AB52">
        <f>$AB$3*INDEX(Descriptors!Q$5:Q$53,MATCH(SingleSite_QSAR1!$A52,Descriptors!$B$5:$B$53,0))</f>
        <v>-1.56948</v>
      </c>
      <c r="AC52">
        <f>$AC$3*INDEX(Descriptors!R$5:R$53,MATCH(SingleSite_QSAR1!$A52,Descriptors!$B$5:$B$53,0))</f>
        <v>-0.15540000000000001</v>
      </c>
      <c r="AD52">
        <f>$AD$3*INDEX(Descriptors!AC$5:AC$53,MATCH(SingleSite_QSAR1!$A52,Descriptors!$B$5:$B$53,0))</f>
        <v>-0.85799999999999987</v>
      </c>
      <c r="AE52">
        <f>$AE$3*INDEX(Descriptors!AD$5:AD$53,MATCH(SingleSite_QSAR1!$A52,Descriptors!$B$5:$B$53,0))</f>
        <v>1.1181000000000001</v>
      </c>
      <c r="AF52">
        <f>$AF$3*INDEX(Descriptors!AE$5:AE$53,MATCH(SingleSite_QSAR1!$A52,Descriptors!$B$5:$B$53,0))</f>
        <v>-1.2100200000000001</v>
      </c>
      <c r="AG52">
        <f>$AG$3*INDEX(Descriptors!Z$5:Z$53,MATCH(SingleSite_QSAR1!$A52,Descriptors!$B$5:$B$53,0))</f>
        <v>0.7178500000000001</v>
      </c>
    </row>
    <row r="53" spans="1:33" x14ac:dyDescent="0.3">
      <c r="A53" t="s">
        <v>214</v>
      </c>
      <c r="B53" t="s">
        <v>215</v>
      </c>
      <c r="C53" s="40" t="s">
        <v>65</v>
      </c>
      <c r="D53" t="s">
        <v>216</v>
      </c>
      <c r="E53" t="s">
        <v>416</v>
      </c>
      <c r="G53" s="10">
        <v>49.91569375610792</v>
      </c>
      <c r="H53" t="s">
        <v>138</v>
      </c>
      <c r="J53" s="10">
        <v>-1.8574116505124787</v>
      </c>
      <c r="L53" s="10">
        <f t="shared" si="15"/>
        <v>-1.789473000000001</v>
      </c>
      <c r="M53">
        <f t="shared" si="12"/>
        <v>1.6237792973745998E-2</v>
      </c>
      <c r="N53">
        <f t="shared" si="13"/>
        <v>4.9406571601249053E-4</v>
      </c>
      <c r="O53" s="10">
        <f t="shared" si="17"/>
        <v>42.687277863479181</v>
      </c>
      <c r="P53" t="s">
        <v>138</v>
      </c>
      <c r="R53">
        <f t="shared" si="16"/>
        <v>5.210526999999999</v>
      </c>
      <c r="S53">
        <f>$S$3*INDEX(Descriptors!I$5:I$53,MATCH(SingleSite_QSAR1!$A53,Descriptors!$B$5:$B$53,0))</f>
        <v>14.645899999999999</v>
      </c>
      <c r="T53">
        <f>$T$3*INDEX(Descriptors!J$5:J$53,MATCH(SingleSite_QSAR1!$A53,Descriptors!$B$5:$B$53,0))</f>
        <v>-0.88919999999999999</v>
      </c>
      <c r="U53">
        <f>$U$3*INDEX(Descriptors!S$5:S$53,MATCH(SingleSite_QSAR1!$A53,Descriptors!$B$5:$B$53,0))</f>
        <v>-5.0467200000000005</v>
      </c>
      <c r="V53">
        <f>$V$3*INDEX(Descriptors!O$5:O$53,MATCH(SingleSite_QSAR1!$A53,Descriptors!$B$5:$B$53,0))</f>
        <v>-15.143071999999998</v>
      </c>
      <c r="W53">
        <f>$W$3*INDEX(Descriptors!X$5:X$53,MATCH(SingleSite_QSAR1!$A53,Descriptors!$B$5:$B$53,0))</f>
        <v>-11.875845999999999</v>
      </c>
      <c r="X53">
        <f>$X$3*INDEX(Descriptors!Y$5:Y$53,MATCH(SingleSite_QSAR1!$A53,Descriptors!$B$5:$B$53,0))</f>
        <v>8.559531999999999</v>
      </c>
      <c r="Y53">
        <f>$Y$3*INDEX(Descriptors!AA$5:AA$53,MATCH(SingleSite_QSAR1!$A53,Descriptors!$B$5:$B$53,0))</f>
        <v>24.737962</v>
      </c>
      <c r="Z53">
        <f>$Z$3*INDEX(Descriptors!AB$5:AB$53,MATCH(SingleSite_QSAR1!$A53,Descriptors!$B$5:$B$53,0))</f>
        <v>-1.488669</v>
      </c>
      <c r="AA53">
        <f>$AA$3*INDEX(Descriptors!P$5:P$53,MATCH(SingleSite_QSAR1!$A53,Descriptors!$B$5:$B$53,0))</f>
        <v>2.4251300000000002</v>
      </c>
      <c r="AB53">
        <f>$AB$3*INDEX(Descriptors!Q$5:Q$53,MATCH(SingleSite_QSAR1!$A53,Descriptors!$B$5:$B$53,0))</f>
        <v>-1.56948</v>
      </c>
      <c r="AC53">
        <f>$AC$3*INDEX(Descriptors!R$5:R$53,MATCH(SingleSite_QSAR1!$A53,Descriptors!$B$5:$B$53,0))</f>
        <v>-0.15540000000000001</v>
      </c>
      <c r="AD53">
        <f>$AD$3*INDEX(Descriptors!AC$5:AC$53,MATCH(SingleSite_QSAR1!$A53,Descriptors!$B$5:$B$53,0))</f>
        <v>-0.85799999999999987</v>
      </c>
      <c r="AE53">
        <f>$AE$3*INDEX(Descriptors!AD$5:AD$53,MATCH(SingleSite_QSAR1!$A53,Descriptors!$B$5:$B$53,0))</f>
        <v>1.0137</v>
      </c>
      <c r="AF53">
        <f>$AF$3*INDEX(Descriptors!AE$5:AE$53,MATCH(SingleSite_QSAR1!$A53,Descriptors!$B$5:$B$53,0))</f>
        <v>-1.07602</v>
      </c>
      <c r="AG53">
        <f>$AG$3*INDEX(Descriptors!Z$5:Z$53,MATCH(SingleSite_QSAR1!$A53,Descriptors!$B$5:$B$53,0))</f>
        <v>0.62670999999999999</v>
      </c>
    </row>
    <row r="54" spans="1:33" x14ac:dyDescent="0.3">
      <c r="A54" t="s">
        <v>217</v>
      </c>
      <c r="B54" t="s">
        <v>218</v>
      </c>
      <c r="C54" s="40" t="s">
        <v>65</v>
      </c>
      <c r="D54" t="s">
        <v>219</v>
      </c>
      <c r="E54" t="s">
        <v>416</v>
      </c>
      <c r="G54" s="10">
        <v>1.0503147525782381</v>
      </c>
      <c r="H54" t="s">
        <v>134</v>
      </c>
      <c r="J54" s="10">
        <v>-1.958645254907297</v>
      </c>
      <c r="L54" s="10">
        <f t="shared" si="15"/>
        <v>-1.8779549999999983</v>
      </c>
      <c r="M54">
        <f t="shared" si="12"/>
        <v>1.324478765712672E-2</v>
      </c>
      <c r="N54">
        <f t="shared" si="13"/>
        <v>6.0571275430902497E-4</v>
      </c>
      <c r="O54" s="10">
        <f t="shared" si="17"/>
        <v>52.333581972299754</v>
      </c>
      <c r="P54" t="s">
        <v>138</v>
      </c>
      <c r="R54">
        <f t="shared" si="16"/>
        <v>5.1220450000000017</v>
      </c>
      <c r="S54">
        <f>$S$3*INDEX(Descriptors!I$5:I$53,MATCH(SingleSite_QSAR1!$A54,Descriptors!$B$5:$B$53,0))</f>
        <v>14.645899999999999</v>
      </c>
      <c r="T54">
        <f>$T$3*INDEX(Descriptors!J$5:J$53,MATCH(SingleSite_QSAR1!$A54,Descriptors!$B$5:$B$53,0))</f>
        <v>-0.88919999999999999</v>
      </c>
      <c r="U54">
        <f>$U$3*INDEX(Descriptors!S$5:S$53,MATCH(SingleSite_QSAR1!$A54,Descriptors!$B$5:$B$53,0))</f>
        <v>-5.0601600000000007</v>
      </c>
      <c r="V54">
        <f>$V$3*INDEX(Descriptors!O$5:O$53,MATCH(SingleSite_QSAR1!$A54,Descriptors!$B$5:$B$53,0))</f>
        <v>-15.143071999999998</v>
      </c>
      <c r="W54">
        <f>$W$3*INDEX(Descriptors!X$5:X$53,MATCH(SingleSite_QSAR1!$A54,Descriptors!$B$5:$B$53,0))</f>
        <v>-11.990404</v>
      </c>
      <c r="X54">
        <f>$X$3*INDEX(Descriptors!Y$5:Y$53,MATCH(SingleSite_QSAR1!$A54,Descriptors!$B$5:$B$53,0))</f>
        <v>8.5941020000000012</v>
      </c>
      <c r="Y54">
        <f>$Y$3*INDEX(Descriptors!AA$5:AA$53,MATCH(SingleSite_QSAR1!$A54,Descriptors!$B$5:$B$53,0))</f>
        <v>24.774637999999999</v>
      </c>
      <c r="Z54">
        <f>$Z$3*INDEX(Descriptors!AB$5:AB$53,MATCH(SingleSite_QSAR1!$A54,Descriptors!$B$5:$B$53,0))</f>
        <v>-1.488669</v>
      </c>
      <c r="AA54">
        <f>$AA$3*INDEX(Descriptors!P$5:P$53,MATCH(SingleSite_QSAR1!$A54,Descriptors!$B$5:$B$53,0))</f>
        <v>2.4251300000000002</v>
      </c>
      <c r="AB54">
        <f>$AB$3*INDEX(Descriptors!Q$5:Q$53,MATCH(SingleSite_QSAR1!$A54,Descriptors!$B$5:$B$53,0))</f>
        <v>-1.56948</v>
      </c>
      <c r="AC54">
        <f>$AC$3*INDEX(Descriptors!R$5:R$53,MATCH(SingleSite_QSAR1!$A54,Descriptors!$B$5:$B$53,0))</f>
        <v>-0.15540000000000001</v>
      </c>
      <c r="AD54">
        <f>$AD$3*INDEX(Descriptors!AC$5:AC$53,MATCH(SingleSite_QSAR1!$A54,Descriptors!$B$5:$B$53,0))</f>
        <v>-0.85799999999999987</v>
      </c>
      <c r="AE54">
        <f>$AE$3*INDEX(Descriptors!AD$5:AD$53,MATCH(SingleSite_QSAR1!$A54,Descriptors!$B$5:$B$53,0))</f>
        <v>1.01115</v>
      </c>
      <c r="AF54">
        <f>$AF$3*INDEX(Descriptors!AE$5:AE$53,MATCH(SingleSite_QSAR1!$A54,Descriptors!$B$5:$B$53,0))</f>
        <v>-1.1919299999999999</v>
      </c>
      <c r="AG54">
        <f>$AG$3*INDEX(Descriptors!Z$5:Z$53,MATCH(SingleSite_QSAR1!$A54,Descriptors!$B$5:$B$53,0))</f>
        <v>0.71344000000000007</v>
      </c>
    </row>
    <row r="55" spans="1:33" x14ac:dyDescent="0.3">
      <c r="A55" t="s">
        <v>220</v>
      </c>
      <c r="B55" t="s">
        <v>221</v>
      </c>
      <c r="C55" s="40" t="s">
        <v>65</v>
      </c>
      <c r="D55" t="s">
        <v>222</v>
      </c>
      <c r="E55" t="s">
        <v>416</v>
      </c>
      <c r="G55" s="10">
        <v>38.042845054468309</v>
      </c>
      <c r="H55" t="s">
        <v>138</v>
      </c>
      <c r="J55" s="10">
        <v>-1.739447527379359</v>
      </c>
      <c r="L55" s="10">
        <f t="shared" si="15"/>
        <v>-1.7509540000000001</v>
      </c>
      <c r="M55">
        <f t="shared" si="12"/>
        <v>1.774377411066207E-2</v>
      </c>
      <c r="N55">
        <f t="shared" si="13"/>
        <v>4.5213249233238011E-4</v>
      </c>
      <c r="O55" s="10">
        <f t="shared" si="17"/>
        <v>39.064247337517642</v>
      </c>
      <c r="P55" t="s">
        <v>138</v>
      </c>
      <c r="R55">
        <f t="shared" si="16"/>
        <v>5.2490459999999999</v>
      </c>
      <c r="S55">
        <f>$S$3*INDEX(Descriptors!I$5:I$53,MATCH(SingleSite_QSAR1!$A55,Descriptors!$B$5:$B$53,0))</f>
        <v>14.645899999999999</v>
      </c>
      <c r="T55">
        <f>$T$3*INDEX(Descriptors!J$5:J$53,MATCH(SingleSite_QSAR1!$A55,Descriptors!$B$5:$B$53,0))</f>
        <v>-0.88919999999999999</v>
      </c>
      <c r="U55">
        <f>$U$3*INDEX(Descriptors!S$5:S$53,MATCH(SingleSite_QSAR1!$A55,Descriptors!$B$5:$B$53,0))</f>
        <v>-5.0467200000000005</v>
      </c>
      <c r="V55">
        <f>$V$3*INDEX(Descriptors!O$5:O$53,MATCH(SingleSite_QSAR1!$A55,Descriptors!$B$5:$B$53,0))</f>
        <v>-15.143071999999998</v>
      </c>
      <c r="W55">
        <f>$W$3*INDEX(Descriptors!X$5:X$53,MATCH(SingleSite_QSAR1!$A55,Descriptors!$B$5:$B$53,0))</f>
        <v>-11.952218</v>
      </c>
      <c r="X55">
        <f>$X$3*INDEX(Descriptors!Y$5:Y$53,MATCH(SingleSite_QSAR1!$A55,Descriptors!$B$5:$B$53,0))</f>
        <v>8.6010159999999996</v>
      </c>
      <c r="Y55">
        <f>$Y$3*INDEX(Descriptors!AA$5:AA$53,MATCH(SingleSite_QSAR1!$A55,Descriptors!$B$5:$B$53,0))</f>
        <v>24.774637999999999</v>
      </c>
      <c r="Z55">
        <f>$Z$3*INDEX(Descriptors!AB$5:AB$53,MATCH(SingleSite_QSAR1!$A55,Descriptors!$B$5:$B$53,0))</f>
        <v>-1.4849380000000001</v>
      </c>
      <c r="AA55">
        <f>$AA$3*INDEX(Descriptors!P$5:P$53,MATCH(SingleSite_QSAR1!$A55,Descriptors!$B$5:$B$53,0))</f>
        <v>2.4251300000000002</v>
      </c>
      <c r="AB55">
        <f>$AB$3*INDEX(Descriptors!Q$5:Q$53,MATCH(SingleSite_QSAR1!$A55,Descriptors!$B$5:$B$53,0))</f>
        <v>-1.56948</v>
      </c>
      <c r="AC55">
        <f>$AC$3*INDEX(Descriptors!R$5:R$53,MATCH(SingleSite_QSAR1!$A55,Descriptors!$B$5:$B$53,0))</f>
        <v>-0.15540000000000001</v>
      </c>
      <c r="AD55">
        <f>$AD$3*INDEX(Descriptors!AC$5:AC$53,MATCH(SingleSite_QSAR1!$A55,Descriptors!$B$5:$B$53,0))</f>
        <v>-0.85799999999999987</v>
      </c>
      <c r="AE55">
        <f>$AE$3*INDEX(Descriptors!AD$5:AD$53,MATCH(SingleSite_QSAR1!$A55,Descriptors!$B$5:$B$53,0))</f>
        <v>1.0959000000000001</v>
      </c>
      <c r="AF55">
        <f>$AF$3*INDEX(Descriptors!AE$5:AE$53,MATCH(SingleSite_QSAR1!$A55,Descriptors!$B$5:$B$53,0))</f>
        <v>-1.24821</v>
      </c>
      <c r="AG55">
        <f>$AG$3*INDEX(Descriptors!Z$5:Z$53,MATCH(SingleSite_QSAR1!$A55,Descriptors!$B$5:$B$53,0))</f>
        <v>0.74970000000000003</v>
      </c>
    </row>
    <row r="56" spans="1:33" x14ac:dyDescent="0.3">
      <c r="A56" t="s">
        <v>180</v>
      </c>
      <c r="B56" t="s">
        <v>181</v>
      </c>
      <c r="C56" s="38" t="s">
        <v>182</v>
      </c>
      <c r="D56" s="41" t="s">
        <v>183</v>
      </c>
      <c r="E56" t="s">
        <v>417</v>
      </c>
      <c r="G56" s="10">
        <v>1.5791666666666657</v>
      </c>
      <c r="H56" t="s">
        <v>159</v>
      </c>
      <c r="J56" s="10">
        <v>-5.2941162496902212</v>
      </c>
      <c r="L56" s="10">
        <f t="shared" si="15"/>
        <v>-7.5601529999999979</v>
      </c>
      <c r="M56">
        <f t="shared" si="12"/>
        <v>2.7532585718035943E-8</v>
      </c>
      <c r="N56">
        <f t="shared" si="13"/>
        <v>291.38334096898973</v>
      </c>
      <c r="O56" s="10">
        <f>N56/365</f>
        <v>0.79831052320271156</v>
      </c>
      <c r="P56" s="10" t="s">
        <v>223</v>
      </c>
      <c r="R56">
        <f t="shared" si="16"/>
        <v>-0.5601529999999979</v>
      </c>
      <c r="S56">
        <f>$S$3*INDEX(Descriptors!I$5:I$53,MATCH(SingleSite_QSAR1!$A56,Descriptors!$B$5:$B$53,0))</f>
        <v>11.89212</v>
      </c>
      <c r="T56">
        <f>$T$3*INDEX(Descriptors!J$5:J$53,MATCH(SingleSite_QSAR1!$A56,Descriptors!$B$5:$B$53,0))</f>
        <v>-4.4179199999999996</v>
      </c>
      <c r="U56">
        <f>$U$3*INDEX(Descriptors!S$5:S$53,MATCH(SingleSite_QSAR1!$A56,Descriptors!$B$5:$B$53,0))</f>
        <v>-5.2953600000000005</v>
      </c>
      <c r="V56">
        <f>$V$3*INDEX(Descriptors!O$5:O$53,MATCH(SingleSite_QSAR1!$A56,Descriptors!$B$5:$B$53,0))</f>
        <v>-15.218112</v>
      </c>
      <c r="W56">
        <f>$W$3*INDEX(Descriptors!X$5:X$53,MATCH(SingleSite_QSAR1!$A56,Descriptors!$B$5:$B$53,0))</f>
        <v>-11.398520999999999</v>
      </c>
      <c r="X56">
        <f>$X$3*INDEX(Descriptors!Y$5:Y$53,MATCH(SingleSite_QSAR1!$A56,Descriptors!$B$5:$B$53,0))</f>
        <v>8.5664460000000009</v>
      </c>
      <c r="Y56">
        <f>$Y$3*INDEX(Descriptors!AA$5:AA$53,MATCH(SingleSite_QSAR1!$A56,Descriptors!$B$5:$B$53,0))</f>
        <v>24.29785</v>
      </c>
      <c r="Z56">
        <f>$Z$3*INDEX(Descriptors!AB$5:AB$53,MATCH(SingleSite_QSAR1!$A56,Descriptors!$B$5:$B$53,0))</f>
        <v>-1.2536160000000001</v>
      </c>
      <c r="AA56">
        <f>$AA$3*INDEX(Descriptors!P$5:P$53,MATCH(SingleSite_QSAR1!$A56,Descriptors!$B$5:$B$53,0))</f>
        <v>-6.0139999999999999E-2</v>
      </c>
      <c r="AB56">
        <f>$AB$3*INDEX(Descriptors!Q$5:Q$53,MATCH(SingleSite_QSAR1!$A56,Descriptors!$B$5:$B$53,0))</f>
        <v>0.48971999999999999</v>
      </c>
      <c r="AC56">
        <f>$AC$3*INDEX(Descriptors!R$5:R$53,MATCH(SingleSite_QSAR1!$A56,Descriptors!$B$5:$B$53,0))</f>
        <v>-0.28560000000000002</v>
      </c>
      <c r="AD56">
        <f>$AD$3*INDEX(Descriptors!AC$5:AC$53,MATCH(SingleSite_QSAR1!$A56,Descriptors!$B$5:$B$53,0))</f>
        <v>0</v>
      </c>
      <c r="AE56">
        <f>$AE$3*INDEX(Descriptors!AD$5:AD$53,MATCH(SingleSite_QSAR1!$A56,Descriptors!$B$5:$B$53,0))</f>
        <v>1.44285</v>
      </c>
      <c r="AF56">
        <f>$AF$3*INDEX(Descriptors!AE$5:AE$53,MATCH(SingleSite_QSAR1!$A56,Descriptors!$B$5:$B$53,0))</f>
        <v>-1.41571</v>
      </c>
      <c r="AG56">
        <f>$AG$3*INDEX(Descriptors!Z$5:Z$53,MATCH(SingleSite_QSAR1!$A56,Descriptors!$B$5:$B$53,0))</f>
        <v>0.79183999999999999</v>
      </c>
    </row>
    <row r="57" spans="1:33" x14ac:dyDescent="0.3">
      <c r="A57" t="s">
        <v>180</v>
      </c>
      <c r="B57" t="s">
        <v>181</v>
      </c>
      <c r="C57" s="38" t="s">
        <v>182</v>
      </c>
      <c r="D57" s="41" t="s">
        <v>183</v>
      </c>
      <c r="E57" t="s">
        <v>417</v>
      </c>
      <c r="G57" s="10">
        <v>8.9161285579985741</v>
      </c>
      <c r="H57" t="s">
        <v>159</v>
      </c>
      <c r="J57" s="10">
        <v>-6.0458646032010028</v>
      </c>
      <c r="L57" s="10">
        <f t="shared" si="15"/>
        <v>-7.5601529999999979</v>
      </c>
      <c r="M57">
        <f t="shared" si="12"/>
        <v>2.7532585718035943E-8</v>
      </c>
      <c r="N57">
        <f t="shared" si="13"/>
        <v>291.38334096898973</v>
      </c>
      <c r="O57" s="10">
        <f t="shared" ref="O57:O64" si="18">N57/365</f>
        <v>0.79831052320271156</v>
      </c>
      <c r="P57" s="10" t="s">
        <v>223</v>
      </c>
      <c r="R57">
        <f t="shared" si="16"/>
        <v>-0.5601529999999979</v>
      </c>
      <c r="S57">
        <f>$S$3*INDEX(Descriptors!I$5:I$53,MATCH(SingleSite_QSAR1!$A57,Descriptors!$B$5:$B$53,0))</f>
        <v>11.89212</v>
      </c>
      <c r="T57">
        <f>$T$3*INDEX(Descriptors!J$5:J$53,MATCH(SingleSite_QSAR1!$A57,Descriptors!$B$5:$B$53,0))</f>
        <v>-4.4179199999999996</v>
      </c>
      <c r="U57">
        <f>$U$3*INDEX(Descriptors!S$5:S$53,MATCH(SingleSite_QSAR1!$A57,Descriptors!$B$5:$B$53,0))</f>
        <v>-5.2953600000000005</v>
      </c>
      <c r="V57">
        <f>$V$3*INDEX(Descriptors!O$5:O$53,MATCH(SingleSite_QSAR1!$A57,Descriptors!$B$5:$B$53,0))</f>
        <v>-15.218112</v>
      </c>
      <c r="W57">
        <f>$W$3*INDEX(Descriptors!X$5:X$53,MATCH(SingleSite_QSAR1!$A57,Descriptors!$B$5:$B$53,0))</f>
        <v>-11.398520999999999</v>
      </c>
      <c r="X57">
        <f>$X$3*INDEX(Descriptors!Y$5:Y$53,MATCH(SingleSite_QSAR1!$A57,Descriptors!$B$5:$B$53,0))</f>
        <v>8.5664460000000009</v>
      </c>
      <c r="Y57">
        <f>$Y$3*INDEX(Descriptors!AA$5:AA$53,MATCH(SingleSite_QSAR1!$A57,Descriptors!$B$5:$B$53,0))</f>
        <v>24.29785</v>
      </c>
      <c r="Z57">
        <f>$Z$3*INDEX(Descriptors!AB$5:AB$53,MATCH(SingleSite_QSAR1!$A57,Descriptors!$B$5:$B$53,0))</f>
        <v>-1.2536160000000001</v>
      </c>
      <c r="AA57">
        <f>$AA$3*INDEX(Descriptors!P$5:P$53,MATCH(SingleSite_QSAR1!$A57,Descriptors!$B$5:$B$53,0))</f>
        <v>-6.0139999999999999E-2</v>
      </c>
      <c r="AB57">
        <f>$AB$3*INDEX(Descriptors!Q$5:Q$53,MATCH(SingleSite_QSAR1!$A57,Descriptors!$B$5:$B$53,0))</f>
        <v>0.48971999999999999</v>
      </c>
      <c r="AC57">
        <f>$AC$3*INDEX(Descriptors!R$5:R$53,MATCH(SingleSite_QSAR1!$A57,Descriptors!$B$5:$B$53,0))</f>
        <v>-0.28560000000000002</v>
      </c>
      <c r="AD57">
        <f>$AD$3*INDEX(Descriptors!AC$5:AC$53,MATCH(SingleSite_QSAR1!$A57,Descriptors!$B$5:$B$53,0))</f>
        <v>0</v>
      </c>
      <c r="AE57">
        <f>$AE$3*INDEX(Descriptors!AD$5:AD$53,MATCH(SingleSite_QSAR1!$A57,Descriptors!$B$5:$B$53,0))</f>
        <v>1.44285</v>
      </c>
      <c r="AF57">
        <f>$AF$3*INDEX(Descriptors!AE$5:AE$53,MATCH(SingleSite_QSAR1!$A57,Descriptors!$B$5:$B$53,0))</f>
        <v>-1.41571</v>
      </c>
      <c r="AG57">
        <f>$AG$3*INDEX(Descriptors!Z$5:Z$53,MATCH(SingleSite_QSAR1!$A57,Descriptors!$B$5:$B$53,0))</f>
        <v>0.79183999999999999</v>
      </c>
    </row>
    <row r="58" spans="1:33" x14ac:dyDescent="0.3">
      <c r="A58" t="s">
        <v>224</v>
      </c>
      <c r="B58" t="s">
        <v>225</v>
      </c>
      <c r="C58" t="s">
        <v>226</v>
      </c>
      <c r="D58" s="41" t="s">
        <v>227</v>
      </c>
      <c r="E58" t="s">
        <v>417</v>
      </c>
      <c r="G58" s="10">
        <v>10.390045537796521</v>
      </c>
      <c r="H58" t="s">
        <v>159</v>
      </c>
      <c r="J58" s="10">
        <v>-6.1123057324337049</v>
      </c>
      <c r="L58" s="10">
        <f t="shared" si="15"/>
        <v>-7.8802529999999926</v>
      </c>
      <c r="M58">
        <f t="shared" si="12"/>
        <v>1.3174890064271838E-8</v>
      </c>
      <c r="N58">
        <f t="shared" si="13"/>
        <v>608.92628119852179</v>
      </c>
      <c r="O58" s="10">
        <f t="shared" si="18"/>
        <v>1.6682911813658132</v>
      </c>
      <c r="P58" s="10" t="s">
        <v>223</v>
      </c>
      <c r="R58">
        <f t="shared" si="16"/>
        <v>-0.88025299999999262</v>
      </c>
      <c r="S58">
        <f>$S$3*INDEX(Descriptors!I$5:I$53,MATCH(SingleSite_QSAR1!$A58,Descriptors!$B$5:$B$53,0))</f>
        <v>11.97982</v>
      </c>
      <c r="T58">
        <f>$T$3*INDEX(Descriptors!J$5:J$53,MATCH(SingleSite_QSAR1!$A58,Descriptors!$B$5:$B$53,0))</f>
        <v>-4.5396000000000001</v>
      </c>
      <c r="U58">
        <f>$U$3*INDEX(Descriptors!S$5:S$53,MATCH(SingleSite_QSAR1!$A58,Descriptors!$B$5:$B$53,0))</f>
        <v>-5.2953600000000005</v>
      </c>
      <c r="V58">
        <f>$V$3*INDEX(Descriptors!O$5:O$53,MATCH(SingleSite_QSAR1!$A58,Descriptors!$B$5:$B$53,0))</f>
        <v>-15.983519999999999</v>
      </c>
      <c r="W58">
        <f>$W$3*INDEX(Descriptors!X$5:X$53,MATCH(SingleSite_QSAR1!$A58,Descriptors!$B$5:$B$53,0))</f>
        <v>-11.513078999999999</v>
      </c>
      <c r="X58">
        <f>$X$3*INDEX(Descriptors!Y$5:Y$53,MATCH(SingleSite_QSAR1!$A58,Descriptors!$B$5:$B$53,0))</f>
        <v>8.5664460000000009</v>
      </c>
      <c r="Y58">
        <f>$Y$3*INDEX(Descriptors!AA$5:AA$53,MATCH(SingleSite_QSAR1!$A58,Descriptors!$B$5:$B$53,0))</f>
        <v>24.976356000000003</v>
      </c>
      <c r="Z58">
        <f>$Z$3*INDEX(Descriptors!AB$5:AB$53,MATCH(SingleSite_QSAR1!$A58,Descriptors!$B$5:$B$53,0))</f>
        <v>-1.2536160000000001</v>
      </c>
      <c r="AA58">
        <f>$AA$3*INDEX(Descriptors!P$5:P$53,MATCH(SingleSite_QSAR1!$A58,Descriptors!$B$5:$B$53,0))</f>
        <v>-7.7499999999999999E-2</v>
      </c>
      <c r="AB58">
        <f>$AB$3*INDEX(Descriptors!Q$5:Q$53,MATCH(SingleSite_QSAR1!$A58,Descriptors!$B$5:$B$53,0))</f>
        <v>0.44506000000000001</v>
      </c>
      <c r="AC58">
        <f>$AC$3*INDEX(Descriptors!R$5:R$53,MATCH(SingleSite_QSAR1!$A58,Descriptors!$B$5:$B$53,0))</f>
        <v>-0.20076000000000002</v>
      </c>
      <c r="AD58">
        <f>$AD$3*INDEX(Descriptors!AC$5:AC$53,MATCH(SingleSite_QSAR1!$A58,Descriptors!$B$5:$B$53,0))</f>
        <v>0</v>
      </c>
      <c r="AE58">
        <f>$AE$3*INDEX(Descriptors!AD$5:AD$53,MATCH(SingleSite_QSAR1!$A58,Descriptors!$B$5:$B$53,0))</f>
        <v>1.4452499999999999</v>
      </c>
      <c r="AF58">
        <f>$AF$3*INDEX(Descriptors!AE$5:AE$53,MATCH(SingleSite_QSAR1!$A58,Descriptors!$B$5:$B$53,0))</f>
        <v>-1.52559</v>
      </c>
      <c r="AG58">
        <f>$AG$3*INDEX(Descriptors!Z$5:Z$53,MATCH(SingleSite_QSAR1!$A58,Descriptors!$B$5:$B$53,0))</f>
        <v>0.79183999999999999</v>
      </c>
    </row>
    <row r="59" spans="1:33" x14ac:dyDescent="0.3">
      <c r="A59" t="s">
        <v>184</v>
      </c>
      <c r="B59" t="s">
        <v>185</v>
      </c>
      <c r="C59" s="38" t="s">
        <v>182</v>
      </c>
      <c r="D59" t="s">
        <v>186</v>
      </c>
      <c r="E59" t="s">
        <v>417</v>
      </c>
      <c r="G59" s="10">
        <v>8.9682521524474055</v>
      </c>
      <c r="H59" t="s">
        <v>159</v>
      </c>
      <c r="J59" s="10">
        <v>-6.0483960918677964</v>
      </c>
      <c r="L59" s="10">
        <f t="shared" si="15"/>
        <v>-7.374508999999998</v>
      </c>
      <c r="M59">
        <f t="shared" si="12"/>
        <v>4.2217353014618793E-8</v>
      </c>
      <c r="N59">
        <f t="shared" si="13"/>
        <v>190.02936563214666</v>
      </c>
      <c r="O59" s="10">
        <f t="shared" si="18"/>
        <v>0.52062839899218261</v>
      </c>
      <c r="P59" s="10" t="s">
        <v>223</v>
      </c>
      <c r="R59">
        <f t="shared" si="16"/>
        <v>-0.37450899999999798</v>
      </c>
      <c r="S59">
        <f>$S$3*INDEX(Descriptors!I$5:I$53,MATCH(SingleSite_QSAR1!$A59,Descriptors!$B$5:$B$53,0))</f>
        <v>11.89212</v>
      </c>
      <c r="T59">
        <f>$T$3*INDEX(Descriptors!J$5:J$53,MATCH(SingleSite_QSAR1!$A59,Descriptors!$B$5:$B$53,0))</f>
        <v>-4.4179199999999996</v>
      </c>
      <c r="U59">
        <f>$U$3*INDEX(Descriptors!S$5:S$53,MATCH(SingleSite_QSAR1!$A59,Descriptors!$B$5:$B$53,0))</f>
        <v>-5.2953600000000005</v>
      </c>
      <c r="V59">
        <f>$V$3*INDEX(Descriptors!O$5:O$53,MATCH(SingleSite_QSAR1!$A59,Descriptors!$B$5:$B$53,0))</f>
        <v>-15.218112</v>
      </c>
      <c r="W59">
        <f>$W$3*INDEX(Descriptors!X$5:X$53,MATCH(SingleSite_QSAR1!$A59,Descriptors!$B$5:$B$53,0))</f>
        <v>-11.513078999999999</v>
      </c>
      <c r="X59">
        <f>$X$3*INDEX(Descriptors!Y$5:Y$53,MATCH(SingleSite_QSAR1!$A59,Descriptors!$B$5:$B$53,0))</f>
        <v>8.5941020000000012</v>
      </c>
      <c r="Y59">
        <f>$Y$3*INDEX(Descriptors!AA$5:AA$53,MATCH(SingleSite_QSAR1!$A59,Descriptors!$B$5:$B$53,0))</f>
        <v>24.334526</v>
      </c>
      <c r="Z59">
        <f>$Z$3*INDEX(Descriptors!AB$5:AB$53,MATCH(SingleSite_QSAR1!$A59,Descriptors!$B$5:$B$53,0))</f>
        <v>-1.2536160000000001</v>
      </c>
      <c r="AA59">
        <f>$AA$3*INDEX(Descriptors!P$5:P$53,MATCH(SingleSite_QSAR1!$A59,Descriptors!$B$5:$B$53,0))</f>
        <v>-6.0139999999999999E-2</v>
      </c>
      <c r="AB59">
        <f>$AB$3*INDEX(Descriptors!Q$5:Q$53,MATCH(SingleSite_QSAR1!$A59,Descriptors!$B$5:$B$53,0))</f>
        <v>0.48971999999999999</v>
      </c>
      <c r="AC59">
        <f>$AC$3*INDEX(Descriptors!R$5:R$53,MATCH(SingleSite_QSAR1!$A59,Descriptors!$B$5:$B$53,0))</f>
        <v>-0.28560000000000002</v>
      </c>
      <c r="AD59">
        <f>$AD$3*INDEX(Descriptors!AC$5:AC$53,MATCH(SingleSite_QSAR1!$A59,Descriptors!$B$5:$B$53,0))</f>
        <v>0</v>
      </c>
      <c r="AE59">
        <f>$AE$3*INDEX(Descriptors!AD$5:AD$53,MATCH(SingleSite_QSAR1!$A59,Descriptors!$B$5:$B$53,0))</f>
        <v>1.7447999999999999</v>
      </c>
      <c r="AF59">
        <f>$AF$3*INDEX(Descriptors!AE$5:AE$53,MATCH(SingleSite_QSAR1!$A59,Descriptors!$B$5:$B$53,0))</f>
        <v>-1.6689700000000001</v>
      </c>
      <c r="AG59">
        <f>$AG$3*INDEX(Descriptors!Z$5:Z$53,MATCH(SingleSite_QSAR1!$A59,Descriptors!$B$5:$B$53,0))</f>
        <v>0.97902000000000011</v>
      </c>
    </row>
    <row r="60" spans="1:33" x14ac:dyDescent="0.3">
      <c r="A60" t="s">
        <v>184</v>
      </c>
      <c r="B60" t="s">
        <v>185</v>
      </c>
      <c r="C60" s="38" t="s">
        <v>182</v>
      </c>
      <c r="D60" t="s">
        <v>186</v>
      </c>
      <c r="E60" t="s">
        <v>417</v>
      </c>
      <c r="G60" s="10">
        <v>9.9654909090892172</v>
      </c>
      <c r="H60" t="s">
        <v>159</v>
      </c>
      <c r="J60" s="10">
        <v>-6.0941869787359195</v>
      </c>
      <c r="L60" s="10">
        <f t="shared" si="15"/>
        <v>-7.374508999999998</v>
      </c>
      <c r="M60">
        <f t="shared" si="12"/>
        <v>4.2217353014618793E-8</v>
      </c>
      <c r="N60">
        <f t="shared" si="13"/>
        <v>190.02936563214666</v>
      </c>
      <c r="O60" s="10">
        <f t="shared" si="18"/>
        <v>0.52062839899218261</v>
      </c>
      <c r="P60" s="10" t="s">
        <v>223</v>
      </c>
      <c r="R60">
        <f t="shared" si="16"/>
        <v>-0.37450899999999798</v>
      </c>
      <c r="S60">
        <f>$S$3*INDEX(Descriptors!I$5:I$53,MATCH(SingleSite_QSAR1!$A60,Descriptors!$B$5:$B$53,0))</f>
        <v>11.89212</v>
      </c>
      <c r="T60">
        <f>$T$3*INDEX(Descriptors!J$5:J$53,MATCH(SingleSite_QSAR1!$A60,Descriptors!$B$5:$B$53,0))</f>
        <v>-4.4179199999999996</v>
      </c>
      <c r="U60">
        <f>$U$3*INDEX(Descriptors!S$5:S$53,MATCH(SingleSite_QSAR1!$A60,Descriptors!$B$5:$B$53,0))</f>
        <v>-5.2953600000000005</v>
      </c>
      <c r="V60">
        <f>$V$3*INDEX(Descriptors!O$5:O$53,MATCH(SingleSite_QSAR1!$A60,Descriptors!$B$5:$B$53,0))</f>
        <v>-15.218112</v>
      </c>
      <c r="W60">
        <f>$W$3*INDEX(Descriptors!X$5:X$53,MATCH(SingleSite_QSAR1!$A60,Descriptors!$B$5:$B$53,0))</f>
        <v>-11.513078999999999</v>
      </c>
      <c r="X60">
        <f>$X$3*INDEX(Descriptors!Y$5:Y$53,MATCH(SingleSite_QSAR1!$A60,Descriptors!$B$5:$B$53,0))</f>
        <v>8.5941020000000012</v>
      </c>
      <c r="Y60">
        <f>$Y$3*INDEX(Descriptors!AA$5:AA$53,MATCH(SingleSite_QSAR1!$A60,Descriptors!$B$5:$B$53,0))</f>
        <v>24.334526</v>
      </c>
      <c r="Z60">
        <f>$Z$3*INDEX(Descriptors!AB$5:AB$53,MATCH(SingleSite_QSAR1!$A60,Descriptors!$B$5:$B$53,0))</f>
        <v>-1.2536160000000001</v>
      </c>
      <c r="AA60">
        <f>$AA$3*INDEX(Descriptors!P$5:P$53,MATCH(SingleSite_QSAR1!$A60,Descriptors!$B$5:$B$53,0))</f>
        <v>-6.0139999999999999E-2</v>
      </c>
      <c r="AB60">
        <f>$AB$3*INDEX(Descriptors!Q$5:Q$53,MATCH(SingleSite_QSAR1!$A60,Descriptors!$B$5:$B$53,0))</f>
        <v>0.48971999999999999</v>
      </c>
      <c r="AC60">
        <f>$AC$3*INDEX(Descriptors!R$5:R$53,MATCH(SingleSite_QSAR1!$A60,Descriptors!$B$5:$B$53,0))</f>
        <v>-0.28560000000000002</v>
      </c>
      <c r="AD60">
        <f>$AD$3*INDEX(Descriptors!AC$5:AC$53,MATCH(SingleSite_QSAR1!$A60,Descriptors!$B$5:$B$53,0))</f>
        <v>0</v>
      </c>
      <c r="AE60">
        <f>$AE$3*INDEX(Descriptors!AD$5:AD$53,MATCH(SingleSite_QSAR1!$A60,Descriptors!$B$5:$B$53,0))</f>
        <v>1.7447999999999999</v>
      </c>
      <c r="AF60">
        <f>$AF$3*INDEX(Descriptors!AE$5:AE$53,MATCH(SingleSite_QSAR1!$A60,Descriptors!$B$5:$B$53,0))</f>
        <v>-1.6689700000000001</v>
      </c>
      <c r="AG60">
        <f>$AG$3*INDEX(Descriptors!Z$5:Z$53,MATCH(SingleSite_QSAR1!$A60,Descriptors!$B$5:$B$53,0))</f>
        <v>0.97902000000000011</v>
      </c>
    </row>
    <row r="61" spans="1:33" x14ac:dyDescent="0.3">
      <c r="A61" t="s">
        <v>187</v>
      </c>
      <c r="B61" t="s">
        <v>188</v>
      </c>
      <c r="C61" s="38" t="s">
        <v>182</v>
      </c>
      <c r="D61" t="s">
        <v>189</v>
      </c>
      <c r="E61" t="s">
        <v>417</v>
      </c>
      <c r="G61" s="10">
        <v>80.801277641263951</v>
      </c>
      <c r="H61" t="s">
        <v>159</v>
      </c>
      <c r="J61" s="10">
        <v>-7.0031065093885871</v>
      </c>
      <c r="L61" s="10">
        <f t="shared" si="15"/>
        <v>-7.1462639999999968</v>
      </c>
      <c r="M61">
        <f t="shared" si="12"/>
        <v>7.1406212827189519E-8</v>
      </c>
      <c r="N61">
        <f t="shared" si="13"/>
        <v>112.35068342654972</v>
      </c>
      <c r="O61" s="10">
        <f t="shared" si="18"/>
        <v>0.30781009157958827</v>
      </c>
      <c r="P61" s="10" t="s">
        <v>223</v>
      </c>
      <c r="R61">
        <f t="shared" si="16"/>
        <v>-0.14626399999999684</v>
      </c>
      <c r="S61">
        <f>$S$3*INDEX(Descriptors!I$5:I$53,MATCH(SingleSite_QSAR1!$A61,Descriptors!$B$5:$B$53,0))</f>
        <v>11.89212</v>
      </c>
      <c r="T61">
        <f>$T$3*INDEX(Descriptors!J$5:J$53,MATCH(SingleSite_QSAR1!$A61,Descriptors!$B$5:$B$53,0))</f>
        <v>-4.4179199999999996</v>
      </c>
      <c r="U61">
        <f>$U$3*INDEX(Descriptors!S$5:S$53,MATCH(SingleSite_QSAR1!$A61,Descriptors!$B$5:$B$53,0))</f>
        <v>-5.2953600000000005</v>
      </c>
      <c r="V61">
        <f>$V$3*INDEX(Descriptors!O$5:O$53,MATCH(SingleSite_QSAR1!$A61,Descriptors!$B$5:$B$53,0))</f>
        <v>-15.218112</v>
      </c>
      <c r="W61">
        <f>$W$3*INDEX(Descriptors!X$5:X$53,MATCH(SingleSite_QSAR1!$A61,Descriptors!$B$5:$B$53,0))</f>
        <v>-11.570357999999999</v>
      </c>
      <c r="X61">
        <f>$X$3*INDEX(Descriptors!Y$5:Y$53,MATCH(SingleSite_QSAR1!$A61,Descriptors!$B$5:$B$53,0))</f>
        <v>8.6079299999999996</v>
      </c>
      <c r="Y61">
        <f>$Y$3*INDEX(Descriptors!AA$5:AA$53,MATCH(SingleSite_QSAR1!$A61,Descriptors!$B$5:$B$53,0))</f>
        <v>24.371202</v>
      </c>
      <c r="Z61">
        <f>$Z$3*INDEX(Descriptors!AB$5:AB$53,MATCH(SingleSite_QSAR1!$A61,Descriptors!$B$5:$B$53,0))</f>
        <v>-1.2536160000000001</v>
      </c>
      <c r="AA61">
        <f>$AA$3*INDEX(Descriptors!P$5:P$53,MATCH(SingleSite_QSAR1!$A61,Descriptors!$B$5:$B$53,0))</f>
        <v>-6.0139999999999999E-2</v>
      </c>
      <c r="AB61">
        <f>$AB$3*INDEX(Descriptors!Q$5:Q$53,MATCH(SingleSite_QSAR1!$A61,Descriptors!$B$5:$B$53,0))</f>
        <v>0.48971999999999999</v>
      </c>
      <c r="AC61">
        <f>$AC$3*INDEX(Descriptors!R$5:R$53,MATCH(SingleSite_QSAR1!$A61,Descriptors!$B$5:$B$53,0))</f>
        <v>-0.28560000000000002</v>
      </c>
      <c r="AD61">
        <f>$AD$3*INDEX(Descriptors!AC$5:AC$53,MATCH(SingleSite_QSAR1!$A61,Descriptors!$B$5:$B$53,0))</f>
        <v>0</v>
      </c>
      <c r="AE61">
        <f>$AE$3*INDEX(Descriptors!AD$5:AD$53,MATCH(SingleSite_QSAR1!$A61,Descriptors!$B$5:$B$53,0))</f>
        <v>2.0467499999999998</v>
      </c>
      <c r="AF61">
        <f>$AF$3*INDEX(Descriptors!AE$5:AE$53,MATCH(SingleSite_QSAR1!$A61,Descriptors!$B$5:$B$53,0))</f>
        <v>-1.9235700000000002</v>
      </c>
      <c r="AG61">
        <f>$AG$3*INDEX(Descriptors!Z$5:Z$53,MATCH(SingleSite_QSAR1!$A61,Descriptors!$B$5:$B$53,0))</f>
        <v>1.16669</v>
      </c>
    </row>
    <row r="62" spans="1:33" x14ac:dyDescent="0.3">
      <c r="A62" s="2" t="s">
        <v>368</v>
      </c>
      <c r="B62" t="s">
        <v>190</v>
      </c>
      <c r="C62" s="38" t="s">
        <v>191</v>
      </c>
      <c r="D62" t="s">
        <v>192</v>
      </c>
      <c r="E62" t="s">
        <v>418</v>
      </c>
      <c r="G62" s="10">
        <v>143.59899304814076</v>
      </c>
      <c r="H62" t="s">
        <v>159</v>
      </c>
      <c r="J62" s="10">
        <v>-7.2528396759697769</v>
      </c>
      <c r="L62" s="10">
        <f t="shared" si="15"/>
        <v>-7.3779869999999921</v>
      </c>
      <c r="M62">
        <f t="shared" si="12"/>
        <v>4.1880610130721216E-8</v>
      </c>
      <c r="N62">
        <f t="shared" si="13"/>
        <v>191.55730508690775</v>
      </c>
      <c r="O62" s="10">
        <f t="shared" si="18"/>
        <v>0.52481453448467874</v>
      </c>
      <c r="P62" s="10" t="s">
        <v>223</v>
      </c>
      <c r="R62">
        <f t="shared" si="16"/>
        <v>-0.37798699999999208</v>
      </c>
      <c r="S62">
        <f>$S$3*INDEX(Descriptors!I$5:I$53,MATCH(SingleSite_QSAR1!$A62,Descriptors!$B$5:$B$53,0))</f>
        <v>11.89212</v>
      </c>
      <c r="T62">
        <f>$T$3*INDEX(Descriptors!J$5:J$53,MATCH(SingleSite_QSAR1!$A62,Descriptors!$B$5:$B$53,0))</f>
        <v>-4.4179199999999996</v>
      </c>
      <c r="U62">
        <f>$U$3*INDEX(Descriptors!S$5:S$53,MATCH(SingleSite_QSAR1!$A62,Descriptors!$B$5:$B$53,0))</f>
        <v>-5.2214400000000003</v>
      </c>
      <c r="V62">
        <f>$V$3*INDEX(Descriptors!O$5:O$53,MATCH(SingleSite_QSAR1!$A62,Descriptors!$B$5:$B$53,0))</f>
        <v>-15.218112</v>
      </c>
      <c r="W62">
        <f>$W$3*INDEX(Descriptors!X$5:X$53,MATCH(SingleSite_QSAR1!$A62,Descriptors!$B$5:$B$53,0))</f>
        <v>-11.551264999999999</v>
      </c>
      <c r="X62">
        <f>$X$3*INDEX(Descriptors!Y$5:Y$53,MATCH(SingleSite_QSAR1!$A62,Descriptors!$B$5:$B$53,0))</f>
        <v>8.6701560000000004</v>
      </c>
      <c r="Y62">
        <f>$Y$3*INDEX(Descriptors!AA$5:AA$53,MATCH(SingleSite_QSAR1!$A62,Descriptors!$B$5:$B$53,0))</f>
        <v>24.389540000000004</v>
      </c>
      <c r="Z62">
        <f>$Z$3*INDEX(Descriptors!AB$5:AB$53,MATCH(SingleSite_QSAR1!$A62,Descriptors!$B$5:$B$53,0))</f>
        <v>-1.2536160000000001</v>
      </c>
      <c r="AA62">
        <f>$AA$3*INDEX(Descriptors!P$5:P$53,MATCH(SingleSite_QSAR1!$A62,Descriptors!$B$5:$B$53,0))</f>
        <v>-6.0139999999999999E-2</v>
      </c>
      <c r="AB62">
        <f>$AB$3*INDEX(Descriptors!Q$5:Q$53,MATCH(SingleSite_QSAR1!$A62,Descriptors!$B$5:$B$53,0))</f>
        <v>0.48971999999999999</v>
      </c>
      <c r="AC62">
        <f>$AC$3*INDEX(Descriptors!R$5:R$53,MATCH(SingleSite_QSAR1!$A62,Descriptors!$B$5:$B$53,0))</f>
        <v>-0.28560000000000002</v>
      </c>
      <c r="AD62">
        <f>$AD$3*INDEX(Descriptors!AC$5:AC$53,MATCH(SingleSite_QSAR1!$A62,Descriptors!$B$5:$B$53,0))</f>
        <v>0</v>
      </c>
      <c r="AE62">
        <f>$AE$3*INDEX(Descriptors!AD$5:AD$53,MATCH(SingleSite_QSAR1!$A62,Descriptors!$B$5:$B$53,0))</f>
        <v>1.5790499999999998</v>
      </c>
      <c r="AF62">
        <f>$AF$3*INDEX(Descriptors!AE$5:AE$53,MATCH(SingleSite_QSAR1!$A62,Descriptors!$B$5:$B$53,0))</f>
        <v>-1.6475300000000002</v>
      </c>
      <c r="AG62">
        <f>$AG$3*INDEX(Descriptors!Z$5:Z$53,MATCH(SingleSite_QSAR1!$A62,Descriptors!$B$5:$B$53,0))</f>
        <v>0.95304999999999995</v>
      </c>
    </row>
    <row r="63" spans="1:33" x14ac:dyDescent="0.3">
      <c r="A63" t="s">
        <v>193</v>
      </c>
      <c r="B63" t="s">
        <v>194</v>
      </c>
      <c r="C63" s="38" t="s">
        <v>191</v>
      </c>
      <c r="D63" t="s">
        <v>195</v>
      </c>
      <c r="E63" t="s">
        <v>418</v>
      </c>
      <c r="G63" s="10">
        <v>64.391250619466987</v>
      </c>
      <c r="H63" t="s">
        <v>159</v>
      </c>
      <c r="J63" s="10">
        <v>-6.9045151415601858</v>
      </c>
      <c r="L63" s="10">
        <f t="shared" si="15"/>
        <v>-7.0356299999999958</v>
      </c>
      <c r="M63">
        <f t="shared" si="12"/>
        <v>9.2123408887417713E-8</v>
      </c>
      <c r="N63">
        <f t="shared" si="13"/>
        <v>87.084671626085779</v>
      </c>
      <c r="O63" s="10">
        <f t="shared" si="18"/>
        <v>0.23858814144133089</v>
      </c>
      <c r="P63" s="10" t="s">
        <v>223</v>
      </c>
      <c r="R63">
        <f t="shared" si="16"/>
        <v>-3.5629999999995832E-2</v>
      </c>
      <c r="S63">
        <f>$S$3*INDEX(Descriptors!I$5:I$53,MATCH(SingleSite_QSAR1!$A63,Descriptors!$B$5:$B$53,0))</f>
        <v>11.89212</v>
      </c>
      <c r="T63">
        <f>$T$3*INDEX(Descriptors!J$5:J$53,MATCH(SingleSite_QSAR1!$A63,Descriptors!$B$5:$B$53,0))</f>
        <v>-4.4179199999999996</v>
      </c>
      <c r="U63">
        <f>$U$3*INDEX(Descriptors!S$5:S$53,MATCH(SingleSite_QSAR1!$A63,Descriptors!$B$5:$B$53,0))</f>
        <v>-5.2214400000000003</v>
      </c>
      <c r="V63">
        <f>$V$3*INDEX(Descriptors!O$5:O$53,MATCH(SingleSite_QSAR1!$A63,Descriptors!$B$5:$B$53,0))</f>
        <v>-15.218112</v>
      </c>
      <c r="W63">
        <f>$W$3*INDEX(Descriptors!X$5:X$53,MATCH(SingleSite_QSAR1!$A63,Descriptors!$B$5:$B$53,0))</f>
        <v>-11.799474</v>
      </c>
      <c r="X63">
        <f>$X$3*INDEX(Descriptors!Y$5:Y$53,MATCH(SingleSite_QSAR1!$A63,Descriptors!$B$5:$B$53,0))</f>
        <v>8.7116399999999992</v>
      </c>
      <c r="Y63">
        <f>$Y$3*INDEX(Descriptors!AA$5:AA$53,MATCH(SingleSite_QSAR1!$A63,Descriptors!$B$5:$B$53,0))</f>
        <v>24.462892000000004</v>
      </c>
      <c r="Z63">
        <f>$Z$3*INDEX(Descriptors!AB$5:AB$53,MATCH(SingleSite_QSAR1!$A63,Descriptors!$B$5:$B$53,0))</f>
        <v>-1.2536160000000001</v>
      </c>
      <c r="AA63">
        <f>$AA$3*INDEX(Descriptors!P$5:P$53,MATCH(SingleSite_QSAR1!$A63,Descriptors!$B$5:$B$53,0))</f>
        <v>-6.0139999999999999E-2</v>
      </c>
      <c r="AB63">
        <f>$AB$3*INDEX(Descriptors!Q$5:Q$53,MATCH(SingleSite_QSAR1!$A63,Descriptors!$B$5:$B$53,0))</f>
        <v>0.48971999999999999</v>
      </c>
      <c r="AC63">
        <f>$AC$3*INDEX(Descriptors!R$5:R$53,MATCH(SingleSite_QSAR1!$A63,Descriptors!$B$5:$B$53,0))</f>
        <v>-0.28560000000000002</v>
      </c>
      <c r="AD63">
        <f>$AD$3*INDEX(Descriptors!AC$5:AC$53,MATCH(SingleSite_QSAR1!$A63,Descriptors!$B$5:$B$53,0))</f>
        <v>0</v>
      </c>
      <c r="AE63">
        <f>$AE$3*INDEX(Descriptors!AD$5:AD$53,MATCH(SingleSite_QSAR1!$A63,Descriptors!$B$5:$B$53,0))</f>
        <v>2.1829499999999999</v>
      </c>
      <c r="AF63">
        <f>$AF$3*INDEX(Descriptors!AE$5:AE$53,MATCH(SingleSite_QSAR1!$A63,Descriptors!$B$5:$B$53,0))</f>
        <v>-2.1446700000000001</v>
      </c>
      <c r="AG63">
        <f>$AG$3*INDEX(Descriptors!Z$5:Z$53,MATCH(SingleSite_QSAR1!$A63,Descriptors!$B$5:$B$53,0))</f>
        <v>1.32202</v>
      </c>
    </row>
    <row r="64" spans="1:33" x14ac:dyDescent="0.3">
      <c r="A64" t="s">
        <v>328</v>
      </c>
      <c r="B64" t="s">
        <v>228</v>
      </c>
      <c r="C64" s="38" t="s">
        <v>191</v>
      </c>
      <c r="D64" t="s">
        <v>229</v>
      </c>
      <c r="E64" t="s">
        <v>418</v>
      </c>
      <c r="G64" s="10">
        <v>35.000000000000014</v>
      </c>
      <c r="H64" t="s">
        <v>159</v>
      </c>
      <c r="J64" s="10">
        <v>-6.6397563257840311</v>
      </c>
      <c r="L64" s="10">
        <f t="shared" si="15"/>
        <v>-7.070762000000002</v>
      </c>
      <c r="M64">
        <f t="shared" si="12"/>
        <v>8.4964596642498363E-8</v>
      </c>
      <c r="N64">
        <f t="shared" si="13"/>
        <v>94.422113786904262</v>
      </c>
      <c r="O64" s="10">
        <f t="shared" si="18"/>
        <v>0.2586907227038473</v>
      </c>
      <c r="P64" s="10" t="s">
        <v>223</v>
      </c>
      <c r="R64">
        <f t="shared" si="16"/>
        <v>-7.076200000000199E-2</v>
      </c>
      <c r="S64">
        <f>$S$3*INDEX(Descriptors!I$5:I$53,MATCH(SingleSite_QSAR1!$A64,Descriptors!$B$5:$B$53,0))</f>
        <v>11.89212</v>
      </c>
      <c r="T64">
        <f>$T$3*INDEX(Descriptors!J$5:J$53,MATCH(SingleSite_QSAR1!$A64,Descriptors!$B$5:$B$53,0))</f>
        <v>-4.4179199999999996</v>
      </c>
      <c r="U64">
        <f>$U$3*INDEX(Descriptors!S$5:S$53,MATCH(SingleSite_QSAR1!$A64,Descriptors!$B$5:$B$53,0))</f>
        <v>-5.2214400000000003</v>
      </c>
      <c r="V64">
        <f>$V$3*INDEX(Descriptors!O$5:O$53,MATCH(SingleSite_QSAR1!$A64,Descriptors!$B$5:$B$53,0))</f>
        <v>-15.218112</v>
      </c>
      <c r="W64">
        <f>$W$3*INDEX(Descriptors!X$5:X$53,MATCH(SingleSite_QSAR1!$A64,Descriptors!$B$5:$B$53,0))</f>
        <v>-11.914032000000001</v>
      </c>
      <c r="X64">
        <f>$X$3*INDEX(Descriptors!Y$5:Y$53,MATCH(SingleSite_QSAR1!$A64,Descriptors!$B$5:$B$53,0))</f>
        <v>8.7669519999999999</v>
      </c>
      <c r="Y64">
        <f>$Y$3*INDEX(Descriptors!AA$5:AA$53,MATCH(SingleSite_QSAR1!$A64,Descriptors!$B$5:$B$53,0))</f>
        <v>24.517906</v>
      </c>
      <c r="Z64">
        <f>$Z$3*INDEX(Descriptors!AB$5:AB$53,MATCH(SingleSite_QSAR1!$A64,Descriptors!$B$5:$B$53,0))</f>
        <v>-1.2536160000000001</v>
      </c>
      <c r="AA64">
        <f>$AA$3*INDEX(Descriptors!P$5:P$53,MATCH(SingleSite_QSAR1!$A64,Descriptors!$B$5:$B$53,0))</f>
        <v>-6.0139999999999999E-2</v>
      </c>
      <c r="AB64">
        <f>$AB$3*INDEX(Descriptors!Q$5:Q$53,MATCH(SingleSite_QSAR1!$A64,Descriptors!$B$5:$B$53,0))</f>
        <v>0.48971999999999999</v>
      </c>
      <c r="AC64">
        <f>$AC$3*INDEX(Descriptors!R$5:R$53,MATCH(SingleSite_QSAR1!$A64,Descriptors!$B$5:$B$53,0))</f>
        <v>-0.28560000000000002</v>
      </c>
      <c r="AD64">
        <f>$AD$3*INDEX(Descriptors!AC$5:AC$53,MATCH(SingleSite_QSAR1!$A64,Descriptors!$B$5:$B$53,0))</f>
        <v>0</v>
      </c>
      <c r="AE64">
        <f>$AE$3*INDEX(Descriptors!AD$5:AD$53,MATCH(SingleSite_QSAR1!$A64,Descriptors!$B$5:$B$53,0))</f>
        <v>2.1833999999999998</v>
      </c>
      <c r="AF64">
        <f>$AF$3*INDEX(Descriptors!AE$5:AE$53,MATCH(SingleSite_QSAR1!$A64,Descriptors!$B$5:$B$53,0))</f>
        <v>-2.2558900000000004</v>
      </c>
      <c r="AG64">
        <f>$AG$3*INDEX(Descriptors!Z$5:Z$53,MATCH(SingleSite_QSAR1!$A64,Descriptors!$B$5:$B$53,0))</f>
        <v>1.4018900000000001</v>
      </c>
    </row>
    <row r="65" spans="1:33" s="2" customFormat="1" x14ac:dyDescent="0.3">
      <c r="A65" s="2" t="s">
        <v>197</v>
      </c>
      <c r="B65" s="2" t="s">
        <v>198</v>
      </c>
      <c r="C65" s="43" t="s">
        <v>65</v>
      </c>
      <c r="D65" s="2" t="s">
        <v>167</v>
      </c>
      <c r="E65" s="4" t="s">
        <v>420</v>
      </c>
      <c r="F65" s="4"/>
      <c r="G65" s="10">
        <v>1.4975961139417266</v>
      </c>
      <c r="H65" t="s">
        <v>126</v>
      </c>
      <c r="I65"/>
      <c r="J65" s="10">
        <v>-3.8908717441825154</v>
      </c>
      <c r="L65" s="10">
        <f t="shared" si="15"/>
        <v>-0.98298699999999606</v>
      </c>
      <c r="M65">
        <f t="shared" si="12"/>
        <v>0.10399512948557009</v>
      </c>
      <c r="N65">
        <f t="shared" si="13"/>
        <v>7.7143389807977268E-5</v>
      </c>
      <c r="O65" s="10">
        <f t="shared" ref="O65:O66" si="19">N65*86400</f>
        <v>6.6651888794092358</v>
      </c>
      <c r="P65" t="s">
        <v>138</v>
      </c>
      <c r="Q65"/>
      <c r="R65">
        <f t="shared" si="16"/>
        <v>6.0170130000000039</v>
      </c>
      <c r="S65">
        <f>$S$3*INDEX(Descriptors!I$5:I$53,MATCH(SingleSite_QSAR1!$A65,Descriptors!$B$5:$B$53,0))</f>
        <v>14.61082</v>
      </c>
      <c r="T65">
        <f>$T$3*INDEX(Descriptors!J$5:J$53,MATCH(SingleSite_QSAR1!$A65,Descriptors!$B$5:$B$53,0))</f>
        <v>-0.88919999999999999</v>
      </c>
      <c r="U65">
        <f>$U$3*INDEX(Descriptors!S$5:S$53,MATCH(SingleSite_QSAR1!$A65,Descriptors!$B$5:$B$53,0))</f>
        <v>-5.3020800000000001</v>
      </c>
      <c r="V65">
        <f>$V$3*INDEX(Descriptors!O$5:O$53,MATCH(SingleSite_QSAR1!$A65,Descriptors!$B$5:$B$53,0))</f>
        <v>-15.143071999999998</v>
      </c>
      <c r="W65">
        <f>$W$3*INDEX(Descriptors!X$5:X$53,MATCH(SingleSite_QSAR1!$A65,Descriptors!$B$5:$B$53,0))</f>
        <v>-8.7255009999999995</v>
      </c>
      <c r="X65">
        <f>$X$3*INDEX(Descriptors!Y$5:Y$53,MATCH(SingleSite_QSAR1!$A65,Descriptors!$B$5:$B$53,0))</f>
        <v>6.9139999999999997</v>
      </c>
      <c r="Y65">
        <f>$Y$3*INDEX(Descriptors!AA$5:AA$53,MATCH(SingleSite_QSAR1!$A65,Descriptors!$B$5:$B$53,0))</f>
        <v>23.931090000000001</v>
      </c>
      <c r="Z65">
        <f>$Z$3*INDEX(Descriptors!AB$5:AB$53,MATCH(SingleSite_QSAR1!$A65,Descriptors!$B$5:$B$53,0))</f>
        <v>-1.619254</v>
      </c>
      <c r="AA65">
        <f>$AA$3*INDEX(Descriptors!P$5:P$53,MATCH(SingleSite_QSAR1!$A65,Descriptors!$B$5:$B$53,0))</f>
        <v>2.4251300000000002</v>
      </c>
      <c r="AB65">
        <f>$AB$3*INDEX(Descriptors!Q$5:Q$53,MATCH(SingleSite_QSAR1!$A65,Descriptors!$B$5:$B$53,0))</f>
        <v>-1.56948</v>
      </c>
      <c r="AC65">
        <f>$AC$3*INDEX(Descriptors!R$5:R$53,MATCH(SingleSite_QSAR1!$A65,Descriptors!$B$5:$B$53,0))</f>
        <v>-0.15540000000000001</v>
      </c>
      <c r="AD65">
        <f>$AD$3*INDEX(Descriptors!AC$5:AC$53,MATCH(SingleSite_QSAR1!$A65,Descriptors!$B$5:$B$53,0))</f>
        <v>0</v>
      </c>
      <c r="AE65">
        <f>$AE$3*INDEX(Descriptors!AD$5:AD$53,MATCH(SingleSite_QSAR1!$A65,Descriptors!$B$5:$B$53,0))</f>
        <v>0.55034999999999989</v>
      </c>
      <c r="AF65">
        <f>$AF$3*INDEX(Descriptors!AE$5:AE$53,MATCH(SingleSite_QSAR1!$A65,Descriptors!$B$5:$B$53,0))</f>
        <v>-0.47168000000000004</v>
      </c>
      <c r="AG65">
        <f>$AG$3*INDEX(Descriptors!Z$5:Z$53,MATCH(SingleSite_QSAR1!$A65,Descriptors!$B$5:$B$53,0))</f>
        <v>0.15729000000000001</v>
      </c>
    </row>
    <row r="66" spans="1:33" x14ac:dyDescent="0.3">
      <c r="A66" t="s">
        <v>199</v>
      </c>
      <c r="B66" t="s">
        <v>200</v>
      </c>
      <c r="C66" s="40" t="s">
        <v>65</v>
      </c>
      <c r="D66" s="50" t="s">
        <v>170</v>
      </c>
      <c r="E66" s="4" t="s">
        <v>420</v>
      </c>
      <c r="F66" s="4"/>
      <c r="G66" s="10">
        <v>4.8056788580189451</v>
      </c>
      <c r="H66" t="s">
        <v>126</v>
      </c>
      <c r="J66" s="10">
        <v>-4.3972317852057898</v>
      </c>
      <c r="L66" s="10">
        <f t="shared" si="15"/>
        <v>-1.4181919999999995</v>
      </c>
      <c r="M66">
        <f t="shared" si="12"/>
        <v>3.8177545199648978E-2</v>
      </c>
      <c r="N66">
        <f t="shared" si="13"/>
        <v>2.101375761611348E-4</v>
      </c>
      <c r="O66" s="10">
        <f t="shared" si="19"/>
        <v>18.155886580322047</v>
      </c>
      <c r="P66" t="s">
        <v>138</v>
      </c>
      <c r="R66">
        <f t="shared" si="16"/>
        <v>5.5818080000000005</v>
      </c>
      <c r="S66">
        <f>$S$3*INDEX(Descriptors!I$5:I$53,MATCH(SingleSite_QSAR1!$A66,Descriptors!$B$5:$B$53,0))</f>
        <v>14.628359999999999</v>
      </c>
      <c r="T66">
        <f>$T$3*INDEX(Descriptors!J$5:J$53,MATCH(SingleSite_QSAR1!$A66,Descriptors!$B$5:$B$53,0))</f>
        <v>-0.88919999999999999</v>
      </c>
      <c r="U66">
        <f>$U$3*INDEX(Descriptors!S$5:S$53,MATCH(SingleSite_QSAR1!$A66,Descriptors!$B$5:$B$53,0))</f>
        <v>-5.5339200000000002</v>
      </c>
      <c r="V66">
        <f>$V$3*INDEX(Descriptors!O$5:O$53,MATCH(SingleSite_QSAR1!$A66,Descriptors!$B$5:$B$53,0))</f>
        <v>-15.143071999999998</v>
      </c>
      <c r="W66">
        <f>$W$3*INDEX(Descriptors!X$5:X$53,MATCH(SingleSite_QSAR1!$A66,Descriptors!$B$5:$B$53,0))</f>
        <v>-10.081104</v>
      </c>
      <c r="X66">
        <f>$X$3*INDEX(Descriptors!Y$5:Y$53,MATCH(SingleSite_QSAR1!$A66,Descriptors!$B$5:$B$53,0))</f>
        <v>7.7782499999999999</v>
      </c>
      <c r="Y66">
        <f>$Y$3*INDEX(Descriptors!AA$5:AA$53,MATCH(SingleSite_QSAR1!$A66,Descriptors!$B$5:$B$53,0))</f>
        <v>24.224498000000001</v>
      </c>
      <c r="Z66">
        <f>$Z$3*INDEX(Descriptors!AB$5:AB$53,MATCH(SingleSite_QSAR1!$A66,Descriptors!$B$5:$B$53,0))</f>
        <v>-1.619254</v>
      </c>
      <c r="AA66">
        <f>$AA$3*INDEX(Descriptors!P$5:P$53,MATCH(SingleSite_QSAR1!$A66,Descriptors!$B$5:$B$53,0))</f>
        <v>2.4251300000000002</v>
      </c>
      <c r="AB66">
        <f>$AB$3*INDEX(Descriptors!Q$5:Q$53,MATCH(SingleSite_QSAR1!$A66,Descriptors!$B$5:$B$53,0))</f>
        <v>-1.56948</v>
      </c>
      <c r="AC66">
        <f>$AC$3*INDEX(Descriptors!R$5:R$53,MATCH(SingleSite_QSAR1!$A66,Descriptors!$B$5:$B$53,0))</f>
        <v>-0.15540000000000001</v>
      </c>
      <c r="AD66">
        <f>$AD$3*INDEX(Descriptors!AC$5:AC$53,MATCH(SingleSite_QSAR1!$A66,Descriptors!$B$5:$B$53,0))</f>
        <v>0</v>
      </c>
      <c r="AE66">
        <f>$AE$3*INDEX(Descriptors!AD$5:AD$53,MATCH(SingleSite_QSAR1!$A66,Descriptors!$B$5:$B$53,0))</f>
        <v>0.55094999999999994</v>
      </c>
      <c r="AF66">
        <f>$AF$3*INDEX(Descriptors!AE$5:AE$53,MATCH(SingleSite_QSAR1!$A66,Descriptors!$B$5:$B$53,0))</f>
        <v>-0.58491000000000004</v>
      </c>
      <c r="AG66">
        <f>$AG$3*INDEX(Descriptors!Z$5:Z$53,MATCH(SingleSite_QSAR1!$A66,Descriptors!$B$5:$B$53,0))</f>
        <v>0.24696000000000001</v>
      </c>
    </row>
    <row r="67" spans="1:33" x14ac:dyDescent="0.3">
      <c r="A67" t="s">
        <v>230</v>
      </c>
      <c r="B67" t="s">
        <v>203</v>
      </c>
      <c r="C67" s="40" t="s">
        <v>65</v>
      </c>
      <c r="D67" t="s">
        <v>204</v>
      </c>
      <c r="E67" s="4" t="s">
        <v>420</v>
      </c>
      <c r="F67" s="4"/>
      <c r="G67" s="10">
        <v>7.1224769657211633</v>
      </c>
      <c r="H67" t="s">
        <v>126</v>
      </c>
      <c r="J67" s="10">
        <v>-4.5681080931160967</v>
      </c>
      <c r="L67" s="10">
        <f t="shared" si="15"/>
        <v>-1.5323570000000011</v>
      </c>
      <c r="M67">
        <f t="shared" si="12"/>
        <v>2.9352358289842562E-2</v>
      </c>
      <c r="N67">
        <f t="shared" si="13"/>
        <v>2.7331830488089325E-4</v>
      </c>
      <c r="O67" s="10">
        <f t="shared" ref="O67:O73" si="20">N67*86400</f>
        <v>23.614701541709177</v>
      </c>
      <c r="P67" t="s">
        <v>138</v>
      </c>
      <c r="Q67" s="2"/>
      <c r="R67">
        <f t="shared" si="16"/>
        <v>5.4676429999999989</v>
      </c>
      <c r="S67">
        <f>$S$3*INDEX(Descriptors!I$5:I$53,MATCH(SingleSite_QSAR1!$A67,Descriptors!$B$5:$B$53,0))</f>
        <v>14.628359999999999</v>
      </c>
      <c r="T67">
        <f>$T$3*INDEX(Descriptors!J$5:J$53,MATCH(SingleSite_QSAR1!$A67,Descriptors!$B$5:$B$53,0))</f>
        <v>-0.88919999999999999</v>
      </c>
      <c r="U67">
        <f>$U$3*INDEX(Descriptors!S$5:S$53,MATCH(SingleSite_QSAR1!$A67,Descriptors!$B$5:$B$53,0))</f>
        <v>-5.6616000000000009</v>
      </c>
      <c r="V67">
        <f>$V$3*INDEX(Descriptors!O$5:O$53,MATCH(SingleSite_QSAR1!$A67,Descriptors!$B$5:$B$53,0))</f>
        <v>-15.143071999999998</v>
      </c>
      <c r="W67">
        <f>$W$3*INDEX(Descriptors!X$5:X$53,MATCH(SingleSite_QSAR1!$A67,Descriptors!$B$5:$B$53,0))</f>
        <v>-10.443871000000001</v>
      </c>
      <c r="X67">
        <f>$X$3*INDEX(Descriptors!Y$5:Y$53,MATCH(SingleSite_QSAR1!$A67,Descriptors!$B$5:$B$53,0))</f>
        <v>8.0340679999999995</v>
      </c>
      <c r="Y67">
        <f>$Y$3*INDEX(Descriptors!AA$5:AA$53,MATCH(SingleSite_QSAR1!$A67,Descriptors!$B$5:$B$53,0))</f>
        <v>24.371202</v>
      </c>
      <c r="Z67">
        <f>$Z$3*INDEX(Descriptors!AB$5:AB$53,MATCH(SingleSite_QSAR1!$A67,Descriptors!$B$5:$B$53,0))</f>
        <v>-1.619254</v>
      </c>
      <c r="AA67">
        <f>$AA$3*INDEX(Descriptors!P$5:P$53,MATCH(SingleSite_QSAR1!$A67,Descriptors!$B$5:$B$53,0))</f>
        <v>2.4251300000000002</v>
      </c>
      <c r="AB67">
        <f>$AB$3*INDEX(Descriptors!Q$5:Q$53,MATCH(SingleSite_QSAR1!$A67,Descriptors!$B$5:$B$53,0))</f>
        <v>-1.56948</v>
      </c>
      <c r="AC67">
        <f>$AC$3*INDEX(Descriptors!R$5:R$53,MATCH(SingleSite_QSAR1!$A67,Descriptors!$B$5:$B$53,0))</f>
        <v>-0.15540000000000001</v>
      </c>
      <c r="AD67">
        <f>$AD$3*INDEX(Descriptors!AC$5:AC$53,MATCH(SingleSite_QSAR1!$A67,Descriptors!$B$5:$B$53,0))</f>
        <v>0</v>
      </c>
      <c r="AE67">
        <f>$AE$3*INDEX(Descriptors!AD$5:AD$53,MATCH(SingleSite_QSAR1!$A67,Descriptors!$B$5:$B$53,0))</f>
        <v>0.55094999999999994</v>
      </c>
      <c r="AF67">
        <f>$AF$3*INDEX(Descriptors!AE$5:AE$53,MATCH(SingleSite_QSAR1!$A67,Descriptors!$B$5:$B$53,0))</f>
        <v>-0.70082000000000011</v>
      </c>
      <c r="AG67">
        <f>$AG$3*INDEX(Descriptors!Z$5:Z$53,MATCH(SingleSite_QSAR1!$A67,Descriptors!$B$5:$B$53,0))</f>
        <v>0.33663000000000004</v>
      </c>
    </row>
    <row r="68" spans="1:33" x14ac:dyDescent="0.3">
      <c r="A68" t="s">
        <v>231</v>
      </c>
      <c r="B68" t="s">
        <v>232</v>
      </c>
      <c r="C68" s="40" t="s">
        <v>65</v>
      </c>
      <c r="D68" t="s">
        <v>163</v>
      </c>
      <c r="E68" s="4" t="s">
        <v>420</v>
      </c>
      <c r="F68" s="4"/>
      <c r="G68" s="10">
        <v>8.4051769342979927</v>
      </c>
      <c r="H68" t="s">
        <v>126</v>
      </c>
      <c r="J68" s="10">
        <v>-4.6400238997677743</v>
      </c>
      <c r="L68" s="10">
        <f t="shared" si="15"/>
        <v>-1.5797480000000022</v>
      </c>
      <c r="M68">
        <f t="shared" si="12"/>
        <v>2.6317946515746912E-2</v>
      </c>
      <c r="N68">
        <f t="shared" si="13"/>
        <v>3.0483141255858428E-4</v>
      </c>
      <c r="O68" s="10">
        <f t="shared" si="20"/>
        <v>26.337434045061681</v>
      </c>
      <c r="P68" t="s">
        <v>138</v>
      </c>
      <c r="R68">
        <f t="shared" si="16"/>
        <v>5.4202519999999978</v>
      </c>
      <c r="S68">
        <f>$S$3*INDEX(Descriptors!I$5:I$53,MATCH(SingleSite_QSAR1!$A68,Descriptors!$B$5:$B$53,0))</f>
        <v>14.628359999999999</v>
      </c>
      <c r="T68">
        <f>$T$3*INDEX(Descriptors!J$5:J$53,MATCH(SingleSite_QSAR1!$A68,Descriptors!$B$5:$B$53,0))</f>
        <v>-0.88919999999999999</v>
      </c>
      <c r="U68">
        <f>$U$3*INDEX(Descriptors!S$5:S$53,MATCH(SingleSite_QSAR1!$A68,Descriptors!$B$5:$B$53,0))</f>
        <v>-5.6951999999999998</v>
      </c>
      <c r="V68">
        <f>$V$3*INDEX(Descriptors!O$5:O$53,MATCH(SingleSite_QSAR1!$A68,Descriptors!$B$5:$B$53,0))</f>
        <v>-15.143071999999998</v>
      </c>
      <c r="W68">
        <f>$W$3*INDEX(Descriptors!X$5:X$53,MATCH(SingleSite_QSAR1!$A68,Descriptors!$B$5:$B$53,0))</f>
        <v>-10.615708000000001</v>
      </c>
      <c r="X68">
        <f>$X$3*INDEX(Descriptors!Y$5:Y$53,MATCH(SingleSite_QSAR1!$A68,Descriptors!$B$5:$B$53,0))</f>
        <v>8.1446919999999992</v>
      </c>
      <c r="Y68">
        <f>$Y$3*INDEX(Descriptors!AA$5:AA$53,MATCH(SingleSite_QSAR1!$A68,Descriptors!$B$5:$B$53,0))</f>
        <v>24.444554</v>
      </c>
      <c r="Z68">
        <f>$Z$3*INDEX(Descriptors!AB$5:AB$53,MATCH(SingleSite_QSAR1!$A68,Descriptors!$B$5:$B$53,0))</f>
        <v>-1.619254</v>
      </c>
      <c r="AA68">
        <f>$AA$3*INDEX(Descriptors!P$5:P$53,MATCH(SingleSite_QSAR1!$A68,Descriptors!$B$5:$B$53,0))</f>
        <v>2.4251300000000002</v>
      </c>
      <c r="AB68">
        <f>$AB$3*INDEX(Descriptors!Q$5:Q$53,MATCH(SingleSite_QSAR1!$A68,Descriptors!$B$5:$B$53,0))</f>
        <v>-1.56948</v>
      </c>
      <c r="AC68">
        <f>$AC$3*INDEX(Descriptors!R$5:R$53,MATCH(SingleSite_QSAR1!$A68,Descriptors!$B$5:$B$53,0))</f>
        <v>-0.15540000000000001</v>
      </c>
      <c r="AD68">
        <f>$AD$3*INDEX(Descriptors!AC$5:AC$53,MATCH(SingleSite_QSAR1!$A68,Descriptors!$B$5:$B$53,0))</f>
        <v>0</v>
      </c>
      <c r="AE68">
        <f>$AE$3*INDEX(Descriptors!AD$5:AD$53,MATCH(SingleSite_QSAR1!$A68,Descriptors!$B$5:$B$53,0))</f>
        <v>0.55094999999999994</v>
      </c>
      <c r="AF68">
        <f>$AF$3*INDEX(Descriptors!AE$5:AE$53,MATCH(SingleSite_QSAR1!$A68,Descriptors!$B$5:$B$53,0))</f>
        <v>-0.81740000000000002</v>
      </c>
      <c r="AG68">
        <f>$AG$3*INDEX(Descriptors!Z$5:Z$53,MATCH(SingleSite_QSAR1!$A68,Descriptors!$B$5:$B$53,0))</f>
        <v>0.42728000000000005</v>
      </c>
    </row>
    <row r="69" spans="1:33" x14ac:dyDescent="0.3">
      <c r="A69" t="s">
        <v>233</v>
      </c>
      <c r="B69" t="s">
        <v>234</v>
      </c>
      <c r="C69" s="40" t="s">
        <v>65</v>
      </c>
      <c r="D69" t="s">
        <v>235</v>
      </c>
      <c r="E69" s="4" t="s">
        <v>420</v>
      </c>
      <c r="F69" s="4"/>
      <c r="G69" s="10">
        <v>9.8248092811777745</v>
      </c>
      <c r="H69" t="s">
        <v>126</v>
      </c>
      <c r="J69" s="10">
        <v>-4.7078011683435559</v>
      </c>
      <c r="L69" s="10">
        <f t="shared" si="15"/>
        <v>-1.5556869999999954</v>
      </c>
      <c r="M69">
        <f t="shared" si="12"/>
        <v>2.781717354596688E-2</v>
      </c>
      <c r="N69">
        <f t="shared" si="13"/>
        <v>2.8840229934861821E-4</v>
      </c>
      <c r="O69" s="10">
        <f t="shared" si="20"/>
        <v>24.917958663720611</v>
      </c>
      <c r="P69" t="s">
        <v>138</v>
      </c>
      <c r="R69">
        <f t="shared" si="16"/>
        <v>5.4443130000000046</v>
      </c>
      <c r="S69">
        <f>$S$3*INDEX(Descriptors!I$5:I$53,MATCH(SingleSite_QSAR1!$A69,Descriptors!$B$5:$B$53,0))</f>
        <v>14.628359999999999</v>
      </c>
      <c r="T69">
        <f>$T$3*INDEX(Descriptors!J$5:J$53,MATCH(SingleSite_QSAR1!$A69,Descriptors!$B$5:$B$53,0))</f>
        <v>-0.88919999999999999</v>
      </c>
      <c r="U69">
        <f>$U$3*INDEX(Descriptors!S$5:S$53,MATCH(SingleSite_QSAR1!$A69,Descriptors!$B$5:$B$53,0))</f>
        <v>-5.6582400000000002</v>
      </c>
      <c r="V69">
        <f>$V$3*INDEX(Descriptors!O$5:O$53,MATCH(SingleSite_QSAR1!$A69,Descriptors!$B$5:$B$53,0))</f>
        <v>-15.143071999999998</v>
      </c>
      <c r="W69">
        <f>$W$3*INDEX(Descriptors!X$5:X$53,MATCH(SingleSite_QSAR1!$A69,Descriptors!$B$5:$B$53,0))</f>
        <v>-10.711173</v>
      </c>
      <c r="X69">
        <f>$X$3*INDEX(Descriptors!Y$5:Y$53,MATCH(SingleSite_QSAR1!$A69,Descriptors!$B$5:$B$53,0))</f>
        <v>8.2000039999999998</v>
      </c>
      <c r="Y69">
        <f>$Y$3*INDEX(Descriptors!AA$5:AA$53,MATCH(SingleSite_QSAR1!$A69,Descriptors!$B$5:$B$53,0))</f>
        <v>24.499568000000004</v>
      </c>
      <c r="Z69">
        <f>$Z$3*INDEX(Descriptors!AB$5:AB$53,MATCH(SingleSite_QSAR1!$A69,Descriptors!$B$5:$B$53,0))</f>
        <v>-1.619254</v>
      </c>
      <c r="AA69">
        <f>$AA$3*INDEX(Descriptors!P$5:P$53,MATCH(SingleSite_QSAR1!$A69,Descriptors!$B$5:$B$53,0))</f>
        <v>2.4251300000000002</v>
      </c>
      <c r="AB69">
        <f>$AB$3*INDEX(Descriptors!Q$5:Q$53,MATCH(SingleSite_QSAR1!$A69,Descriptors!$B$5:$B$53,0))</f>
        <v>-1.56948</v>
      </c>
      <c r="AC69">
        <f>$AC$3*INDEX(Descriptors!R$5:R$53,MATCH(SingleSite_QSAR1!$A69,Descriptors!$B$5:$B$53,0))</f>
        <v>-0.15540000000000001</v>
      </c>
      <c r="AD69">
        <f>$AD$3*INDEX(Descriptors!AC$5:AC$53,MATCH(SingleSite_QSAR1!$A69,Descriptors!$B$5:$B$53,0))</f>
        <v>0</v>
      </c>
      <c r="AE69">
        <f>$AE$3*INDEX(Descriptors!AD$5:AD$53,MATCH(SingleSite_QSAR1!$A69,Descriptors!$B$5:$B$53,0))</f>
        <v>0.55094999999999994</v>
      </c>
      <c r="AF69">
        <f>$AF$3*INDEX(Descriptors!AE$5:AE$53,MATCH(SingleSite_QSAR1!$A69,Descriptors!$B$5:$B$53,0))</f>
        <v>-0.93532000000000015</v>
      </c>
      <c r="AG69">
        <f>$AG$3*INDEX(Descriptors!Z$5:Z$53,MATCH(SingleSite_QSAR1!$A69,Descriptors!$B$5:$B$53,0))</f>
        <v>0.51744000000000001</v>
      </c>
    </row>
    <row r="70" spans="1:33" x14ac:dyDescent="0.3">
      <c r="A70" t="s">
        <v>236</v>
      </c>
      <c r="B70" t="s">
        <v>237</v>
      </c>
      <c r="C70" s="40" t="s">
        <v>65</v>
      </c>
      <c r="D70" t="s">
        <v>238</v>
      </c>
      <c r="E70" s="4" t="s">
        <v>420</v>
      </c>
      <c r="F70" s="4"/>
      <c r="G70" s="10">
        <v>10.94826459302282</v>
      </c>
      <c r="H70" t="s">
        <v>126</v>
      </c>
      <c r="J70" s="10">
        <v>-4.7548223244322099</v>
      </c>
      <c r="L70" s="10">
        <f t="shared" si="15"/>
        <v>-1.577733999999996</v>
      </c>
      <c r="M70">
        <f t="shared" si="12"/>
        <v>2.6440276957510229E-2</v>
      </c>
      <c r="N70">
        <f t="shared" si="13"/>
        <v>3.0342105814279836E-4</v>
      </c>
      <c r="O70" s="10">
        <f t="shared" si="20"/>
        <v>26.215579423537779</v>
      </c>
      <c r="P70" t="s">
        <v>138</v>
      </c>
      <c r="R70">
        <f t="shared" si="16"/>
        <v>5.422266000000004</v>
      </c>
      <c r="S70">
        <f>$S$3*INDEX(Descriptors!I$5:I$53,MATCH(SingleSite_QSAR1!$A70,Descriptors!$B$5:$B$53,0))</f>
        <v>14.628359999999999</v>
      </c>
      <c r="T70">
        <f>$T$3*INDEX(Descriptors!J$5:J$53,MATCH(SingleSite_QSAR1!$A70,Descriptors!$B$5:$B$53,0))</f>
        <v>-0.88919999999999999</v>
      </c>
      <c r="U70">
        <f>$U$3*INDEX(Descriptors!S$5:S$53,MATCH(SingleSite_QSAR1!$A70,Descriptors!$B$5:$B$53,0))</f>
        <v>-5.6582400000000002</v>
      </c>
      <c r="V70">
        <f>$V$3*INDEX(Descriptors!O$5:O$53,MATCH(SingleSite_QSAR1!$A70,Descriptors!$B$5:$B$53,0))</f>
        <v>-15.143071999999998</v>
      </c>
      <c r="W70">
        <f>$W$3*INDEX(Descriptors!X$5:X$53,MATCH(SingleSite_QSAR1!$A70,Descriptors!$B$5:$B$53,0))</f>
        <v>-10.768451999999998</v>
      </c>
      <c r="X70">
        <f>$X$3*INDEX(Descriptors!Y$5:Y$53,MATCH(SingleSite_QSAR1!$A70,Descriptors!$B$5:$B$53,0))</f>
        <v>8.2276599999999984</v>
      </c>
      <c r="Y70">
        <f>$Y$3*INDEX(Descriptors!AA$5:AA$53,MATCH(SingleSite_QSAR1!$A70,Descriptors!$B$5:$B$53,0))</f>
        <v>24.536244000000003</v>
      </c>
      <c r="Z70">
        <f>$Z$3*INDEX(Descriptors!AB$5:AB$53,MATCH(SingleSite_QSAR1!$A70,Descriptors!$B$5:$B$53,0))</f>
        <v>-1.619254</v>
      </c>
      <c r="AA70">
        <f>$AA$3*INDEX(Descriptors!P$5:P$53,MATCH(SingleSite_QSAR1!$A70,Descriptors!$B$5:$B$53,0))</f>
        <v>2.4251300000000002</v>
      </c>
      <c r="AB70">
        <f>$AB$3*INDEX(Descriptors!Q$5:Q$53,MATCH(SingleSite_QSAR1!$A70,Descriptors!$B$5:$B$53,0))</f>
        <v>-1.56948</v>
      </c>
      <c r="AC70">
        <f>$AC$3*INDEX(Descriptors!R$5:R$53,MATCH(SingleSite_QSAR1!$A70,Descriptors!$B$5:$B$53,0))</f>
        <v>-0.15540000000000001</v>
      </c>
      <c r="AD70">
        <f>$AD$3*INDEX(Descriptors!AC$5:AC$53,MATCH(SingleSite_QSAR1!$A70,Descriptors!$B$5:$B$53,0))</f>
        <v>0</v>
      </c>
      <c r="AE70">
        <f>$AE$3*INDEX(Descriptors!AD$5:AD$53,MATCH(SingleSite_QSAR1!$A70,Descriptors!$B$5:$B$53,0))</f>
        <v>0.55094999999999994</v>
      </c>
      <c r="AF70">
        <f>$AF$3*INDEX(Descriptors!AE$5:AE$53,MATCH(SingleSite_QSAR1!$A70,Descriptors!$B$5:$B$53,0))</f>
        <v>-1.0545800000000001</v>
      </c>
      <c r="AG70">
        <f>$AG$3*INDEX(Descriptors!Z$5:Z$53,MATCH(SingleSite_QSAR1!$A70,Descriptors!$B$5:$B$53,0))</f>
        <v>0.60760000000000003</v>
      </c>
    </row>
    <row r="71" spans="1:33" x14ac:dyDescent="0.3">
      <c r="A71" t="s">
        <v>239</v>
      </c>
      <c r="B71" t="s">
        <v>240</v>
      </c>
      <c r="C71" s="40" t="s">
        <v>65</v>
      </c>
      <c r="D71" t="s">
        <v>241</v>
      </c>
      <c r="E71" s="4" t="s">
        <v>420</v>
      </c>
      <c r="F71" s="4"/>
      <c r="G71" s="10">
        <v>14.394195093500096</v>
      </c>
      <c r="H71" t="s">
        <v>126</v>
      </c>
      <c r="J71" s="10">
        <v>-4.8736644243773855</v>
      </c>
      <c r="L71" s="10">
        <f t="shared" si="15"/>
        <v>-1.5494169999999947</v>
      </c>
      <c r="M71">
        <f t="shared" si="12"/>
        <v>2.8221688891277418E-2</v>
      </c>
      <c r="N71">
        <f t="shared" si="13"/>
        <v>2.8426848736596904E-4</v>
      </c>
      <c r="O71" s="10">
        <f t="shared" si="20"/>
        <v>24.560797308419726</v>
      </c>
      <c r="P71" t="s">
        <v>138</v>
      </c>
      <c r="R71">
        <f t="shared" si="16"/>
        <v>5.4505830000000053</v>
      </c>
      <c r="S71">
        <f>$S$3*INDEX(Descriptors!I$5:I$53,MATCH(SingleSite_QSAR1!$A71,Descriptors!$B$5:$B$53,0))</f>
        <v>14.628359999999999</v>
      </c>
      <c r="T71">
        <f>$T$3*INDEX(Descriptors!J$5:J$53,MATCH(SingleSite_QSAR1!$A71,Descriptors!$B$5:$B$53,0))</f>
        <v>-0.88919999999999999</v>
      </c>
      <c r="U71">
        <f>$U$3*INDEX(Descriptors!S$5:S$53,MATCH(SingleSite_QSAR1!$A71,Descriptors!$B$5:$B$53,0))</f>
        <v>-5.6582400000000002</v>
      </c>
      <c r="V71">
        <f>$V$3*INDEX(Descriptors!O$5:O$53,MATCH(SingleSite_QSAR1!$A71,Descriptors!$B$5:$B$53,0))</f>
        <v>-15.143071999999998</v>
      </c>
      <c r="W71">
        <f>$W$3*INDEX(Descriptors!X$5:X$53,MATCH(SingleSite_QSAR1!$A71,Descriptors!$B$5:$B$53,0))</f>
        <v>-10.749358999999998</v>
      </c>
      <c r="X71">
        <f>$X$3*INDEX(Descriptors!Y$5:Y$53,MATCH(SingleSite_QSAR1!$A71,Descriptors!$B$5:$B$53,0))</f>
        <v>8.2829719999999991</v>
      </c>
      <c r="Y71">
        <f>$Y$3*INDEX(Descriptors!AA$5:AA$53,MATCH(SingleSite_QSAR1!$A71,Descriptors!$B$5:$B$53,0))</f>
        <v>24.609596000000003</v>
      </c>
      <c r="Z71">
        <f>$Z$3*INDEX(Descriptors!AB$5:AB$53,MATCH(SingleSite_QSAR1!$A71,Descriptors!$B$5:$B$53,0))</f>
        <v>-1.619254</v>
      </c>
      <c r="AA71">
        <f>$AA$3*INDEX(Descriptors!P$5:P$53,MATCH(SingleSite_QSAR1!$A71,Descriptors!$B$5:$B$53,0))</f>
        <v>2.4251300000000002</v>
      </c>
      <c r="AB71">
        <f>$AB$3*INDEX(Descriptors!Q$5:Q$53,MATCH(SingleSite_QSAR1!$A71,Descriptors!$B$5:$B$53,0))</f>
        <v>-1.56948</v>
      </c>
      <c r="AC71">
        <f>$AC$3*INDEX(Descriptors!R$5:R$53,MATCH(SingleSite_QSAR1!$A71,Descriptors!$B$5:$B$53,0))</f>
        <v>-0.15540000000000001</v>
      </c>
      <c r="AD71">
        <f>$AD$3*INDEX(Descriptors!AC$5:AC$53,MATCH(SingleSite_QSAR1!$A71,Descriptors!$B$5:$B$53,0))</f>
        <v>0</v>
      </c>
      <c r="AE71">
        <f>$AE$3*INDEX(Descriptors!AD$5:AD$53,MATCH(SingleSite_QSAR1!$A71,Descriptors!$B$5:$B$53,0))</f>
        <v>0.55094999999999994</v>
      </c>
      <c r="AF71">
        <f>$AF$3*INDEX(Descriptors!AE$5:AE$53,MATCH(SingleSite_QSAR1!$A71,Descriptors!$B$5:$B$53,0))</f>
        <v>-1.5356400000000001</v>
      </c>
      <c r="AG71">
        <f>$AG$3*INDEX(Descriptors!Z$5:Z$53,MATCH(SingleSite_QSAR1!$A71,Descriptors!$B$5:$B$53,0))</f>
        <v>0.96922000000000008</v>
      </c>
    </row>
    <row r="72" spans="1:33" x14ac:dyDescent="0.3">
      <c r="A72" t="s">
        <v>242</v>
      </c>
      <c r="B72" t="s">
        <v>243</v>
      </c>
      <c r="C72" t="s">
        <v>244</v>
      </c>
      <c r="D72" s="50" t="s">
        <v>170</v>
      </c>
      <c r="E72" s="4" t="s">
        <v>420</v>
      </c>
      <c r="F72" s="4"/>
      <c r="G72" s="10">
        <v>2.9299849209291629</v>
      </c>
      <c r="H72" t="s">
        <v>159</v>
      </c>
      <c r="J72" s="10">
        <v>-5.5625536667113771</v>
      </c>
      <c r="L72" s="10">
        <f t="shared" si="15"/>
        <v>-2.6596419999999927</v>
      </c>
      <c r="M72">
        <f t="shared" si="12"/>
        <v>2.1895657950737582E-3</v>
      </c>
      <c r="N72">
        <f t="shared" si="13"/>
        <v>3.6639852659765149E-3</v>
      </c>
      <c r="O72" s="10">
        <f t="shared" si="20"/>
        <v>316.5683269803709</v>
      </c>
      <c r="P72" t="s">
        <v>138</v>
      </c>
      <c r="R72">
        <f t="shared" si="16"/>
        <v>4.3403580000000073</v>
      </c>
      <c r="S72">
        <f>$S$3*INDEX(Descriptors!I$5:I$53,MATCH(SingleSite_QSAR1!$A72,Descriptors!$B$5:$B$53,0))</f>
        <v>14.04954</v>
      </c>
      <c r="T72">
        <f>$T$3*INDEX(Descriptors!J$5:J$53,MATCH(SingleSite_QSAR1!$A72,Descriptors!$B$5:$B$53,0))</f>
        <v>-1.2823200000000001</v>
      </c>
      <c r="U72">
        <f>$U$3*INDEX(Descriptors!S$5:S$53,MATCH(SingleSite_QSAR1!$A72,Descriptors!$B$5:$B$53,0))</f>
        <v>-5.5339200000000002</v>
      </c>
      <c r="V72">
        <f>$V$3*INDEX(Descriptors!O$5:O$53,MATCH(SingleSite_QSAR1!$A72,Descriptors!$B$5:$B$53,0))</f>
        <v>-16.163615999999998</v>
      </c>
      <c r="W72">
        <f>$W$3*INDEX(Descriptors!X$5:X$53,MATCH(SingleSite_QSAR1!$A72,Descriptors!$B$5:$B$53,0))</f>
        <v>-10.081104</v>
      </c>
      <c r="X72">
        <f>$X$3*INDEX(Descriptors!Y$5:Y$53,MATCH(SingleSite_QSAR1!$A72,Descriptors!$B$5:$B$53,0))</f>
        <v>7.7782499999999999</v>
      </c>
      <c r="Y72">
        <f>$Y$3*INDEX(Descriptors!AA$5:AA$53,MATCH(SingleSite_QSAR1!$A72,Descriptors!$B$5:$B$53,0))</f>
        <v>25.013032000000003</v>
      </c>
      <c r="Z72">
        <f>$Z$3*INDEX(Descriptors!AB$5:AB$53,MATCH(SingleSite_QSAR1!$A72,Descriptors!$B$5:$B$53,0))</f>
        <v>-1.619254</v>
      </c>
      <c r="AA72">
        <f>$AA$3*INDEX(Descriptors!P$5:P$53,MATCH(SingleSite_QSAR1!$A72,Descriptors!$B$5:$B$53,0))</f>
        <v>2.1461300000000003</v>
      </c>
      <c r="AB72">
        <f>$AB$3*INDEX(Descriptors!Q$5:Q$53,MATCH(SingleSite_QSAR1!$A72,Descriptors!$B$5:$B$53,0))</f>
        <v>-1.3525599999999998</v>
      </c>
      <c r="AC72">
        <f>$AC$3*INDEX(Descriptors!R$5:R$53,MATCH(SingleSite_QSAR1!$A72,Descriptors!$B$5:$B$53,0))</f>
        <v>-0.15372000000000002</v>
      </c>
      <c r="AD72">
        <f>$AD$3*INDEX(Descriptors!AC$5:AC$53,MATCH(SingleSite_QSAR1!$A72,Descriptors!$B$5:$B$53,0))</f>
        <v>0</v>
      </c>
      <c r="AE72">
        <f>$AE$3*INDEX(Descriptors!AD$5:AD$53,MATCH(SingleSite_QSAR1!$A72,Descriptors!$B$5:$B$53,0))</f>
        <v>0.69779999999999998</v>
      </c>
      <c r="AF72">
        <f>$AF$3*INDEX(Descriptors!AE$5:AE$53,MATCH(SingleSite_QSAR1!$A72,Descriptors!$B$5:$B$53,0))</f>
        <v>-0.70886000000000005</v>
      </c>
      <c r="AG72">
        <f>$AG$3*INDEX(Descriptors!Z$5:Z$53,MATCH(SingleSite_QSAR1!$A72,Descriptors!$B$5:$B$53,0))</f>
        <v>0.24696000000000001</v>
      </c>
    </row>
    <row r="73" spans="1:33" x14ac:dyDescent="0.3">
      <c r="A73" t="s">
        <v>245</v>
      </c>
      <c r="B73" t="s">
        <v>246</v>
      </c>
      <c r="C73" t="s">
        <v>247</v>
      </c>
      <c r="D73" s="50" t="s">
        <v>170</v>
      </c>
      <c r="E73" s="4" t="s">
        <v>420</v>
      </c>
      <c r="F73" s="4"/>
      <c r="G73" s="10">
        <v>6.0819105240415974</v>
      </c>
      <c r="H73" t="s">
        <v>159</v>
      </c>
      <c r="J73" s="10">
        <v>-5.8797283080276559</v>
      </c>
      <c r="L73" s="10">
        <f t="shared" si="15"/>
        <v>-2.4310779999999941</v>
      </c>
      <c r="M73">
        <f t="shared" si="12"/>
        <v>3.7061415289616983E-3</v>
      </c>
      <c r="N73">
        <f t="shared" si="13"/>
        <v>2.1646601322006108E-3</v>
      </c>
      <c r="O73" s="10">
        <f t="shared" si="20"/>
        <v>187.02663542213278</v>
      </c>
      <c r="P73" t="s">
        <v>138</v>
      </c>
      <c r="R73">
        <f t="shared" si="16"/>
        <v>4.5689220000000059</v>
      </c>
      <c r="S73">
        <f>$S$3*INDEX(Descriptors!I$5:I$53,MATCH(SingleSite_QSAR1!$A73,Descriptors!$B$5:$B$53,0))</f>
        <v>13.996920000000001</v>
      </c>
      <c r="T73">
        <f>$T$3*INDEX(Descriptors!J$5:J$53,MATCH(SingleSite_QSAR1!$A73,Descriptors!$B$5:$B$53,0))</f>
        <v>-1.0015200000000002</v>
      </c>
      <c r="U73">
        <f>$U$3*INDEX(Descriptors!S$5:S$53,MATCH(SingleSite_QSAR1!$A73,Descriptors!$B$5:$B$53,0))</f>
        <v>-5.5339200000000002</v>
      </c>
      <c r="V73">
        <f>$V$3*INDEX(Descriptors!O$5:O$53,MATCH(SingleSite_QSAR1!$A73,Descriptors!$B$5:$B$53,0))</f>
        <v>-16.583839999999999</v>
      </c>
      <c r="W73">
        <f>$W$3*INDEX(Descriptors!X$5:X$53,MATCH(SingleSite_QSAR1!$A73,Descriptors!$B$5:$B$53,0))</f>
        <v>-10.081104</v>
      </c>
      <c r="X73">
        <f>$X$3*INDEX(Descriptors!Y$5:Y$53,MATCH(SingleSite_QSAR1!$A73,Descriptors!$B$5:$B$53,0))</f>
        <v>7.7782499999999999</v>
      </c>
      <c r="Y73">
        <f>$Y$3*INDEX(Descriptors!AA$5:AA$53,MATCH(SingleSite_QSAR1!$A73,Descriptors!$B$5:$B$53,0))</f>
        <v>25.398130000000002</v>
      </c>
      <c r="Z73">
        <f>$Z$3*INDEX(Descriptors!AB$5:AB$53,MATCH(SingleSite_QSAR1!$A73,Descriptors!$B$5:$B$53,0))</f>
        <v>-1.619254</v>
      </c>
      <c r="AA73">
        <f>$AA$3*INDEX(Descriptors!P$5:P$53,MATCH(SingleSite_QSAR1!$A73,Descriptors!$B$5:$B$53,0))</f>
        <v>1.9554799999999999</v>
      </c>
      <c r="AB73">
        <f>$AB$3*INDEX(Descriptors!Q$5:Q$53,MATCH(SingleSite_QSAR1!$A73,Descriptors!$B$5:$B$53,0))</f>
        <v>-1.15324</v>
      </c>
      <c r="AC73">
        <f>$AC$3*INDEX(Descriptors!R$5:R$53,MATCH(SingleSite_QSAR1!$A73,Descriptors!$B$5:$B$53,0))</f>
        <v>-0.15204000000000001</v>
      </c>
      <c r="AD73">
        <f>$AD$3*INDEX(Descriptors!AC$5:AC$53,MATCH(SingleSite_QSAR1!$A73,Descriptors!$B$5:$B$53,0))</f>
        <v>0</v>
      </c>
      <c r="AE73">
        <f>$AE$3*INDEX(Descriptors!AD$5:AD$53,MATCH(SingleSite_QSAR1!$A73,Descriptors!$B$5:$B$53,0))</f>
        <v>0.84824999999999995</v>
      </c>
      <c r="AF73">
        <f>$AF$3*INDEX(Descriptors!AE$5:AE$53,MATCH(SingleSite_QSAR1!$A73,Descriptors!$B$5:$B$53,0))</f>
        <v>-0.83414999999999995</v>
      </c>
      <c r="AG73">
        <f>$AG$3*INDEX(Descriptors!Z$5:Z$53,MATCH(SingleSite_QSAR1!$A73,Descriptors!$B$5:$B$53,0))</f>
        <v>0.24696000000000001</v>
      </c>
    </row>
    <row r="74" spans="1:33" x14ac:dyDescent="0.3">
      <c r="M74"/>
      <c r="N74"/>
      <c r="O74" s="15"/>
      <c r="P74"/>
    </row>
    <row r="75" spans="1:33" x14ac:dyDescent="0.3">
      <c r="L75" s="10" t="s">
        <v>96</v>
      </c>
      <c r="M75"/>
      <c r="N75"/>
      <c r="P75"/>
    </row>
    <row r="76" spans="1:33" x14ac:dyDescent="0.3">
      <c r="A76" s="1" t="s">
        <v>248</v>
      </c>
      <c r="L76" s="10" t="s">
        <v>332</v>
      </c>
      <c r="M76"/>
      <c r="N76"/>
      <c r="P76"/>
    </row>
    <row r="77" spans="1:33" x14ac:dyDescent="0.3">
      <c r="A77" s="2" t="s">
        <v>368</v>
      </c>
      <c r="B77" t="s">
        <v>190</v>
      </c>
      <c r="C77" s="38" t="s">
        <v>191</v>
      </c>
      <c r="D77" t="s">
        <v>192</v>
      </c>
      <c r="E77" t="s">
        <v>418</v>
      </c>
      <c r="G77" s="10">
        <v>56.35538723317633</v>
      </c>
      <c r="H77" t="s">
        <v>223</v>
      </c>
      <c r="L77" s="10">
        <f>R77-10</f>
        <v>-10.377986999999992</v>
      </c>
      <c r="M77">
        <f t="shared" ref="M77:M83" si="21">10^(L77)</f>
        <v>4.1880610130721225E-11</v>
      </c>
      <c r="N77">
        <f t="shared" ref="N77:N83" si="22">(LN(2)/(M77))/(60*60*24)</f>
        <v>191557.30508690773</v>
      </c>
      <c r="O77" s="10">
        <f>N77/365</f>
        <v>524.81453448467869</v>
      </c>
      <c r="P77" s="10" t="s">
        <v>223</v>
      </c>
      <c r="R77">
        <f t="shared" ref="R77:R83" si="23">-8.696+SUM(S77:AG77)</f>
        <v>-0.37798699999999208</v>
      </c>
      <c r="S77">
        <f>$S$3*INDEX(Descriptors!I$5:I$53,MATCH(SingleSite_QSAR1!$A77,Descriptors!$B$5:$B$53,0))</f>
        <v>11.89212</v>
      </c>
      <c r="T77">
        <f>$T$3*INDEX(Descriptors!J$5:J$53,MATCH(SingleSite_QSAR1!$A77,Descriptors!$B$5:$B$53,0))</f>
        <v>-4.4179199999999996</v>
      </c>
      <c r="U77">
        <f>$U$3*INDEX(Descriptors!S$5:S$53,MATCH(SingleSite_QSAR1!$A77,Descriptors!$B$5:$B$53,0))</f>
        <v>-5.2214400000000003</v>
      </c>
      <c r="V77">
        <f>$V$3*INDEX(Descriptors!O$5:O$53,MATCH(SingleSite_QSAR1!$A77,Descriptors!$B$5:$B$53,0))</f>
        <v>-15.218112</v>
      </c>
      <c r="W77">
        <f>$W$3*INDEX(Descriptors!X$5:X$53,MATCH(SingleSite_QSAR1!$A77,Descriptors!$B$5:$B$53,0))</f>
        <v>-11.551264999999999</v>
      </c>
      <c r="X77">
        <f>$X$3*INDEX(Descriptors!Y$5:Y$53,MATCH(SingleSite_QSAR1!$A77,Descriptors!$B$5:$B$53,0))</f>
        <v>8.6701560000000004</v>
      </c>
      <c r="Y77">
        <f>$Y$3*INDEX(Descriptors!AA$5:AA$53,MATCH(SingleSite_QSAR1!$A77,Descriptors!$B$5:$B$53,0))</f>
        <v>24.389540000000004</v>
      </c>
      <c r="Z77">
        <f>$Z$3*INDEX(Descriptors!AB$5:AB$53,MATCH(SingleSite_QSAR1!$A77,Descriptors!$B$5:$B$53,0))</f>
        <v>-1.2536160000000001</v>
      </c>
      <c r="AA77">
        <f>$AA$3*INDEX(Descriptors!P$5:P$53,MATCH(SingleSite_QSAR1!$A77,Descriptors!$B$5:$B$53,0))</f>
        <v>-6.0139999999999999E-2</v>
      </c>
      <c r="AB77">
        <f>$AB$3*INDEX(Descriptors!Q$5:Q$53,MATCH(SingleSite_QSAR1!$A77,Descriptors!$B$5:$B$53,0))</f>
        <v>0.48971999999999999</v>
      </c>
      <c r="AC77">
        <f>$AC$3*INDEX(Descriptors!R$5:R$53,MATCH(SingleSite_QSAR1!$A77,Descriptors!$B$5:$B$53,0))</f>
        <v>-0.28560000000000002</v>
      </c>
      <c r="AD77">
        <f>$AD$3*INDEX(Descriptors!AC$5:AC$53,MATCH(SingleSite_QSAR1!$A77,Descriptors!$B$5:$B$53,0))</f>
        <v>0</v>
      </c>
      <c r="AE77">
        <f>$AE$3*INDEX(Descriptors!AD$5:AD$53,MATCH(SingleSite_QSAR1!$A77,Descriptors!$B$5:$B$53,0))</f>
        <v>1.5790499999999998</v>
      </c>
      <c r="AF77">
        <f>$AF$3*INDEX(Descriptors!AE$5:AE$53,MATCH(SingleSite_QSAR1!$A77,Descriptors!$B$5:$B$53,0))</f>
        <v>-1.6475300000000002</v>
      </c>
      <c r="AG77">
        <f>$AG$3*INDEX(Descriptors!Z$5:Z$53,MATCH(SingleSite_QSAR1!$A77,Descriptors!$B$5:$B$53,0))</f>
        <v>0.95304999999999995</v>
      </c>
    </row>
    <row r="78" spans="1:33" x14ac:dyDescent="0.3">
      <c r="A78" t="s">
        <v>193</v>
      </c>
      <c r="B78" t="s">
        <v>194</v>
      </c>
      <c r="C78" s="38" t="s">
        <v>191</v>
      </c>
      <c r="D78" t="s">
        <v>195</v>
      </c>
      <c r="E78" t="s">
        <v>418</v>
      </c>
      <c r="G78" s="10">
        <v>18.152510681141052</v>
      </c>
      <c r="H78" t="s">
        <v>223</v>
      </c>
      <c r="L78" s="10">
        <f t="shared" ref="L78:L83" si="24">R78-10</f>
        <v>-10.035629999999996</v>
      </c>
      <c r="M78">
        <f t="shared" si="21"/>
        <v>9.2123408887417408E-11</v>
      </c>
      <c r="N78">
        <f t="shared" si="22"/>
        <v>87084.67162608607</v>
      </c>
      <c r="O78" s="10">
        <f t="shared" ref="O78:O83" si="25">N78/365</f>
        <v>238.58814144133169</v>
      </c>
      <c r="P78" s="10" t="s">
        <v>223</v>
      </c>
      <c r="R78">
        <f t="shared" si="23"/>
        <v>-3.5629999999995832E-2</v>
      </c>
      <c r="S78">
        <f>$S$3*INDEX(Descriptors!I$5:I$53,MATCH(SingleSite_QSAR1!$A78,Descriptors!$B$5:$B$53,0))</f>
        <v>11.89212</v>
      </c>
      <c r="T78">
        <f>$T$3*INDEX(Descriptors!J$5:J$53,MATCH(SingleSite_QSAR1!$A78,Descriptors!$B$5:$B$53,0))</f>
        <v>-4.4179199999999996</v>
      </c>
      <c r="U78">
        <f>$U$3*INDEX(Descriptors!S$5:S$53,MATCH(SingleSite_QSAR1!$A78,Descriptors!$B$5:$B$53,0))</f>
        <v>-5.2214400000000003</v>
      </c>
      <c r="V78">
        <f>$V$3*INDEX(Descriptors!O$5:O$53,MATCH(SingleSite_QSAR1!$A78,Descriptors!$B$5:$B$53,0))</f>
        <v>-15.218112</v>
      </c>
      <c r="W78">
        <f>$W$3*INDEX(Descriptors!X$5:X$53,MATCH(SingleSite_QSAR1!$A78,Descriptors!$B$5:$B$53,0))</f>
        <v>-11.799474</v>
      </c>
      <c r="X78">
        <f>$X$3*INDEX(Descriptors!Y$5:Y$53,MATCH(SingleSite_QSAR1!$A78,Descriptors!$B$5:$B$53,0))</f>
        <v>8.7116399999999992</v>
      </c>
      <c r="Y78">
        <f>$Y$3*INDEX(Descriptors!AA$5:AA$53,MATCH(SingleSite_QSAR1!$A78,Descriptors!$B$5:$B$53,0))</f>
        <v>24.462892000000004</v>
      </c>
      <c r="Z78">
        <f>$Z$3*INDEX(Descriptors!AB$5:AB$53,MATCH(SingleSite_QSAR1!$A78,Descriptors!$B$5:$B$53,0))</f>
        <v>-1.2536160000000001</v>
      </c>
      <c r="AA78">
        <f>$AA$3*INDEX(Descriptors!P$5:P$53,MATCH(SingleSite_QSAR1!$A78,Descriptors!$B$5:$B$53,0))</f>
        <v>-6.0139999999999999E-2</v>
      </c>
      <c r="AB78">
        <f>$AB$3*INDEX(Descriptors!Q$5:Q$53,MATCH(SingleSite_QSAR1!$A78,Descriptors!$B$5:$B$53,0))</f>
        <v>0.48971999999999999</v>
      </c>
      <c r="AC78">
        <f>$AC$3*INDEX(Descriptors!R$5:R$53,MATCH(SingleSite_QSAR1!$A78,Descriptors!$B$5:$B$53,0))</f>
        <v>-0.28560000000000002</v>
      </c>
      <c r="AD78">
        <f>$AD$3*INDEX(Descriptors!AC$5:AC$53,MATCH(SingleSite_QSAR1!$A78,Descriptors!$B$5:$B$53,0))</f>
        <v>0</v>
      </c>
      <c r="AE78">
        <f>$AE$3*INDEX(Descriptors!AD$5:AD$53,MATCH(SingleSite_QSAR1!$A78,Descriptors!$B$5:$B$53,0))</f>
        <v>2.1829499999999999</v>
      </c>
      <c r="AF78">
        <f>$AF$3*INDEX(Descriptors!AE$5:AE$53,MATCH(SingleSite_QSAR1!$A78,Descriptors!$B$5:$B$53,0))</f>
        <v>-2.1446700000000001</v>
      </c>
      <c r="AG78">
        <f>$AG$3*INDEX(Descriptors!Z$5:Z$53,MATCH(SingleSite_QSAR1!$A78,Descriptors!$B$5:$B$53,0))</f>
        <v>1.32202</v>
      </c>
    </row>
    <row r="79" spans="1:33" x14ac:dyDescent="0.3">
      <c r="A79" t="s">
        <v>180</v>
      </c>
      <c r="B79" t="s">
        <v>181</v>
      </c>
      <c r="C79" s="38" t="s">
        <v>182</v>
      </c>
      <c r="D79" t="s">
        <v>183</v>
      </c>
      <c r="E79" t="s">
        <v>417</v>
      </c>
      <c r="G79" s="10">
        <v>1.5541666666666656</v>
      </c>
      <c r="H79" t="s">
        <v>159</v>
      </c>
      <c r="L79" s="10">
        <f t="shared" si="24"/>
        <v>-10.560152999999998</v>
      </c>
      <c r="M79">
        <f t="shared" si="21"/>
        <v>2.7532585718035847E-11</v>
      </c>
      <c r="N79">
        <f t="shared" si="22"/>
        <v>291383.3409689907</v>
      </c>
      <c r="O79" s="10">
        <f t="shared" si="25"/>
        <v>798.31052320271419</v>
      </c>
      <c r="P79" s="10" t="s">
        <v>223</v>
      </c>
      <c r="R79">
        <f t="shared" si="23"/>
        <v>-0.5601529999999979</v>
      </c>
      <c r="S79">
        <f>$S$3*INDEX(Descriptors!I$5:I$53,MATCH(SingleSite_QSAR1!$A79,Descriptors!$B$5:$B$53,0))</f>
        <v>11.89212</v>
      </c>
      <c r="T79">
        <f>$T$3*INDEX(Descriptors!J$5:J$53,MATCH(SingleSite_QSAR1!$A79,Descriptors!$B$5:$B$53,0))</f>
        <v>-4.4179199999999996</v>
      </c>
      <c r="U79">
        <f>$U$3*INDEX(Descriptors!S$5:S$53,MATCH(SingleSite_QSAR1!$A79,Descriptors!$B$5:$B$53,0))</f>
        <v>-5.2953600000000005</v>
      </c>
      <c r="V79">
        <f>$V$3*INDEX(Descriptors!O$5:O$53,MATCH(SingleSite_QSAR1!$A79,Descriptors!$B$5:$B$53,0))</f>
        <v>-15.218112</v>
      </c>
      <c r="W79">
        <f>$W$3*INDEX(Descriptors!X$5:X$53,MATCH(SingleSite_QSAR1!$A79,Descriptors!$B$5:$B$53,0))</f>
        <v>-11.398520999999999</v>
      </c>
      <c r="X79">
        <f>$X$3*INDEX(Descriptors!Y$5:Y$53,MATCH(SingleSite_QSAR1!$A79,Descriptors!$B$5:$B$53,0))</f>
        <v>8.5664460000000009</v>
      </c>
      <c r="Y79">
        <f>$Y$3*INDEX(Descriptors!AA$5:AA$53,MATCH(SingleSite_QSAR1!$A79,Descriptors!$B$5:$B$53,0))</f>
        <v>24.29785</v>
      </c>
      <c r="Z79">
        <f>$Z$3*INDEX(Descriptors!AB$5:AB$53,MATCH(SingleSite_QSAR1!$A79,Descriptors!$B$5:$B$53,0))</f>
        <v>-1.2536160000000001</v>
      </c>
      <c r="AA79">
        <f>$AA$3*INDEX(Descriptors!P$5:P$53,MATCH(SingleSite_QSAR1!$A79,Descriptors!$B$5:$B$53,0))</f>
        <v>-6.0139999999999999E-2</v>
      </c>
      <c r="AB79">
        <f>$AB$3*INDEX(Descriptors!Q$5:Q$53,MATCH(SingleSite_QSAR1!$A79,Descriptors!$B$5:$B$53,0))</f>
        <v>0.48971999999999999</v>
      </c>
      <c r="AC79">
        <f>$AC$3*INDEX(Descriptors!R$5:R$53,MATCH(SingleSite_QSAR1!$A79,Descriptors!$B$5:$B$53,0))</f>
        <v>-0.28560000000000002</v>
      </c>
      <c r="AD79">
        <f>$AD$3*INDEX(Descriptors!AC$5:AC$53,MATCH(SingleSite_QSAR1!$A79,Descriptors!$B$5:$B$53,0))</f>
        <v>0</v>
      </c>
      <c r="AE79">
        <f>$AE$3*INDEX(Descriptors!AD$5:AD$53,MATCH(SingleSite_QSAR1!$A79,Descriptors!$B$5:$B$53,0))</f>
        <v>1.44285</v>
      </c>
      <c r="AF79">
        <f>$AF$3*INDEX(Descriptors!AE$5:AE$53,MATCH(SingleSite_QSAR1!$A79,Descriptors!$B$5:$B$53,0))</f>
        <v>-1.41571</v>
      </c>
      <c r="AG79">
        <f>$AG$3*INDEX(Descriptors!Z$5:Z$53,MATCH(SingleSite_QSAR1!$A79,Descriptors!$B$5:$B$53,0))</f>
        <v>0.79183999999999999</v>
      </c>
    </row>
    <row r="80" spans="1:33" x14ac:dyDescent="0.3">
      <c r="A80" t="s">
        <v>180</v>
      </c>
      <c r="B80" t="s">
        <v>181</v>
      </c>
      <c r="C80" s="38" t="s">
        <v>182</v>
      </c>
      <c r="D80" t="s">
        <v>183</v>
      </c>
      <c r="E80" t="s">
        <v>417</v>
      </c>
      <c r="G80" s="10">
        <v>39.08398718285013</v>
      </c>
      <c r="H80" t="s">
        <v>159</v>
      </c>
      <c r="L80" s="10">
        <f t="shared" si="24"/>
        <v>-10.560152999999998</v>
      </c>
      <c r="M80">
        <f t="shared" si="21"/>
        <v>2.7532585718035847E-11</v>
      </c>
      <c r="N80">
        <f t="shared" si="22"/>
        <v>291383.3409689907</v>
      </c>
      <c r="O80" s="10">
        <f t="shared" si="25"/>
        <v>798.31052320271419</v>
      </c>
      <c r="P80" s="10" t="s">
        <v>223</v>
      </c>
      <c r="R80">
        <f t="shared" si="23"/>
        <v>-0.5601529999999979</v>
      </c>
      <c r="S80">
        <f>$S$3*INDEX(Descriptors!I$5:I$53,MATCH(SingleSite_QSAR1!$A80,Descriptors!$B$5:$B$53,0))</f>
        <v>11.89212</v>
      </c>
      <c r="T80">
        <f>$T$3*INDEX(Descriptors!J$5:J$53,MATCH(SingleSite_QSAR1!$A80,Descriptors!$B$5:$B$53,0))</f>
        <v>-4.4179199999999996</v>
      </c>
      <c r="U80">
        <f>$U$3*INDEX(Descriptors!S$5:S$53,MATCH(SingleSite_QSAR1!$A80,Descriptors!$B$5:$B$53,0))</f>
        <v>-5.2953600000000005</v>
      </c>
      <c r="V80">
        <f>$V$3*INDEX(Descriptors!O$5:O$53,MATCH(SingleSite_QSAR1!$A80,Descriptors!$B$5:$B$53,0))</f>
        <v>-15.218112</v>
      </c>
      <c r="W80">
        <f>$W$3*INDEX(Descriptors!X$5:X$53,MATCH(SingleSite_QSAR1!$A80,Descriptors!$B$5:$B$53,0))</f>
        <v>-11.398520999999999</v>
      </c>
      <c r="X80">
        <f>$X$3*INDEX(Descriptors!Y$5:Y$53,MATCH(SingleSite_QSAR1!$A80,Descriptors!$B$5:$B$53,0))</f>
        <v>8.5664460000000009</v>
      </c>
      <c r="Y80">
        <f>$Y$3*INDEX(Descriptors!AA$5:AA$53,MATCH(SingleSite_QSAR1!$A80,Descriptors!$B$5:$B$53,0))</f>
        <v>24.29785</v>
      </c>
      <c r="Z80">
        <f>$Z$3*INDEX(Descriptors!AB$5:AB$53,MATCH(SingleSite_QSAR1!$A80,Descriptors!$B$5:$B$53,0))</f>
        <v>-1.2536160000000001</v>
      </c>
      <c r="AA80">
        <f>$AA$3*INDEX(Descriptors!P$5:P$53,MATCH(SingleSite_QSAR1!$A80,Descriptors!$B$5:$B$53,0))</f>
        <v>-6.0139999999999999E-2</v>
      </c>
      <c r="AB80">
        <f>$AB$3*INDEX(Descriptors!Q$5:Q$53,MATCH(SingleSite_QSAR1!$A80,Descriptors!$B$5:$B$53,0))</f>
        <v>0.48971999999999999</v>
      </c>
      <c r="AC80">
        <f>$AC$3*INDEX(Descriptors!R$5:R$53,MATCH(SingleSite_QSAR1!$A80,Descriptors!$B$5:$B$53,0))</f>
        <v>-0.28560000000000002</v>
      </c>
      <c r="AD80">
        <f>$AD$3*INDEX(Descriptors!AC$5:AC$53,MATCH(SingleSite_QSAR1!$A80,Descriptors!$B$5:$B$53,0))</f>
        <v>0</v>
      </c>
      <c r="AE80">
        <f>$AE$3*INDEX(Descriptors!AD$5:AD$53,MATCH(SingleSite_QSAR1!$A80,Descriptors!$B$5:$B$53,0))</f>
        <v>1.44285</v>
      </c>
      <c r="AF80">
        <f>$AF$3*INDEX(Descriptors!AE$5:AE$53,MATCH(SingleSite_QSAR1!$A80,Descriptors!$B$5:$B$53,0))</f>
        <v>-1.41571</v>
      </c>
      <c r="AG80">
        <f>$AG$3*INDEX(Descriptors!Z$5:Z$53,MATCH(SingleSite_QSAR1!$A80,Descriptors!$B$5:$B$53,0))</f>
        <v>0.79183999999999999</v>
      </c>
    </row>
    <row r="81" spans="1:33" x14ac:dyDescent="0.3">
      <c r="A81" t="s">
        <v>184</v>
      </c>
      <c r="B81" t="s">
        <v>185</v>
      </c>
      <c r="C81" s="38" t="s">
        <v>182</v>
      </c>
      <c r="D81" t="s">
        <v>186</v>
      </c>
      <c r="E81" t="s">
        <v>417</v>
      </c>
      <c r="G81" s="10">
        <v>3.9071292994660705</v>
      </c>
      <c r="H81" t="s">
        <v>159</v>
      </c>
      <c r="L81" s="10">
        <f t="shared" si="24"/>
        <v>-10.374508999999998</v>
      </c>
      <c r="M81">
        <f t="shared" si="21"/>
        <v>4.2217353014618661E-11</v>
      </c>
      <c r="N81">
        <f t="shared" si="22"/>
        <v>190029.36563214727</v>
      </c>
      <c r="O81" s="10">
        <f t="shared" si="25"/>
        <v>520.62839899218432</v>
      </c>
      <c r="P81" s="10" t="s">
        <v>223</v>
      </c>
      <c r="R81">
        <f t="shared" si="23"/>
        <v>-0.37450899999999798</v>
      </c>
      <c r="S81">
        <f>$S$3*INDEX(Descriptors!I$5:I$53,MATCH(SingleSite_QSAR1!$A81,Descriptors!$B$5:$B$53,0))</f>
        <v>11.89212</v>
      </c>
      <c r="T81">
        <f>$T$3*INDEX(Descriptors!J$5:J$53,MATCH(SingleSite_QSAR1!$A81,Descriptors!$B$5:$B$53,0))</f>
        <v>-4.4179199999999996</v>
      </c>
      <c r="U81">
        <f>$U$3*INDEX(Descriptors!S$5:S$53,MATCH(SingleSite_QSAR1!$A81,Descriptors!$B$5:$B$53,0))</f>
        <v>-5.2953600000000005</v>
      </c>
      <c r="V81">
        <f>$V$3*INDEX(Descriptors!O$5:O$53,MATCH(SingleSite_QSAR1!$A81,Descriptors!$B$5:$B$53,0))</f>
        <v>-15.218112</v>
      </c>
      <c r="W81">
        <f>$W$3*INDEX(Descriptors!X$5:X$53,MATCH(SingleSite_QSAR1!$A81,Descriptors!$B$5:$B$53,0))</f>
        <v>-11.513078999999999</v>
      </c>
      <c r="X81">
        <f>$X$3*INDEX(Descriptors!Y$5:Y$53,MATCH(SingleSite_QSAR1!$A81,Descriptors!$B$5:$B$53,0))</f>
        <v>8.5941020000000012</v>
      </c>
      <c r="Y81">
        <f>$Y$3*INDEX(Descriptors!AA$5:AA$53,MATCH(SingleSite_QSAR1!$A81,Descriptors!$B$5:$B$53,0))</f>
        <v>24.334526</v>
      </c>
      <c r="Z81">
        <f>$Z$3*INDEX(Descriptors!AB$5:AB$53,MATCH(SingleSite_QSAR1!$A81,Descriptors!$B$5:$B$53,0))</f>
        <v>-1.2536160000000001</v>
      </c>
      <c r="AA81">
        <f>$AA$3*INDEX(Descriptors!P$5:P$53,MATCH(SingleSite_QSAR1!$A81,Descriptors!$B$5:$B$53,0))</f>
        <v>-6.0139999999999999E-2</v>
      </c>
      <c r="AB81">
        <f>$AB$3*INDEX(Descriptors!Q$5:Q$53,MATCH(SingleSite_QSAR1!$A81,Descriptors!$B$5:$B$53,0))</f>
        <v>0.48971999999999999</v>
      </c>
      <c r="AC81">
        <f>$AC$3*INDEX(Descriptors!R$5:R$53,MATCH(SingleSite_QSAR1!$A81,Descriptors!$B$5:$B$53,0))</f>
        <v>-0.28560000000000002</v>
      </c>
      <c r="AD81">
        <f>$AD$3*INDEX(Descriptors!AC$5:AC$53,MATCH(SingleSite_QSAR1!$A81,Descriptors!$B$5:$B$53,0))</f>
        <v>0</v>
      </c>
      <c r="AE81">
        <f>$AE$3*INDEX(Descriptors!AD$5:AD$53,MATCH(SingleSite_QSAR1!$A81,Descriptors!$B$5:$B$53,0))</f>
        <v>1.7447999999999999</v>
      </c>
      <c r="AF81">
        <f>$AF$3*INDEX(Descriptors!AE$5:AE$53,MATCH(SingleSite_QSAR1!$A81,Descriptors!$B$5:$B$53,0))</f>
        <v>-1.6689700000000001</v>
      </c>
      <c r="AG81">
        <f>$AG$3*INDEX(Descriptors!Z$5:Z$53,MATCH(SingleSite_QSAR1!$A81,Descriptors!$B$5:$B$53,0))</f>
        <v>0.97902000000000011</v>
      </c>
    </row>
    <row r="82" spans="1:33" x14ac:dyDescent="0.3">
      <c r="A82" t="s">
        <v>184</v>
      </c>
      <c r="B82" t="s">
        <v>185</v>
      </c>
      <c r="C82" s="38" t="s">
        <v>182</v>
      </c>
      <c r="D82" t="s">
        <v>186</v>
      </c>
      <c r="E82" t="s">
        <v>417</v>
      </c>
      <c r="G82" s="10">
        <v>10.203547934889393</v>
      </c>
      <c r="H82" t="s">
        <v>159</v>
      </c>
      <c r="L82" s="10">
        <f t="shared" si="24"/>
        <v>-10.374508999999998</v>
      </c>
      <c r="M82">
        <f t="shared" si="21"/>
        <v>4.2217353014618661E-11</v>
      </c>
      <c r="N82">
        <f t="shared" si="22"/>
        <v>190029.36563214727</v>
      </c>
      <c r="O82" s="10">
        <f t="shared" si="25"/>
        <v>520.62839899218432</v>
      </c>
      <c r="P82" s="10" t="s">
        <v>223</v>
      </c>
      <c r="R82">
        <f t="shared" si="23"/>
        <v>-0.37450899999999798</v>
      </c>
      <c r="S82">
        <f>$S$3*INDEX(Descriptors!I$5:I$53,MATCH(SingleSite_QSAR1!$A82,Descriptors!$B$5:$B$53,0))</f>
        <v>11.89212</v>
      </c>
      <c r="T82">
        <f>$T$3*INDEX(Descriptors!J$5:J$53,MATCH(SingleSite_QSAR1!$A82,Descriptors!$B$5:$B$53,0))</f>
        <v>-4.4179199999999996</v>
      </c>
      <c r="U82">
        <f>$U$3*INDEX(Descriptors!S$5:S$53,MATCH(SingleSite_QSAR1!$A82,Descriptors!$B$5:$B$53,0))</f>
        <v>-5.2953600000000005</v>
      </c>
      <c r="V82">
        <f>$V$3*INDEX(Descriptors!O$5:O$53,MATCH(SingleSite_QSAR1!$A82,Descriptors!$B$5:$B$53,0))</f>
        <v>-15.218112</v>
      </c>
      <c r="W82">
        <f>$W$3*INDEX(Descriptors!X$5:X$53,MATCH(SingleSite_QSAR1!$A82,Descriptors!$B$5:$B$53,0))</f>
        <v>-11.513078999999999</v>
      </c>
      <c r="X82">
        <f>$X$3*INDEX(Descriptors!Y$5:Y$53,MATCH(SingleSite_QSAR1!$A82,Descriptors!$B$5:$B$53,0))</f>
        <v>8.5941020000000012</v>
      </c>
      <c r="Y82">
        <f>$Y$3*INDEX(Descriptors!AA$5:AA$53,MATCH(SingleSite_QSAR1!$A82,Descriptors!$B$5:$B$53,0))</f>
        <v>24.334526</v>
      </c>
      <c r="Z82">
        <f>$Z$3*INDEX(Descriptors!AB$5:AB$53,MATCH(SingleSite_QSAR1!$A82,Descriptors!$B$5:$B$53,0))</f>
        <v>-1.2536160000000001</v>
      </c>
      <c r="AA82">
        <f>$AA$3*INDEX(Descriptors!P$5:P$53,MATCH(SingleSite_QSAR1!$A82,Descriptors!$B$5:$B$53,0))</f>
        <v>-6.0139999999999999E-2</v>
      </c>
      <c r="AB82">
        <f>$AB$3*INDEX(Descriptors!Q$5:Q$53,MATCH(SingleSite_QSAR1!$A82,Descriptors!$B$5:$B$53,0))</f>
        <v>0.48971999999999999</v>
      </c>
      <c r="AC82">
        <f>$AC$3*INDEX(Descriptors!R$5:R$53,MATCH(SingleSite_QSAR1!$A82,Descriptors!$B$5:$B$53,0))</f>
        <v>-0.28560000000000002</v>
      </c>
      <c r="AD82">
        <f>$AD$3*INDEX(Descriptors!AC$5:AC$53,MATCH(SingleSite_QSAR1!$A82,Descriptors!$B$5:$B$53,0))</f>
        <v>0</v>
      </c>
      <c r="AE82">
        <f>$AE$3*INDEX(Descriptors!AD$5:AD$53,MATCH(SingleSite_QSAR1!$A82,Descriptors!$B$5:$B$53,0))</f>
        <v>1.7447999999999999</v>
      </c>
      <c r="AF82">
        <f>$AF$3*INDEX(Descriptors!AE$5:AE$53,MATCH(SingleSite_QSAR1!$A82,Descriptors!$B$5:$B$53,0))</f>
        <v>-1.6689700000000001</v>
      </c>
      <c r="AG82">
        <f>$AG$3*INDEX(Descriptors!Z$5:Z$53,MATCH(SingleSite_QSAR1!$A82,Descriptors!$B$5:$B$53,0))</f>
        <v>0.97902000000000011</v>
      </c>
    </row>
    <row r="83" spans="1:33" x14ac:dyDescent="0.3">
      <c r="A83" t="s">
        <v>187</v>
      </c>
      <c r="B83" t="s">
        <v>188</v>
      </c>
      <c r="C83" s="38" t="s">
        <v>182</v>
      </c>
      <c r="D83" t="s">
        <v>189</v>
      </c>
      <c r="E83" t="s">
        <v>417</v>
      </c>
      <c r="G83" s="10">
        <v>4.5452304984500165</v>
      </c>
      <c r="H83" t="s">
        <v>223</v>
      </c>
      <c r="L83" s="10">
        <f t="shared" si="24"/>
        <v>-10.146263999999997</v>
      </c>
      <c r="M83">
        <f t="shared" si="21"/>
        <v>7.1406212827189543E-11</v>
      </c>
      <c r="N83">
        <f t="shared" si="22"/>
        <v>112350.68342654967</v>
      </c>
      <c r="O83" s="10">
        <f t="shared" si="25"/>
        <v>307.81009157958812</v>
      </c>
      <c r="P83" s="10" t="s">
        <v>223</v>
      </c>
      <c r="R83">
        <f t="shared" si="23"/>
        <v>-0.14626399999999684</v>
      </c>
      <c r="S83">
        <f>$S$3*INDEX(Descriptors!I$5:I$53,MATCH(SingleSite_QSAR1!$A83,Descriptors!$B$5:$B$53,0))</f>
        <v>11.89212</v>
      </c>
      <c r="T83">
        <f>$T$3*INDEX(Descriptors!J$5:J$53,MATCH(SingleSite_QSAR1!$A83,Descriptors!$B$5:$B$53,0))</f>
        <v>-4.4179199999999996</v>
      </c>
      <c r="U83">
        <f>$U$3*INDEX(Descriptors!S$5:S$53,MATCH(SingleSite_QSAR1!$A83,Descriptors!$B$5:$B$53,0))</f>
        <v>-5.2953600000000005</v>
      </c>
      <c r="V83">
        <f>$V$3*INDEX(Descriptors!O$5:O$53,MATCH(SingleSite_QSAR1!$A83,Descriptors!$B$5:$B$53,0))</f>
        <v>-15.218112</v>
      </c>
      <c r="W83">
        <f>$W$3*INDEX(Descriptors!X$5:X$53,MATCH(SingleSite_QSAR1!$A83,Descriptors!$B$5:$B$53,0))</f>
        <v>-11.570357999999999</v>
      </c>
      <c r="X83">
        <f>$X$3*INDEX(Descriptors!Y$5:Y$53,MATCH(SingleSite_QSAR1!$A83,Descriptors!$B$5:$B$53,0))</f>
        <v>8.6079299999999996</v>
      </c>
      <c r="Y83">
        <f>$Y$3*INDEX(Descriptors!AA$5:AA$53,MATCH(SingleSite_QSAR1!$A83,Descriptors!$B$5:$B$53,0))</f>
        <v>24.371202</v>
      </c>
      <c r="Z83">
        <f>$Z$3*INDEX(Descriptors!AB$5:AB$53,MATCH(SingleSite_QSAR1!$A83,Descriptors!$B$5:$B$53,0))</f>
        <v>-1.2536160000000001</v>
      </c>
      <c r="AA83">
        <f>$AA$3*INDEX(Descriptors!P$5:P$53,MATCH(SingleSite_QSAR1!$A83,Descriptors!$B$5:$B$53,0))</f>
        <v>-6.0139999999999999E-2</v>
      </c>
      <c r="AB83">
        <f>$AB$3*INDEX(Descriptors!Q$5:Q$53,MATCH(SingleSite_QSAR1!$A83,Descriptors!$B$5:$B$53,0))</f>
        <v>0.48971999999999999</v>
      </c>
      <c r="AC83">
        <f>$AC$3*INDEX(Descriptors!R$5:R$53,MATCH(SingleSite_QSAR1!$A83,Descriptors!$B$5:$B$53,0))</f>
        <v>-0.28560000000000002</v>
      </c>
      <c r="AD83">
        <f>$AD$3*INDEX(Descriptors!AC$5:AC$53,MATCH(SingleSite_QSAR1!$A83,Descriptors!$B$5:$B$53,0))</f>
        <v>0</v>
      </c>
      <c r="AE83">
        <f>$AE$3*INDEX(Descriptors!AD$5:AD$53,MATCH(SingleSite_QSAR1!$A83,Descriptors!$B$5:$B$53,0))</f>
        <v>2.0467499999999998</v>
      </c>
      <c r="AF83">
        <f>$AF$3*INDEX(Descriptors!AE$5:AE$53,MATCH(SingleSite_QSAR1!$A83,Descriptors!$B$5:$B$53,0))</f>
        <v>-1.9235700000000002</v>
      </c>
      <c r="AG83">
        <f>$AG$3*INDEX(Descriptors!Z$5:Z$53,MATCH(SingleSite_QSAR1!$A83,Descriptors!$B$5:$B$53,0))</f>
        <v>1.16669</v>
      </c>
    </row>
    <row r="84" spans="1:33" x14ac:dyDescent="0.3">
      <c r="I84" t="s">
        <v>334</v>
      </c>
      <c r="M84"/>
      <c r="N84"/>
      <c r="P84"/>
    </row>
    <row r="85" spans="1:33" x14ac:dyDescent="0.3">
      <c r="I85" s="13" t="s">
        <v>330</v>
      </c>
      <c r="J85" s="10" t="s">
        <v>370</v>
      </c>
      <c r="L85" s="10" t="s">
        <v>96</v>
      </c>
      <c r="M85"/>
      <c r="N85"/>
      <c r="P85"/>
    </row>
    <row r="86" spans="1:33" x14ac:dyDescent="0.3">
      <c r="A86" s="1" t="s">
        <v>249</v>
      </c>
      <c r="J86" s="10" t="s">
        <v>333</v>
      </c>
      <c r="L86" s="10" t="s">
        <v>333</v>
      </c>
      <c r="M86"/>
      <c r="N86"/>
      <c r="P86"/>
    </row>
    <row r="87" spans="1:33" x14ac:dyDescent="0.3">
      <c r="A87" t="s">
        <v>250</v>
      </c>
      <c r="B87" t="s">
        <v>251</v>
      </c>
      <c r="C87" s="38" t="s">
        <v>191</v>
      </c>
      <c r="D87" t="s">
        <v>252</v>
      </c>
      <c r="E87" t="s">
        <v>249</v>
      </c>
      <c r="G87" s="10">
        <v>54.99999999999995</v>
      </c>
      <c r="H87" t="s">
        <v>223</v>
      </c>
      <c r="I87">
        <v>-4.3983438353844733</v>
      </c>
      <c r="J87" s="10">
        <f t="shared" ref="J87:J112" si="26">I87-5</f>
        <v>-9.3983438353844733</v>
      </c>
      <c r="L87" s="10">
        <f>R87-5</f>
        <v>-5.1876819999999935</v>
      </c>
      <c r="M87">
        <f t="shared" ref="M87:M112" si="27">10^(L87)</f>
        <v>6.4910955191393546E-6</v>
      </c>
      <c r="N87">
        <f t="shared" ref="N87:N112" si="28">(LN(2)/(M87))/(60*60*24)</f>
        <v>1.2359295574039095</v>
      </c>
      <c r="O87" s="10">
        <f t="shared" ref="O87:O112" si="29">N87</f>
        <v>1.2359295574039095</v>
      </c>
      <c r="P87" s="10" t="s">
        <v>159</v>
      </c>
      <c r="R87">
        <f t="shared" ref="R87:R112" si="30">-8.696+SUM(S87:AG87)</f>
        <v>-0.18768199999999347</v>
      </c>
      <c r="S87">
        <f>$S$3*INDEX(Descriptors!I$5:I$53,MATCH(SingleSite_QSAR1!$A87,Descriptors!$B$5:$B$53,0))</f>
        <v>11.89212</v>
      </c>
      <c r="T87">
        <f>$T$3*INDEX(Descriptors!J$5:J$53,MATCH(SingleSite_QSAR1!$A87,Descriptors!$B$5:$B$53,0))</f>
        <v>-4.4179199999999996</v>
      </c>
      <c r="U87">
        <f>$U$3*INDEX(Descriptors!S$5:S$53,MATCH(SingleSite_QSAR1!$A87,Descriptors!$B$5:$B$53,0))</f>
        <v>-5.2953600000000005</v>
      </c>
      <c r="V87">
        <f>$V$3*INDEX(Descriptors!O$5:O$53,MATCH(SingleSite_QSAR1!$A87,Descriptors!$B$5:$B$53,0))</f>
        <v>-15.218112</v>
      </c>
      <c r="W87">
        <f>$W$3*INDEX(Descriptors!X$5:X$53,MATCH(SingleSite_QSAR1!$A87,Descriptors!$B$5:$B$53,0))</f>
        <v>-11.570357999999999</v>
      </c>
      <c r="X87">
        <f>$X$3*INDEX(Descriptors!Y$5:Y$53,MATCH(SingleSite_QSAR1!$A87,Descriptors!$B$5:$B$53,0))</f>
        <v>8.6079299999999996</v>
      </c>
      <c r="Y87">
        <f>$Y$3*INDEX(Descriptors!AA$5:AA$53,MATCH(SingleSite_QSAR1!$A87,Descriptors!$B$5:$B$53,0))</f>
        <v>24.352864000000004</v>
      </c>
      <c r="Z87">
        <f>$Z$3*INDEX(Descriptors!AB$5:AB$53,MATCH(SingleSite_QSAR1!$A87,Descriptors!$B$5:$B$53,0))</f>
        <v>-1.2536160000000001</v>
      </c>
      <c r="AA87">
        <f>$AA$3*INDEX(Descriptors!P$5:P$53,MATCH(SingleSite_QSAR1!$A87,Descriptors!$B$5:$B$53,0))</f>
        <v>-6.0139999999999999E-2</v>
      </c>
      <c r="AB87">
        <f>$AB$3*INDEX(Descriptors!Q$5:Q$53,MATCH(SingleSite_QSAR1!$A87,Descriptors!$B$5:$B$53,0))</f>
        <v>0.48971999999999999</v>
      </c>
      <c r="AC87">
        <f>$AC$3*INDEX(Descriptors!R$5:R$53,MATCH(SingleSite_QSAR1!$A87,Descriptors!$B$5:$B$53,0))</f>
        <v>-0.28560000000000002</v>
      </c>
      <c r="AD87">
        <f>$AD$3*INDEX(Descriptors!AC$5:AC$53,MATCH(SingleSite_QSAR1!$A87,Descriptors!$B$5:$B$53,0))</f>
        <v>0</v>
      </c>
      <c r="AE87">
        <f>$AE$3*INDEX(Descriptors!AD$5:AD$53,MATCH(SingleSite_QSAR1!$A87,Descriptors!$B$5:$B$53,0))</f>
        <v>1.8956999999999999</v>
      </c>
      <c r="AF87">
        <f>$AF$3*INDEX(Descriptors!AE$5:AE$53,MATCH(SingleSite_QSAR1!$A87,Descriptors!$B$5:$B$53,0))</f>
        <v>-1.7956000000000001</v>
      </c>
      <c r="AG87">
        <f>$AG$3*INDEX(Descriptors!Z$5:Z$53,MATCH(SingleSite_QSAR1!$A87,Descriptors!$B$5:$B$53,0))</f>
        <v>1.16669</v>
      </c>
    </row>
    <row r="88" spans="1:33" x14ac:dyDescent="0.3">
      <c r="A88" t="s">
        <v>253</v>
      </c>
      <c r="B88" t="s">
        <v>254</v>
      </c>
      <c r="C88" s="38" t="s">
        <v>191</v>
      </c>
      <c r="D88" t="s">
        <v>255</v>
      </c>
      <c r="E88" t="s">
        <v>249</v>
      </c>
      <c r="G88" s="10">
        <v>7.2440025989217656</v>
      </c>
      <c r="H88" t="s">
        <v>159</v>
      </c>
      <c r="I88">
        <v>1.1321550084303966</v>
      </c>
      <c r="J88" s="10">
        <f t="shared" si="26"/>
        <v>-3.8678449915696032</v>
      </c>
      <c r="L88" s="10">
        <f t="shared" ref="L88:L112" si="31">R88-5</f>
        <v>-5.9401549999999963</v>
      </c>
      <c r="M88">
        <f t="shared" si="27"/>
        <v>1.1477439177939405E-6</v>
      </c>
      <c r="N88">
        <f t="shared" si="28"/>
        <v>6.9898316929933193</v>
      </c>
      <c r="O88" s="10">
        <f t="shared" si="29"/>
        <v>6.9898316929933193</v>
      </c>
      <c r="P88" s="10" t="s">
        <v>159</v>
      </c>
      <c r="R88">
        <f t="shared" si="30"/>
        <v>-0.9401549999999963</v>
      </c>
      <c r="S88">
        <f>$S$3*INDEX(Descriptors!I$5:I$53,MATCH(SingleSite_QSAR1!$A88,Descriptors!$B$5:$B$53,0))</f>
        <v>11.839499999999999</v>
      </c>
      <c r="T88">
        <f>$T$3*INDEX(Descriptors!J$5:J$53,MATCH(SingleSite_QSAR1!$A88,Descriptors!$B$5:$B$53,0))</f>
        <v>-4.4179199999999996</v>
      </c>
      <c r="U88">
        <f>$U$3*INDEX(Descriptors!S$5:S$53,MATCH(SingleSite_QSAR1!$A88,Descriptors!$B$5:$B$53,0))</f>
        <v>-5.2953600000000005</v>
      </c>
      <c r="V88">
        <f>$V$3*INDEX(Descriptors!O$5:O$53,MATCH(SingleSite_QSAR1!$A88,Descriptors!$B$5:$B$53,0))</f>
        <v>-15.218112</v>
      </c>
      <c r="W88">
        <f>$W$3*INDEX(Descriptors!X$5:X$53,MATCH(SingleSite_QSAR1!$A88,Descriptors!$B$5:$B$53,0))</f>
        <v>-11.513078999999999</v>
      </c>
      <c r="X88">
        <f>$X$3*INDEX(Descriptors!Y$5:Y$53,MATCH(SingleSite_QSAR1!$A88,Descriptors!$B$5:$B$53,0))</f>
        <v>8.5941020000000012</v>
      </c>
      <c r="Y88">
        <f>$Y$3*INDEX(Descriptors!AA$5:AA$53,MATCH(SingleSite_QSAR1!$A88,Descriptors!$B$5:$B$53,0))</f>
        <v>25.141398000000002</v>
      </c>
      <c r="Z88">
        <f>$Z$3*INDEX(Descriptors!AB$5:AB$53,MATCH(SingleSite_QSAR1!$A88,Descriptors!$B$5:$B$53,0))</f>
        <v>-1.619254</v>
      </c>
      <c r="AA88">
        <f>$AA$3*INDEX(Descriptors!P$5:P$53,MATCH(SingleSite_QSAR1!$A88,Descriptors!$B$5:$B$53,0))</f>
        <v>-6.0139999999999999E-2</v>
      </c>
      <c r="AB88">
        <f>$AB$3*INDEX(Descriptors!Q$5:Q$53,MATCH(SingleSite_QSAR1!$A88,Descriptors!$B$5:$B$53,0))</f>
        <v>0.48971999999999999</v>
      </c>
      <c r="AC88">
        <f>$AC$3*INDEX(Descriptors!R$5:R$53,MATCH(SingleSite_QSAR1!$A88,Descriptors!$B$5:$B$53,0))</f>
        <v>-0.28560000000000002</v>
      </c>
      <c r="AD88">
        <f>$AD$3*INDEX(Descriptors!AC$5:AC$53,MATCH(SingleSite_QSAR1!$A88,Descriptors!$B$5:$B$53,0))</f>
        <v>0</v>
      </c>
      <c r="AE88">
        <f>$AE$3*INDEX(Descriptors!AD$5:AD$53,MATCH(SingleSite_QSAR1!$A88,Descriptors!$B$5:$B$53,0))</f>
        <v>2.0420999999999996</v>
      </c>
      <c r="AF88">
        <f>$AF$3*INDEX(Descriptors!AE$5:AE$53,MATCH(SingleSite_QSAR1!$A88,Descriptors!$B$5:$B$53,0))</f>
        <v>-2.9205300000000003</v>
      </c>
      <c r="AG88">
        <f>$AG$3*INDEX(Descriptors!Z$5:Z$53,MATCH(SingleSite_QSAR1!$A88,Descriptors!$B$5:$B$53,0))</f>
        <v>0.97902000000000011</v>
      </c>
    </row>
    <row r="89" spans="1:33" x14ac:dyDescent="0.3">
      <c r="A89" t="s">
        <v>253</v>
      </c>
      <c r="B89" t="s">
        <v>254</v>
      </c>
      <c r="C89" s="38" t="s">
        <v>191</v>
      </c>
      <c r="D89" t="s">
        <v>255</v>
      </c>
      <c r="E89" t="s">
        <v>249</v>
      </c>
      <c r="G89" s="10">
        <v>52.602233854140579</v>
      </c>
      <c r="H89" t="s">
        <v>159</v>
      </c>
      <c r="I89">
        <v>-0.81669246912222238</v>
      </c>
      <c r="J89" s="10">
        <f t="shared" si="26"/>
        <v>-5.8166924691222226</v>
      </c>
      <c r="L89" s="10">
        <f t="shared" si="31"/>
        <v>-5.9401549999999963</v>
      </c>
      <c r="M89">
        <f t="shared" si="27"/>
        <v>1.1477439177939405E-6</v>
      </c>
      <c r="N89">
        <f t="shared" si="28"/>
        <v>6.9898316929933193</v>
      </c>
      <c r="O89" s="10">
        <f t="shared" si="29"/>
        <v>6.9898316929933193</v>
      </c>
      <c r="P89" s="10" t="s">
        <v>159</v>
      </c>
      <c r="R89">
        <f t="shared" si="30"/>
        <v>-0.9401549999999963</v>
      </c>
      <c r="S89">
        <f>$S$3*INDEX(Descriptors!I$5:I$53,MATCH(SingleSite_QSAR1!$A89,Descriptors!$B$5:$B$53,0))</f>
        <v>11.839499999999999</v>
      </c>
      <c r="T89">
        <f>$T$3*INDEX(Descriptors!J$5:J$53,MATCH(SingleSite_QSAR1!$A89,Descriptors!$B$5:$B$53,0))</f>
        <v>-4.4179199999999996</v>
      </c>
      <c r="U89">
        <f>$U$3*INDEX(Descriptors!S$5:S$53,MATCH(SingleSite_QSAR1!$A89,Descriptors!$B$5:$B$53,0))</f>
        <v>-5.2953600000000005</v>
      </c>
      <c r="V89">
        <f>$V$3*INDEX(Descriptors!O$5:O$53,MATCH(SingleSite_QSAR1!$A89,Descriptors!$B$5:$B$53,0))</f>
        <v>-15.218112</v>
      </c>
      <c r="W89">
        <f>$W$3*INDEX(Descriptors!X$5:X$53,MATCH(SingleSite_QSAR1!$A89,Descriptors!$B$5:$B$53,0))</f>
        <v>-11.513078999999999</v>
      </c>
      <c r="X89">
        <f>$X$3*INDEX(Descriptors!Y$5:Y$53,MATCH(SingleSite_QSAR1!$A89,Descriptors!$B$5:$B$53,0))</f>
        <v>8.5941020000000012</v>
      </c>
      <c r="Y89">
        <f>$Y$3*INDEX(Descriptors!AA$5:AA$53,MATCH(SingleSite_QSAR1!$A89,Descriptors!$B$5:$B$53,0))</f>
        <v>25.141398000000002</v>
      </c>
      <c r="Z89">
        <f>$Z$3*INDEX(Descriptors!AB$5:AB$53,MATCH(SingleSite_QSAR1!$A89,Descriptors!$B$5:$B$53,0))</f>
        <v>-1.619254</v>
      </c>
      <c r="AA89">
        <f>$AA$3*INDEX(Descriptors!P$5:P$53,MATCH(SingleSite_QSAR1!$A89,Descriptors!$B$5:$B$53,0))</f>
        <v>-6.0139999999999999E-2</v>
      </c>
      <c r="AB89">
        <f>$AB$3*INDEX(Descriptors!Q$5:Q$53,MATCH(SingleSite_QSAR1!$A89,Descriptors!$B$5:$B$53,0))</f>
        <v>0.48971999999999999</v>
      </c>
      <c r="AC89">
        <f>$AC$3*INDEX(Descriptors!R$5:R$53,MATCH(SingleSite_QSAR1!$A89,Descriptors!$B$5:$B$53,0))</f>
        <v>-0.28560000000000002</v>
      </c>
      <c r="AD89">
        <f>$AD$3*INDEX(Descriptors!AC$5:AC$53,MATCH(SingleSite_QSAR1!$A89,Descriptors!$B$5:$B$53,0))</f>
        <v>0</v>
      </c>
      <c r="AE89">
        <f>$AE$3*INDEX(Descriptors!AD$5:AD$53,MATCH(SingleSite_QSAR1!$A89,Descriptors!$B$5:$B$53,0))</f>
        <v>2.0420999999999996</v>
      </c>
      <c r="AF89">
        <f>$AF$3*INDEX(Descriptors!AE$5:AE$53,MATCH(SingleSite_QSAR1!$A89,Descriptors!$B$5:$B$53,0))</f>
        <v>-2.9205300000000003</v>
      </c>
      <c r="AG89">
        <f>$AG$3*INDEX(Descriptors!Z$5:Z$53,MATCH(SingleSite_QSAR1!$A89,Descriptors!$B$5:$B$53,0))</f>
        <v>0.97902000000000011</v>
      </c>
    </row>
    <row r="90" spans="1:33" x14ac:dyDescent="0.3">
      <c r="A90" t="s">
        <v>253</v>
      </c>
      <c r="B90" t="s">
        <v>254</v>
      </c>
      <c r="C90" s="38" t="s">
        <v>191</v>
      </c>
      <c r="D90" s="4" t="s">
        <v>255</v>
      </c>
      <c r="E90" t="s">
        <v>249</v>
      </c>
      <c r="G90" s="10">
        <v>6.9697959856736267</v>
      </c>
      <c r="H90" t="s">
        <v>159</v>
      </c>
      <c r="I90">
        <v>-1.938908347395049</v>
      </c>
      <c r="J90" s="10">
        <f t="shared" si="26"/>
        <v>-6.9389083473950492</v>
      </c>
      <c r="L90" s="10">
        <f t="shared" si="31"/>
        <v>-5.9401549999999963</v>
      </c>
      <c r="M90">
        <f t="shared" si="27"/>
        <v>1.1477439177939405E-6</v>
      </c>
      <c r="N90">
        <f t="shared" si="28"/>
        <v>6.9898316929933193</v>
      </c>
      <c r="O90" s="10">
        <f t="shared" si="29"/>
        <v>6.9898316929933193</v>
      </c>
      <c r="P90" s="10" t="s">
        <v>159</v>
      </c>
      <c r="R90">
        <f t="shared" si="30"/>
        <v>-0.9401549999999963</v>
      </c>
      <c r="S90">
        <f>$S$3*INDEX(Descriptors!I$5:I$53,MATCH(SingleSite_QSAR1!$A90,Descriptors!$B$5:$B$53,0))</f>
        <v>11.839499999999999</v>
      </c>
      <c r="T90">
        <f>$T$3*INDEX(Descriptors!J$5:J$53,MATCH(SingleSite_QSAR1!$A90,Descriptors!$B$5:$B$53,0))</f>
        <v>-4.4179199999999996</v>
      </c>
      <c r="U90">
        <f>$U$3*INDEX(Descriptors!S$5:S$53,MATCH(SingleSite_QSAR1!$A90,Descriptors!$B$5:$B$53,0))</f>
        <v>-5.2953600000000005</v>
      </c>
      <c r="V90">
        <f>$V$3*INDEX(Descriptors!O$5:O$53,MATCH(SingleSite_QSAR1!$A90,Descriptors!$B$5:$B$53,0))</f>
        <v>-15.218112</v>
      </c>
      <c r="W90">
        <f>$W$3*INDEX(Descriptors!X$5:X$53,MATCH(SingleSite_QSAR1!$A90,Descriptors!$B$5:$B$53,0))</f>
        <v>-11.513078999999999</v>
      </c>
      <c r="X90">
        <f>$X$3*INDEX(Descriptors!Y$5:Y$53,MATCH(SingleSite_QSAR1!$A90,Descriptors!$B$5:$B$53,0))</f>
        <v>8.5941020000000012</v>
      </c>
      <c r="Y90">
        <f>$Y$3*INDEX(Descriptors!AA$5:AA$53,MATCH(SingleSite_QSAR1!$A90,Descriptors!$B$5:$B$53,0))</f>
        <v>25.141398000000002</v>
      </c>
      <c r="Z90">
        <f>$Z$3*INDEX(Descriptors!AB$5:AB$53,MATCH(SingleSite_QSAR1!$A90,Descriptors!$B$5:$B$53,0))</f>
        <v>-1.619254</v>
      </c>
      <c r="AA90">
        <f>$AA$3*INDEX(Descriptors!P$5:P$53,MATCH(SingleSite_QSAR1!$A90,Descriptors!$B$5:$B$53,0))</f>
        <v>-6.0139999999999999E-2</v>
      </c>
      <c r="AB90">
        <f>$AB$3*INDEX(Descriptors!Q$5:Q$53,MATCH(SingleSite_QSAR1!$A90,Descriptors!$B$5:$B$53,0))</f>
        <v>0.48971999999999999</v>
      </c>
      <c r="AC90">
        <f>$AC$3*INDEX(Descriptors!R$5:R$53,MATCH(SingleSite_QSAR1!$A90,Descriptors!$B$5:$B$53,0))</f>
        <v>-0.28560000000000002</v>
      </c>
      <c r="AD90">
        <f>$AD$3*INDEX(Descriptors!AC$5:AC$53,MATCH(SingleSite_QSAR1!$A90,Descriptors!$B$5:$B$53,0))</f>
        <v>0</v>
      </c>
      <c r="AE90">
        <f>$AE$3*INDEX(Descriptors!AD$5:AD$53,MATCH(SingleSite_QSAR1!$A90,Descriptors!$B$5:$B$53,0))</f>
        <v>2.0420999999999996</v>
      </c>
      <c r="AF90">
        <f>$AF$3*INDEX(Descriptors!AE$5:AE$53,MATCH(SingleSite_QSAR1!$A90,Descriptors!$B$5:$B$53,0))</f>
        <v>-2.9205300000000003</v>
      </c>
      <c r="AG90">
        <f>$AG$3*INDEX(Descriptors!Z$5:Z$53,MATCH(SingleSite_QSAR1!$A90,Descriptors!$B$5:$B$53,0))</f>
        <v>0.97902000000000011</v>
      </c>
    </row>
    <row r="91" spans="1:33" x14ac:dyDescent="0.3">
      <c r="A91" t="s">
        <v>256</v>
      </c>
      <c r="B91" s="2" t="s">
        <v>181</v>
      </c>
      <c r="C91" s="38" t="s">
        <v>182</v>
      </c>
      <c r="D91" t="s">
        <v>183</v>
      </c>
      <c r="E91" t="s">
        <v>249</v>
      </c>
      <c r="G91" s="10">
        <v>120.12016132192434</v>
      </c>
      <c r="H91" t="s">
        <v>159</v>
      </c>
      <c r="I91">
        <v>-2.1753041882205593</v>
      </c>
      <c r="J91" s="10">
        <f t="shared" si="26"/>
        <v>-7.1753041882205597</v>
      </c>
      <c r="L91" s="10">
        <f t="shared" si="31"/>
        <v>-5.5601529999999979</v>
      </c>
      <c r="M91">
        <f t="shared" si="27"/>
        <v>2.75325857180359E-6</v>
      </c>
      <c r="N91">
        <f t="shared" si="28"/>
        <v>2.9138334096899015</v>
      </c>
      <c r="O91" s="10">
        <f t="shared" si="29"/>
        <v>2.9138334096899015</v>
      </c>
      <c r="P91" s="10" t="s">
        <v>159</v>
      </c>
      <c r="R91">
        <f t="shared" si="30"/>
        <v>-0.5601529999999979</v>
      </c>
      <c r="S91">
        <f>$S$3*INDEX(Descriptors!I$5:I$53,MATCH(SingleSite_QSAR1!$A91,Descriptors!$B$5:$B$53,0))</f>
        <v>11.89212</v>
      </c>
      <c r="T91">
        <f>$T$3*INDEX(Descriptors!J$5:J$53,MATCH(SingleSite_QSAR1!$A91,Descriptors!$B$5:$B$53,0))</f>
        <v>-4.4179199999999996</v>
      </c>
      <c r="U91">
        <f>$U$3*INDEX(Descriptors!S$5:S$53,MATCH(SingleSite_QSAR1!$A91,Descriptors!$B$5:$B$53,0))</f>
        <v>-5.2953600000000005</v>
      </c>
      <c r="V91">
        <f>$V$3*INDEX(Descriptors!O$5:O$53,MATCH(SingleSite_QSAR1!$A91,Descriptors!$B$5:$B$53,0))</f>
        <v>-15.218112</v>
      </c>
      <c r="W91">
        <f>$W$3*INDEX(Descriptors!X$5:X$53,MATCH(SingleSite_QSAR1!$A91,Descriptors!$B$5:$B$53,0))</f>
        <v>-11.398520999999999</v>
      </c>
      <c r="X91">
        <f>$X$3*INDEX(Descriptors!Y$5:Y$53,MATCH(SingleSite_QSAR1!$A91,Descriptors!$B$5:$B$53,0))</f>
        <v>8.5664460000000009</v>
      </c>
      <c r="Y91">
        <f>$Y$3*INDEX(Descriptors!AA$5:AA$53,MATCH(SingleSite_QSAR1!$A91,Descriptors!$B$5:$B$53,0))</f>
        <v>24.29785</v>
      </c>
      <c r="Z91">
        <f>$Z$3*INDEX(Descriptors!AB$5:AB$53,MATCH(SingleSite_QSAR1!$A91,Descriptors!$B$5:$B$53,0))</f>
        <v>-1.2536160000000001</v>
      </c>
      <c r="AA91">
        <f>$AA$3*INDEX(Descriptors!P$5:P$53,MATCH(SingleSite_QSAR1!$A91,Descriptors!$B$5:$B$53,0))</f>
        <v>-6.0139999999999999E-2</v>
      </c>
      <c r="AB91">
        <f>$AB$3*INDEX(Descriptors!Q$5:Q$53,MATCH(SingleSite_QSAR1!$A91,Descriptors!$B$5:$B$53,0))</f>
        <v>0.48971999999999999</v>
      </c>
      <c r="AC91">
        <f>$AC$3*INDEX(Descriptors!R$5:R$53,MATCH(SingleSite_QSAR1!$A91,Descriptors!$B$5:$B$53,0))</f>
        <v>-0.28560000000000002</v>
      </c>
      <c r="AD91">
        <f>$AD$3*INDEX(Descriptors!AC$5:AC$53,MATCH(SingleSite_QSAR1!$A91,Descriptors!$B$5:$B$53,0))</f>
        <v>0</v>
      </c>
      <c r="AE91">
        <f>$AE$3*INDEX(Descriptors!AD$5:AD$53,MATCH(SingleSite_QSAR1!$A91,Descriptors!$B$5:$B$53,0))</f>
        <v>1.44285</v>
      </c>
      <c r="AF91">
        <f>$AF$3*INDEX(Descriptors!AE$5:AE$53,MATCH(SingleSite_QSAR1!$A91,Descriptors!$B$5:$B$53,0))</f>
        <v>-1.41571</v>
      </c>
      <c r="AG91">
        <f>$AG$3*INDEX(Descriptors!Z$5:Z$53,MATCH(SingleSite_QSAR1!$A91,Descriptors!$B$5:$B$53,0))</f>
        <v>0.79183999999999999</v>
      </c>
    </row>
    <row r="92" spans="1:33" x14ac:dyDescent="0.3">
      <c r="A92" t="s">
        <v>257</v>
      </c>
      <c r="B92" s="2" t="s">
        <v>258</v>
      </c>
      <c r="C92" s="38" t="s">
        <v>182</v>
      </c>
      <c r="D92" t="s">
        <v>259</v>
      </c>
      <c r="E92" t="s">
        <v>249</v>
      </c>
      <c r="G92" s="10">
        <v>46.316636003764316</v>
      </c>
      <c r="H92" t="s">
        <v>159</v>
      </c>
      <c r="I92">
        <v>-1.7614252903125418</v>
      </c>
      <c r="J92" s="10">
        <f t="shared" si="26"/>
        <v>-6.761425290312542</v>
      </c>
      <c r="L92" s="10">
        <f t="shared" si="31"/>
        <v>-5.2677149999999955</v>
      </c>
      <c r="M92">
        <f t="shared" si="27"/>
        <v>5.3986478540809658E-6</v>
      </c>
      <c r="N92">
        <f t="shared" si="28"/>
        <v>1.4860270624934311</v>
      </c>
      <c r="O92" s="10">
        <f t="shared" si="29"/>
        <v>1.4860270624934311</v>
      </c>
      <c r="P92" s="10" t="s">
        <v>159</v>
      </c>
      <c r="R92">
        <f t="shared" si="30"/>
        <v>-0.26771499999999548</v>
      </c>
      <c r="S92">
        <f>$S$3*INDEX(Descriptors!I$5:I$53,MATCH(SingleSite_QSAR1!$A92,Descriptors!$B$5:$B$53,0))</f>
        <v>11.909660000000001</v>
      </c>
      <c r="T92">
        <f>$T$3*INDEX(Descriptors!J$5:J$53,MATCH(SingleSite_QSAR1!$A92,Descriptors!$B$5:$B$53,0))</f>
        <v>-4.4179199999999996</v>
      </c>
      <c r="U92">
        <f>$U$3*INDEX(Descriptors!S$5:S$53,MATCH(SingleSite_QSAR1!$A92,Descriptors!$B$5:$B$53,0))</f>
        <v>-4.2772800000000002</v>
      </c>
      <c r="V92">
        <f>$V$3*INDEX(Descriptors!O$5:O$53,MATCH(SingleSite_QSAR1!$A92,Descriptors!$B$5:$B$53,0))</f>
        <v>-15.218112</v>
      </c>
      <c r="W92">
        <f>$W$3*INDEX(Descriptors!X$5:X$53,MATCH(SingleSite_QSAR1!$A92,Descriptors!$B$5:$B$53,0))</f>
        <v>-11.704008999999999</v>
      </c>
      <c r="X92">
        <f>$X$3*INDEX(Descriptors!Y$5:Y$53,MATCH(SingleSite_QSAR1!$A92,Descriptors!$B$5:$B$53,0))</f>
        <v>8.6286719999999999</v>
      </c>
      <c r="Y92">
        <f>$Y$3*INDEX(Descriptors!AA$5:AA$53,MATCH(SingleSite_QSAR1!$A92,Descriptors!$B$5:$B$53,0))</f>
        <v>24.206160000000004</v>
      </c>
      <c r="Z92">
        <f>$Z$3*INDEX(Descriptors!AB$5:AB$53,MATCH(SingleSite_QSAR1!$A92,Descriptors!$B$5:$B$53,0))</f>
        <v>-1.2536160000000001</v>
      </c>
      <c r="AA92">
        <f>$AA$3*INDEX(Descriptors!P$5:P$53,MATCH(SingleSite_QSAR1!$A92,Descriptors!$B$5:$B$53,0))</f>
        <v>-6.0139999999999999E-2</v>
      </c>
      <c r="AB92">
        <f>$AB$3*INDEX(Descriptors!Q$5:Q$53,MATCH(SingleSite_QSAR1!$A92,Descriptors!$B$5:$B$53,0))</f>
        <v>0.48971999999999999</v>
      </c>
      <c r="AC92">
        <f>$AC$3*INDEX(Descriptors!R$5:R$53,MATCH(SingleSite_QSAR1!$A92,Descriptors!$B$5:$B$53,0))</f>
        <v>-0.28560000000000002</v>
      </c>
      <c r="AD92">
        <f>$AD$3*INDEX(Descriptors!AC$5:AC$53,MATCH(SingleSite_QSAR1!$A92,Descriptors!$B$5:$B$53,0))</f>
        <v>0</v>
      </c>
      <c r="AE92">
        <f>$AE$3*INDEX(Descriptors!AD$5:AD$53,MATCH(SingleSite_QSAR1!$A92,Descriptors!$B$5:$B$53,0))</f>
        <v>0.90734999999999999</v>
      </c>
      <c r="AF92">
        <f>$AF$3*INDEX(Descriptors!AE$5:AE$53,MATCH(SingleSite_QSAR1!$A92,Descriptors!$B$5:$B$53,0))</f>
        <v>-0.92192000000000007</v>
      </c>
      <c r="AG92">
        <f>$AG$3*INDEX(Descriptors!Z$5:Z$53,MATCH(SingleSite_QSAR1!$A92,Descriptors!$B$5:$B$53,0))</f>
        <v>0.42531999999999998</v>
      </c>
    </row>
    <row r="93" spans="1:33" x14ac:dyDescent="0.3">
      <c r="A93" t="s">
        <v>260</v>
      </c>
      <c r="B93" s="2" t="s">
        <v>181</v>
      </c>
      <c r="C93" s="38" t="s">
        <v>182</v>
      </c>
      <c r="D93" t="s">
        <v>183</v>
      </c>
      <c r="E93" t="s">
        <v>249</v>
      </c>
      <c r="G93" s="10">
        <v>6.006008066096217</v>
      </c>
      <c r="H93" t="s">
        <v>159</v>
      </c>
      <c r="I93">
        <v>-0.87427419255657823</v>
      </c>
      <c r="J93" s="10">
        <f t="shared" si="26"/>
        <v>-5.8742741925565785</v>
      </c>
      <c r="L93" s="10">
        <f t="shared" si="31"/>
        <v>-5.5601529999999979</v>
      </c>
      <c r="M93">
        <f t="shared" si="27"/>
        <v>2.75325857180359E-6</v>
      </c>
      <c r="N93">
        <f t="shared" si="28"/>
        <v>2.9138334096899015</v>
      </c>
      <c r="O93" s="10">
        <f t="shared" si="29"/>
        <v>2.9138334096899015</v>
      </c>
      <c r="P93" s="10" t="s">
        <v>159</v>
      </c>
      <c r="R93">
        <f t="shared" si="30"/>
        <v>-0.5601529999999979</v>
      </c>
      <c r="S93">
        <f>$S$3*INDEX(Descriptors!I$5:I$53,MATCH(SingleSite_QSAR1!$A93,Descriptors!$B$5:$B$53,0))</f>
        <v>11.89212</v>
      </c>
      <c r="T93">
        <f>$T$3*INDEX(Descriptors!J$5:J$53,MATCH(SingleSite_QSAR1!$A93,Descriptors!$B$5:$B$53,0))</f>
        <v>-4.4179199999999996</v>
      </c>
      <c r="U93">
        <f>$U$3*INDEX(Descriptors!S$5:S$53,MATCH(SingleSite_QSAR1!$A93,Descriptors!$B$5:$B$53,0))</f>
        <v>-5.2953600000000005</v>
      </c>
      <c r="V93">
        <f>$V$3*INDEX(Descriptors!O$5:O$53,MATCH(SingleSite_QSAR1!$A93,Descriptors!$B$5:$B$53,0))</f>
        <v>-15.218112</v>
      </c>
      <c r="W93">
        <f>$W$3*INDEX(Descriptors!X$5:X$53,MATCH(SingleSite_QSAR1!$A93,Descriptors!$B$5:$B$53,0))</f>
        <v>-11.398520999999999</v>
      </c>
      <c r="X93">
        <f>$X$3*INDEX(Descriptors!Y$5:Y$53,MATCH(SingleSite_QSAR1!$A93,Descriptors!$B$5:$B$53,0))</f>
        <v>8.5664460000000009</v>
      </c>
      <c r="Y93">
        <f>$Y$3*INDEX(Descriptors!AA$5:AA$53,MATCH(SingleSite_QSAR1!$A93,Descriptors!$B$5:$B$53,0))</f>
        <v>24.29785</v>
      </c>
      <c r="Z93">
        <f>$Z$3*INDEX(Descriptors!AB$5:AB$53,MATCH(SingleSite_QSAR1!$A93,Descriptors!$B$5:$B$53,0))</f>
        <v>-1.2536160000000001</v>
      </c>
      <c r="AA93">
        <f>$AA$3*INDEX(Descriptors!P$5:P$53,MATCH(SingleSite_QSAR1!$A93,Descriptors!$B$5:$B$53,0))</f>
        <v>-6.0139999999999999E-2</v>
      </c>
      <c r="AB93">
        <f>$AB$3*INDEX(Descriptors!Q$5:Q$53,MATCH(SingleSite_QSAR1!$A93,Descriptors!$B$5:$B$53,0))</f>
        <v>0.48971999999999999</v>
      </c>
      <c r="AC93">
        <f>$AC$3*INDEX(Descriptors!R$5:R$53,MATCH(SingleSite_QSAR1!$A93,Descriptors!$B$5:$B$53,0))</f>
        <v>-0.28560000000000002</v>
      </c>
      <c r="AD93">
        <f>$AD$3*INDEX(Descriptors!AC$5:AC$53,MATCH(SingleSite_QSAR1!$A93,Descriptors!$B$5:$B$53,0))</f>
        <v>0</v>
      </c>
      <c r="AE93">
        <f>$AE$3*INDEX(Descriptors!AD$5:AD$53,MATCH(SingleSite_QSAR1!$A93,Descriptors!$B$5:$B$53,0))</f>
        <v>1.44285</v>
      </c>
      <c r="AF93">
        <f>$AF$3*INDEX(Descriptors!AE$5:AE$53,MATCH(SingleSite_QSAR1!$A93,Descriptors!$B$5:$B$53,0))</f>
        <v>-1.41571</v>
      </c>
      <c r="AG93">
        <f>$AG$3*INDEX(Descriptors!Z$5:Z$53,MATCH(SingleSite_QSAR1!$A93,Descriptors!$B$5:$B$53,0))</f>
        <v>0.79183999999999999</v>
      </c>
    </row>
    <row r="94" spans="1:33" x14ac:dyDescent="0.3">
      <c r="A94" t="s">
        <v>261</v>
      </c>
      <c r="B94" s="2" t="s">
        <v>258</v>
      </c>
      <c r="C94" s="38" t="s">
        <v>182</v>
      </c>
      <c r="D94" t="s">
        <v>259</v>
      </c>
      <c r="E94" t="s">
        <v>249</v>
      </c>
      <c r="G94" s="10">
        <v>6.006008066096217</v>
      </c>
      <c r="H94" t="s">
        <v>159</v>
      </c>
      <c r="I94">
        <v>-0.87427419255657823</v>
      </c>
      <c r="J94" s="10">
        <f t="shared" si="26"/>
        <v>-5.8742741925565785</v>
      </c>
      <c r="L94" s="10">
        <f t="shared" si="31"/>
        <v>-5.2677149999999955</v>
      </c>
      <c r="M94">
        <f t="shared" si="27"/>
        <v>5.3986478540809658E-6</v>
      </c>
      <c r="N94">
        <f t="shared" si="28"/>
        <v>1.4860270624934311</v>
      </c>
      <c r="O94" s="10">
        <f t="shared" si="29"/>
        <v>1.4860270624934311</v>
      </c>
      <c r="P94" s="10" t="s">
        <v>159</v>
      </c>
      <c r="R94">
        <f t="shared" si="30"/>
        <v>-0.26771499999999548</v>
      </c>
      <c r="S94">
        <f>$S$3*INDEX(Descriptors!I$5:I$53,MATCH(SingleSite_QSAR1!$A94,Descriptors!$B$5:$B$53,0))</f>
        <v>11.909660000000001</v>
      </c>
      <c r="T94">
        <f>$T$3*INDEX(Descriptors!J$5:J$53,MATCH(SingleSite_QSAR1!$A94,Descriptors!$B$5:$B$53,0))</f>
        <v>-4.4179199999999996</v>
      </c>
      <c r="U94">
        <f>$U$3*INDEX(Descriptors!S$5:S$53,MATCH(SingleSite_QSAR1!$A94,Descriptors!$B$5:$B$53,0))</f>
        <v>-4.2772800000000002</v>
      </c>
      <c r="V94">
        <f>$V$3*INDEX(Descriptors!O$5:O$53,MATCH(SingleSite_QSAR1!$A94,Descriptors!$B$5:$B$53,0))</f>
        <v>-15.218112</v>
      </c>
      <c r="W94">
        <f>$W$3*INDEX(Descriptors!X$5:X$53,MATCH(SingleSite_QSAR1!$A94,Descriptors!$B$5:$B$53,0))</f>
        <v>-11.704008999999999</v>
      </c>
      <c r="X94">
        <f>$X$3*INDEX(Descriptors!Y$5:Y$53,MATCH(SingleSite_QSAR1!$A94,Descriptors!$B$5:$B$53,0))</f>
        <v>8.6286719999999999</v>
      </c>
      <c r="Y94">
        <f>$Y$3*INDEX(Descriptors!AA$5:AA$53,MATCH(SingleSite_QSAR1!$A94,Descriptors!$B$5:$B$53,0))</f>
        <v>24.206160000000004</v>
      </c>
      <c r="Z94">
        <f>$Z$3*INDEX(Descriptors!AB$5:AB$53,MATCH(SingleSite_QSAR1!$A94,Descriptors!$B$5:$B$53,0))</f>
        <v>-1.2536160000000001</v>
      </c>
      <c r="AA94">
        <f>$AA$3*INDEX(Descriptors!P$5:P$53,MATCH(SingleSite_QSAR1!$A94,Descriptors!$B$5:$B$53,0))</f>
        <v>-6.0139999999999999E-2</v>
      </c>
      <c r="AB94">
        <f>$AB$3*INDEX(Descriptors!Q$5:Q$53,MATCH(SingleSite_QSAR1!$A94,Descriptors!$B$5:$B$53,0))</f>
        <v>0.48971999999999999</v>
      </c>
      <c r="AC94">
        <f>$AC$3*INDEX(Descriptors!R$5:R$53,MATCH(SingleSite_QSAR1!$A94,Descriptors!$B$5:$B$53,0))</f>
        <v>-0.28560000000000002</v>
      </c>
      <c r="AD94">
        <f>$AD$3*INDEX(Descriptors!AC$5:AC$53,MATCH(SingleSite_QSAR1!$A94,Descriptors!$B$5:$B$53,0))</f>
        <v>0</v>
      </c>
      <c r="AE94">
        <f>$AE$3*INDEX(Descriptors!AD$5:AD$53,MATCH(SingleSite_QSAR1!$A94,Descriptors!$B$5:$B$53,0))</f>
        <v>0.90734999999999999</v>
      </c>
      <c r="AF94">
        <f>$AF$3*INDEX(Descriptors!AE$5:AE$53,MATCH(SingleSite_QSAR1!$A94,Descriptors!$B$5:$B$53,0))</f>
        <v>-0.92192000000000007</v>
      </c>
      <c r="AG94">
        <f>$AG$3*INDEX(Descriptors!Z$5:Z$53,MATCH(SingleSite_QSAR1!$A94,Descriptors!$B$5:$B$53,0))</f>
        <v>0.42531999999999998</v>
      </c>
    </row>
    <row r="95" spans="1:33" x14ac:dyDescent="0.3">
      <c r="A95" t="s">
        <v>262</v>
      </c>
      <c r="B95" s="2" t="s">
        <v>181</v>
      </c>
      <c r="C95" s="38" t="s">
        <v>182</v>
      </c>
      <c r="D95" t="s">
        <v>183</v>
      </c>
      <c r="E95" t="s">
        <v>249</v>
      </c>
      <c r="G95" s="10">
        <v>1.1297675097692075</v>
      </c>
      <c r="H95" t="s">
        <v>223</v>
      </c>
      <c r="I95">
        <v>-2.7109702268845886</v>
      </c>
      <c r="J95" s="10">
        <f t="shared" si="26"/>
        <v>-7.710970226884589</v>
      </c>
      <c r="L95" s="10">
        <f t="shared" si="31"/>
        <v>-5.5601529999999979</v>
      </c>
      <c r="M95">
        <f t="shared" si="27"/>
        <v>2.75325857180359E-6</v>
      </c>
      <c r="N95">
        <f t="shared" si="28"/>
        <v>2.9138334096899015</v>
      </c>
      <c r="O95" s="10">
        <f t="shared" si="29"/>
        <v>2.9138334096899015</v>
      </c>
      <c r="P95" s="10" t="s">
        <v>159</v>
      </c>
      <c r="R95">
        <f t="shared" si="30"/>
        <v>-0.5601529999999979</v>
      </c>
      <c r="S95">
        <f>$S$3*INDEX(Descriptors!I$5:I$53,MATCH(SingleSite_QSAR1!$A95,Descriptors!$B$5:$B$53,0))</f>
        <v>11.89212</v>
      </c>
      <c r="T95">
        <f>$T$3*INDEX(Descriptors!J$5:J$53,MATCH(SingleSite_QSAR1!$A95,Descriptors!$B$5:$B$53,0))</f>
        <v>-4.4179199999999996</v>
      </c>
      <c r="U95">
        <f>$U$3*INDEX(Descriptors!S$5:S$53,MATCH(SingleSite_QSAR1!$A95,Descriptors!$B$5:$B$53,0))</f>
        <v>-5.2953600000000005</v>
      </c>
      <c r="V95">
        <f>$V$3*INDEX(Descriptors!O$5:O$53,MATCH(SingleSite_QSAR1!$A95,Descriptors!$B$5:$B$53,0))</f>
        <v>-15.218112</v>
      </c>
      <c r="W95">
        <f>$W$3*INDEX(Descriptors!X$5:X$53,MATCH(SingleSite_QSAR1!$A95,Descriptors!$B$5:$B$53,0))</f>
        <v>-11.398520999999999</v>
      </c>
      <c r="X95">
        <f>$X$3*INDEX(Descriptors!Y$5:Y$53,MATCH(SingleSite_QSAR1!$A95,Descriptors!$B$5:$B$53,0))</f>
        <v>8.5664460000000009</v>
      </c>
      <c r="Y95">
        <f>$Y$3*INDEX(Descriptors!AA$5:AA$53,MATCH(SingleSite_QSAR1!$A95,Descriptors!$B$5:$B$53,0))</f>
        <v>24.29785</v>
      </c>
      <c r="Z95">
        <f>$Z$3*INDEX(Descriptors!AB$5:AB$53,MATCH(SingleSite_QSAR1!$A95,Descriptors!$B$5:$B$53,0))</f>
        <v>-1.2536160000000001</v>
      </c>
      <c r="AA95">
        <f>$AA$3*INDEX(Descriptors!P$5:P$53,MATCH(SingleSite_QSAR1!$A95,Descriptors!$B$5:$B$53,0))</f>
        <v>-6.0139999999999999E-2</v>
      </c>
      <c r="AB95">
        <f>$AB$3*INDEX(Descriptors!Q$5:Q$53,MATCH(SingleSite_QSAR1!$A95,Descriptors!$B$5:$B$53,0))</f>
        <v>0.48971999999999999</v>
      </c>
      <c r="AC95">
        <f>$AC$3*INDEX(Descriptors!R$5:R$53,MATCH(SingleSite_QSAR1!$A95,Descriptors!$B$5:$B$53,0))</f>
        <v>-0.28560000000000002</v>
      </c>
      <c r="AD95">
        <f>$AD$3*INDEX(Descriptors!AC$5:AC$53,MATCH(SingleSite_QSAR1!$A95,Descriptors!$B$5:$B$53,0))</f>
        <v>0</v>
      </c>
      <c r="AE95">
        <f>$AE$3*INDEX(Descriptors!AD$5:AD$53,MATCH(SingleSite_QSAR1!$A95,Descriptors!$B$5:$B$53,0))</f>
        <v>1.44285</v>
      </c>
      <c r="AF95">
        <f>$AF$3*INDEX(Descriptors!AE$5:AE$53,MATCH(SingleSite_QSAR1!$A95,Descriptors!$B$5:$B$53,0))</f>
        <v>-1.41571</v>
      </c>
      <c r="AG95">
        <f>$AG$3*INDEX(Descriptors!Z$5:Z$53,MATCH(SingleSite_QSAR1!$A95,Descriptors!$B$5:$B$53,0))</f>
        <v>0.79183999999999999</v>
      </c>
    </row>
    <row r="96" spans="1:33" x14ac:dyDescent="0.3">
      <c r="A96" t="s">
        <v>263</v>
      </c>
      <c r="B96" s="2" t="s">
        <v>258</v>
      </c>
      <c r="C96" s="38" t="s">
        <v>182</v>
      </c>
      <c r="D96" t="s">
        <v>259</v>
      </c>
      <c r="E96" t="s">
        <v>249</v>
      </c>
      <c r="G96" s="10">
        <v>108.71444628097319</v>
      </c>
      <c r="H96" t="s">
        <v>159</v>
      </c>
      <c r="I96">
        <v>-2.1319755396253193</v>
      </c>
      <c r="J96" s="10">
        <f t="shared" si="26"/>
        <v>-7.1319755396253193</v>
      </c>
      <c r="L96" s="10">
        <f t="shared" si="31"/>
        <v>-5.2677149999999955</v>
      </c>
      <c r="M96">
        <f t="shared" si="27"/>
        <v>5.3986478540809658E-6</v>
      </c>
      <c r="N96">
        <f t="shared" si="28"/>
        <v>1.4860270624934311</v>
      </c>
      <c r="O96" s="10">
        <f t="shared" si="29"/>
        <v>1.4860270624934311</v>
      </c>
      <c r="P96" s="10" t="s">
        <v>159</v>
      </c>
      <c r="R96">
        <f t="shared" si="30"/>
        <v>-0.26771499999999548</v>
      </c>
      <c r="S96">
        <f>$S$3*INDEX(Descriptors!I$5:I$53,MATCH(SingleSite_QSAR1!$A96,Descriptors!$B$5:$B$53,0))</f>
        <v>11.909660000000001</v>
      </c>
      <c r="T96">
        <f>$T$3*INDEX(Descriptors!J$5:J$53,MATCH(SingleSite_QSAR1!$A96,Descriptors!$B$5:$B$53,0))</f>
        <v>-4.4179199999999996</v>
      </c>
      <c r="U96">
        <f>$U$3*INDEX(Descriptors!S$5:S$53,MATCH(SingleSite_QSAR1!$A96,Descriptors!$B$5:$B$53,0))</f>
        <v>-4.2772800000000002</v>
      </c>
      <c r="V96">
        <f>$V$3*INDEX(Descriptors!O$5:O$53,MATCH(SingleSite_QSAR1!$A96,Descriptors!$B$5:$B$53,0))</f>
        <v>-15.218112</v>
      </c>
      <c r="W96">
        <f>$W$3*INDEX(Descriptors!X$5:X$53,MATCH(SingleSite_QSAR1!$A96,Descriptors!$B$5:$B$53,0))</f>
        <v>-11.704008999999999</v>
      </c>
      <c r="X96">
        <f>$X$3*INDEX(Descriptors!Y$5:Y$53,MATCH(SingleSite_QSAR1!$A96,Descriptors!$B$5:$B$53,0))</f>
        <v>8.6286719999999999</v>
      </c>
      <c r="Y96">
        <f>$Y$3*INDEX(Descriptors!AA$5:AA$53,MATCH(SingleSite_QSAR1!$A96,Descriptors!$B$5:$B$53,0))</f>
        <v>24.206160000000004</v>
      </c>
      <c r="Z96">
        <f>$Z$3*INDEX(Descriptors!AB$5:AB$53,MATCH(SingleSite_QSAR1!$A96,Descriptors!$B$5:$B$53,0))</f>
        <v>-1.2536160000000001</v>
      </c>
      <c r="AA96">
        <f>$AA$3*INDEX(Descriptors!P$5:P$53,MATCH(SingleSite_QSAR1!$A96,Descriptors!$B$5:$B$53,0))</f>
        <v>-6.0139999999999999E-2</v>
      </c>
      <c r="AB96">
        <f>$AB$3*INDEX(Descriptors!Q$5:Q$53,MATCH(SingleSite_QSAR1!$A96,Descriptors!$B$5:$B$53,0))</f>
        <v>0.48971999999999999</v>
      </c>
      <c r="AC96">
        <f>$AC$3*INDEX(Descriptors!R$5:R$53,MATCH(SingleSite_QSAR1!$A96,Descriptors!$B$5:$B$53,0))</f>
        <v>-0.28560000000000002</v>
      </c>
      <c r="AD96">
        <f>$AD$3*INDEX(Descriptors!AC$5:AC$53,MATCH(SingleSite_QSAR1!$A96,Descriptors!$B$5:$B$53,0))</f>
        <v>0</v>
      </c>
      <c r="AE96">
        <f>$AE$3*INDEX(Descriptors!AD$5:AD$53,MATCH(SingleSite_QSAR1!$A96,Descriptors!$B$5:$B$53,0))</f>
        <v>0.90734999999999999</v>
      </c>
      <c r="AF96">
        <f>$AF$3*INDEX(Descriptors!AE$5:AE$53,MATCH(SingleSite_QSAR1!$A96,Descriptors!$B$5:$B$53,0))</f>
        <v>-0.92192000000000007</v>
      </c>
      <c r="AG96">
        <f>$AG$3*INDEX(Descriptors!Z$5:Z$53,MATCH(SingleSite_QSAR1!$A96,Descriptors!$B$5:$B$53,0))</f>
        <v>0.42531999999999998</v>
      </c>
    </row>
    <row r="97" spans="1:33" x14ac:dyDescent="0.3">
      <c r="A97" t="s">
        <v>264</v>
      </c>
      <c r="B97" t="s">
        <v>265</v>
      </c>
      <c r="C97" s="38" t="s">
        <v>191</v>
      </c>
      <c r="D97" t="s">
        <v>255</v>
      </c>
      <c r="E97" t="s">
        <v>249</v>
      </c>
      <c r="G97" s="10">
        <v>262.55575021210052</v>
      </c>
      <c r="H97" t="s">
        <v>159</v>
      </c>
      <c r="I97">
        <v>-5.5149098156090615</v>
      </c>
      <c r="J97" s="10">
        <f t="shared" si="26"/>
        <v>-10.514909815609062</v>
      </c>
      <c r="L97" s="10">
        <f t="shared" si="31"/>
        <v>-5.374508999999998</v>
      </c>
      <c r="M97">
        <f t="shared" si="27"/>
        <v>4.2217353014618742E-6</v>
      </c>
      <c r="N97">
        <f t="shared" si="28"/>
        <v>1.9002936563214692</v>
      </c>
      <c r="O97" s="10">
        <f t="shared" si="29"/>
        <v>1.9002936563214692</v>
      </c>
      <c r="P97" s="10" t="s">
        <v>159</v>
      </c>
      <c r="R97">
        <f t="shared" si="30"/>
        <v>-0.37450899999999798</v>
      </c>
      <c r="S97">
        <f>$S$3*INDEX(Descriptors!I$5:I$53,MATCH(SingleSite_QSAR1!$A97,Descriptors!$B$5:$B$53,0))</f>
        <v>11.89212</v>
      </c>
      <c r="T97">
        <f>$T$3*INDEX(Descriptors!J$5:J$53,MATCH(SingleSite_QSAR1!$A97,Descriptors!$B$5:$B$53,0))</f>
        <v>-4.4179199999999996</v>
      </c>
      <c r="U97">
        <f>$U$3*INDEX(Descriptors!S$5:S$53,MATCH(SingleSite_QSAR1!$A97,Descriptors!$B$5:$B$53,0))</f>
        <v>-5.2953600000000005</v>
      </c>
      <c r="V97">
        <f>$V$3*INDEX(Descriptors!O$5:O$53,MATCH(SingleSite_QSAR1!$A97,Descriptors!$B$5:$B$53,0))</f>
        <v>-15.218112</v>
      </c>
      <c r="W97">
        <f>$W$3*INDEX(Descriptors!X$5:X$53,MATCH(SingleSite_QSAR1!$A97,Descriptors!$B$5:$B$53,0))</f>
        <v>-11.513078999999999</v>
      </c>
      <c r="X97">
        <f>$X$3*INDEX(Descriptors!Y$5:Y$53,MATCH(SingleSite_QSAR1!$A97,Descriptors!$B$5:$B$53,0))</f>
        <v>8.5941020000000012</v>
      </c>
      <c r="Y97">
        <f>$Y$3*INDEX(Descriptors!AA$5:AA$53,MATCH(SingleSite_QSAR1!$A97,Descriptors!$B$5:$B$53,0))</f>
        <v>24.334526</v>
      </c>
      <c r="Z97">
        <f>$Z$3*INDEX(Descriptors!AB$5:AB$53,MATCH(SingleSite_QSAR1!$A97,Descriptors!$B$5:$B$53,0))</f>
        <v>-1.2536160000000001</v>
      </c>
      <c r="AA97">
        <f>$AA$3*INDEX(Descriptors!P$5:P$53,MATCH(SingleSite_QSAR1!$A97,Descriptors!$B$5:$B$53,0))</f>
        <v>-6.0139999999999999E-2</v>
      </c>
      <c r="AB97">
        <f>$AB$3*INDEX(Descriptors!Q$5:Q$53,MATCH(SingleSite_QSAR1!$A97,Descriptors!$B$5:$B$53,0))</f>
        <v>0.48971999999999999</v>
      </c>
      <c r="AC97">
        <f>$AC$3*INDEX(Descriptors!R$5:R$53,MATCH(SingleSite_QSAR1!$A97,Descriptors!$B$5:$B$53,0))</f>
        <v>-0.28560000000000002</v>
      </c>
      <c r="AD97">
        <f>$AD$3*INDEX(Descriptors!AC$5:AC$53,MATCH(SingleSite_QSAR1!$A97,Descriptors!$B$5:$B$53,0))</f>
        <v>0</v>
      </c>
      <c r="AE97">
        <f>$AE$3*INDEX(Descriptors!AD$5:AD$53,MATCH(SingleSite_QSAR1!$A97,Descriptors!$B$5:$B$53,0))</f>
        <v>1.7447999999999999</v>
      </c>
      <c r="AF97">
        <f>$AF$3*INDEX(Descriptors!AE$5:AE$53,MATCH(SingleSite_QSAR1!$A97,Descriptors!$B$5:$B$53,0))</f>
        <v>-1.6689700000000001</v>
      </c>
      <c r="AG97">
        <f>$AG$3*INDEX(Descriptors!Z$5:Z$53,MATCH(SingleSite_QSAR1!$A97,Descriptors!$B$5:$B$53,0))</f>
        <v>0.97902000000000011</v>
      </c>
    </row>
    <row r="98" spans="1:33" x14ac:dyDescent="0.3">
      <c r="A98" t="s">
        <v>266</v>
      </c>
      <c r="B98" t="s">
        <v>251</v>
      </c>
      <c r="C98" s="38" t="s">
        <v>191</v>
      </c>
      <c r="D98" t="s">
        <v>252</v>
      </c>
      <c r="E98" t="s">
        <v>249</v>
      </c>
      <c r="G98" s="10">
        <v>230.28145533553007</v>
      </c>
      <c r="H98" t="s">
        <v>159</v>
      </c>
      <c r="I98">
        <v>-5.4579472468850492</v>
      </c>
      <c r="J98" s="10">
        <f t="shared" si="26"/>
        <v>-10.457947246885048</v>
      </c>
      <c r="L98" s="10">
        <f t="shared" si="31"/>
        <v>-5.1876819999999935</v>
      </c>
      <c r="M98">
        <f t="shared" si="27"/>
        <v>6.4910955191393546E-6</v>
      </c>
      <c r="N98">
        <f t="shared" si="28"/>
        <v>1.2359295574039095</v>
      </c>
      <c r="O98" s="10">
        <f t="shared" si="29"/>
        <v>1.2359295574039095</v>
      </c>
      <c r="P98" s="10" t="s">
        <v>159</v>
      </c>
      <c r="R98">
        <f t="shared" si="30"/>
        <v>-0.18768199999999347</v>
      </c>
      <c r="S98">
        <f>$S$3*INDEX(Descriptors!I$5:I$53,MATCH(SingleSite_QSAR1!$A98,Descriptors!$B$5:$B$53,0))</f>
        <v>11.89212</v>
      </c>
      <c r="T98">
        <f>$T$3*INDEX(Descriptors!J$5:J$53,MATCH(SingleSite_QSAR1!$A98,Descriptors!$B$5:$B$53,0))</f>
        <v>-4.4179199999999996</v>
      </c>
      <c r="U98">
        <f>$U$3*INDEX(Descriptors!S$5:S$53,MATCH(SingleSite_QSAR1!$A98,Descriptors!$B$5:$B$53,0))</f>
        <v>-5.2953600000000005</v>
      </c>
      <c r="V98">
        <f>$V$3*INDEX(Descriptors!O$5:O$53,MATCH(SingleSite_QSAR1!$A98,Descriptors!$B$5:$B$53,0))</f>
        <v>-15.218112</v>
      </c>
      <c r="W98">
        <f>$W$3*INDEX(Descriptors!X$5:X$53,MATCH(SingleSite_QSAR1!$A98,Descriptors!$B$5:$B$53,0))</f>
        <v>-11.570357999999999</v>
      </c>
      <c r="X98">
        <f>$X$3*INDEX(Descriptors!Y$5:Y$53,MATCH(SingleSite_QSAR1!$A98,Descriptors!$B$5:$B$53,0))</f>
        <v>8.6079299999999996</v>
      </c>
      <c r="Y98">
        <f>$Y$3*INDEX(Descriptors!AA$5:AA$53,MATCH(SingleSite_QSAR1!$A98,Descriptors!$B$5:$B$53,0))</f>
        <v>24.352864000000004</v>
      </c>
      <c r="Z98">
        <f>$Z$3*INDEX(Descriptors!AB$5:AB$53,MATCH(SingleSite_QSAR1!$A98,Descriptors!$B$5:$B$53,0))</f>
        <v>-1.2536160000000001</v>
      </c>
      <c r="AA98">
        <f>$AA$3*INDEX(Descriptors!P$5:P$53,MATCH(SingleSite_QSAR1!$A98,Descriptors!$B$5:$B$53,0))</f>
        <v>-6.0139999999999999E-2</v>
      </c>
      <c r="AB98">
        <f>$AB$3*INDEX(Descriptors!Q$5:Q$53,MATCH(SingleSite_QSAR1!$A98,Descriptors!$B$5:$B$53,0))</f>
        <v>0.48971999999999999</v>
      </c>
      <c r="AC98">
        <f>$AC$3*INDEX(Descriptors!R$5:R$53,MATCH(SingleSite_QSAR1!$A98,Descriptors!$B$5:$B$53,0))</f>
        <v>-0.28560000000000002</v>
      </c>
      <c r="AD98">
        <f>$AD$3*INDEX(Descriptors!AC$5:AC$53,MATCH(SingleSite_QSAR1!$A98,Descriptors!$B$5:$B$53,0))</f>
        <v>0</v>
      </c>
      <c r="AE98">
        <f>$AE$3*INDEX(Descriptors!AD$5:AD$53,MATCH(SingleSite_QSAR1!$A98,Descriptors!$B$5:$B$53,0))</f>
        <v>1.8956999999999999</v>
      </c>
      <c r="AF98">
        <f>$AF$3*INDEX(Descriptors!AE$5:AE$53,MATCH(SingleSite_QSAR1!$A98,Descriptors!$B$5:$B$53,0))</f>
        <v>-1.7956000000000001</v>
      </c>
      <c r="AG98">
        <f>$AG$3*INDEX(Descriptors!Z$5:Z$53,MATCH(SingleSite_QSAR1!$A98,Descriptors!$B$5:$B$53,0))</f>
        <v>1.16669</v>
      </c>
    </row>
    <row r="99" spans="1:33" x14ac:dyDescent="0.3">
      <c r="A99" t="s">
        <v>264</v>
      </c>
      <c r="B99" t="s">
        <v>265</v>
      </c>
      <c r="C99" s="38" t="s">
        <v>191</v>
      </c>
      <c r="D99" t="s">
        <v>255</v>
      </c>
      <c r="E99" t="s">
        <v>249</v>
      </c>
      <c r="G99" s="10">
        <v>5.3645010491443772</v>
      </c>
      <c r="H99" t="s">
        <v>223</v>
      </c>
      <c r="I99">
        <v>-5.3875104804531055</v>
      </c>
      <c r="J99" s="10">
        <f t="shared" si="26"/>
        <v>-10.387510480453106</v>
      </c>
      <c r="L99" s="10">
        <f t="shared" si="31"/>
        <v>-5.374508999999998</v>
      </c>
      <c r="M99">
        <f t="shared" si="27"/>
        <v>4.2217353014618742E-6</v>
      </c>
      <c r="N99">
        <f t="shared" si="28"/>
        <v>1.9002936563214692</v>
      </c>
      <c r="O99" s="10">
        <f t="shared" si="29"/>
        <v>1.9002936563214692</v>
      </c>
      <c r="P99" s="10" t="s">
        <v>159</v>
      </c>
      <c r="R99">
        <f t="shared" si="30"/>
        <v>-0.37450899999999798</v>
      </c>
      <c r="S99">
        <f>$S$3*INDEX(Descriptors!I$5:I$53,MATCH(SingleSite_QSAR1!$A99,Descriptors!$B$5:$B$53,0))</f>
        <v>11.89212</v>
      </c>
      <c r="T99">
        <f>$T$3*INDEX(Descriptors!J$5:J$53,MATCH(SingleSite_QSAR1!$A99,Descriptors!$B$5:$B$53,0))</f>
        <v>-4.4179199999999996</v>
      </c>
      <c r="U99">
        <f>$U$3*INDEX(Descriptors!S$5:S$53,MATCH(SingleSite_QSAR1!$A99,Descriptors!$B$5:$B$53,0))</f>
        <v>-5.2953600000000005</v>
      </c>
      <c r="V99">
        <f>$V$3*INDEX(Descriptors!O$5:O$53,MATCH(SingleSite_QSAR1!$A99,Descriptors!$B$5:$B$53,0))</f>
        <v>-15.218112</v>
      </c>
      <c r="W99">
        <f>$W$3*INDEX(Descriptors!X$5:X$53,MATCH(SingleSite_QSAR1!$A99,Descriptors!$B$5:$B$53,0))</f>
        <v>-11.513078999999999</v>
      </c>
      <c r="X99">
        <f>$X$3*INDEX(Descriptors!Y$5:Y$53,MATCH(SingleSite_QSAR1!$A99,Descriptors!$B$5:$B$53,0))</f>
        <v>8.5941020000000012</v>
      </c>
      <c r="Y99">
        <f>$Y$3*INDEX(Descriptors!AA$5:AA$53,MATCH(SingleSite_QSAR1!$A99,Descriptors!$B$5:$B$53,0))</f>
        <v>24.334526</v>
      </c>
      <c r="Z99">
        <f>$Z$3*INDEX(Descriptors!AB$5:AB$53,MATCH(SingleSite_QSAR1!$A99,Descriptors!$B$5:$B$53,0))</f>
        <v>-1.2536160000000001</v>
      </c>
      <c r="AA99">
        <f>$AA$3*INDEX(Descriptors!P$5:P$53,MATCH(SingleSite_QSAR1!$A99,Descriptors!$B$5:$B$53,0))</f>
        <v>-6.0139999999999999E-2</v>
      </c>
      <c r="AB99">
        <f>$AB$3*INDEX(Descriptors!Q$5:Q$53,MATCH(SingleSite_QSAR1!$A99,Descriptors!$B$5:$B$53,0))</f>
        <v>0.48971999999999999</v>
      </c>
      <c r="AC99">
        <f>$AC$3*INDEX(Descriptors!R$5:R$53,MATCH(SingleSite_QSAR1!$A99,Descriptors!$B$5:$B$53,0))</f>
        <v>-0.28560000000000002</v>
      </c>
      <c r="AD99">
        <f>$AD$3*INDEX(Descriptors!AC$5:AC$53,MATCH(SingleSite_QSAR1!$A99,Descriptors!$B$5:$B$53,0))</f>
        <v>0</v>
      </c>
      <c r="AE99">
        <f>$AE$3*INDEX(Descriptors!AD$5:AD$53,MATCH(SingleSite_QSAR1!$A99,Descriptors!$B$5:$B$53,0))</f>
        <v>1.7447999999999999</v>
      </c>
      <c r="AF99">
        <f>$AF$3*INDEX(Descriptors!AE$5:AE$53,MATCH(SingleSite_QSAR1!$A99,Descriptors!$B$5:$B$53,0))</f>
        <v>-1.6689700000000001</v>
      </c>
      <c r="AG99">
        <f>$AG$3*INDEX(Descriptors!Z$5:Z$53,MATCH(SingleSite_QSAR1!$A99,Descriptors!$B$5:$B$53,0))</f>
        <v>0.97902000000000011</v>
      </c>
    </row>
    <row r="100" spans="1:33" x14ac:dyDescent="0.3">
      <c r="A100" t="s">
        <v>266</v>
      </c>
      <c r="B100" t="s">
        <v>251</v>
      </c>
      <c r="C100" s="38" t="s">
        <v>191</v>
      </c>
      <c r="D100" t="s">
        <v>252</v>
      </c>
      <c r="E100" t="s">
        <v>249</v>
      </c>
      <c r="G100" s="10">
        <v>5.0912422825659789</v>
      </c>
      <c r="H100" t="s">
        <v>223</v>
      </c>
      <c r="I100">
        <v>-5.3648049106702054</v>
      </c>
      <c r="J100" s="10">
        <f t="shared" si="26"/>
        <v>-10.364804910670205</v>
      </c>
      <c r="L100" s="10">
        <f t="shared" si="31"/>
        <v>-5.1876819999999935</v>
      </c>
      <c r="M100">
        <f t="shared" si="27"/>
        <v>6.4910955191393546E-6</v>
      </c>
      <c r="N100">
        <f t="shared" si="28"/>
        <v>1.2359295574039095</v>
      </c>
      <c r="O100" s="10">
        <f t="shared" si="29"/>
        <v>1.2359295574039095</v>
      </c>
      <c r="P100" s="10" t="s">
        <v>159</v>
      </c>
      <c r="R100">
        <f t="shared" si="30"/>
        <v>-0.18768199999999347</v>
      </c>
      <c r="S100">
        <f>$S$3*INDEX(Descriptors!I$5:I$53,MATCH(SingleSite_QSAR1!$A100,Descriptors!$B$5:$B$53,0))</f>
        <v>11.89212</v>
      </c>
      <c r="T100">
        <f>$T$3*INDEX(Descriptors!J$5:J$53,MATCH(SingleSite_QSAR1!$A100,Descriptors!$B$5:$B$53,0))</f>
        <v>-4.4179199999999996</v>
      </c>
      <c r="U100">
        <f>$U$3*INDEX(Descriptors!S$5:S$53,MATCH(SingleSite_QSAR1!$A100,Descriptors!$B$5:$B$53,0))</f>
        <v>-5.2953600000000005</v>
      </c>
      <c r="V100">
        <f>$V$3*INDEX(Descriptors!O$5:O$53,MATCH(SingleSite_QSAR1!$A100,Descriptors!$B$5:$B$53,0))</f>
        <v>-15.218112</v>
      </c>
      <c r="W100">
        <f>$W$3*INDEX(Descriptors!X$5:X$53,MATCH(SingleSite_QSAR1!$A100,Descriptors!$B$5:$B$53,0))</f>
        <v>-11.570357999999999</v>
      </c>
      <c r="X100">
        <f>$X$3*INDEX(Descriptors!Y$5:Y$53,MATCH(SingleSite_QSAR1!$A100,Descriptors!$B$5:$B$53,0))</f>
        <v>8.6079299999999996</v>
      </c>
      <c r="Y100">
        <f>$Y$3*INDEX(Descriptors!AA$5:AA$53,MATCH(SingleSite_QSAR1!$A100,Descriptors!$B$5:$B$53,0))</f>
        <v>24.352864000000004</v>
      </c>
      <c r="Z100">
        <f>$Z$3*INDEX(Descriptors!AB$5:AB$53,MATCH(SingleSite_QSAR1!$A100,Descriptors!$B$5:$B$53,0))</f>
        <v>-1.2536160000000001</v>
      </c>
      <c r="AA100">
        <f>$AA$3*INDEX(Descriptors!P$5:P$53,MATCH(SingleSite_QSAR1!$A100,Descriptors!$B$5:$B$53,0))</f>
        <v>-6.0139999999999999E-2</v>
      </c>
      <c r="AB100">
        <f>$AB$3*INDEX(Descriptors!Q$5:Q$53,MATCH(SingleSite_QSAR1!$A100,Descriptors!$B$5:$B$53,0))</f>
        <v>0.48971999999999999</v>
      </c>
      <c r="AC100">
        <f>$AC$3*INDEX(Descriptors!R$5:R$53,MATCH(SingleSite_QSAR1!$A100,Descriptors!$B$5:$B$53,0))</f>
        <v>-0.28560000000000002</v>
      </c>
      <c r="AD100">
        <f>$AD$3*INDEX(Descriptors!AC$5:AC$53,MATCH(SingleSite_QSAR1!$A100,Descriptors!$B$5:$B$53,0))</f>
        <v>0</v>
      </c>
      <c r="AE100">
        <f>$AE$3*INDEX(Descriptors!AD$5:AD$53,MATCH(SingleSite_QSAR1!$A100,Descriptors!$B$5:$B$53,0))</f>
        <v>1.8956999999999999</v>
      </c>
      <c r="AF100">
        <f>$AF$3*INDEX(Descriptors!AE$5:AE$53,MATCH(SingleSite_QSAR1!$A100,Descriptors!$B$5:$B$53,0))</f>
        <v>-1.7956000000000001</v>
      </c>
      <c r="AG100">
        <f>$AG$3*INDEX(Descriptors!Z$5:Z$53,MATCH(SingleSite_QSAR1!$A100,Descriptors!$B$5:$B$53,0))</f>
        <v>1.16669</v>
      </c>
    </row>
    <row r="101" spans="1:33" x14ac:dyDescent="0.3">
      <c r="A101" t="s">
        <v>264</v>
      </c>
      <c r="B101" t="s">
        <v>265</v>
      </c>
      <c r="C101" s="38" t="s">
        <v>191</v>
      </c>
      <c r="D101" t="s">
        <v>255</v>
      </c>
      <c r="E101" t="s">
        <v>249</v>
      </c>
      <c r="G101" s="10">
        <v>18.802310607892164</v>
      </c>
      <c r="H101" t="s">
        <v>223</v>
      </c>
      <c r="I101">
        <v>-4.932192368696251</v>
      </c>
      <c r="J101" s="10">
        <f t="shared" si="26"/>
        <v>-9.932192368696251</v>
      </c>
      <c r="L101" s="10">
        <f t="shared" si="31"/>
        <v>-5.374508999999998</v>
      </c>
      <c r="M101">
        <f t="shared" si="27"/>
        <v>4.2217353014618742E-6</v>
      </c>
      <c r="N101">
        <f t="shared" si="28"/>
        <v>1.9002936563214692</v>
      </c>
      <c r="O101" s="10">
        <f t="shared" si="29"/>
        <v>1.9002936563214692</v>
      </c>
      <c r="P101" s="10" t="s">
        <v>159</v>
      </c>
      <c r="R101">
        <f t="shared" si="30"/>
        <v>-0.37450899999999798</v>
      </c>
      <c r="S101">
        <f>$S$3*INDEX(Descriptors!I$5:I$53,MATCH(SingleSite_QSAR1!$A101,Descriptors!$B$5:$B$53,0))</f>
        <v>11.89212</v>
      </c>
      <c r="T101">
        <f>$T$3*INDEX(Descriptors!J$5:J$53,MATCH(SingleSite_QSAR1!$A101,Descriptors!$B$5:$B$53,0))</f>
        <v>-4.4179199999999996</v>
      </c>
      <c r="U101">
        <f>$U$3*INDEX(Descriptors!S$5:S$53,MATCH(SingleSite_QSAR1!$A101,Descriptors!$B$5:$B$53,0))</f>
        <v>-5.2953600000000005</v>
      </c>
      <c r="V101">
        <f>$V$3*INDEX(Descriptors!O$5:O$53,MATCH(SingleSite_QSAR1!$A101,Descriptors!$B$5:$B$53,0))</f>
        <v>-15.218112</v>
      </c>
      <c r="W101">
        <f>$W$3*INDEX(Descriptors!X$5:X$53,MATCH(SingleSite_QSAR1!$A101,Descriptors!$B$5:$B$53,0))</f>
        <v>-11.513078999999999</v>
      </c>
      <c r="X101">
        <f>$X$3*INDEX(Descriptors!Y$5:Y$53,MATCH(SingleSite_QSAR1!$A101,Descriptors!$B$5:$B$53,0))</f>
        <v>8.5941020000000012</v>
      </c>
      <c r="Y101">
        <f>$Y$3*INDEX(Descriptors!AA$5:AA$53,MATCH(SingleSite_QSAR1!$A101,Descriptors!$B$5:$B$53,0))</f>
        <v>24.334526</v>
      </c>
      <c r="Z101">
        <f>$Z$3*INDEX(Descriptors!AB$5:AB$53,MATCH(SingleSite_QSAR1!$A101,Descriptors!$B$5:$B$53,0))</f>
        <v>-1.2536160000000001</v>
      </c>
      <c r="AA101">
        <f>$AA$3*INDEX(Descriptors!P$5:P$53,MATCH(SingleSite_QSAR1!$A101,Descriptors!$B$5:$B$53,0))</f>
        <v>-6.0139999999999999E-2</v>
      </c>
      <c r="AB101">
        <f>$AB$3*INDEX(Descriptors!Q$5:Q$53,MATCH(SingleSite_QSAR1!$A101,Descriptors!$B$5:$B$53,0))</f>
        <v>0.48971999999999999</v>
      </c>
      <c r="AC101">
        <f>$AC$3*INDEX(Descriptors!R$5:R$53,MATCH(SingleSite_QSAR1!$A101,Descriptors!$B$5:$B$53,0))</f>
        <v>-0.28560000000000002</v>
      </c>
      <c r="AD101">
        <f>$AD$3*INDEX(Descriptors!AC$5:AC$53,MATCH(SingleSite_QSAR1!$A101,Descriptors!$B$5:$B$53,0))</f>
        <v>0</v>
      </c>
      <c r="AE101">
        <f>$AE$3*INDEX(Descriptors!AD$5:AD$53,MATCH(SingleSite_QSAR1!$A101,Descriptors!$B$5:$B$53,0))</f>
        <v>1.7447999999999999</v>
      </c>
      <c r="AF101">
        <f>$AF$3*INDEX(Descriptors!AE$5:AE$53,MATCH(SingleSite_QSAR1!$A101,Descriptors!$B$5:$B$53,0))</f>
        <v>-1.6689700000000001</v>
      </c>
      <c r="AG101">
        <f>$AG$3*INDEX(Descriptors!Z$5:Z$53,MATCH(SingleSite_QSAR1!$A101,Descriptors!$B$5:$B$53,0))</f>
        <v>0.97902000000000011</v>
      </c>
    </row>
    <row r="102" spans="1:33" x14ac:dyDescent="0.3">
      <c r="A102" t="s">
        <v>266</v>
      </c>
      <c r="B102" t="s">
        <v>251</v>
      </c>
      <c r="C102" s="38" t="s">
        <v>191</v>
      </c>
      <c r="D102" t="s">
        <v>252</v>
      </c>
      <c r="E102" t="s">
        <v>249</v>
      </c>
      <c r="G102" s="10">
        <v>17.915409164123677</v>
      </c>
      <c r="H102" t="s">
        <v>223</v>
      </c>
      <c r="I102">
        <v>-4.9112078772141237</v>
      </c>
      <c r="J102" s="10">
        <f t="shared" si="26"/>
        <v>-9.9112078772141246</v>
      </c>
      <c r="L102" s="10">
        <f t="shared" si="31"/>
        <v>-5.1876819999999935</v>
      </c>
      <c r="M102">
        <f t="shared" si="27"/>
        <v>6.4910955191393546E-6</v>
      </c>
      <c r="N102">
        <f t="shared" si="28"/>
        <v>1.2359295574039095</v>
      </c>
      <c r="O102" s="10">
        <f t="shared" si="29"/>
        <v>1.2359295574039095</v>
      </c>
      <c r="P102" s="10" t="s">
        <v>159</v>
      </c>
      <c r="R102">
        <f t="shared" si="30"/>
        <v>-0.18768199999999347</v>
      </c>
      <c r="S102">
        <f>$S$3*INDEX(Descriptors!I$5:I$53,MATCH(SingleSite_QSAR1!$A102,Descriptors!$B$5:$B$53,0))</f>
        <v>11.89212</v>
      </c>
      <c r="T102">
        <f>$T$3*INDEX(Descriptors!J$5:J$53,MATCH(SingleSite_QSAR1!$A102,Descriptors!$B$5:$B$53,0))</f>
        <v>-4.4179199999999996</v>
      </c>
      <c r="U102">
        <f>$U$3*INDEX(Descriptors!S$5:S$53,MATCH(SingleSite_QSAR1!$A102,Descriptors!$B$5:$B$53,0))</f>
        <v>-5.2953600000000005</v>
      </c>
      <c r="V102">
        <f>$V$3*INDEX(Descriptors!O$5:O$53,MATCH(SingleSite_QSAR1!$A102,Descriptors!$B$5:$B$53,0))</f>
        <v>-15.218112</v>
      </c>
      <c r="W102">
        <f>$W$3*INDEX(Descriptors!X$5:X$53,MATCH(SingleSite_QSAR1!$A102,Descriptors!$B$5:$B$53,0))</f>
        <v>-11.570357999999999</v>
      </c>
      <c r="X102">
        <f>$X$3*INDEX(Descriptors!Y$5:Y$53,MATCH(SingleSite_QSAR1!$A102,Descriptors!$B$5:$B$53,0))</f>
        <v>8.6079299999999996</v>
      </c>
      <c r="Y102">
        <f>$Y$3*INDEX(Descriptors!AA$5:AA$53,MATCH(SingleSite_QSAR1!$A102,Descriptors!$B$5:$B$53,0))</f>
        <v>24.352864000000004</v>
      </c>
      <c r="Z102">
        <f>$Z$3*INDEX(Descriptors!AB$5:AB$53,MATCH(SingleSite_QSAR1!$A102,Descriptors!$B$5:$B$53,0))</f>
        <v>-1.2536160000000001</v>
      </c>
      <c r="AA102">
        <f>$AA$3*INDEX(Descriptors!P$5:P$53,MATCH(SingleSite_QSAR1!$A102,Descriptors!$B$5:$B$53,0))</f>
        <v>-6.0139999999999999E-2</v>
      </c>
      <c r="AB102">
        <f>$AB$3*INDEX(Descriptors!Q$5:Q$53,MATCH(SingleSite_QSAR1!$A102,Descriptors!$B$5:$B$53,0))</f>
        <v>0.48971999999999999</v>
      </c>
      <c r="AC102">
        <f>$AC$3*INDEX(Descriptors!R$5:R$53,MATCH(SingleSite_QSAR1!$A102,Descriptors!$B$5:$B$53,0))</f>
        <v>-0.28560000000000002</v>
      </c>
      <c r="AD102">
        <f>$AD$3*INDEX(Descriptors!AC$5:AC$53,MATCH(SingleSite_QSAR1!$A102,Descriptors!$B$5:$B$53,0))</f>
        <v>0</v>
      </c>
      <c r="AE102">
        <f>$AE$3*INDEX(Descriptors!AD$5:AD$53,MATCH(SingleSite_QSAR1!$A102,Descriptors!$B$5:$B$53,0))</f>
        <v>1.8956999999999999</v>
      </c>
      <c r="AF102">
        <f>$AF$3*INDEX(Descriptors!AE$5:AE$53,MATCH(SingleSite_QSAR1!$A102,Descriptors!$B$5:$B$53,0))</f>
        <v>-1.7956000000000001</v>
      </c>
      <c r="AG102">
        <f>$AG$3*INDEX(Descriptors!Z$5:Z$53,MATCH(SingleSite_QSAR1!$A102,Descriptors!$B$5:$B$53,0))</f>
        <v>1.16669</v>
      </c>
    </row>
    <row r="103" spans="1:33" x14ac:dyDescent="0.3">
      <c r="A103" t="s">
        <v>264</v>
      </c>
      <c r="B103" t="s">
        <v>265</v>
      </c>
      <c r="C103" s="38" t="s">
        <v>191</v>
      </c>
      <c r="D103" t="s">
        <v>255</v>
      </c>
      <c r="E103" t="s">
        <v>249</v>
      </c>
      <c r="G103" s="10">
        <v>46.774220970372191</v>
      </c>
      <c r="H103" t="s">
        <v>223</v>
      </c>
      <c r="I103">
        <v>-4.3279877089016994</v>
      </c>
      <c r="J103" s="10">
        <f t="shared" si="26"/>
        <v>-9.3279877089016985</v>
      </c>
      <c r="L103" s="10">
        <f t="shared" si="31"/>
        <v>-5.374508999999998</v>
      </c>
      <c r="M103">
        <f t="shared" si="27"/>
        <v>4.2217353014618742E-6</v>
      </c>
      <c r="N103">
        <f t="shared" si="28"/>
        <v>1.9002936563214692</v>
      </c>
      <c r="O103" s="10">
        <f t="shared" si="29"/>
        <v>1.9002936563214692</v>
      </c>
      <c r="P103" s="10" t="s">
        <v>159</v>
      </c>
      <c r="R103">
        <f t="shared" si="30"/>
        <v>-0.37450899999999798</v>
      </c>
      <c r="S103">
        <f>$S$3*INDEX(Descriptors!I$5:I$53,MATCH(SingleSite_QSAR1!$A103,Descriptors!$B$5:$B$53,0))</f>
        <v>11.89212</v>
      </c>
      <c r="T103">
        <f>$T$3*INDEX(Descriptors!J$5:J$53,MATCH(SingleSite_QSAR1!$A103,Descriptors!$B$5:$B$53,0))</f>
        <v>-4.4179199999999996</v>
      </c>
      <c r="U103">
        <f>$U$3*INDEX(Descriptors!S$5:S$53,MATCH(SingleSite_QSAR1!$A103,Descriptors!$B$5:$B$53,0))</f>
        <v>-5.2953600000000005</v>
      </c>
      <c r="V103">
        <f>$V$3*INDEX(Descriptors!O$5:O$53,MATCH(SingleSite_QSAR1!$A103,Descriptors!$B$5:$B$53,0))</f>
        <v>-15.218112</v>
      </c>
      <c r="W103">
        <f>$W$3*INDEX(Descriptors!X$5:X$53,MATCH(SingleSite_QSAR1!$A103,Descriptors!$B$5:$B$53,0))</f>
        <v>-11.513078999999999</v>
      </c>
      <c r="X103">
        <f>$X$3*INDEX(Descriptors!Y$5:Y$53,MATCH(SingleSite_QSAR1!$A103,Descriptors!$B$5:$B$53,0))</f>
        <v>8.5941020000000012</v>
      </c>
      <c r="Y103">
        <f>$Y$3*INDEX(Descriptors!AA$5:AA$53,MATCH(SingleSite_QSAR1!$A103,Descriptors!$B$5:$B$53,0))</f>
        <v>24.334526</v>
      </c>
      <c r="Z103">
        <f>$Z$3*INDEX(Descriptors!AB$5:AB$53,MATCH(SingleSite_QSAR1!$A103,Descriptors!$B$5:$B$53,0))</f>
        <v>-1.2536160000000001</v>
      </c>
      <c r="AA103">
        <f>$AA$3*INDEX(Descriptors!P$5:P$53,MATCH(SingleSite_QSAR1!$A103,Descriptors!$B$5:$B$53,0))</f>
        <v>-6.0139999999999999E-2</v>
      </c>
      <c r="AB103">
        <f>$AB$3*INDEX(Descriptors!Q$5:Q$53,MATCH(SingleSite_QSAR1!$A103,Descriptors!$B$5:$B$53,0))</f>
        <v>0.48971999999999999</v>
      </c>
      <c r="AC103">
        <f>$AC$3*INDEX(Descriptors!R$5:R$53,MATCH(SingleSite_QSAR1!$A103,Descriptors!$B$5:$B$53,0))</f>
        <v>-0.28560000000000002</v>
      </c>
      <c r="AD103">
        <f>$AD$3*INDEX(Descriptors!AC$5:AC$53,MATCH(SingleSite_QSAR1!$A103,Descriptors!$B$5:$B$53,0))</f>
        <v>0</v>
      </c>
      <c r="AE103">
        <f>$AE$3*INDEX(Descriptors!AD$5:AD$53,MATCH(SingleSite_QSAR1!$A103,Descriptors!$B$5:$B$53,0))</f>
        <v>1.7447999999999999</v>
      </c>
      <c r="AF103">
        <f>$AF$3*INDEX(Descriptors!AE$5:AE$53,MATCH(SingleSite_QSAR1!$A103,Descriptors!$B$5:$B$53,0))</f>
        <v>-1.6689700000000001</v>
      </c>
      <c r="AG103">
        <f>$AG$3*INDEX(Descriptors!Z$5:Z$53,MATCH(SingleSite_QSAR1!$A103,Descriptors!$B$5:$B$53,0))</f>
        <v>0.97902000000000011</v>
      </c>
    </row>
    <row r="104" spans="1:33" x14ac:dyDescent="0.3">
      <c r="A104" t="s">
        <v>266</v>
      </c>
      <c r="B104" t="s">
        <v>251</v>
      </c>
      <c r="C104" s="38" t="s">
        <v>191</v>
      </c>
      <c r="D104" t="s">
        <v>252</v>
      </c>
      <c r="E104" t="s">
        <v>249</v>
      </c>
      <c r="G104" s="10">
        <v>43.959105819377591</v>
      </c>
      <c r="H104" t="s">
        <v>223</v>
      </c>
      <c r="I104">
        <v>-4.3010299956639813</v>
      </c>
      <c r="J104" s="10">
        <f t="shared" si="26"/>
        <v>-9.3010299956639813</v>
      </c>
      <c r="L104" s="10">
        <f t="shared" si="31"/>
        <v>-5.1876819999999935</v>
      </c>
      <c r="M104">
        <f t="shared" si="27"/>
        <v>6.4910955191393546E-6</v>
      </c>
      <c r="N104">
        <f t="shared" si="28"/>
        <v>1.2359295574039095</v>
      </c>
      <c r="O104" s="10">
        <f t="shared" si="29"/>
        <v>1.2359295574039095</v>
      </c>
      <c r="P104" s="10" t="s">
        <v>159</v>
      </c>
      <c r="R104">
        <f t="shared" si="30"/>
        <v>-0.18768199999999347</v>
      </c>
      <c r="S104">
        <f>$S$3*INDEX(Descriptors!I$5:I$53,MATCH(SingleSite_QSAR1!$A104,Descriptors!$B$5:$B$53,0))</f>
        <v>11.89212</v>
      </c>
      <c r="T104">
        <f>$T$3*INDEX(Descriptors!J$5:J$53,MATCH(SingleSite_QSAR1!$A104,Descriptors!$B$5:$B$53,0))</f>
        <v>-4.4179199999999996</v>
      </c>
      <c r="U104">
        <f>$U$3*INDEX(Descriptors!S$5:S$53,MATCH(SingleSite_QSAR1!$A104,Descriptors!$B$5:$B$53,0))</f>
        <v>-5.2953600000000005</v>
      </c>
      <c r="V104">
        <f>$V$3*INDEX(Descriptors!O$5:O$53,MATCH(SingleSite_QSAR1!$A104,Descriptors!$B$5:$B$53,0))</f>
        <v>-15.218112</v>
      </c>
      <c r="W104">
        <f>$W$3*INDEX(Descriptors!X$5:X$53,MATCH(SingleSite_QSAR1!$A104,Descriptors!$B$5:$B$53,0))</f>
        <v>-11.570357999999999</v>
      </c>
      <c r="X104">
        <f>$X$3*INDEX(Descriptors!Y$5:Y$53,MATCH(SingleSite_QSAR1!$A104,Descriptors!$B$5:$B$53,0))</f>
        <v>8.6079299999999996</v>
      </c>
      <c r="Y104">
        <f>$Y$3*INDEX(Descriptors!AA$5:AA$53,MATCH(SingleSite_QSAR1!$A104,Descriptors!$B$5:$B$53,0))</f>
        <v>24.352864000000004</v>
      </c>
      <c r="Z104">
        <f>$Z$3*INDEX(Descriptors!AB$5:AB$53,MATCH(SingleSite_QSAR1!$A104,Descriptors!$B$5:$B$53,0))</f>
        <v>-1.2536160000000001</v>
      </c>
      <c r="AA104">
        <f>$AA$3*INDEX(Descriptors!P$5:P$53,MATCH(SingleSite_QSAR1!$A104,Descriptors!$B$5:$B$53,0))</f>
        <v>-6.0139999999999999E-2</v>
      </c>
      <c r="AB104">
        <f>$AB$3*INDEX(Descriptors!Q$5:Q$53,MATCH(SingleSite_QSAR1!$A104,Descriptors!$B$5:$B$53,0))</f>
        <v>0.48971999999999999</v>
      </c>
      <c r="AC104">
        <f>$AC$3*INDEX(Descriptors!R$5:R$53,MATCH(SingleSite_QSAR1!$A104,Descriptors!$B$5:$B$53,0))</f>
        <v>-0.28560000000000002</v>
      </c>
      <c r="AD104">
        <f>$AD$3*INDEX(Descriptors!AC$5:AC$53,MATCH(SingleSite_QSAR1!$A104,Descriptors!$B$5:$B$53,0))</f>
        <v>0</v>
      </c>
      <c r="AE104">
        <f>$AE$3*INDEX(Descriptors!AD$5:AD$53,MATCH(SingleSite_QSAR1!$A104,Descriptors!$B$5:$B$53,0))</f>
        <v>1.8956999999999999</v>
      </c>
      <c r="AF104">
        <f>$AF$3*INDEX(Descriptors!AE$5:AE$53,MATCH(SingleSite_QSAR1!$A104,Descriptors!$B$5:$B$53,0))</f>
        <v>-1.7956000000000001</v>
      </c>
      <c r="AG104">
        <f>$AG$3*INDEX(Descriptors!Z$5:Z$53,MATCH(SingleSite_QSAR1!$A104,Descriptors!$B$5:$B$53,0))</f>
        <v>1.16669</v>
      </c>
    </row>
    <row r="105" spans="1:33" x14ac:dyDescent="0.3">
      <c r="A105" t="s">
        <v>264</v>
      </c>
      <c r="B105" t="s">
        <v>265</v>
      </c>
      <c r="C105" s="38" t="s">
        <v>191</v>
      </c>
      <c r="D105" t="s">
        <v>255</v>
      </c>
      <c r="E105" t="s">
        <v>249</v>
      </c>
      <c r="G105" s="10">
        <v>57.02802917108437</v>
      </c>
      <c r="H105" t="s">
        <v>223</v>
      </c>
      <c r="I105">
        <v>-3.4140695089725734</v>
      </c>
      <c r="J105" s="10">
        <f t="shared" si="26"/>
        <v>-8.4140695089725739</v>
      </c>
      <c r="L105" s="10">
        <f t="shared" si="31"/>
        <v>-5.374508999999998</v>
      </c>
      <c r="M105">
        <f t="shared" si="27"/>
        <v>4.2217353014618742E-6</v>
      </c>
      <c r="N105">
        <f t="shared" si="28"/>
        <v>1.9002936563214692</v>
      </c>
      <c r="O105" s="10">
        <f t="shared" si="29"/>
        <v>1.9002936563214692</v>
      </c>
      <c r="P105" s="10" t="s">
        <v>159</v>
      </c>
      <c r="R105">
        <f t="shared" si="30"/>
        <v>-0.37450899999999798</v>
      </c>
      <c r="S105">
        <f>$S$3*INDEX(Descriptors!I$5:I$53,MATCH(SingleSite_QSAR1!$A105,Descriptors!$B$5:$B$53,0))</f>
        <v>11.89212</v>
      </c>
      <c r="T105">
        <f>$T$3*INDEX(Descriptors!J$5:J$53,MATCH(SingleSite_QSAR1!$A105,Descriptors!$B$5:$B$53,0))</f>
        <v>-4.4179199999999996</v>
      </c>
      <c r="U105">
        <f>$U$3*INDEX(Descriptors!S$5:S$53,MATCH(SingleSite_QSAR1!$A105,Descriptors!$B$5:$B$53,0))</f>
        <v>-5.2953600000000005</v>
      </c>
      <c r="V105">
        <f>$V$3*INDEX(Descriptors!O$5:O$53,MATCH(SingleSite_QSAR1!$A105,Descriptors!$B$5:$B$53,0))</f>
        <v>-15.218112</v>
      </c>
      <c r="W105">
        <f>$W$3*INDEX(Descriptors!X$5:X$53,MATCH(SingleSite_QSAR1!$A105,Descriptors!$B$5:$B$53,0))</f>
        <v>-11.513078999999999</v>
      </c>
      <c r="X105">
        <f>$X$3*INDEX(Descriptors!Y$5:Y$53,MATCH(SingleSite_QSAR1!$A105,Descriptors!$B$5:$B$53,0))</f>
        <v>8.5941020000000012</v>
      </c>
      <c r="Y105">
        <f>$Y$3*INDEX(Descriptors!AA$5:AA$53,MATCH(SingleSite_QSAR1!$A105,Descriptors!$B$5:$B$53,0))</f>
        <v>24.334526</v>
      </c>
      <c r="Z105">
        <f>$Z$3*INDEX(Descriptors!AB$5:AB$53,MATCH(SingleSite_QSAR1!$A105,Descriptors!$B$5:$B$53,0))</f>
        <v>-1.2536160000000001</v>
      </c>
      <c r="AA105">
        <f>$AA$3*INDEX(Descriptors!P$5:P$53,MATCH(SingleSite_QSAR1!$A105,Descriptors!$B$5:$B$53,0))</f>
        <v>-6.0139999999999999E-2</v>
      </c>
      <c r="AB105">
        <f>$AB$3*INDEX(Descriptors!Q$5:Q$53,MATCH(SingleSite_QSAR1!$A105,Descriptors!$B$5:$B$53,0))</f>
        <v>0.48971999999999999</v>
      </c>
      <c r="AC105">
        <f>$AC$3*INDEX(Descriptors!R$5:R$53,MATCH(SingleSite_QSAR1!$A105,Descriptors!$B$5:$B$53,0))</f>
        <v>-0.28560000000000002</v>
      </c>
      <c r="AD105">
        <f>$AD$3*INDEX(Descriptors!AC$5:AC$53,MATCH(SingleSite_QSAR1!$A105,Descriptors!$B$5:$B$53,0))</f>
        <v>0</v>
      </c>
      <c r="AE105">
        <f>$AE$3*INDEX(Descriptors!AD$5:AD$53,MATCH(SingleSite_QSAR1!$A105,Descriptors!$B$5:$B$53,0))</f>
        <v>1.7447999999999999</v>
      </c>
      <c r="AF105">
        <f>$AF$3*INDEX(Descriptors!AE$5:AE$53,MATCH(SingleSite_QSAR1!$A105,Descriptors!$B$5:$B$53,0))</f>
        <v>-1.6689700000000001</v>
      </c>
      <c r="AG105">
        <f>$AG$3*INDEX(Descriptors!Z$5:Z$53,MATCH(SingleSite_QSAR1!$A105,Descriptors!$B$5:$B$53,0))</f>
        <v>0.97902000000000011</v>
      </c>
    </row>
    <row r="106" spans="1:33" x14ac:dyDescent="0.3">
      <c r="A106" t="s">
        <v>266</v>
      </c>
      <c r="B106" t="s">
        <v>251</v>
      </c>
      <c r="C106" s="38" t="s">
        <v>191</v>
      </c>
      <c r="D106" t="s">
        <v>252</v>
      </c>
      <c r="E106" t="s">
        <v>249</v>
      </c>
      <c r="G106" s="10">
        <v>49.325542114210663</v>
      </c>
      <c r="H106" t="s">
        <v>223</v>
      </c>
      <c r="I106">
        <v>-3.3510530129703926</v>
      </c>
      <c r="J106" s="10">
        <f t="shared" si="26"/>
        <v>-8.351053012970393</v>
      </c>
      <c r="L106" s="10">
        <f t="shared" si="31"/>
        <v>-5.1876819999999935</v>
      </c>
      <c r="M106">
        <f t="shared" si="27"/>
        <v>6.4910955191393546E-6</v>
      </c>
      <c r="N106">
        <f t="shared" si="28"/>
        <v>1.2359295574039095</v>
      </c>
      <c r="O106" s="10">
        <f t="shared" si="29"/>
        <v>1.2359295574039095</v>
      </c>
      <c r="P106" s="10" t="s">
        <v>159</v>
      </c>
      <c r="R106">
        <f t="shared" si="30"/>
        <v>-0.18768199999999347</v>
      </c>
      <c r="S106">
        <f>$S$3*INDEX(Descriptors!I$5:I$53,MATCH(SingleSite_QSAR1!$A106,Descriptors!$B$5:$B$53,0))</f>
        <v>11.89212</v>
      </c>
      <c r="T106">
        <f>$T$3*INDEX(Descriptors!J$5:J$53,MATCH(SingleSite_QSAR1!$A106,Descriptors!$B$5:$B$53,0))</f>
        <v>-4.4179199999999996</v>
      </c>
      <c r="U106">
        <f>$U$3*INDEX(Descriptors!S$5:S$53,MATCH(SingleSite_QSAR1!$A106,Descriptors!$B$5:$B$53,0))</f>
        <v>-5.2953600000000005</v>
      </c>
      <c r="V106">
        <f>$V$3*INDEX(Descriptors!O$5:O$53,MATCH(SingleSite_QSAR1!$A106,Descriptors!$B$5:$B$53,0))</f>
        <v>-15.218112</v>
      </c>
      <c r="W106">
        <f>$W$3*INDEX(Descriptors!X$5:X$53,MATCH(SingleSite_QSAR1!$A106,Descriptors!$B$5:$B$53,0))</f>
        <v>-11.570357999999999</v>
      </c>
      <c r="X106">
        <f>$X$3*INDEX(Descriptors!Y$5:Y$53,MATCH(SingleSite_QSAR1!$A106,Descriptors!$B$5:$B$53,0))</f>
        <v>8.6079299999999996</v>
      </c>
      <c r="Y106">
        <f>$Y$3*INDEX(Descriptors!AA$5:AA$53,MATCH(SingleSite_QSAR1!$A106,Descriptors!$B$5:$B$53,0))</f>
        <v>24.352864000000004</v>
      </c>
      <c r="Z106">
        <f>$Z$3*INDEX(Descriptors!AB$5:AB$53,MATCH(SingleSite_QSAR1!$A106,Descriptors!$B$5:$B$53,0))</f>
        <v>-1.2536160000000001</v>
      </c>
      <c r="AA106">
        <f>$AA$3*INDEX(Descriptors!P$5:P$53,MATCH(SingleSite_QSAR1!$A106,Descriptors!$B$5:$B$53,0))</f>
        <v>-6.0139999999999999E-2</v>
      </c>
      <c r="AB106">
        <f>$AB$3*INDEX(Descriptors!Q$5:Q$53,MATCH(SingleSite_QSAR1!$A106,Descriptors!$B$5:$B$53,0))</f>
        <v>0.48971999999999999</v>
      </c>
      <c r="AC106">
        <f>$AC$3*INDEX(Descriptors!R$5:R$53,MATCH(SingleSite_QSAR1!$A106,Descriptors!$B$5:$B$53,0))</f>
        <v>-0.28560000000000002</v>
      </c>
      <c r="AD106">
        <f>$AD$3*INDEX(Descriptors!AC$5:AC$53,MATCH(SingleSite_QSAR1!$A106,Descriptors!$B$5:$B$53,0))</f>
        <v>0</v>
      </c>
      <c r="AE106">
        <f>$AE$3*INDEX(Descriptors!AD$5:AD$53,MATCH(SingleSite_QSAR1!$A106,Descriptors!$B$5:$B$53,0))</f>
        <v>1.8956999999999999</v>
      </c>
      <c r="AF106">
        <f>$AF$3*INDEX(Descriptors!AE$5:AE$53,MATCH(SingleSite_QSAR1!$A106,Descriptors!$B$5:$B$53,0))</f>
        <v>-1.7956000000000001</v>
      </c>
      <c r="AG106">
        <f>$AG$3*INDEX(Descriptors!Z$5:Z$53,MATCH(SingleSite_QSAR1!$A106,Descriptors!$B$5:$B$53,0))</f>
        <v>1.16669</v>
      </c>
    </row>
    <row r="107" spans="1:33" x14ac:dyDescent="0.3">
      <c r="A107" t="s">
        <v>264</v>
      </c>
      <c r="B107" t="s">
        <v>265</v>
      </c>
      <c r="C107" s="38" t="s">
        <v>191</v>
      </c>
      <c r="D107" t="s">
        <v>255</v>
      </c>
      <c r="E107" t="s">
        <v>249</v>
      </c>
      <c r="G107" s="10">
        <v>49.974562405187108</v>
      </c>
      <c r="H107" t="s">
        <v>223</v>
      </c>
      <c r="I107">
        <v>-2.3567301458620831</v>
      </c>
      <c r="J107" s="10">
        <f t="shared" si="26"/>
        <v>-7.3567301458620831</v>
      </c>
      <c r="L107" s="10">
        <f t="shared" si="31"/>
        <v>-5.374508999999998</v>
      </c>
      <c r="M107">
        <f t="shared" si="27"/>
        <v>4.2217353014618742E-6</v>
      </c>
      <c r="N107">
        <f t="shared" si="28"/>
        <v>1.9002936563214692</v>
      </c>
      <c r="O107" s="10">
        <f t="shared" si="29"/>
        <v>1.9002936563214692</v>
      </c>
      <c r="P107" s="10" t="s">
        <v>159</v>
      </c>
      <c r="R107">
        <f t="shared" si="30"/>
        <v>-0.37450899999999798</v>
      </c>
      <c r="S107">
        <f>$S$3*INDEX(Descriptors!I$5:I$53,MATCH(SingleSite_QSAR1!$A107,Descriptors!$B$5:$B$53,0))</f>
        <v>11.89212</v>
      </c>
      <c r="T107">
        <f>$T$3*INDEX(Descriptors!J$5:J$53,MATCH(SingleSite_QSAR1!$A107,Descriptors!$B$5:$B$53,0))</f>
        <v>-4.4179199999999996</v>
      </c>
      <c r="U107">
        <f>$U$3*INDEX(Descriptors!S$5:S$53,MATCH(SingleSite_QSAR1!$A107,Descriptors!$B$5:$B$53,0))</f>
        <v>-5.2953600000000005</v>
      </c>
      <c r="V107">
        <f>$V$3*INDEX(Descriptors!O$5:O$53,MATCH(SingleSite_QSAR1!$A107,Descriptors!$B$5:$B$53,0))</f>
        <v>-15.218112</v>
      </c>
      <c r="W107">
        <f>$W$3*INDEX(Descriptors!X$5:X$53,MATCH(SingleSite_QSAR1!$A107,Descriptors!$B$5:$B$53,0))</f>
        <v>-11.513078999999999</v>
      </c>
      <c r="X107">
        <f>$X$3*INDEX(Descriptors!Y$5:Y$53,MATCH(SingleSite_QSAR1!$A107,Descriptors!$B$5:$B$53,0))</f>
        <v>8.5941020000000012</v>
      </c>
      <c r="Y107">
        <f>$Y$3*INDEX(Descriptors!AA$5:AA$53,MATCH(SingleSite_QSAR1!$A107,Descriptors!$B$5:$B$53,0))</f>
        <v>24.334526</v>
      </c>
      <c r="Z107">
        <f>$Z$3*INDEX(Descriptors!AB$5:AB$53,MATCH(SingleSite_QSAR1!$A107,Descriptors!$B$5:$B$53,0))</f>
        <v>-1.2536160000000001</v>
      </c>
      <c r="AA107">
        <f>$AA$3*INDEX(Descriptors!P$5:P$53,MATCH(SingleSite_QSAR1!$A107,Descriptors!$B$5:$B$53,0))</f>
        <v>-6.0139999999999999E-2</v>
      </c>
      <c r="AB107">
        <f>$AB$3*INDEX(Descriptors!Q$5:Q$53,MATCH(SingleSite_QSAR1!$A107,Descriptors!$B$5:$B$53,0))</f>
        <v>0.48971999999999999</v>
      </c>
      <c r="AC107">
        <f>$AC$3*INDEX(Descriptors!R$5:R$53,MATCH(SingleSite_QSAR1!$A107,Descriptors!$B$5:$B$53,0))</f>
        <v>-0.28560000000000002</v>
      </c>
      <c r="AD107">
        <f>$AD$3*INDEX(Descriptors!AC$5:AC$53,MATCH(SingleSite_QSAR1!$A107,Descriptors!$B$5:$B$53,0))</f>
        <v>0</v>
      </c>
      <c r="AE107">
        <f>$AE$3*INDEX(Descriptors!AD$5:AD$53,MATCH(SingleSite_QSAR1!$A107,Descriptors!$B$5:$B$53,0))</f>
        <v>1.7447999999999999</v>
      </c>
      <c r="AF107">
        <f>$AF$3*INDEX(Descriptors!AE$5:AE$53,MATCH(SingleSite_QSAR1!$A107,Descriptors!$B$5:$B$53,0))</f>
        <v>-1.6689700000000001</v>
      </c>
      <c r="AG107">
        <f>$AG$3*INDEX(Descriptors!Z$5:Z$53,MATCH(SingleSite_QSAR1!$A107,Descriptors!$B$5:$B$53,0))</f>
        <v>0.97902000000000011</v>
      </c>
    </row>
    <row r="108" spans="1:33" x14ac:dyDescent="0.3">
      <c r="A108" t="s">
        <v>266</v>
      </c>
      <c r="B108" t="s">
        <v>251</v>
      </c>
      <c r="C108" s="38" t="s">
        <v>191</v>
      </c>
      <c r="D108" t="s">
        <v>252</v>
      </c>
      <c r="E108" t="s">
        <v>249</v>
      </c>
      <c r="G108" s="10">
        <v>56.51885033919973</v>
      </c>
      <c r="H108" t="s">
        <v>223</v>
      </c>
      <c r="I108">
        <v>-2.4101744650890491</v>
      </c>
      <c r="J108" s="10">
        <f t="shared" si="26"/>
        <v>-7.4101744650890495</v>
      </c>
      <c r="L108" s="10">
        <f t="shared" si="31"/>
        <v>-5.1876819999999935</v>
      </c>
      <c r="M108">
        <f t="shared" si="27"/>
        <v>6.4910955191393546E-6</v>
      </c>
      <c r="N108">
        <f t="shared" si="28"/>
        <v>1.2359295574039095</v>
      </c>
      <c r="O108" s="10">
        <f t="shared" si="29"/>
        <v>1.2359295574039095</v>
      </c>
      <c r="P108" s="10" t="s">
        <v>159</v>
      </c>
      <c r="R108">
        <f t="shared" si="30"/>
        <v>-0.18768199999999347</v>
      </c>
      <c r="S108">
        <f>$S$3*INDEX(Descriptors!I$5:I$53,MATCH(SingleSite_QSAR1!$A108,Descriptors!$B$5:$B$53,0))</f>
        <v>11.89212</v>
      </c>
      <c r="T108">
        <f>$T$3*INDEX(Descriptors!J$5:J$53,MATCH(SingleSite_QSAR1!$A108,Descriptors!$B$5:$B$53,0))</f>
        <v>-4.4179199999999996</v>
      </c>
      <c r="U108">
        <f>$U$3*INDEX(Descriptors!S$5:S$53,MATCH(SingleSite_QSAR1!$A108,Descriptors!$B$5:$B$53,0))</f>
        <v>-5.2953600000000005</v>
      </c>
      <c r="V108">
        <f>$V$3*INDEX(Descriptors!O$5:O$53,MATCH(SingleSite_QSAR1!$A108,Descriptors!$B$5:$B$53,0))</f>
        <v>-15.218112</v>
      </c>
      <c r="W108">
        <f>$W$3*INDEX(Descriptors!X$5:X$53,MATCH(SingleSite_QSAR1!$A108,Descriptors!$B$5:$B$53,0))</f>
        <v>-11.570357999999999</v>
      </c>
      <c r="X108">
        <f>$X$3*INDEX(Descriptors!Y$5:Y$53,MATCH(SingleSite_QSAR1!$A108,Descriptors!$B$5:$B$53,0))</f>
        <v>8.6079299999999996</v>
      </c>
      <c r="Y108">
        <f>$Y$3*INDEX(Descriptors!AA$5:AA$53,MATCH(SingleSite_QSAR1!$A108,Descriptors!$B$5:$B$53,0))</f>
        <v>24.352864000000004</v>
      </c>
      <c r="Z108">
        <f>$Z$3*INDEX(Descriptors!AB$5:AB$53,MATCH(SingleSite_QSAR1!$A108,Descriptors!$B$5:$B$53,0))</f>
        <v>-1.2536160000000001</v>
      </c>
      <c r="AA108">
        <f>$AA$3*INDEX(Descriptors!P$5:P$53,MATCH(SingleSite_QSAR1!$A108,Descriptors!$B$5:$B$53,0))</f>
        <v>-6.0139999999999999E-2</v>
      </c>
      <c r="AB108">
        <f>$AB$3*INDEX(Descriptors!Q$5:Q$53,MATCH(SingleSite_QSAR1!$A108,Descriptors!$B$5:$B$53,0))</f>
        <v>0.48971999999999999</v>
      </c>
      <c r="AC108">
        <f>$AC$3*INDEX(Descriptors!R$5:R$53,MATCH(SingleSite_QSAR1!$A108,Descriptors!$B$5:$B$53,0))</f>
        <v>-0.28560000000000002</v>
      </c>
      <c r="AD108">
        <f>$AD$3*INDEX(Descriptors!AC$5:AC$53,MATCH(SingleSite_QSAR1!$A108,Descriptors!$B$5:$B$53,0))</f>
        <v>0</v>
      </c>
      <c r="AE108">
        <f>$AE$3*INDEX(Descriptors!AD$5:AD$53,MATCH(SingleSite_QSAR1!$A108,Descriptors!$B$5:$B$53,0))</f>
        <v>1.8956999999999999</v>
      </c>
      <c r="AF108">
        <f>$AF$3*INDEX(Descriptors!AE$5:AE$53,MATCH(SingleSite_QSAR1!$A108,Descriptors!$B$5:$B$53,0))</f>
        <v>-1.7956000000000001</v>
      </c>
      <c r="AG108">
        <f>$AG$3*INDEX(Descriptors!Z$5:Z$53,MATCH(SingleSite_QSAR1!$A108,Descriptors!$B$5:$B$53,0))</f>
        <v>1.16669</v>
      </c>
    </row>
    <row r="109" spans="1:33" x14ac:dyDescent="0.3">
      <c r="A109" t="s">
        <v>264</v>
      </c>
      <c r="B109" t="s">
        <v>265</v>
      </c>
      <c r="C109" s="38" t="s">
        <v>191</v>
      </c>
      <c r="D109" t="s">
        <v>255</v>
      </c>
      <c r="E109" t="s">
        <v>249</v>
      </c>
      <c r="G109" s="10">
        <v>4.1828928885398895</v>
      </c>
      <c r="H109" t="s">
        <v>223</v>
      </c>
      <c r="I109">
        <v>-1.2794578896217894</v>
      </c>
      <c r="J109" s="10">
        <f t="shared" si="26"/>
        <v>-6.2794578896217894</v>
      </c>
      <c r="L109" s="10">
        <f t="shared" si="31"/>
        <v>-5.374508999999998</v>
      </c>
      <c r="M109">
        <f t="shared" si="27"/>
        <v>4.2217353014618742E-6</v>
      </c>
      <c r="N109">
        <f t="shared" si="28"/>
        <v>1.9002936563214692</v>
      </c>
      <c r="O109" s="10">
        <f t="shared" si="29"/>
        <v>1.9002936563214692</v>
      </c>
      <c r="P109" s="10" t="s">
        <v>159</v>
      </c>
      <c r="R109">
        <f t="shared" si="30"/>
        <v>-0.37450899999999798</v>
      </c>
      <c r="S109">
        <f>$S$3*INDEX(Descriptors!I$5:I$53,MATCH(SingleSite_QSAR1!$A109,Descriptors!$B$5:$B$53,0))</f>
        <v>11.89212</v>
      </c>
      <c r="T109">
        <f>$T$3*INDEX(Descriptors!J$5:J$53,MATCH(SingleSite_QSAR1!$A109,Descriptors!$B$5:$B$53,0))</f>
        <v>-4.4179199999999996</v>
      </c>
      <c r="U109">
        <f>$U$3*INDEX(Descriptors!S$5:S$53,MATCH(SingleSite_QSAR1!$A109,Descriptors!$B$5:$B$53,0))</f>
        <v>-5.2953600000000005</v>
      </c>
      <c r="V109">
        <f>$V$3*INDEX(Descriptors!O$5:O$53,MATCH(SingleSite_QSAR1!$A109,Descriptors!$B$5:$B$53,0))</f>
        <v>-15.218112</v>
      </c>
      <c r="W109">
        <f>$W$3*INDEX(Descriptors!X$5:X$53,MATCH(SingleSite_QSAR1!$A109,Descriptors!$B$5:$B$53,0))</f>
        <v>-11.513078999999999</v>
      </c>
      <c r="X109">
        <f>$X$3*INDEX(Descriptors!Y$5:Y$53,MATCH(SingleSite_QSAR1!$A109,Descriptors!$B$5:$B$53,0))</f>
        <v>8.5941020000000012</v>
      </c>
      <c r="Y109">
        <f>$Y$3*INDEX(Descriptors!AA$5:AA$53,MATCH(SingleSite_QSAR1!$A109,Descriptors!$B$5:$B$53,0))</f>
        <v>24.334526</v>
      </c>
      <c r="Z109">
        <f>$Z$3*INDEX(Descriptors!AB$5:AB$53,MATCH(SingleSite_QSAR1!$A109,Descriptors!$B$5:$B$53,0))</f>
        <v>-1.2536160000000001</v>
      </c>
      <c r="AA109">
        <f>$AA$3*INDEX(Descriptors!P$5:P$53,MATCH(SingleSite_QSAR1!$A109,Descriptors!$B$5:$B$53,0))</f>
        <v>-6.0139999999999999E-2</v>
      </c>
      <c r="AB109">
        <f>$AB$3*INDEX(Descriptors!Q$5:Q$53,MATCH(SingleSite_QSAR1!$A109,Descriptors!$B$5:$B$53,0))</f>
        <v>0.48971999999999999</v>
      </c>
      <c r="AC109">
        <f>$AC$3*INDEX(Descriptors!R$5:R$53,MATCH(SingleSite_QSAR1!$A109,Descriptors!$B$5:$B$53,0))</f>
        <v>-0.28560000000000002</v>
      </c>
      <c r="AD109">
        <f>$AD$3*INDEX(Descriptors!AC$5:AC$53,MATCH(SingleSite_QSAR1!$A109,Descriptors!$B$5:$B$53,0))</f>
        <v>0</v>
      </c>
      <c r="AE109">
        <f>$AE$3*INDEX(Descriptors!AD$5:AD$53,MATCH(SingleSite_QSAR1!$A109,Descriptors!$B$5:$B$53,0))</f>
        <v>1.7447999999999999</v>
      </c>
      <c r="AF109">
        <f>$AF$3*INDEX(Descriptors!AE$5:AE$53,MATCH(SingleSite_QSAR1!$A109,Descriptors!$B$5:$B$53,0))</f>
        <v>-1.6689700000000001</v>
      </c>
      <c r="AG109">
        <f>$AG$3*INDEX(Descriptors!Z$5:Z$53,MATCH(SingleSite_QSAR1!$A109,Descriptors!$B$5:$B$53,0))</f>
        <v>0.97902000000000011</v>
      </c>
    </row>
    <row r="110" spans="1:33" x14ac:dyDescent="0.3">
      <c r="A110" t="s">
        <v>266</v>
      </c>
      <c r="B110" t="s">
        <v>251</v>
      </c>
      <c r="C110" s="38" t="s">
        <v>191</v>
      </c>
      <c r="D110" t="s">
        <v>252</v>
      </c>
      <c r="E110" t="s">
        <v>249</v>
      </c>
      <c r="G110" s="10">
        <v>6.7581258768580472</v>
      </c>
      <c r="H110" t="s">
        <v>223</v>
      </c>
      <c r="I110">
        <v>-1.4878074225738134</v>
      </c>
      <c r="J110" s="10">
        <f t="shared" si="26"/>
        <v>-6.4878074225738134</v>
      </c>
      <c r="L110" s="10">
        <f t="shared" si="31"/>
        <v>-5.1876819999999935</v>
      </c>
      <c r="M110">
        <f t="shared" si="27"/>
        <v>6.4910955191393546E-6</v>
      </c>
      <c r="N110">
        <f t="shared" si="28"/>
        <v>1.2359295574039095</v>
      </c>
      <c r="O110" s="10">
        <f t="shared" si="29"/>
        <v>1.2359295574039095</v>
      </c>
      <c r="P110" s="10" t="s">
        <v>159</v>
      </c>
      <c r="R110">
        <f t="shared" si="30"/>
        <v>-0.18768199999999347</v>
      </c>
      <c r="S110">
        <f>$S$3*INDEX(Descriptors!I$5:I$53,MATCH(SingleSite_QSAR1!$A110,Descriptors!$B$5:$B$53,0))</f>
        <v>11.89212</v>
      </c>
      <c r="T110">
        <f>$T$3*INDEX(Descriptors!J$5:J$53,MATCH(SingleSite_QSAR1!$A110,Descriptors!$B$5:$B$53,0))</f>
        <v>-4.4179199999999996</v>
      </c>
      <c r="U110">
        <f>$U$3*INDEX(Descriptors!S$5:S$53,MATCH(SingleSite_QSAR1!$A110,Descriptors!$B$5:$B$53,0))</f>
        <v>-5.2953600000000005</v>
      </c>
      <c r="V110">
        <f>$V$3*INDEX(Descriptors!O$5:O$53,MATCH(SingleSite_QSAR1!$A110,Descriptors!$B$5:$B$53,0))</f>
        <v>-15.218112</v>
      </c>
      <c r="W110">
        <f>$W$3*INDEX(Descriptors!X$5:X$53,MATCH(SingleSite_QSAR1!$A110,Descriptors!$B$5:$B$53,0))</f>
        <v>-11.570357999999999</v>
      </c>
      <c r="X110">
        <f>$X$3*INDEX(Descriptors!Y$5:Y$53,MATCH(SingleSite_QSAR1!$A110,Descriptors!$B$5:$B$53,0))</f>
        <v>8.6079299999999996</v>
      </c>
      <c r="Y110">
        <f>$Y$3*INDEX(Descriptors!AA$5:AA$53,MATCH(SingleSite_QSAR1!$A110,Descriptors!$B$5:$B$53,0))</f>
        <v>24.352864000000004</v>
      </c>
      <c r="Z110">
        <f>$Z$3*INDEX(Descriptors!AB$5:AB$53,MATCH(SingleSite_QSAR1!$A110,Descriptors!$B$5:$B$53,0))</f>
        <v>-1.2536160000000001</v>
      </c>
      <c r="AA110">
        <f>$AA$3*INDEX(Descriptors!P$5:P$53,MATCH(SingleSite_QSAR1!$A110,Descriptors!$B$5:$B$53,0))</f>
        <v>-6.0139999999999999E-2</v>
      </c>
      <c r="AB110">
        <f>$AB$3*INDEX(Descriptors!Q$5:Q$53,MATCH(SingleSite_QSAR1!$A110,Descriptors!$B$5:$B$53,0))</f>
        <v>0.48971999999999999</v>
      </c>
      <c r="AC110">
        <f>$AC$3*INDEX(Descriptors!R$5:R$53,MATCH(SingleSite_QSAR1!$A110,Descriptors!$B$5:$B$53,0))</f>
        <v>-0.28560000000000002</v>
      </c>
      <c r="AD110">
        <f>$AD$3*INDEX(Descriptors!AC$5:AC$53,MATCH(SingleSite_QSAR1!$A110,Descriptors!$B$5:$B$53,0))</f>
        <v>0</v>
      </c>
      <c r="AE110">
        <f>$AE$3*INDEX(Descriptors!AD$5:AD$53,MATCH(SingleSite_QSAR1!$A110,Descriptors!$B$5:$B$53,0))</f>
        <v>1.8956999999999999</v>
      </c>
      <c r="AF110">
        <f>$AF$3*INDEX(Descriptors!AE$5:AE$53,MATCH(SingleSite_QSAR1!$A110,Descriptors!$B$5:$B$53,0))</f>
        <v>-1.7956000000000001</v>
      </c>
      <c r="AG110">
        <f>$AG$3*INDEX(Descriptors!Z$5:Z$53,MATCH(SingleSite_QSAR1!$A110,Descriptors!$B$5:$B$53,0))</f>
        <v>1.16669</v>
      </c>
    </row>
    <row r="111" spans="1:33" x14ac:dyDescent="0.3">
      <c r="A111" t="s">
        <v>264</v>
      </c>
      <c r="B111" t="s">
        <v>265</v>
      </c>
      <c r="C111" s="38" t="s">
        <v>191</v>
      </c>
      <c r="D111" t="s">
        <v>255</v>
      </c>
      <c r="E111" t="s">
        <v>249</v>
      </c>
      <c r="G111" s="10">
        <v>71.933082249890532</v>
      </c>
      <c r="H111" t="s">
        <v>223</v>
      </c>
      <c r="I111">
        <v>-0.51490981560906224</v>
      </c>
      <c r="J111" s="10">
        <f t="shared" si="26"/>
        <v>-5.5149098156090623</v>
      </c>
      <c r="L111" s="10">
        <f t="shared" si="31"/>
        <v>-5.374508999999998</v>
      </c>
      <c r="M111">
        <f t="shared" si="27"/>
        <v>4.2217353014618742E-6</v>
      </c>
      <c r="N111">
        <f t="shared" si="28"/>
        <v>1.9002936563214692</v>
      </c>
      <c r="O111" s="10">
        <f t="shared" si="29"/>
        <v>1.9002936563214692</v>
      </c>
      <c r="P111" s="10" t="s">
        <v>159</v>
      </c>
      <c r="R111">
        <f t="shared" si="30"/>
        <v>-0.37450899999999798</v>
      </c>
      <c r="S111">
        <f>$S$3*INDEX(Descriptors!I$5:I$53,MATCH(SingleSite_QSAR1!$A111,Descriptors!$B$5:$B$53,0))</f>
        <v>11.89212</v>
      </c>
      <c r="T111">
        <f>$T$3*INDEX(Descriptors!J$5:J$53,MATCH(SingleSite_QSAR1!$A111,Descriptors!$B$5:$B$53,0))</f>
        <v>-4.4179199999999996</v>
      </c>
      <c r="U111">
        <f>$U$3*INDEX(Descriptors!S$5:S$53,MATCH(SingleSite_QSAR1!$A111,Descriptors!$B$5:$B$53,0))</f>
        <v>-5.2953600000000005</v>
      </c>
      <c r="V111">
        <f>$V$3*INDEX(Descriptors!O$5:O$53,MATCH(SingleSite_QSAR1!$A111,Descriptors!$B$5:$B$53,0))</f>
        <v>-15.218112</v>
      </c>
      <c r="W111">
        <f>$W$3*INDEX(Descriptors!X$5:X$53,MATCH(SingleSite_QSAR1!$A111,Descriptors!$B$5:$B$53,0))</f>
        <v>-11.513078999999999</v>
      </c>
      <c r="X111">
        <f>$X$3*INDEX(Descriptors!Y$5:Y$53,MATCH(SingleSite_QSAR1!$A111,Descriptors!$B$5:$B$53,0))</f>
        <v>8.5941020000000012</v>
      </c>
      <c r="Y111">
        <f>$Y$3*INDEX(Descriptors!AA$5:AA$53,MATCH(SingleSite_QSAR1!$A111,Descriptors!$B$5:$B$53,0))</f>
        <v>24.334526</v>
      </c>
      <c r="Z111">
        <f>$Z$3*INDEX(Descriptors!AB$5:AB$53,MATCH(SingleSite_QSAR1!$A111,Descriptors!$B$5:$B$53,0))</f>
        <v>-1.2536160000000001</v>
      </c>
      <c r="AA111">
        <f>$AA$3*INDEX(Descriptors!P$5:P$53,MATCH(SingleSite_QSAR1!$A111,Descriptors!$B$5:$B$53,0))</f>
        <v>-6.0139999999999999E-2</v>
      </c>
      <c r="AB111">
        <f>$AB$3*INDEX(Descriptors!Q$5:Q$53,MATCH(SingleSite_QSAR1!$A111,Descriptors!$B$5:$B$53,0))</f>
        <v>0.48971999999999999</v>
      </c>
      <c r="AC111">
        <f>$AC$3*INDEX(Descriptors!R$5:R$53,MATCH(SingleSite_QSAR1!$A111,Descriptors!$B$5:$B$53,0))</f>
        <v>-0.28560000000000002</v>
      </c>
      <c r="AD111">
        <f>$AD$3*INDEX(Descriptors!AC$5:AC$53,MATCH(SingleSite_QSAR1!$A111,Descriptors!$B$5:$B$53,0))</f>
        <v>0</v>
      </c>
      <c r="AE111">
        <f>$AE$3*INDEX(Descriptors!AD$5:AD$53,MATCH(SingleSite_QSAR1!$A111,Descriptors!$B$5:$B$53,0))</f>
        <v>1.7447999999999999</v>
      </c>
      <c r="AF111">
        <f>$AF$3*INDEX(Descriptors!AE$5:AE$53,MATCH(SingleSite_QSAR1!$A111,Descriptors!$B$5:$B$53,0))</f>
        <v>-1.6689700000000001</v>
      </c>
      <c r="AG111">
        <f>$AG$3*INDEX(Descriptors!Z$5:Z$53,MATCH(SingleSite_QSAR1!$A111,Descriptors!$B$5:$B$53,0))</f>
        <v>0.97902000000000011</v>
      </c>
    </row>
    <row r="112" spans="1:33" x14ac:dyDescent="0.3">
      <c r="A112" t="s">
        <v>266</v>
      </c>
      <c r="B112" t="s">
        <v>251</v>
      </c>
      <c r="C112" s="38" t="s">
        <v>191</v>
      </c>
      <c r="D112" t="s">
        <v>252</v>
      </c>
      <c r="E112" t="s">
        <v>249</v>
      </c>
      <c r="G112" s="10">
        <v>106.68726805601737</v>
      </c>
      <c r="H112" t="s">
        <v>223</v>
      </c>
      <c r="I112">
        <v>-0.68609374016999936</v>
      </c>
      <c r="J112" s="10">
        <f t="shared" si="26"/>
        <v>-5.6860937401699996</v>
      </c>
      <c r="L112" s="10">
        <f t="shared" si="31"/>
        <v>-5.1876819999999935</v>
      </c>
      <c r="M112">
        <f t="shared" si="27"/>
        <v>6.4910955191393546E-6</v>
      </c>
      <c r="N112">
        <f t="shared" si="28"/>
        <v>1.2359295574039095</v>
      </c>
      <c r="O112" s="10">
        <f t="shared" si="29"/>
        <v>1.2359295574039095</v>
      </c>
      <c r="P112" s="10" t="s">
        <v>159</v>
      </c>
      <c r="R112">
        <f t="shared" si="30"/>
        <v>-0.18768199999999347</v>
      </c>
      <c r="S112">
        <f>$S$3*INDEX(Descriptors!I$5:I$53,MATCH(SingleSite_QSAR1!$A112,Descriptors!$B$5:$B$53,0))</f>
        <v>11.89212</v>
      </c>
      <c r="T112">
        <f>$T$3*INDEX(Descriptors!J$5:J$53,MATCH(SingleSite_QSAR1!$A112,Descriptors!$B$5:$B$53,0))</f>
        <v>-4.4179199999999996</v>
      </c>
      <c r="U112">
        <f>$U$3*INDEX(Descriptors!S$5:S$53,MATCH(SingleSite_QSAR1!$A112,Descriptors!$B$5:$B$53,0))</f>
        <v>-5.2953600000000005</v>
      </c>
      <c r="V112">
        <f>$V$3*INDEX(Descriptors!O$5:O$53,MATCH(SingleSite_QSAR1!$A112,Descriptors!$B$5:$B$53,0))</f>
        <v>-15.218112</v>
      </c>
      <c r="W112">
        <f>$W$3*INDEX(Descriptors!X$5:X$53,MATCH(SingleSite_QSAR1!$A112,Descriptors!$B$5:$B$53,0))</f>
        <v>-11.570357999999999</v>
      </c>
      <c r="X112">
        <f>$X$3*INDEX(Descriptors!Y$5:Y$53,MATCH(SingleSite_QSAR1!$A112,Descriptors!$B$5:$B$53,0))</f>
        <v>8.6079299999999996</v>
      </c>
      <c r="Y112">
        <f>$Y$3*INDEX(Descriptors!AA$5:AA$53,MATCH(SingleSite_QSAR1!$A112,Descriptors!$B$5:$B$53,0))</f>
        <v>24.352864000000004</v>
      </c>
      <c r="Z112">
        <f>$Z$3*INDEX(Descriptors!AB$5:AB$53,MATCH(SingleSite_QSAR1!$A112,Descriptors!$B$5:$B$53,0))</f>
        <v>-1.2536160000000001</v>
      </c>
      <c r="AA112">
        <f>$AA$3*INDEX(Descriptors!P$5:P$53,MATCH(SingleSite_QSAR1!$A112,Descriptors!$B$5:$B$53,0))</f>
        <v>-6.0139999999999999E-2</v>
      </c>
      <c r="AB112">
        <f>$AB$3*INDEX(Descriptors!Q$5:Q$53,MATCH(SingleSite_QSAR1!$A112,Descriptors!$B$5:$B$53,0))</f>
        <v>0.48971999999999999</v>
      </c>
      <c r="AC112">
        <f>$AC$3*INDEX(Descriptors!R$5:R$53,MATCH(SingleSite_QSAR1!$A112,Descriptors!$B$5:$B$53,0))</f>
        <v>-0.28560000000000002</v>
      </c>
      <c r="AD112">
        <f>$AD$3*INDEX(Descriptors!AC$5:AC$53,MATCH(SingleSite_QSAR1!$A112,Descriptors!$B$5:$B$53,0))</f>
        <v>0</v>
      </c>
      <c r="AE112">
        <f>$AE$3*INDEX(Descriptors!AD$5:AD$53,MATCH(SingleSite_QSAR1!$A112,Descriptors!$B$5:$B$53,0))</f>
        <v>1.8956999999999999</v>
      </c>
      <c r="AF112">
        <f>$AF$3*INDEX(Descriptors!AE$5:AE$53,MATCH(SingleSite_QSAR1!$A112,Descriptors!$B$5:$B$53,0))</f>
        <v>-1.7956000000000001</v>
      </c>
      <c r="AG112">
        <f>$AG$3*INDEX(Descriptors!Z$5:Z$53,MATCH(SingleSite_QSAR1!$A112,Descriptors!$B$5:$B$53,0))</f>
        <v>1.16669</v>
      </c>
    </row>
    <row r="114" spans="9:17" x14ac:dyDescent="0.3">
      <c r="J114" t="s">
        <v>412</v>
      </c>
      <c r="K114" t="s">
        <v>329</v>
      </c>
      <c r="L114" s="10" t="s">
        <v>379</v>
      </c>
    </row>
    <row r="115" spans="9:17" x14ac:dyDescent="0.3">
      <c r="I115" s="45" t="s">
        <v>371</v>
      </c>
      <c r="J115" s="54">
        <f>COUNT($L$5:$L$21)+COUNT($L$26:$L$36)</f>
        <v>28</v>
      </c>
      <c r="K115" s="57">
        <f>SUMXMY2(L$5:L$21,J$5:J$21)+SUMXMY2(L$26:L$36,J$26:J$36)</f>
        <v>56.64033157052414</v>
      </c>
      <c r="L115" s="10">
        <f>SQRT(K115/J115)</f>
        <v>1.4222759875149327</v>
      </c>
      <c r="P115" s="54"/>
      <c r="Q115" s="56"/>
    </row>
    <row r="116" spans="9:17" x14ac:dyDescent="0.3">
      <c r="I116" s="45" t="s">
        <v>413</v>
      </c>
      <c r="J116" s="54">
        <f>COUNT($L$5:$L$21)+COUNT($L$26:$L$33)</f>
        <v>25</v>
      </c>
      <c r="K116" s="57">
        <f>SUMXMY2(L$5:L$21,J$5:J$21)+SUMXMY2(L$26:L$33,J$26:J$33)</f>
        <v>39.095466131842144</v>
      </c>
      <c r="L116" s="10">
        <f>SQRT(K116/J116)</f>
        <v>1.2505273468715852</v>
      </c>
      <c r="P116" s="54"/>
      <c r="Q116" s="56"/>
    </row>
    <row r="117" spans="9:17" x14ac:dyDescent="0.3">
      <c r="I117" s="45" t="s">
        <v>372</v>
      </c>
      <c r="J117" s="54">
        <f>COUNT($L$5:$L$21)+COUNT($L$26:$L$27)</f>
        <v>19</v>
      </c>
      <c r="K117" s="57">
        <f>SUMXMY2(L$5:L$21,J$5:J$21)+SUMXMY2(L$26:L$27,J$26:J$27)</f>
        <v>34.102095215629696</v>
      </c>
      <c r="L117" s="10">
        <f>SQRT(K117/J117)</f>
        <v>1.3397190439088671</v>
      </c>
      <c r="P117" s="54"/>
      <c r="Q117" s="56"/>
    </row>
    <row r="118" spans="9:17" x14ac:dyDescent="0.3">
      <c r="I118" s="45" t="s">
        <v>374</v>
      </c>
      <c r="J118">
        <f>COUNT($L$28:$L$33)</f>
        <v>6</v>
      </c>
      <c r="K118" s="57">
        <f>SUMXMY2(L$28:L$33,J$28:J$33)</f>
        <v>4.993370916212446</v>
      </c>
      <c r="L118" s="15">
        <f>SQRT(K118/J118)</f>
        <v>0.91226557867509595</v>
      </c>
    </row>
    <row r="119" spans="9:17" x14ac:dyDescent="0.3">
      <c r="I119" s="45" t="s">
        <v>373</v>
      </c>
      <c r="J119">
        <f>COUNT($L$34:$L$36)</f>
        <v>3</v>
      </c>
      <c r="K119" s="57">
        <f>SUMXMY2(L$34:L$36,J$34:J$36)</f>
        <v>17.544865438681995</v>
      </c>
      <c r="L119" s="10">
        <f>SQRT(K119/J119)</f>
        <v>2.4183234853014732</v>
      </c>
    </row>
    <row r="120" spans="9:17" x14ac:dyDescent="0.3">
      <c r="K120" s="57"/>
    </row>
    <row r="121" spans="9:17" x14ac:dyDescent="0.3">
      <c r="I121" s="45" t="s">
        <v>375</v>
      </c>
      <c r="J121" s="54">
        <f>COUNT(J$40:J$64)</f>
        <v>25</v>
      </c>
      <c r="K121" s="57">
        <f>SUMXMY2(L$40:L$64,J$40:J$64)</f>
        <v>25.600714575486464</v>
      </c>
      <c r="L121" s="10">
        <f>SQRT(K121/J121)</f>
        <v>1.0119429741934367</v>
      </c>
    </row>
    <row r="122" spans="9:17" x14ac:dyDescent="0.3">
      <c r="I122" s="45" t="s">
        <v>414</v>
      </c>
      <c r="J122" s="54">
        <f>COUNT(J$40:J$61)</f>
        <v>22</v>
      </c>
      <c r="K122" s="57">
        <f>SUMXMY2(L$40:L$61,J$40:J$61)</f>
        <v>25.382095725464488</v>
      </c>
      <c r="L122" s="10">
        <f>SQRT(K122/J122)</f>
        <v>1.0741189989404105</v>
      </c>
    </row>
    <row r="123" spans="9:17" x14ac:dyDescent="0.3">
      <c r="I123" s="45" t="s">
        <v>376</v>
      </c>
      <c r="J123" s="54">
        <f>COUNT(J$40:J$55)</f>
        <v>16</v>
      </c>
      <c r="K123" s="57">
        <f>SUMXMY2(L$40:L$55,J$40:J$55)</f>
        <v>11.410172291768083</v>
      </c>
      <c r="L123" s="15">
        <f>SQRT(K123/J123)</f>
        <v>0.84447366343510388</v>
      </c>
    </row>
    <row r="124" spans="9:17" x14ac:dyDescent="0.3">
      <c r="I124" s="45" t="s">
        <v>377</v>
      </c>
      <c r="J124" s="54">
        <f>COUNT(J$56:J$61)</f>
        <v>6</v>
      </c>
      <c r="K124" s="57">
        <f>SUMXMY2(L$56:L$61,J$56:J$61)</f>
        <v>13.971923433696404</v>
      </c>
      <c r="L124" s="10">
        <f>SQRT(K124/J124)</f>
        <v>1.5259927606696131</v>
      </c>
    </row>
    <row r="125" spans="9:17" x14ac:dyDescent="0.3">
      <c r="I125" s="45" t="s">
        <v>378</v>
      </c>
      <c r="J125" s="54">
        <f>COUNT(J$62:J$64)</f>
        <v>3</v>
      </c>
      <c r="K125" s="57">
        <f>SUMXMY2(L$62:L$64,J$62:J$64)</f>
        <v>0.21861885002197878</v>
      </c>
      <c r="L125" s="15">
        <f>SQRT(K125/J125)</f>
        <v>0.26994990277332248</v>
      </c>
    </row>
  </sheetData>
  <conditionalFormatting sqref="A36">
    <cfRule type="duplicateValues" dxfId="36" priority="7"/>
  </conditionalFormatting>
  <conditionalFormatting sqref="A64">
    <cfRule type="duplicateValues" dxfId="35" priority="2"/>
  </conditionalFormatting>
  <conditionalFormatting sqref="B36">
    <cfRule type="duplicateValues" dxfId="34" priority="6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51905-8816-429D-958D-E5BBDF311DA9}">
  <dimension ref="A1:AG125"/>
  <sheetViews>
    <sheetView zoomScaleNormal="100" workbookViewId="0"/>
  </sheetViews>
  <sheetFormatPr defaultRowHeight="14.4" x14ac:dyDescent="0.3"/>
  <cols>
    <col min="1" max="1" width="45.33203125" customWidth="1"/>
    <col min="2" max="2" width="12.6640625" customWidth="1"/>
    <col min="3" max="4" width="16.6640625" customWidth="1"/>
    <col min="5" max="5" width="12.109375" bestFit="1" customWidth="1"/>
    <col min="6" max="6" width="6.6640625" customWidth="1"/>
    <col min="7" max="7" width="7.44140625" style="10" customWidth="1"/>
    <col min="12" max="12" width="12.33203125" style="10" customWidth="1"/>
    <col min="13" max="13" width="7.44140625" style="10" customWidth="1"/>
    <col min="14" max="14" width="8.6640625" style="10" customWidth="1"/>
    <col min="15" max="15" width="7.44140625" style="10" customWidth="1"/>
    <col min="16" max="16" width="4.109375" style="10" customWidth="1"/>
    <col min="18" max="18" width="11.6640625" customWidth="1"/>
  </cols>
  <sheetData>
    <row r="1" spans="1:33" x14ac:dyDescent="0.3">
      <c r="G1" s="10" t="s">
        <v>93</v>
      </c>
      <c r="M1" s="10" t="s">
        <v>93</v>
      </c>
      <c r="S1" s="4" t="s">
        <v>327</v>
      </c>
    </row>
    <row r="2" spans="1:33" x14ac:dyDescent="0.3">
      <c r="G2" s="10" t="s">
        <v>94</v>
      </c>
      <c r="I2" t="s">
        <v>334</v>
      </c>
      <c r="M2" s="10" t="s">
        <v>94</v>
      </c>
      <c r="S2" s="36" t="s">
        <v>1</v>
      </c>
      <c r="T2" s="34" t="s">
        <v>99</v>
      </c>
      <c r="U2" s="35" t="s">
        <v>100</v>
      </c>
      <c r="V2" s="34" t="s">
        <v>4</v>
      </c>
      <c r="W2" s="35" t="s">
        <v>5</v>
      </c>
      <c r="X2" s="35" t="s">
        <v>6</v>
      </c>
      <c r="Y2" t="s">
        <v>7</v>
      </c>
      <c r="Z2" t="s">
        <v>8</v>
      </c>
      <c r="AA2" s="34" t="s">
        <v>9</v>
      </c>
      <c r="AB2" s="34" t="s">
        <v>10</v>
      </c>
      <c r="AC2" s="34" t="s">
        <v>11</v>
      </c>
      <c r="AD2" t="s">
        <v>12</v>
      </c>
      <c r="AE2" t="s">
        <v>101</v>
      </c>
      <c r="AF2" t="s">
        <v>102</v>
      </c>
      <c r="AG2" s="35" t="s">
        <v>103</v>
      </c>
    </row>
    <row r="3" spans="1:33" ht="28.8" x14ac:dyDescent="0.3">
      <c r="A3" t="s">
        <v>0</v>
      </c>
      <c r="B3" t="s">
        <v>311</v>
      </c>
      <c r="C3" t="s">
        <v>313</v>
      </c>
      <c r="D3" t="s">
        <v>314</v>
      </c>
      <c r="E3" s="55" t="s">
        <v>422</v>
      </c>
      <c r="G3" s="11" t="s">
        <v>321</v>
      </c>
      <c r="H3" s="12" t="s">
        <v>277</v>
      </c>
      <c r="I3" s="13" t="s">
        <v>330</v>
      </c>
      <c r="J3" s="10" t="s">
        <v>370</v>
      </c>
      <c r="L3" s="10" t="s">
        <v>96</v>
      </c>
      <c r="M3" s="11" t="s">
        <v>97</v>
      </c>
      <c r="N3" s="10" t="s">
        <v>98</v>
      </c>
      <c r="O3" s="10" t="s">
        <v>281</v>
      </c>
      <c r="R3" s="48" t="s">
        <v>325</v>
      </c>
      <c r="S3" s="47">
        <v>-1.754</v>
      </c>
      <c r="T3" s="47">
        <v>-0.93600000000000005</v>
      </c>
      <c r="U3" s="47">
        <v>-0.33600000000000002</v>
      </c>
      <c r="V3" s="47">
        <v>-15.007999999999999</v>
      </c>
      <c r="W3" s="47">
        <v>-19.093</v>
      </c>
      <c r="X3" s="47">
        <v>6.9139999999999997</v>
      </c>
      <c r="Y3" s="47">
        <v>18.338000000000001</v>
      </c>
      <c r="Z3" s="47">
        <v>-3.7309999999999999</v>
      </c>
      <c r="AA3" s="47">
        <v>3.1E-2</v>
      </c>
      <c r="AB3" s="47">
        <v>-2.1999999999999999E-2</v>
      </c>
      <c r="AC3" s="47">
        <v>-8.4000000000000005E-2</v>
      </c>
      <c r="AD3" s="47">
        <v>-0.14299999999999999</v>
      </c>
      <c r="AE3" s="47">
        <v>1.4999999999999999E-2</v>
      </c>
      <c r="AF3" s="47">
        <v>-6.7000000000000004E-2</v>
      </c>
      <c r="AG3" s="47">
        <v>4.9000000000000002E-2</v>
      </c>
    </row>
    <row r="4" spans="1:33" x14ac:dyDescent="0.3">
      <c r="A4" s="1" t="s">
        <v>104</v>
      </c>
      <c r="J4" s="10" t="s">
        <v>333</v>
      </c>
      <c r="L4" s="10" t="s">
        <v>333</v>
      </c>
      <c r="R4" s="4" t="s">
        <v>335</v>
      </c>
    </row>
    <row r="5" spans="1:33" x14ac:dyDescent="0.3">
      <c r="A5" t="s">
        <v>127</v>
      </c>
      <c r="B5" t="s">
        <v>123</v>
      </c>
      <c r="C5" t="s">
        <v>124</v>
      </c>
      <c r="D5" s="37" t="s">
        <v>125</v>
      </c>
      <c r="E5" t="s">
        <v>416</v>
      </c>
      <c r="G5" s="10">
        <v>7.7144928276009503</v>
      </c>
      <c r="H5" s="14" t="s">
        <v>126</v>
      </c>
      <c r="I5" s="14">
        <v>0.39721558067770529</v>
      </c>
      <c r="J5" s="14">
        <f>I5-5</f>
        <v>-4.6027844193222949</v>
      </c>
      <c r="L5" s="10">
        <f>R5-5</f>
        <v>-4.3617416008000056</v>
      </c>
      <c r="M5">
        <f t="shared" ref="M5:M36" si="0">10^(L5)</f>
        <v>4.3476882866064139E-5</v>
      </c>
      <c r="N5">
        <f t="shared" ref="N5:N36" si="1">(LN(2)/(M5))/(60*60*24)</f>
        <v>0.18452419500153244</v>
      </c>
      <c r="O5" s="10">
        <f>N5*24</f>
        <v>4.4285806800367791</v>
      </c>
      <c r="P5" s="10" t="s">
        <v>126</v>
      </c>
      <c r="R5">
        <f>-8.696+SUM(S5:AG5)</f>
        <v>0.63825839919999439</v>
      </c>
      <c r="S5">
        <f>$S$3*INDEX(Descriptors!I$5:I$53,MATCH(SingleSite_QSAR1_MolGpKa!$A5,Descriptors!$B$5:$B$53,0))</f>
        <v>12.295539999999999</v>
      </c>
      <c r="T5">
        <f>$T$3*INDEX(Descriptors!K$5:K$53,MATCH(SingleSite_QSAR1_MolGpKa!$A5,Descriptors!$B$5:$B$53,0))</f>
        <v>-4.1827914648000002</v>
      </c>
      <c r="U5">
        <f>$U$3*INDEX(Descriptors!T$5:T$53,MATCH(SingleSite_QSAR1_MolGpKa!$A5,Descriptors!$B$5:$B$53,0))</f>
        <v>-4.1186631360000003</v>
      </c>
      <c r="V5">
        <f>$V$3*INDEX(Descriptors!O$5:O$53,MATCH(SingleSite_QSAR1_MolGpKa!$A5,Descriptors!$B$5:$B$53,0))</f>
        <v>-13.387136</v>
      </c>
      <c r="W5">
        <f>$W$3*INDEX(Descriptors!X$5:X$53,MATCH(SingleSite_QSAR1_MolGpKa!$A5,Descriptors!$B$5:$B$53,0))</f>
        <v>-11.131219</v>
      </c>
      <c r="X5">
        <f>$X$3*INDEX(Descriptors!Y$5:Y$53,MATCH(SingleSite_QSAR1_MolGpKa!$A5,Descriptors!$B$5:$B$53,0))</f>
        <v>8.2553159999999988</v>
      </c>
      <c r="Y5">
        <f>$Y$3*INDEX(Descriptors!AA$5:AA$53,MATCH(SingleSite_QSAR1_MolGpKa!$A5,Descriptors!$B$5:$B$53,0))</f>
        <v>23.234245999999999</v>
      </c>
      <c r="Z5">
        <f>$Z$3*INDEX(Descriptors!AB$5:AB$53,MATCH(SingleSite_QSAR1_MolGpKa!$A5,Descriptors!$B$5:$B$53,0))</f>
        <v>-1.619254</v>
      </c>
      <c r="AA5">
        <f>$AA$3*INDEX(Descriptors!P$5:P$53,MATCH(SingleSite_QSAR1_MolGpKa!$A5,Descriptors!$B$5:$B$53,0))</f>
        <v>-0.64046000000000003</v>
      </c>
      <c r="AB5">
        <f>$AB$3*INDEX(Descriptors!Q$5:Q$53,MATCH(SingleSite_QSAR1_MolGpKa!$A5,Descriptors!$B$5:$B$53,0))</f>
        <v>0.58101999999999998</v>
      </c>
      <c r="AC5">
        <f>$AC$3*INDEX(Descriptors!R$5:R$53,MATCH(SingleSite_QSAR1_MolGpKa!$A5,Descriptors!$B$5:$B$53,0))</f>
        <v>-0.14280000000000001</v>
      </c>
      <c r="AD5">
        <f>$AD$3*INDEX(Descriptors!AC$5:AC$53,MATCH(SingleSite_QSAR1_MolGpKa!$A5,Descriptors!$B$5:$B$53,0))</f>
        <v>0</v>
      </c>
      <c r="AE5">
        <f>$AE$3*INDEX(Descriptors!AD$5:AD$53,MATCH(SingleSite_QSAR1_MolGpKa!$A5,Descriptors!$B$5:$B$53,0))</f>
        <v>0.52889999999999993</v>
      </c>
      <c r="AF5">
        <f>$AF$3*INDEX(Descriptors!AE$5:AE$53,MATCH(SingleSite_QSAR1_MolGpKa!$A5,Descriptors!$B$5:$B$53,0))</f>
        <v>-0.58491000000000004</v>
      </c>
      <c r="AG5">
        <f>$AG$3*INDEX(Descriptors!Z$5:Z$53,MATCH(SingleSite_QSAR1_MolGpKa!$A5,Descriptors!$B$5:$B$53,0))</f>
        <v>0.24647000000000002</v>
      </c>
    </row>
    <row r="6" spans="1:33" x14ac:dyDescent="0.3">
      <c r="A6" t="s">
        <v>127</v>
      </c>
      <c r="B6" t="s">
        <v>123</v>
      </c>
      <c r="C6" t="s">
        <v>124</v>
      </c>
      <c r="D6" s="37" t="s">
        <v>125</v>
      </c>
      <c r="E6" s="2" t="s">
        <v>416</v>
      </c>
      <c r="G6" s="10">
        <v>6.1478985874030796</v>
      </c>
      <c r="H6" t="s">
        <v>126</v>
      </c>
      <c r="I6">
        <v>0.49579626529114723</v>
      </c>
      <c r="J6" s="10">
        <f t="shared" ref="J6:J36" si="2">I6-5</f>
        <v>-4.5042037347088524</v>
      </c>
      <c r="L6" s="10">
        <f t="shared" ref="L6:L36" si="3">R6-5</f>
        <v>-4.3617416008000056</v>
      </c>
      <c r="M6">
        <f t="shared" si="0"/>
        <v>4.3476882866064139E-5</v>
      </c>
      <c r="N6">
        <f t="shared" si="1"/>
        <v>0.18452419500153244</v>
      </c>
      <c r="O6" s="10">
        <f>N6*24</f>
        <v>4.4285806800367791</v>
      </c>
      <c r="P6" s="10" t="s">
        <v>126</v>
      </c>
      <c r="R6">
        <f t="shared" ref="R6:R36" si="4">-8.696+SUM(S6:AG6)</f>
        <v>0.63825839919999439</v>
      </c>
      <c r="S6">
        <f>$S$3*INDEX(Descriptors!I$5:I$53,MATCH(SingleSite_QSAR1_MolGpKa!$A6,Descriptors!$B$5:$B$53,0))</f>
        <v>12.295539999999999</v>
      </c>
      <c r="T6">
        <f>$T$3*INDEX(Descriptors!K$5:K$53,MATCH(SingleSite_QSAR1_MolGpKa!$A6,Descriptors!$B$5:$B$53,0))</f>
        <v>-4.1827914648000002</v>
      </c>
      <c r="U6">
        <f>$U$3*INDEX(Descriptors!T$5:T$53,MATCH(SingleSite_QSAR1_MolGpKa!$A6,Descriptors!$B$5:$B$53,0))</f>
        <v>-4.1186631360000003</v>
      </c>
      <c r="V6">
        <f>$V$3*INDEX(Descriptors!O$5:O$53,MATCH(SingleSite_QSAR1_MolGpKa!$A6,Descriptors!$B$5:$B$53,0))</f>
        <v>-13.387136</v>
      </c>
      <c r="W6">
        <f>$W$3*INDEX(Descriptors!X$5:X$53,MATCH(SingleSite_QSAR1_MolGpKa!$A6,Descriptors!$B$5:$B$53,0))</f>
        <v>-11.131219</v>
      </c>
      <c r="X6">
        <f>$X$3*INDEX(Descriptors!Y$5:Y$53,MATCH(SingleSite_QSAR1_MolGpKa!$A6,Descriptors!$B$5:$B$53,0))</f>
        <v>8.2553159999999988</v>
      </c>
      <c r="Y6">
        <f>$Y$3*INDEX(Descriptors!AA$5:AA$53,MATCH(SingleSite_QSAR1_MolGpKa!$A6,Descriptors!$B$5:$B$53,0))</f>
        <v>23.234245999999999</v>
      </c>
      <c r="Z6">
        <f>$Z$3*INDEX(Descriptors!AB$5:AB$53,MATCH(SingleSite_QSAR1_MolGpKa!$A6,Descriptors!$B$5:$B$53,0))</f>
        <v>-1.619254</v>
      </c>
      <c r="AA6">
        <f>$AA$3*INDEX(Descriptors!P$5:P$53,MATCH(SingleSite_QSAR1_MolGpKa!$A6,Descriptors!$B$5:$B$53,0))</f>
        <v>-0.64046000000000003</v>
      </c>
      <c r="AB6">
        <f>$AB$3*INDEX(Descriptors!Q$5:Q$53,MATCH(SingleSite_QSAR1_MolGpKa!$A6,Descriptors!$B$5:$B$53,0))</f>
        <v>0.58101999999999998</v>
      </c>
      <c r="AC6">
        <f>$AC$3*INDEX(Descriptors!R$5:R$53,MATCH(SingleSite_QSAR1_MolGpKa!$A6,Descriptors!$B$5:$B$53,0))</f>
        <v>-0.14280000000000001</v>
      </c>
      <c r="AD6">
        <f>$AD$3*INDEX(Descriptors!AC$5:AC$53,MATCH(SingleSite_QSAR1_MolGpKa!$A6,Descriptors!$B$5:$B$53,0))</f>
        <v>0</v>
      </c>
      <c r="AE6">
        <f>$AE$3*INDEX(Descriptors!AD$5:AD$53,MATCH(SingleSite_QSAR1_MolGpKa!$A6,Descriptors!$B$5:$B$53,0))</f>
        <v>0.52889999999999993</v>
      </c>
      <c r="AF6">
        <f>$AF$3*INDEX(Descriptors!AE$5:AE$53,MATCH(SingleSite_QSAR1_MolGpKa!$A6,Descriptors!$B$5:$B$53,0))</f>
        <v>-0.58491000000000004</v>
      </c>
      <c r="AG6">
        <f>$AG$3*INDEX(Descriptors!Z$5:Z$53,MATCH(SingleSite_QSAR1_MolGpKa!$A6,Descriptors!$B$5:$B$53,0))</f>
        <v>0.24647000000000002</v>
      </c>
    </row>
    <row r="7" spans="1:33" x14ac:dyDescent="0.3">
      <c r="A7" s="2" t="s">
        <v>128</v>
      </c>
      <c r="B7" t="s">
        <v>129</v>
      </c>
      <c r="C7" s="42" t="s">
        <v>130</v>
      </c>
      <c r="D7" s="37" t="s">
        <v>125</v>
      </c>
      <c r="E7" t="s">
        <v>416</v>
      </c>
      <c r="G7" s="10">
        <v>4.7307342380558639</v>
      </c>
      <c r="H7" t="s">
        <v>126</v>
      </c>
      <c r="I7">
        <v>0.60959440922522001</v>
      </c>
      <c r="J7" s="10">
        <f t="shared" si="2"/>
        <v>-4.3904055907747797</v>
      </c>
      <c r="L7" s="10">
        <f t="shared" si="3"/>
        <v>-4.0692054639999942</v>
      </c>
      <c r="M7">
        <f t="shared" si="0"/>
        <v>8.5269660922302929E-5</v>
      </c>
      <c r="N7">
        <f t="shared" si="1"/>
        <v>9.4084305311668573E-2</v>
      </c>
      <c r="O7" s="10">
        <f>N7*24</f>
        <v>2.2580233274800459</v>
      </c>
      <c r="P7" s="10" t="s">
        <v>126</v>
      </c>
      <c r="R7">
        <f t="shared" si="4"/>
        <v>0.93079453600000583</v>
      </c>
      <c r="S7">
        <f>$S$3*INDEX(Descriptors!I$5:I$53,MATCH(SingleSite_QSAR1_MolGpKa!$A7,Descriptors!$B$5:$B$53,0))</f>
        <v>12.470940000000001</v>
      </c>
      <c r="T7">
        <f>$T$3*INDEX(Descriptors!K$5:K$53,MATCH(SingleSite_QSAR1_MolGpKa!$A7,Descriptors!$B$5:$B$53,0))</f>
        <v>-3.9304493280000004</v>
      </c>
      <c r="U7">
        <f>$U$3*INDEX(Descriptors!T$5:T$53,MATCH(SingleSite_QSAR1_MolGpKa!$A7,Descriptors!$B$5:$B$53,0))</f>
        <v>-4.1186631360000003</v>
      </c>
      <c r="V7">
        <f>$V$3*INDEX(Descriptors!O$5:O$53,MATCH(SingleSite_QSAR1_MolGpKa!$A7,Descriptors!$B$5:$B$53,0))</f>
        <v>-15.563295999999998</v>
      </c>
      <c r="W7">
        <f>$W$3*INDEX(Descriptors!X$5:X$53,MATCH(SingleSite_QSAR1_MolGpKa!$A7,Descriptors!$B$5:$B$53,0))</f>
        <v>-11.131219</v>
      </c>
      <c r="X7">
        <f>$X$3*INDEX(Descriptors!Y$5:Y$53,MATCH(SingleSite_QSAR1_MolGpKa!$A7,Descriptors!$B$5:$B$53,0))</f>
        <v>8.2553159999999988</v>
      </c>
      <c r="Y7">
        <f>$Y$3*INDEX(Descriptors!AA$5:AA$53,MATCH(SingleSite_QSAR1_MolGpKa!$A7,Descriptors!$B$5:$B$53,0))</f>
        <v>24.866328000000003</v>
      </c>
      <c r="Z7">
        <f>$Z$3*INDEX(Descriptors!AB$5:AB$53,MATCH(SingleSite_QSAR1_MolGpKa!$A7,Descriptors!$B$5:$B$53,0))</f>
        <v>-1.014832</v>
      </c>
      <c r="AA7">
        <f>$AA$3*INDEX(Descriptors!P$5:P$53,MATCH(SingleSite_QSAR1_MolGpKa!$A7,Descriptors!$B$5:$B$53,0))</f>
        <v>1.1566100000000001</v>
      </c>
      <c r="AB7">
        <f>$AB$3*INDEX(Descriptors!Q$5:Q$53,MATCH(SingleSite_QSAR1_MolGpKa!$A7,Descriptors!$B$5:$B$53,0))</f>
        <v>-0.40810000000000002</v>
      </c>
      <c r="AC7">
        <f>$AC$3*INDEX(Descriptors!R$5:R$53,MATCH(SingleSite_QSAR1_MolGpKa!$A7,Descriptors!$B$5:$B$53,0))</f>
        <v>-0.13775999999999999</v>
      </c>
      <c r="AD7">
        <f>$AD$3*INDEX(Descriptors!AC$5:AC$53,MATCH(SingleSite_QSAR1_MolGpKa!$A7,Descriptors!$B$5:$B$53,0))</f>
        <v>-0.85799999999999987</v>
      </c>
      <c r="AE7">
        <f>$AE$3*INDEX(Descriptors!AD$5:AD$53,MATCH(SingleSite_QSAR1_MolGpKa!$A7,Descriptors!$B$5:$B$53,0))</f>
        <v>0.98939999999999984</v>
      </c>
      <c r="AF7">
        <f>$AF$3*INDEX(Descriptors!AE$5:AE$53,MATCH(SingleSite_QSAR1_MolGpKa!$A7,Descriptors!$B$5:$B$53,0))</f>
        <v>-1.1959500000000001</v>
      </c>
      <c r="AG7">
        <f>$AG$3*INDEX(Descriptors!Z$5:Z$53,MATCH(SingleSite_QSAR1_MolGpKa!$A7,Descriptors!$B$5:$B$53,0))</f>
        <v>0.24647000000000002</v>
      </c>
    </row>
    <row r="8" spans="1:33" ht="13.5" customHeight="1" x14ac:dyDescent="0.3">
      <c r="A8" t="s">
        <v>131</v>
      </c>
      <c r="B8" t="s">
        <v>132</v>
      </c>
      <c r="C8" s="42" t="s">
        <v>130</v>
      </c>
      <c r="D8" t="s">
        <v>133</v>
      </c>
      <c r="E8" t="s">
        <v>416</v>
      </c>
      <c r="G8" s="10">
        <v>13.511640946587621</v>
      </c>
      <c r="H8" t="s">
        <v>134</v>
      </c>
      <c r="I8">
        <v>1.9319661147281728</v>
      </c>
      <c r="J8" s="10">
        <f t="shared" si="2"/>
        <v>-3.0680338852718272</v>
      </c>
      <c r="L8" s="10">
        <f t="shared" si="3"/>
        <v>-3.2138877279999978</v>
      </c>
      <c r="M8">
        <f t="shared" si="0"/>
        <v>6.1109998350892083E-4</v>
      </c>
      <c r="N8">
        <f t="shared" si="1"/>
        <v>1.3128026556262034E-2</v>
      </c>
      <c r="O8" s="10">
        <f>N8*1440</f>
        <v>18.904358241017327</v>
      </c>
      <c r="P8" s="10" t="s">
        <v>134</v>
      </c>
      <c r="R8">
        <f t="shared" si="4"/>
        <v>1.7861122720000022</v>
      </c>
      <c r="S8">
        <f>$S$3*INDEX(Descriptors!I$5:I$53,MATCH(SingleSite_QSAR1_MolGpKa!$A8,Descriptors!$B$5:$B$53,0))</f>
        <v>12.52356</v>
      </c>
      <c r="T8">
        <f>$T$3*INDEX(Descriptors!K$5:K$53,MATCH(SingleSite_QSAR1_MolGpKa!$A8,Descriptors!$B$5:$B$53,0))</f>
        <v>-3.9304493280000004</v>
      </c>
      <c r="U8">
        <f>$U$3*INDEX(Descriptors!T$5:T$53,MATCH(SingleSite_QSAR1_MolGpKa!$A8,Descriptors!$B$5:$B$53,0))</f>
        <v>-3.0529464000000002</v>
      </c>
      <c r="V8">
        <f>$V$3*INDEX(Descriptors!O$5:O$53,MATCH(SingleSite_QSAR1_MolGpKa!$A8,Descriptors!$B$5:$B$53,0))</f>
        <v>-15.563295999999998</v>
      </c>
      <c r="W8">
        <f>$W$3*INDEX(Descriptors!X$5:X$53,MATCH(SingleSite_QSAR1_MolGpKa!$A8,Descriptors!$B$5:$B$53,0))</f>
        <v>-13.517843999999998</v>
      </c>
      <c r="X8">
        <f>$X$3*INDEX(Descriptors!Y$5:Y$53,MATCH(SingleSite_QSAR1_MolGpKa!$A8,Descriptors!$B$5:$B$53,0))</f>
        <v>9.5966319999999996</v>
      </c>
      <c r="Y8">
        <f>$Y$3*INDEX(Descriptors!AA$5:AA$53,MATCH(SingleSite_QSAR1_MolGpKa!$A8,Descriptors!$B$5:$B$53,0))</f>
        <v>25.416467999999998</v>
      </c>
      <c r="Z8">
        <f>$Z$3*INDEX(Descriptors!AB$5:AB$53,MATCH(SingleSite_QSAR1_MolGpKa!$A8,Descriptors!$B$5:$B$53,0))</f>
        <v>-1.014832</v>
      </c>
      <c r="AA8">
        <f>$AA$3*INDEX(Descriptors!P$5:P$53,MATCH(SingleSite_QSAR1_MolGpKa!$A8,Descriptors!$B$5:$B$53,0))</f>
        <v>1.1566100000000001</v>
      </c>
      <c r="AB8">
        <f>$AB$3*INDEX(Descriptors!Q$5:Q$53,MATCH(SingleSite_QSAR1_MolGpKa!$A8,Descriptors!$B$5:$B$53,0))</f>
        <v>-0.40810000000000002</v>
      </c>
      <c r="AC8">
        <f>$AC$3*INDEX(Descriptors!R$5:R$53,MATCH(SingleSite_QSAR1_MolGpKa!$A8,Descriptors!$B$5:$B$53,0))</f>
        <v>-0.13775999999999999</v>
      </c>
      <c r="AD8">
        <f>$AD$3*INDEX(Descriptors!AC$5:AC$53,MATCH(SingleSite_QSAR1_MolGpKa!$A8,Descriptors!$B$5:$B$53,0))</f>
        <v>-0.85799999999999987</v>
      </c>
      <c r="AE8">
        <f>$AE$3*INDEX(Descriptors!AD$5:AD$53,MATCH(SingleSite_QSAR1_MolGpKa!$A8,Descriptors!$B$5:$B$53,0))</f>
        <v>1.23</v>
      </c>
      <c r="AF8">
        <f>$AF$3*INDEX(Descriptors!AE$5:AE$53,MATCH(SingleSite_QSAR1_MolGpKa!$A8,Descriptors!$B$5:$B$53,0))</f>
        <v>-1.30583</v>
      </c>
      <c r="AG8">
        <f>$AG$3*INDEX(Descriptors!Z$5:Z$53,MATCH(SingleSite_QSAR1_MolGpKa!$A8,Descriptors!$B$5:$B$53,0))</f>
        <v>0.34789999999999999</v>
      </c>
    </row>
    <row r="9" spans="1:33" x14ac:dyDescent="0.3">
      <c r="A9" t="s">
        <v>135</v>
      </c>
      <c r="B9" t="s">
        <v>136</v>
      </c>
      <c r="C9" s="40" t="s">
        <v>65</v>
      </c>
      <c r="D9" t="s">
        <v>137</v>
      </c>
      <c r="E9" t="s">
        <v>416</v>
      </c>
      <c r="G9" s="10">
        <v>0.11289042028663608</v>
      </c>
      <c r="H9" t="s">
        <v>138</v>
      </c>
      <c r="I9">
        <v>5.7881683711411673</v>
      </c>
      <c r="J9" s="10">
        <f t="shared" si="2"/>
        <v>0.78816837114116733</v>
      </c>
      <c r="L9" s="10">
        <f t="shared" si="3"/>
        <v>2.6518629164800078</v>
      </c>
      <c r="M9">
        <f t="shared" si="0"/>
        <v>448.60376738754184</v>
      </c>
      <c r="N9">
        <f t="shared" si="1"/>
        <v>1.7883346942795197E-8</v>
      </c>
      <c r="O9" s="10">
        <f t="shared" ref="O9:O16" si="5">N9*86400</f>
        <v>1.545121175857505E-3</v>
      </c>
      <c r="P9" t="s">
        <v>138</v>
      </c>
      <c r="R9">
        <f t="shared" si="4"/>
        <v>7.6518629164800078</v>
      </c>
      <c r="S9">
        <f>$S$3*INDEX(Descriptors!I$5:I$53,MATCH(SingleSite_QSAR1_MolGpKa!$A9,Descriptors!$B$5:$B$53,0))</f>
        <v>14.87392</v>
      </c>
      <c r="T9">
        <f>$T$3*INDEX(Descriptors!K$5:K$53,MATCH(SingleSite_QSAR1_MolGpKa!$A9,Descriptors!$B$5:$B$53,0))</f>
        <v>0.37996047648000003</v>
      </c>
      <c r="U9">
        <f>$U$3*INDEX(Descriptors!T$5:T$53,MATCH(SingleSite_QSAR1_MolGpKa!$A9,Descriptors!$B$5:$B$53,0))</f>
        <v>-3.4376025600000002</v>
      </c>
      <c r="V9">
        <f>$V$3*INDEX(Descriptors!O$5:O$53,MATCH(SingleSite_QSAR1_MolGpKa!$A9,Descriptors!$B$5:$B$53,0))</f>
        <v>-15.143071999999998</v>
      </c>
      <c r="W9">
        <f>$W$3*INDEX(Descriptors!X$5:X$53,MATCH(SingleSite_QSAR1_MolGpKa!$A9,Descriptors!$B$5:$B$53,0))</f>
        <v>-13.441471999999999</v>
      </c>
      <c r="X9">
        <f>$X$3*INDEX(Descriptors!Y$5:Y$53,MATCH(SingleSite_QSAR1_MolGpKa!$A9,Descriptors!$B$5:$B$53,0))</f>
        <v>9.3200719999999997</v>
      </c>
      <c r="Y9">
        <f>$Y$3*INDEX(Descriptors!AA$5:AA$53,MATCH(SingleSite_QSAR1_MolGpKa!$A9,Descriptors!$B$5:$B$53,0))</f>
        <v>24.939680000000003</v>
      </c>
      <c r="Z9">
        <f>$Z$3*INDEX(Descriptors!AB$5:AB$53,MATCH(SingleSite_QSAR1_MolGpKa!$A9,Descriptors!$B$5:$B$53,0))</f>
        <v>-1.5782129999999999</v>
      </c>
      <c r="AA9">
        <f>$AA$3*INDEX(Descriptors!P$5:P$53,MATCH(SingleSite_QSAR1_MolGpKa!$A9,Descriptors!$B$5:$B$53,0))</f>
        <v>2.4251300000000002</v>
      </c>
      <c r="AB9">
        <f>$AB$3*INDEX(Descriptors!Q$5:Q$53,MATCH(SingleSite_QSAR1_MolGpKa!$A9,Descriptors!$B$5:$B$53,0))</f>
        <v>-1.56948</v>
      </c>
      <c r="AC9">
        <f>$AC$3*INDEX(Descriptors!R$5:R$53,MATCH(SingleSite_QSAR1_MolGpKa!$A9,Descriptors!$B$5:$B$53,0))</f>
        <v>-0.15540000000000001</v>
      </c>
      <c r="AD9">
        <f>$AD$3*INDEX(Descriptors!AC$5:AC$53,MATCH(SingleSite_QSAR1_MolGpKa!$A9,Descriptors!$B$5:$B$53,0))</f>
        <v>-0.85799999999999987</v>
      </c>
      <c r="AE9">
        <f>$AE$3*INDEX(Descriptors!AD$5:AD$53,MATCH(SingleSite_QSAR1_MolGpKa!$A9,Descriptors!$B$5:$B$53,0))</f>
        <v>1.0407</v>
      </c>
      <c r="AF9">
        <f>$AF$3*INDEX(Descriptors!AE$5:AE$53,MATCH(SingleSite_QSAR1_MolGpKa!$A9,Descriptors!$B$5:$B$53,0))</f>
        <v>-1.0706600000000002</v>
      </c>
      <c r="AG9">
        <f>$AG$3*INDEX(Descriptors!Z$5:Z$53,MATCH(SingleSite_QSAR1_MolGpKa!$A9,Descriptors!$B$5:$B$53,0))</f>
        <v>0.62229999999999996</v>
      </c>
    </row>
    <row r="10" spans="1:33" x14ac:dyDescent="0.3">
      <c r="A10" t="s">
        <v>139</v>
      </c>
      <c r="B10" t="s">
        <v>140</v>
      </c>
      <c r="C10" s="40" t="s">
        <v>141</v>
      </c>
      <c r="D10" t="s">
        <v>142</v>
      </c>
      <c r="E10" t="s">
        <v>416</v>
      </c>
      <c r="G10" s="10">
        <v>8.1450902533483638E-2</v>
      </c>
      <c r="H10" t="s">
        <v>138</v>
      </c>
      <c r="I10">
        <v>5.9299295600845872</v>
      </c>
      <c r="J10" s="10">
        <f t="shared" si="2"/>
        <v>0.92992956008458716</v>
      </c>
      <c r="L10" s="10">
        <f t="shared" si="3"/>
        <v>2.797513356480005</v>
      </c>
      <c r="M10">
        <f t="shared" si="0"/>
        <v>627.35498963356872</v>
      </c>
      <c r="N10">
        <f t="shared" si="1"/>
        <v>1.2787874400620102E-8</v>
      </c>
      <c r="O10" s="10">
        <f t="shared" si="5"/>
        <v>1.1048723482135769E-3</v>
      </c>
      <c r="P10" t="s">
        <v>138</v>
      </c>
      <c r="R10">
        <f t="shared" si="4"/>
        <v>7.797513356480005</v>
      </c>
      <c r="S10">
        <f>$S$3*INDEX(Descriptors!I$5:I$53,MATCH(SingleSite_QSAR1_MolGpKa!$A10,Descriptors!$B$5:$B$53,0))</f>
        <v>14.87392</v>
      </c>
      <c r="T10">
        <f>$T$3*INDEX(Descriptors!K$5:K$53,MATCH(SingleSite_QSAR1_MolGpKa!$A10,Descriptors!$B$5:$B$53,0))</f>
        <v>0.37996047648000003</v>
      </c>
      <c r="U10">
        <f>$U$3*INDEX(Descriptors!T$5:T$53,MATCH(SingleSite_QSAR1_MolGpKa!$A10,Descriptors!$B$5:$B$53,0))</f>
        <v>-3.3997051200000001</v>
      </c>
      <c r="V10">
        <f>$V$3*INDEX(Descriptors!O$5:O$53,MATCH(SingleSite_QSAR1_MolGpKa!$A10,Descriptors!$B$5:$B$53,0))</f>
        <v>-15.143071999999998</v>
      </c>
      <c r="W10">
        <f>$W$3*INDEX(Descriptors!X$5:X$53,MATCH(SingleSite_QSAR1_MolGpKa!$A10,Descriptors!$B$5:$B$53,0))</f>
        <v>-13.250541999999999</v>
      </c>
      <c r="X10">
        <f>$X$3*INDEX(Descriptors!Y$5:Y$53,MATCH(SingleSite_QSAR1_MolGpKa!$A10,Descriptors!$B$5:$B$53,0))</f>
        <v>9.2647600000000008</v>
      </c>
      <c r="Y10">
        <f>$Y$3*INDEX(Descriptors!AA$5:AA$53,MATCH(SingleSite_QSAR1_MolGpKa!$A10,Descriptors!$B$5:$B$53,0))</f>
        <v>24.884665999999999</v>
      </c>
      <c r="Z10">
        <f>$Z$3*INDEX(Descriptors!AB$5:AB$53,MATCH(SingleSite_QSAR1_MolGpKa!$A10,Descriptors!$B$5:$B$53,0))</f>
        <v>-1.5819439999999998</v>
      </c>
      <c r="AA10">
        <f>$AA$3*INDEX(Descriptors!P$5:P$53,MATCH(SingleSite_QSAR1_MolGpKa!$A10,Descriptors!$B$5:$B$53,0))</f>
        <v>2.4251300000000002</v>
      </c>
      <c r="AB10">
        <f>$AB$3*INDEX(Descriptors!Q$5:Q$53,MATCH(SingleSite_QSAR1_MolGpKa!$A10,Descriptors!$B$5:$B$53,0))</f>
        <v>-1.56948</v>
      </c>
      <c r="AC10">
        <f>$AC$3*INDEX(Descriptors!R$5:R$53,MATCH(SingleSite_QSAR1_MolGpKa!$A10,Descriptors!$B$5:$B$53,0))</f>
        <v>-0.15540000000000001</v>
      </c>
      <c r="AD10">
        <f>$AD$3*INDEX(Descriptors!AC$5:AC$53,MATCH(SingleSite_QSAR1_MolGpKa!$A10,Descriptors!$B$5:$B$53,0))</f>
        <v>-0.85799999999999987</v>
      </c>
      <c r="AE10">
        <f>$AE$3*INDEX(Descriptors!AD$5:AD$53,MATCH(SingleSite_QSAR1_MolGpKa!$A10,Descriptors!$B$5:$B$53,0))</f>
        <v>1.04325</v>
      </c>
      <c r="AF10">
        <f>$AF$3*INDEX(Descriptors!AE$5:AE$53,MATCH(SingleSite_QSAR1_MolGpKa!$A10,Descriptors!$B$5:$B$53,0))</f>
        <v>-0.95609</v>
      </c>
      <c r="AG10">
        <f>$AG$3*INDEX(Descriptors!Z$5:Z$53,MATCH(SingleSite_QSAR1_MolGpKa!$A10,Descriptors!$B$5:$B$53,0))</f>
        <v>0.53605999999999998</v>
      </c>
    </row>
    <row r="11" spans="1:33" x14ac:dyDescent="0.3">
      <c r="A11" t="s">
        <v>143</v>
      </c>
      <c r="B11" t="s">
        <v>144</v>
      </c>
      <c r="C11" s="40" t="s">
        <v>65</v>
      </c>
      <c r="D11" t="s">
        <v>145</v>
      </c>
      <c r="E11" t="s">
        <v>416</v>
      </c>
      <c r="G11" s="10">
        <v>9.5474818258945673E-2</v>
      </c>
      <c r="H11" t="s">
        <v>138</v>
      </c>
      <c r="I11">
        <v>5.8609366207000937</v>
      </c>
      <c r="J11" s="10">
        <f t="shared" si="2"/>
        <v>0.86093662070009369</v>
      </c>
      <c r="L11" s="10">
        <f t="shared" si="3"/>
        <v>2.9679586924800052</v>
      </c>
      <c r="M11">
        <f t="shared" si="0"/>
        <v>928.87803319882346</v>
      </c>
      <c r="N11">
        <f t="shared" si="1"/>
        <v>8.6368032457488467E-9</v>
      </c>
      <c r="O11" s="10">
        <f t="shared" si="5"/>
        <v>7.4621980043270038E-4</v>
      </c>
      <c r="P11" t="s">
        <v>138</v>
      </c>
      <c r="R11">
        <f t="shared" si="4"/>
        <v>7.9679586924800052</v>
      </c>
      <c r="S11">
        <f>$S$3*INDEX(Descriptors!I$5:I$53,MATCH(SingleSite_QSAR1_MolGpKa!$A11,Descriptors!$B$5:$B$53,0))</f>
        <v>14.87392</v>
      </c>
      <c r="T11">
        <f>$T$3*INDEX(Descriptors!K$5:K$53,MATCH(SingleSite_QSAR1_MolGpKa!$A11,Descriptors!$B$5:$B$53,0))</f>
        <v>0.37996047648000003</v>
      </c>
      <c r="U11">
        <f>$U$3*INDEX(Descriptors!T$5:T$53,MATCH(SingleSite_QSAR1_MolGpKa!$A11,Descriptors!$B$5:$B$53,0))</f>
        <v>-3.3403167840000001</v>
      </c>
      <c r="V11">
        <f>$V$3*INDEX(Descriptors!O$5:O$53,MATCH(SingleSite_QSAR1_MolGpKa!$A11,Descriptors!$B$5:$B$53,0))</f>
        <v>-15.143071999999998</v>
      </c>
      <c r="W11">
        <f>$W$3*INDEX(Descriptors!X$5:X$53,MATCH(SingleSite_QSAR1_MolGpKa!$A11,Descriptors!$B$5:$B$53,0))</f>
        <v>-13.307820999999999</v>
      </c>
      <c r="X11">
        <f>$X$3*INDEX(Descriptors!Y$5:Y$53,MATCH(SingleSite_QSAR1_MolGpKa!$A11,Descriptors!$B$5:$B$53,0))</f>
        <v>9.2993299999999994</v>
      </c>
      <c r="Y11">
        <f>$Y$3*INDEX(Descriptors!AA$5:AA$53,MATCH(SingleSite_QSAR1_MolGpKa!$A11,Descriptors!$B$5:$B$53,0))</f>
        <v>24.921342000000003</v>
      </c>
      <c r="Z11">
        <f>$Z$3*INDEX(Descriptors!AB$5:AB$53,MATCH(SingleSite_QSAR1_MolGpKa!$A11,Descriptors!$B$5:$B$53,0))</f>
        <v>-1.5819439999999998</v>
      </c>
      <c r="AA11">
        <f>$AA$3*INDEX(Descriptors!P$5:P$53,MATCH(SingleSite_QSAR1_MolGpKa!$A11,Descriptors!$B$5:$B$53,0))</f>
        <v>2.4251300000000002</v>
      </c>
      <c r="AB11">
        <f>$AB$3*INDEX(Descriptors!Q$5:Q$53,MATCH(SingleSite_QSAR1_MolGpKa!$A11,Descriptors!$B$5:$B$53,0))</f>
        <v>-1.56948</v>
      </c>
      <c r="AC11">
        <f>$AC$3*INDEX(Descriptors!R$5:R$53,MATCH(SingleSite_QSAR1_MolGpKa!$A11,Descriptors!$B$5:$B$53,0))</f>
        <v>-0.15540000000000001</v>
      </c>
      <c r="AD11">
        <f>$AD$3*INDEX(Descriptors!AC$5:AC$53,MATCH(SingleSite_QSAR1_MolGpKa!$A11,Descriptors!$B$5:$B$53,0))</f>
        <v>-0.85799999999999987</v>
      </c>
      <c r="AE11">
        <f>$AE$3*INDEX(Descriptors!AD$5:AD$53,MATCH(SingleSite_QSAR1_MolGpKa!$A11,Descriptors!$B$5:$B$53,0))</f>
        <v>1.1519999999999999</v>
      </c>
      <c r="AF11">
        <f>$AF$3*INDEX(Descriptors!AE$5:AE$53,MATCH(SingleSite_QSAR1_MolGpKa!$A11,Descriptors!$B$5:$B$53,0))</f>
        <v>-0.95207000000000008</v>
      </c>
      <c r="AG11">
        <f>$AG$3*INDEX(Descriptors!Z$5:Z$53,MATCH(SingleSite_QSAR1_MolGpKa!$A11,Descriptors!$B$5:$B$53,0))</f>
        <v>0.52037999999999995</v>
      </c>
    </row>
    <row r="12" spans="1:33" x14ac:dyDescent="0.3">
      <c r="A12" t="s">
        <v>143</v>
      </c>
      <c r="B12" t="s">
        <v>144</v>
      </c>
      <c r="C12" s="40" t="s">
        <v>65</v>
      </c>
      <c r="D12" t="s">
        <v>145</v>
      </c>
      <c r="E12" t="s">
        <v>416</v>
      </c>
      <c r="G12" s="10">
        <v>5.3764014871504444E-2</v>
      </c>
      <c r="H12" t="s">
        <v>138</v>
      </c>
      <c r="I12">
        <v>6.1103337684950061</v>
      </c>
      <c r="J12" s="10">
        <f t="shared" si="2"/>
        <v>1.1103337684950061</v>
      </c>
      <c r="L12" s="10">
        <f t="shared" si="3"/>
        <v>2.9679586924800052</v>
      </c>
      <c r="M12">
        <f t="shared" si="0"/>
        <v>928.87803319882346</v>
      </c>
      <c r="N12">
        <f t="shared" si="1"/>
        <v>8.6368032457488467E-9</v>
      </c>
      <c r="O12" s="10">
        <f t="shared" si="5"/>
        <v>7.4621980043270038E-4</v>
      </c>
      <c r="P12" t="s">
        <v>138</v>
      </c>
      <c r="R12">
        <f t="shared" si="4"/>
        <v>7.9679586924800052</v>
      </c>
      <c r="S12">
        <f>$S$3*INDEX(Descriptors!I$5:I$53,MATCH(SingleSite_QSAR1_MolGpKa!$A12,Descriptors!$B$5:$B$53,0))</f>
        <v>14.87392</v>
      </c>
      <c r="T12">
        <f>$T$3*INDEX(Descriptors!K$5:K$53,MATCH(SingleSite_QSAR1_MolGpKa!$A12,Descriptors!$B$5:$B$53,0))</f>
        <v>0.37996047648000003</v>
      </c>
      <c r="U12">
        <f>$U$3*INDEX(Descriptors!T$5:T$53,MATCH(SingleSite_QSAR1_MolGpKa!$A12,Descriptors!$B$5:$B$53,0))</f>
        <v>-3.3403167840000001</v>
      </c>
      <c r="V12">
        <f>$V$3*INDEX(Descriptors!O$5:O$53,MATCH(SingleSite_QSAR1_MolGpKa!$A12,Descriptors!$B$5:$B$53,0))</f>
        <v>-15.143071999999998</v>
      </c>
      <c r="W12">
        <f>$W$3*INDEX(Descriptors!X$5:X$53,MATCH(SingleSite_QSAR1_MolGpKa!$A12,Descriptors!$B$5:$B$53,0))</f>
        <v>-13.307820999999999</v>
      </c>
      <c r="X12">
        <f>$X$3*INDEX(Descriptors!Y$5:Y$53,MATCH(SingleSite_QSAR1_MolGpKa!$A12,Descriptors!$B$5:$B$53,0))</f>
        <v>9.2993299999999994</v>
      </c>
      <c r="Y12">
        <f>$Y$3*INDEX(Descriptors!AA$5:AA$53,MATCH(SingleSite_QSAR1_MolGpKa!$A12,Descriptors!$B$5:$B$53,0))</f>
        <v>24.921342000000003</v>
      </c>
      <c r="Z12">
        <f>$Z$3*INDEX(Descriptors!AB$5:AB$53,MATCH(SingleSite_QSAR1_MolGpKa!$A12,Descriptors!$B$5:$B$53,0))</f>
        <v>-1.5819439999999998</v>
      </c>
      <c r="AA12">
        <f>$AA$3*INDEX(Descriptors!P$5:P$53,MATCH(SingleSite_QSAR1_MolGpKa!$A12,Descriptors!$B$5:$B$53,0))</f>
        <v>2.4251300000000002</v>
      </c>
      <c r="AB12">
        <f>$AB$3*INDEX(Descriptors!Q$5:Q$53,MATCH(SingleSite_QSAR1_MolGpKa!$A12,Descriptors!$B$5:$B$53,0))</f>
        <v>-1.56948</v>
      </c>
      <c r="AC12">
        <f>$AC$3*INDEX(Descriptors!R$5:R$53,MATCH(SingleSite_QSAR1_MolGpKa!$A12,Descriptors!$B$5:$B$53,0))</f>
        <v>-0.15540000000000001</v>
      </c>
      <c r="AD12">
        <f>$AD$3*INDEX(Descriptors!AC$5:AC$53,MATCH(SingleSite_QSAR1_MolGpKa!$A12,Descriptors!$B$5:$B$53,0))</f>
        <v>-0.85799999999999987</v>
      </c>
      <c r="AE12">
        <f>$AE$3*INDEX(Descriptors!AD$5:AD$53,MATCH(SingleSite_QSAR1_MolGpKa!$A12,Descriptors!$B$5:$B$53,0))</f>
        <v>1.1519999999999999</v>
      </c>
      <c r="AF12">
        <f>$AF$3*INDEX(Descriptors!AE$5:AE$53,MATCH(SingleSite_QSAR1_MolGpKa!$A12,Descriptors!$B$5:$B$53,0))</f>
        <v>-0.95207000000000008</v>
      </c>
      <c r="AG12">
        <f>$AG$3*INDEX(Descriptors!Z$5:Z$53,MATCH(SingleSite_QSAR1_MolGpKa!$A12,Descriptors!$B$5:$B$53,0))</f>
        <v>0.52037999999999995</v>
      </c>
    </row>
    <row r="13" spans="1:33" x14ac:dyDescent="0.3">
      <c r="A13" t="s">
        <v>146</v>
      </c>
      <c r="B13" t="s">
        <v>147</v>
      </c>
      <c r="C13" s="40" t="s">
        <v>141</v>
      </c>
      <c r="D13" t="s">
        <v>148</v>
      </c>
      <c r="E13" s="2" t="s">
        <v>416</v>
      </c>
      <c r="G13" s="10">
        <v>5.8741286488130964</v>
      </c>
      <c r="H13" t="s">
        <v>138</v>
      </c>
      <c r="I13">
        <v>4.071882007306125</v>
      </c>
      <c r="J13" s="10">
        <f t="shared" si="2"/>
        <v>-0.92811799269387496</v>
      </c>
      <c r="L13" s="10">
        <f t="shared" si="3"/>
        <v>3.1167678204800051</v>
      </c>
      <c r="M13">
        <f t="shared" si="0"/>
        <v>1308.4822042470159</v>
      </c>
      <c r="N13">
        <f t="shared" si="1"/>
        <v>6.1311776239655341E-9</v>
      </c>
      <c r="O13" s="10">
        <f t="shared" si="5"/>
        <v>5.2973374671062216E-4</v>
      </c>
      <c r="P13" t="s">
        <v>138</v>
      </c>
      <c r="R13">
        <f t="shared" si="4"/>
        <v>8.1167678204800051</v>
      </c>
      <c r="S13">
        <f>$S$3*INDEX(Descriptors!I$5:I$53,MATCH(SingleSite_QSAR1_MolGpKa!$A13,Descriptors!$B$5:$B$53,0))</f>
        <v>14.87392</v>
      </c>
      <c r="T13">
        <f>$T$3*INDEX(Descriptors!K$5:K$53,MATCH(SingleSite_QSAR1_MolGpKa!$A13,Descriptors!$B$5:$B$53,0))</f>
        <v>0.37996047648000003</v>
      </c>
      <c r="U13">
        <f>$U$3*INDEX(Descriptors!T$5:T$53,MATCH(SingleSite_QSAR1_MolGpKa!$A13,Descriptors!$B$5:$B$53,0))</f>
        <v>-3.2041786560000003</v>
      </c>
      <c r="V13">
        <f>$V$3*INDEX(Descriptors!O$5:O$53,MATCH(SingleSite_QSAR1_MolGpKa!$A13,Descriptors!$B$5:$B$53,0))</f>
        <v>-15.143071999999998</v>
      </c>
      <c r="W13">
        <f>$W$3*INDEX(Descriptors!X$5:X$53,MATCH(SingleSite_QSAR1_MolGpKa!$A13,Descriptors!$B$5:$B$53,0))</f>
        <v>-13.441471999999999</v>
      </c>
      <c r="X13">
        <f>$X$3*INDEX(Descriptors!Y$5:Y$53,MATCH(SingleSite_QSAR1_MolGpKa!$A13,Descriptors!$B$5:$B$53,0))</f>
        <v>9.3892120000000006</v>
      </c>
      <c r="Y13">
        <f>$Y$3*INDEX(Descriptors!AA$5:AA$53,MATCH(SingleSite_QSAR1_MolGpKa!$A13,Descriptors!$B$5:$B$53,0))</f>
        <v>25.013032000000003</v>
      </c>
      <c r="Z13">
        <f>$Z$3*INDEX(Descriptors!AB$5:AB$53,MATCH(SingleSite_QSAR1_MolGpKa!$A13,Descriptors!$B$5:$B$53,0))</f>
        <v>-1.5819439999999998</v>
      </c>
      <c r="AA13">
        <f>$AA$3*INDEX(Descriptors!P$5:P$53,MATCH(SingleSite_QSAR1_MolGpKa!$A13,Descriptors!$B$5:$B$53,0))</f>
        <v>2.4251300000000002</v>
      </c>
      <c r="AB13">
        <f>$AB$3*INDEX(Descriptors!Q$5:Q$53,MATCH(SingleSite_QSAR1_MolGpKa!$A13,Descriptors!$B$5:$B$53,0))</f>
        <v>-1.56948</v>
      </c>
      <c r="AC13">
        <f>$AC$3*INDEX(Descriptors!R$5:R$53,MATCH(SingleSite_QSAR1_MolGpKa!$A13,Descriptors!$B$5:$B$53,0))</f>
        <v>-0.15540000000000001</v>
      </c>
      <c r="AD13">
        <f>$AD$3*INDEX(Descriptors!AC$5:AC$53,MATCH(SingleSite_QSAR1_MolGpKa!$A13,Descriptors!$B$5:$B$53,0))</f>
        <v>-0.85799999999999987</v>
      </c>
      <c r="AE13">
        <f>$AE$3*INDEX(Descriptors!AD$5:AD$53,MATCH(SingleSite_QSAR1_MolGpKa!$A13,Descriptors!$B$5:$B$53,0))</f>
        <v>1.14795</v>
      </c>
      <c r="AF13">
        <f>$AF$3*INDEX(Descriptors!AE$5:AE$53,MATCH(SingleSite_QSAR1_MolGpKa!$A13,Descriptors!$B$5:$B$53,0))</f>
        <v>-1.09009</v>
      </c>
      <c r="AG13">
        <f>$AG$3*INDEX(Descriptors!Z$5:Z$53,MATCH(SingleSite_QSAR1_MolGpKa!$A13,Descriptors!$B$5:$B$53,0))</f>
        <v>0.62720000000000009</v>
      </c>
    </row>
    <row r="14" spans="1:33" x14ac:dyDescent="0.3">
      <c r="A14" t="s">
        <v>146</v>
      </c>
      <c r="B14" t="s">
        <v>147</v>
      </c>
      <c r="C14" s="40" t="s">
        <v>141</v>
      </c>
      <c r="D14" t="s">
        <v>148</v>
      </c>
      <c r="E14" t="s">
        <v>416</v>
      </c>
      <c r="G14" s="10">
        <v>3.0885710670864229E-2</v>
      </c>
      <c r="H14" t="s">
        <v>138</v>
      </c>
      <c r="I14">
        <v>6.3510678622717371</v>
      </c>
      <c r="J14" s="10">
        <f t="shared" si="2"/>
        <v>1.3510678622717371</v>
      </c>
      <c r="L14" s="10">
        <f t="shared" si="3"/>
        <v>3.1167678204800051</v>
      </c>
      <c r="M14">
        <f t="shared" si="0"/>
        <v>1308.4822042470159</v>
      </c>
      <c r="N14">
        <f t="shared" si="1"/>
        <v>6.1311776239655341E-9</v>
      </c>
      <c r="O14" s="10">
        <f t="shared" si="5"/>
        <v>5.2973374671062216E-4</v>
      </c>
      <c r="P14" t="s">
        <v>138</v>
      </c>
      <c r="R14">
        <f t="shared" si="4"/>
        <v>8.1167678204800051</v>
      </c>
      <c r="S14">
        <f>$S$3*INDEX(Descriptors!I$5:I$53,MATCH(SingleSite_QSAR1_MolGpKa!$A14,Descriptors!$B$5:$B$53,0))</f>
        <v>14.87392</v>
      </c>
      <c r="T14">
        <f>$T$3*INDEX(Descriptors!K$5:K$53,MATCH(SingleSite_QSAR1_MolGpKa!$A14,Descriptors!$B$5:$B$53,0))</f>
        <v>0.37996047648000003</v>
      </c>
      <c r="U14">
        <f>$U$3*INDEX(Descriptors!T$5:T$53,MATCH(SingleSite_QSAR1_MolGpKa!$A14,Descriptors!$B$5:$B$53,0))</f>
        <v>-3.2041786560000003</v>
      </c>
      <c r="V14">
        <f>$V$3*INDEX(Descriptors!O$5:O$53,MATCH(SingleSite_QSAR1_MolGpKa!$A14,Descriptors!$B$5:$B$53,0))</f>
        <v>-15.143071999999998</v>
      </c>
      <c r="W14">
        <f>$W$3*INDEX(Descriptors!X$5:X$53,MATCH(SingleSite_QSAR1_MolGpKa!$A14,Descriptors!$B$5:$B$53,0))</f>
        <v>-13.441471999999999</v>
      </c>
      <c r="X14">
        <f>$X$3*INDEX(Descriptors!Y$5:Y$53,MATCH(SingleSite_QSAR1_MolGpKa!$A14,Descriptors!$B$5:$B$53,0))</f>
        <v>9.3892120000000006</v>
      </c>
      <c r="Y14">
        <f>$Y$3*INDEX(Descriptors!AA$5:AA$53,MATCH(SingleSite_QSAR1_MolGpKa!$A14,Descriptors!$B$5:$B$53,0))</f>
        <v>25.013032000000003</v>
      </c>
      <c r="Z14">
        <f>$Z$3*INDEX(Descriptors!AB$5:AB$53,MATCH(SingleSite_QSAR1_MolGpKa!$A14,Descriptors!$B$5:$B$53,0))</f>
        <v>-1.5819439999999998</v>
      </c>
      <c r="AA14">
        <f>$AA$3*INDEX(Descriptors!P$5:P$53,MATCH(SingleSite_QSAR1_MolGpKa!$A14,Descriptors!$B$5:$B$53,0))</f>
        <v>2.4251300000000002</v>
      </c>
      <c r="AB14">
        <f>$AB$3*INDEX(Descriptors!Q$5:Q$53,MATCH(SingleSite_QSAR1_MolGpKa!$A14,Descriptors!$B$5:$B$53,0))</f>
        <v>-1.56948</v>
      </c>
      <c r="AC14">
        <f>$AC$3*INDEX(Descriptors!R$5:R$53,MATCH(SingleSite_QSAR1_MolGpKa!$A14,Descriptors!$B$5:$B$53,0))</f>
        <v>-0.15540000000000001</v>
      </c>
      <c r="AD14">
        <f>$AD$3*INDEX(Descriptors!AC$5:AC$53,MATCH(SingleSite_QSAR1_MolGpKa!$A14,Descriptors!$B$5:$B$53,0))</f>
        <v>-0.85799999999999987</v>
      </c>
      <c r="AE14">
        <f>$AE$3*INDEX(Descriptors!AD$5:AD$53,MATCH(SingleSite_QSAR1_MolGpKa!$A14,Descriptors!$B$5:$B$53,0))</f>
        <v>1.14795</v>
      </c>
      <c r="AF14">
        <f>$AF$3*INDEX(Descriptors!AE$5:AE$53,MATCH(SingleSite_QSAR1_MolGpKa!$A14,Descriptors!$B$5:$B$53,0))</f>
        <v>-1.09009</v>
      </c>
      <c r="AG14">
        <f>$AG$3*INDEX(Descriptors!Z$5:Z$53,MATCH(SingleSite_QSAR1_MolGpKa!$A14,Descriptors!$B$5:$B$53,0))</f>
        <v>0.62720000000000009</v>
      </c>
    </row>
    <row r="15" spans="1:33" x14ac:dyDescent="0.3">
      <c r="A15" t="s">
        <v>149</v>
      </c>
      <c r="B15" t="s">
        <v>150</v>
      </c>
      <c r="C15" s="40" t="s">
        <v>141</v>
      </c>
      <c r="D15" t="s">
        <v>151</v>
      </c>
      <c r="E15" t="s">
        <v>416</v>
      </c>
      <c r="G15" s="10">
        <v>4.7152869425846609</v>
      </c>
      <c r="H15" t="s">
        <v>138</v>
      </c>
      <c r="I15">
        <v>4.1673173347481764</v>
      </c>
      <c r="J15" s="10">
        <f t="shared" si="2"/>
        <v>-0.83268266525182355</v>
      </c>
      <c r="L15" s="10">
        <f t="shared" si="3"/>
        <v>3.3200925964800039</v>
      </c>
      <c r="M15">
        <f t="shared" si="0"/>
        <v>2089.7416398370324</v>
      </c>
      <c r="N15">
        <f t="shared" si="1"/>
        <v>3.8390089277553176E-9</v>
      </c>
      <c r="O15" s="10">
        <f t="shared" si="5"/>
        <v>3.3169037135805942E-4</v>
      </c>
      <c r="P15" t="s">
        <v>138</v>
      </c>
      <c r="R15">
        <f t="shared" si="4"/>
        <v>8.3200925964800039</v>
      </c>
      <c r="S15">
        <f>$S$3*INDEX(Descriptors!I$5:I$53,MATCH(SingleSite_QSAR1_MolGpKa!$A15,Descriptors!$B$5:$B$53,0))</f>
        <v>14.87392</v>
      </c>
      <c r="T15">
        <f>$T$3*INDEX(Descriptors!K$5:K$53,MATCH(SingleSite_QSAR1_MolGpKa!$A15,Descriptors!$B$5:$B$53,0))</f>
        <v>0.37996047648000003</v>
      </c>
      <c r="U15">
        <f>$U$3*INDEX(Descriptors!T$5:T$53,MATCH(SingleSite_QSAR1_MolGpKa!$A15,Descriptors!$B$5:$B$53,0))</f>
        <v>-3.0649768800000001</v>
      </c>
      <c r="V15">
        <f>$V$3*INDEX(Descriptors!O$5:O$53,MATCH(SingleSite_QSAR1_MolGpKa!$A15,Descriptors!$B$5:$B$53,0))</f>
        <v>-15.143071999999998</v>
      </c>
      <c r="W15">
        <f>$W$3*INDEX(Descriptors!X$5:X$53,MATCH(SingleSite_QSAR1_MolGpKa!$A15,Descriptors!$B$5:$B$53,0))</f>
        <v>-13.575123</v>
      </c>
      <c r="X15">
        <f>$X$3*INDEX(Descriptors!Y$5:Y$53,MATCH(SingleSite_QSAR1_MolGpKa!$A15,Descriptors!$B$5:$B$53,0))</f>
        <v>9.5136639999999986</v>
      </c>
      <c r="Y15">
        <f>$Y$3*INDEX(Descriptors!AA$5:AA$53,MATCH(SingleSite_QSAR1_MolGpKa!$A15,Descriptors!$B$5:$B$53,0))</f>
        <v>25.086384000000002</v>
      </c>
      <c r="Z15">
        <f>$Z$3*INDEX(Descriptors!AB$5:AB$53,MATCH(SingleSite_QSAR1_MolGpKa!$A15,Descriptors!$B$5:$B$53,0))</f>
        <v>-1.5819439999999998</v>
      </c>
      <c r="AA15">
        <f>$AA$3*INDEX(Descriptors!P$5:P$53,MATCH(SingleSite_QSAR1_MolGpKa!$A15,Descriptors!$B$5:$B$53,0))</f>
        <v>2.4251300000000002</v>
      </c>
      <c r="AB15">
        <f>$AB$3*INDEX(Descriptors!Q$5:Q$53,MATCH(SingleSite_QSAR1_MolGpKa!$A15,Descriptors!$B$5:$B$53,0))</f>
        <v>-1.56948</v>
      </c>
      <c r="AC15">
        <f>$AC$3*INDEX(Descriptors!R$5:R$53,MATCH(SingleSite_QSAR1_MolGpKa!$A15,Descriptors!$B$5:$B$53,0))</f>
        <v>-0.15540000000000001</v>
      </c>
      <c r="AD15">
        <f>$AD$3*INDEX(Descriptors!AC$5:AC$53,MATCH(SingleSite_QSAR1_MolGpKa!$A15,Descriptors!$B$5:$B$53,0))</f>
        <v>-0.85799999999999987</v>
      </c>
      <c r="AE15">
        <f>$AE$3*INDEX(Descriptors!AD$5:AD$53,MATCH(SingleSite_QSAR1_MolGpKa!$A15,Descriptors!$B$5:$B$53,0))</f>
        <v>1.1481000000000001</v>
      </c>
      <c r="AF15">
        <f>$AF$3*INDEX(Descriptors!AE$5:AE$53,MATCH(SingleSite_QSAR1_MolGpKa!$A15,Descriptors!$B$5:$B$53,0))</f>
        <v>-1.0907600000000002</v>
      </c>
      <c r="AG15">
        <f>$AG$3*INDEX(Descriptors!Z$5:Z$53,MATCH(SingleSite_QSAR1_MolGpKa!$A15,Descriptors!$B$5:$B$53,0))</f>
        <v>0.62769000000000008</v>
      </c>
    </row>
    <row r="16" spans="1:33" x14ac:dyDescent="0.3">
      <c r="A16" t="s">
        <v>149</v>
      </c>
      <c r="B16" t="s">
        <v>150</v>
      </c>
      <c r="C16" s="40" t="s">
        <v>141</v>
      </c>
      <c r="D16" t="s">
        <v>151</v>
      </c>
      <c r="E16" t="s">
        <v>416</v>
      </c>
      <c r="G16" s="10">
        <v>2.9032568030612382E-2</v>
      </c>
      <c r="H16" t="s">
        <v>138</v>
      </c>
      <c r="I16">
        <v>6.3779400086720379</v>
      </c>
      <c r="J16" s="10">
        <f t="shared" si="2"/>
        <v>1.3779400086720379</v>
      </c>
      <c r="L16" s="10">
        <f t="shared" si="3"/>
        <v>3.3200925964800039</v>
      </c>
      <c r="M16">
        <f t="shared" si="0"/>
        <v>2089.7416398370324</v>
      </c>
      <c r="N16">
        <f t="shared" si="1"/>
        <v>3.8390089277553176E-9</v>
      </c>
      <c r="O16" s="10">
        <f t="shared" si="5"/>
        <v>3.3169037135805942E-4</v>
      </c>
      <c r="P16" t="s">
        <v>138</v>
      </c>
      <c r="R16">
        <f t="shared" si="4"/>
        <v>8.3200925964800039</v>
      </c>
      <c r="S16">
        <f>$S$3*INDEX(Descriptors!I$5:I$53,MATCH(SingleSite_QSAR1_MolGpKa!$A16,Descriptors!$B$5:$B$53,0))</f>
        <v>14.87392</v>
      </c>
      <c r="T16">
        <f>$T$3*INDEX(Descriptors!K$5:K$53,MATCH(SingleSite_QSAR1_MolGpKa!$A16,Descriptors!$B$5:$B$53,0))</f>
        <v>0.37996047648000003</v>
      </c>
      <c r="U16">
        <f>$U$3*INDEX(Descriptors!T$5:T$53,MATCH(SingleSite_QSAR1_MolGpKa!$A16,Descriptors!$B$5:$B$53,0))</f>
        <v>-3.0649768800000001</v>
      </c>
      <c r="V16">
        <f>$V$3*INDEX(Descriptors!O$5:O$53,MATCH(SingleSite_QSAR1_MolGpKa!$A16,Descriptors!$B$5:$B$53,0))</f>
        <v>-15.143071999999998</v>
      </c>
      <c r="W16">
        <f>$W$3*INDEX(Descriptors!X$5:X$53,MATCH(SingleSite_QSAR1_MolGpKa!$A16,Descriptors!$B$5:$B$53,0))</f>
        <v>-13.575123</v>
      </c>
      <c r="X16">
        <f>$X$3*INDEX(Descriptors!Y$5:Y$53,MATCH(SingleSite_QSAR1_MolGpKa!$A16,Descriptors!$B$5:$B$53,0))</f>
        <v>9.5136639999999986</v>
      </c>
      <c r="Y16">
        <f>$Y$3*INDEX(Descriptors!AA$5:AA$53,MATCH(SingleSite_QSAR1_MolGpKa!$A16,Descriptors!$B$5:$B$53,0))</f>
        <v>25.086384000000002</v>
      </c>
      <c r="Z16">
        <f>$Z$3*INDEX(Descriptors!AB$5:AB$53,MATCH(SingleSite_QSAR1_MolGpKa!$A16,Descriptors!$B$5:$B$53,0))</f>
        <v>-1.5819439999999998</v>
      </c>
      <c r="AA16">
        <f>$AA$3*INDEX(Descriptors!P$5:P$53,MATCH(SingleSite_QSAR1_MolGpKa!$A16,Descriptors!$B$5:$B$53,0))</f>
        <v>2.4251300000000002</v>
      </c>
      <c r="AB16">
        <f>$AB$3*INDEX(Descriptors!Q$5:Q$53,MATCH(SingleSite_QSAR1_MolGpKa!$A16,Descriptors!$B$5:$B$53,0))</f>
        <v>-1.56948</v>
      </c>
      <c r="AC16">
        <f>$AC$3*INDEX(Descriptors!R$5:R$53,MATCH(SingleSite_QSAR1_MolGpKa!$A16,Descriptors!$B$5:$B$53,0))</f>
        <v>-0.15540000000000001</v>
      </c>
      <c r="AD16">
        <f>$AD$3*INDEX(Descriptors!AC$5:AC$53,MATCH(SingleSite_QSAR1_MolGpKa!$A16,Descriptors!$B$5:$B$53,0))</f>
        <v>-0.85799999999999987</v>
      </c>
      <c r="AE16">
        <f>$AE$3*INDEX(Descriptors!AD$5:AD$53,MATCH(SingleSite_QSAR1_MolGpKa!$A16,Descriptors!$B$5:$B$53,0))</f>
        <v>1.1481000000000001</v>
      </c>
      <c r="AF16">
        <f>$AF$3*INDEX(Descriptors!AE$5:AE$53,MATCH(SingleSite_QSAR1_MolGpKa!$A16,Descriptors!$B$5:$B$53,0))</f>
        <v>-1.0907600000000002</v>
      </c>
      <c r="AG16">
        <f>$AG$3*INDEX(Descriptors!Z$5:Z$53,MATCH(SingleSite_QSAR1_MolGpKa!$A16,Descriptors!$B$5:$B$53,0))</f>
        <v>0.62769000000000008</v>
      </c>
    </row>
    <row r="17" spans="1:33" x14ac:dyDescent="0.3">
      <c r="A17" t="s">
        <v>152</v>
      </c>
      <c r="B17" t="s">
        <v>153</v>
      </c>
      <c r="C17" t="s">
        <v>154</v>
      </c>
      <c r="D17" s="37" t="s">
        <v>155</v>
      </c>
      <c r="E17" t="s">
        <v>416</v>
      </c>
      <c r="G17" s="10">
        <v>5.3661014572447341</v>
      </c>
      <c r="H17" t="s">
        <v>134</v>
      </c>
      <c r="I17">
        <v>2.3330153310126804</v>
      </c>
      <c r="J17" s="10">
        <f t="shared" si="2"/>
        <v>-2.6669846689873196</v>
      </c>
      <c r="L17" s="10">
        <f t="shared" si="3"/>
        <v>-3.2035984064000012</v>
      </c>
      <c r="M17">
        <f t="shared" si="0"/>
        <v>6.2575105948091566E-4</v>
      </c>
      <c r="N17">
        <f t="shared" si="1"/>
        <v>1.282065238321994E-2</v>
      </c>
      <c r="O17" s="10">
        <f>N17*1440</f>
        <v>18.461739431836715</v>
      </c>
      <c r="P17" s="10" t="s">
        <v>134</v>
      </c>
      <c r="R17">
        <f t="shared" si="4"/>
        <v>1.7964015935999988</v>
      </c>
      <c r="S17">
        <f>$S$3*INDEX(Descriptors!I$5:I$53,MATCH(SingleSite_QSAR1_MolGpKa!$A17,Descriptors!$B$5:$B$53,0))</f>
        <v>12.13768</v>
      </c>
      <c r="T17">
        <f>$T$3*INDEX(Descriptors!K$5:K$53,MATCH(SingleSite_QSAR1_MolGpKa!$A17,Descriptors!$B$5:$B$53,0))</f>
        <v>-3.1545412704000002</v>
      </c>
      <c r="U17">
        <f>$U$3*INDEX(Descriptors!T$5:T$53,MATCH(SingleSite_QSAR1_MolGpKa!$A17,Descriptors!$B$5:$B$53,0))</f>
        <v>-4.1186631360000003</v>
      </c>
      <c r="V17">
        <f>$V$3*INDEX(Descriptors!O$5:O$53,MATCH(SingleSite_QSAR1_MolGpKa!$A17,Descriptors!$B$5:$B$53,0))</f>
        <v>-16.508800000000001</v>
      </c>
      <c r="W17">
        <f>$W$3*INDEX(Descriptors!X$5:X$53,MATCH(SingleSite_QSAR1_MolGpKa!$A17,Descriptors!$B$5:$B$53,0))</f>
        <v>-11.131219</v>
      </c>
      <c r="X17">
        <f>$X$3*INDEX(Descriptors!Y$5:Y$53,MATCH(SingleSite_QSAR1_MolGpKa!$A17,Descriptors!$B$5:$B$53,0))</f>
        <v>8.2553159999999988</v>
      </c>
      <c r="Y17">
        <f>$Y$3*INDEX(Descriptors!AA$5:AA$53,MATCH(SingleSite_QSAR1_MolGpKa!$A17,Descriptors!$B$5:$B$53,0))</f>
        <v>25.434806000000002</v>
      </c>
      <c r="Z17">
        <f>$Z$3*INDEX(Descriptors!AB$5:AB$53,MATCH(SingleSite_QSAR1_MolGpKa!$A17,Descriptors!$B$5:$B$53,0))</f>
        <v>-1.3319669999999999</v>
      </c>
      <c r="AA17">
        <f>$AA$3*INDEX(Descriptors!P$5:P$53,MATCH(SingleSite_QSAR1_MolGpKa!$A17,Descriptors!$B$5:$B$53,0))</f>
        <v>3.0810900000000001</v>
      </c>
      <c r="AB17">
        <f>$AB$3*INDEX(Descriptors!Q$5:Q$53,MATCH(SingleSite_QSAR1_MolGpKa!$A17,Descriptors!$B$5:$B$53,0))</f>
        <v>-1.4273599999999997</v>
      </c>
      <c r="AC17">
        <f>$AC$3*INDEX(Descriptors!R$5:R$53,MATCH(SingleSite_QSAR1_MolGpKa!$A17,Descriptors!$B$5:$B$53,0))</f>
        <v>-0.33936000000000005</v>
      </c>
      <c r="AD17">
        <f>$AD$3*INDEX(Descriptors!AC$5:AC$53,MATCH(SingleSite_QSAR1_MolGpKa!$A17,Descriptors!$B$5:$B$53,0))</f>
        <v>-0.85799999999999987</v>
      </c>
      <c r="AE17">
        <f>$AE$3*INDEX(Descriptors!AD$5:AD$53,MATCH(SingleSite_QSAR1_MolGpKa!$A17,Descriptors!$B$5:$B$53,0))</f>
        <v>1.42635</v>
      </c>
      <c r="AF17">
        <f>$AF$3*INDEX(Descriptors!AE$5:AE$53,MATCH(SingleSite_QSAR1_MolGpKa!$A17,Descriptors!$B$5:$B$53,0))</f>
        <v>-1.2194</v>
      </c>
      <c r="AG17">
        <f>$AG$3*INDEX(Descriptors!Z$5:Z$53,MATCH(SingleSite_QSAR1_MolGpKa!$A17,Descriptors!$B$5:$B$53,0))</f>
        <v>0.24647000000000002</v>
      </c>
    </row>
    <row r="18" spans="1:33" x14ac:dyDescent="0.3">
      <c r="A18" t="s">
        <v>156</v>
      </c>
      <c r="B18" t="s">
        <v>157</v>
      </c>
      <c r="C18" t="s">
        <v>158</v>
      </c>
      <c r="D18" s="37" t="s">
        <v>125</v>
      </c>
      <c r="E18" t="s">
        <v>416</v>
      </c>
      <c r="G18" s="10">
        <v>2.7323371140285957</v>
      </c>
      <c r="H18" t="s">
        <v>159</v>
      </c>
      <c r="I18">
        <v>-0.53222256272810819</v>
      </c>
      <c r="J18" s="10">
        <f t="shared" si="2"/>
        <v>-5.5322225627281085</v>
      </c>
      <c r="L18" s="10">
        <f t="shared" si="3"/>
        <v>-2.7501804272000001</v>
      </c>
      <c r="M18">
        <f t="shared" si="0"/>
        <v>1.7775407791122836E-3</v>
      </c>
      <c r="N18">
        <f t="shared" si="1"/>
        <v>4.5132786298398824E-3</v>
      </c>
      <c r="O18" s="10">
        <f>N18*1440</f>
        <v>6.4991212269694305</v>
      </c>
      <c r="P18" s="10" t="s">
        <v>134</v>
      </c>
      <c r="R18">
        <f t="shared" si="4"/>
        <v>2.2498195727999999</v>
      </c>
      <c r="S18">
        <f>$S$3*INDEX(Descriptors!I$5:I$53,MATCH(SingleSite_QSAR1_MolGpKa!$A18,Descriptors!$B$5:$B$53,0))</f>
        <v>12.13768</v>
      </c>
      <c r="T18">
        <f>$T$3*INDEX(Descriptors!K$5:K$53,MATCH(SingleSite_QSAR1_MolGpKa!$A18,Descriptors!$B$5:$B$53,0))</f>
        <v>-3.1822962912000001</v>
      </c>
      <c r="U18">
        <f>$U$3*INDEX(Descriptors!T$5:T$53,MATCH(SingleSite_QSAR1_MolGpKa!$A18,Descriptors!$B$5:$B$53,0))</f>
        <v>-4.1186631360000003</v>
      </c>
      <c r="V18">
        <f>$V$3*INDEX(Descriptors!O$5:O$53,MATCH(SingleSite_QSAR1_MolGpKa!$A18,Descriptors!$B$5:$B$53,0))</f>
        <v>-16.583839999999999</v>
      </c>
      <c r="W18">
        <f>$W$3*INDEX(Descriptors!X$5:X$53,MATCH(SingleSite_QSAR1_MolGpKa!$A18,Descriptors!$B$5:$B$53,0))</f>
        <v>-11.131219</v>
      </c>
      <c r="X18">
        <f>$X$3*INDEX(Descriptors!Y$5:Y$53,MATCH(SingleSite_QSAR1_MolGpKa!$A18,Descriptors!$B$5:$B$53,0))</f>
        <v>8.2553159999999988</v>
      </c>
      <c r="Y18">
        <f>$Y$3*INDEX(Descriptors!AA$5:AA$53,MATCH(SingleSite_QSAR1_MolGpKa!$A18,Descriptors!$B$5:$B$53,0))</f>
        <v>25.581510000000002</v>
      </c>
      <c r="Z18">
        <f>$Z$3*INDEX(Descriptors!AB$5:AB$53,MATCH(SingleSite_QSAR1_MolGpKa!$A18,Descriptors!$B$5:$B$53,0))</f>
        <v>-1.3356979999999998</v>
      </c>
      <c r="AA18">
        <f>$AA$3*INDEX(Descriptors!P$5:P$53,MATCH(SingleSite_QSAR1_MolGpKa!$A18,Descriptors!$B$5:$B$53,0))</f>
        <v>3.3418000000000001</v>
      </c>
      <c r="AB18">
        <f>$AB$3*INDEX(Descriptors!Q$5:Q$53,MATCH(SingleSite_QSAR1_MolGpKa!$A18,Descriptors!$B$5:$B$53,0))</f>
        <v>-1.1842599999999999</v>
      </c>
      <c r="AC18">
        <f>$AC$3*INDEX(Descriptors!R$5:R$53,MATCH(SingleSite_QSAR1_MolGpKa!$A18,Descriptors!$B$5:$B$53,0))</f>
        <v>-0.30996000000000001</v>
      </c>
      <c r="AD18">
        <f>$AD$3*INDEX(Descriptors!AC$5:AC$53,MATCH(SingleSite_QSAR1_MolGpKa!$A18,Descriptors!$B$5:$B$53,0))</f>
        <v>-0.85799999999999987</v>
      </c>
      <c r="AE18">
        <f>$AE$3*INDEX(Descriptors!AD$5:AD$53,MATCH(SingleSite_QSAR1_MolGpKa!$A18,Descriptors!$B$5:$B$53,0))</f>
        <v>1.4209499999999999</v>
      </c>
      <c r="AF18">
        <f>$AF$3*INDEX(Descriptors!AE$5:AE$53,MATCH(SingleSite_QSAR1_MolGpKa!$A18,Descriptors!$B$5:$B$53,0))</f>
        <v>-1.3339700000000001</v>
      </c>
      <c r="AG18">
        <f>$AG$3*INDEX(Descriptors!Z$5:Z$53,MATCH(SingleSite_QSAR1_MolGpKa!$A18,Descriptors!$B$5:$B$53,0))</f>
        <v>0.24647000000000002</v>
      </c>
    </row>
    <row r="19" spans="1:33" x14ac:dyDescent="0.3">
      <c r="A19" t="s">
        <v>160</v>
      </c>
      <c r="B19" t="s">
        <v>161</v>
      </c>
      <c r="C19" t="s">
        <v>162</v>
      </c>
      <c r="D19" t="s">
        <v>163</v>
      </c>
      <c r="E19" t="s">
        <v>416</v>
      </c>
      <c r="G19" s="10">
        <v>2.5228103182504413</v>
      </c>
      <c r="H19" t="s">
        <v>159</v>
      </c>
      <c r="I19">
        <v>-0.49757288001556732</v>
      </c>
      <c r="J19" s="10">
        <f t="shared" si="2"/>
        <v>-5.497572880015567</v>
      </c>
      <c r="L19" s="10">
        <f t="shared" si="3"/>
        <v>-4.0463349759999989</v>
      </c>
      <c r="M19">
        <f t="shared" si="0"/>
        <v>8.988040568769916E-5</v>
      </c>
      <c r="N19">
        <f t="shared" si="1"/>
        <v>8.9257906110389876E-2</v>
      </c>
      <c r="O19" s="10">
        <f t="shared" ref="O19:O27" si="6">N19*24</f>
        <v>2.1421897466493571</v>
      </c>
      <c r="P19" s="10" t="s">
        <v>126</v>
      </c>
      <c r="R19">
        <f t="shared" si="4"/>
        <v>0.95366502400000108</v>
      </c>
      <c r="S19">
        <f>$S$3*INDEX(Descriptors!I$5:I$53,MATCH(SingleSite_QSAR1_MolGpKa!$A19,Descriptors!$B$5:$B$53,0))</f>
        <v>13.08484</v>
      </c>
      <c r="T19">
        <f>$T$3*INDEX(Descriptors!K$5:K$53,MATCH(SingleSite_QSAR1_MolGpKa!$A19,Descriptors!$B$5:$B$53,0))</f>
        <v>-3.0365318880000003</v>
      </c>
      <c r="U19">
        <f>$U$3*INDEX(Descriptors!T$5:T$53,MATCH(SingleSite_QSAR1_MolGpKa!$A19,Descriptors!$B$5:$B$53,0))</f>
        <v>-4.6607510880000005</v>
      </c>
      <c r="V19">
        <f>$V$3*INDEX(Descriptors!O$5:O$53,MATCH(SingleSite_QSAR1_MolGpKa!$A19,Descriptors!$B$5:$B$53,0))</f>
        <v>-15.893471999999997</v>
      </c>
      <c r="W19">
        <f>$W$3*INDEX(Descriptors!X$5:X$53,MATCH(SingleSite_QSAR1_MolGpKa!$A19,Descriptors!$B$5:$B$53,0))</f>
        <v>-10.615708000000001</v>
      </c>
      <c r="X19">
        <f>$X$3*INDEX(Descriptors!Y$5:Y$53,MATCH(SingleSite_QSAR1_MolGpKa!$A19,Descriptors!$B$5:$B$53,0))</f>
        <v>8.1446919999999992</v>
      </c>
      <c r="Y19">
        <f>$Y$3*INDEX(Descriptors!AA$5:AA$53,MATCH(SingleSite_QSAR1_MolGpKa!$A19,Descriptors!$B$5:$B$53,0))</f>
        <v>25.214750000000002</v>
      </c>
      <c r="Z19">
        <f>$Z$3*INDEX(Descriptors!AB$5:AB$53,MATCH(SingleSite_QSAR1_MolGpKa!$A19,Descriptors!$B$5:$B$53,0))</f>
        <v>-1.619254</v>
      </c>
      <c r="AA19">
        <f>$AA$3*INDEX(Descriptors!P$5:P$53,MATCH(SingleSite_QSAR1_MolGpKa!$A19,Descriptors!$B$5:$B$53,0))</f>
        <v>2.9914999999999998</v>
      </c>
      <c r="AB19">
        <f>$AB$3*INDEX(Descriptors!Q$5:Q$53,MATCH(SingleSite_QSAR1_MolGpKa!$A19,Descriptors!$B$5:$B$53,0))</f>
        <v>-1.4559600000000001</v>
      </c>
      <c r="AC19">
        <f>$AC$3*INDEX(Descriptors!R$5:R$53,MATCH(SingleSite_QSAR1_MolGpKa!$A19,Descriptors!$B$5:$B$53,0))</f>
        <v>-0.56447999999999998</v>
      </c>
      <c r="AD19">
        <f>$AD$3*INDEX(Descriptors!AC$5:AC$53,MATCH(SingleSite_QSAR1_MolGpKa!$A19,Descriptors!$B$5:$B$53,0))</f>
        <v>-1.7159999999999997</v>
      </c>
      <c r="AE19">
        <f>$AE$3*INDEX(Descriptors!AD$5:AD$53,MATCH(SingleSite_QSAR1_MolGpKa!$A19,Descriptors!$B$5:$B$53,0))</f>
        <v>1.7085000000000001</v>
      </c>
      <c r="AF19">
        <f>$AF$3*INDEX(Descriptors!AE$5:AE$53,MATCH(SingleSite_QSAR1_MolGpKa!$A19,Descriptors!$B$5:$B$53,0))</f>
        <v>-2.3597399999999999</v>
      </c>
      <c r="AG19">
        <f>$AG$3*INDEX(Descriptors!Z$5:Z$53,MATCH(SingleSite_QSAR1_MolGpKa!$A19,Descriptors!$B$5:$B$53,0))</f>
        <v>0.42728000000000005</v>
      </c>
    </row>
    <row r="20" spans="1:33" x14ac:dyDescent="0.3">
      <c r="A20" t="s">
        <v>160</v>
      </c>
      <c r="B20" t="s">
        <v>161</v>
      </c>
      <c r="C20" t="s">
        <v>162</v>
      </c>
      <c r="D20" t="s">
        <v>163</v>
      </c>
      <c r="E20" t="s">
        <v>416</v>
      </c>
      <c r="G20" s="10">
        <v>2.4992326517247365</v>
      </c>
      <c r="H20" t="s">
        <v>159</v>
      </c>
      <c r="I20">
        <v>-0.49349496759512801</v>
      </c>
      <c r="J20" s="10">
        <f t="shared" si="2"/>
        <v>-5.4934949675951277</v>
      </c>
      <c r="L20" s="10">
        <f t="shared" si="3"/>
        <v>-4.0463349759999989</v>
      </c>
      <c r="M20">
        <f t="shared" si="0"/>
        <v>8.988040568769916E-5</v>
      </c>
      <c r="N20">
        <f t="shared" si="1"/>
        <v>8.9257906110389876E-2</v>
      </c>
      <c r="O20" s="10">
        <f t="shared" si="6"/>
        <v>2.1421897466493571</v>
      </c>
      <c r="P20" s="10" t="s">
        <v>126</v>
      </c>
      <c r="R20">
        <f t="shared" si="4"/>
        <v>0.95366502400000108</v>
      </c>
      <c r="S20">
        <f>$S$3*INDEX(Descriptors!I$5:I$53,MATCH(SingleSite_QSAR1_MolGpKa!$A20,Descriptors!$B$5:$B$53,0))</f>
        <v>13.08484</v>
      </c>
      <c r="T20">
        <f>$T$3*INDEX(Descriptors!K$5:K$53,MATCH(SingleSite_QSAR1_MolGpKa!$A20,Descriptors!$B$5:$B$53,0))</f>
        <v>-3.0365318880000003</v>
      </c>
      <c r="U20">
        <f>$U$3*INDEX(Descriptors!T$5:T$53,MATCH(SingleSite_QSAR1_MolGpKa!$A20,Descriptors!$B$5:$B$53,0))</f>
        <v>-4.6607510880000005</v>
      </c>
      <c r="V20">
        <f>$V$3*INDEX(Descriptors!O$5:O$53,MATCH(SingleSite_QSAR1_MolGpKa!$A20,Descriptors!$B$5:$B$53,0))</f>
        <v>-15.893471999999997</v>
      </c>
      <c r="W20">
        <f>$W$3*INDEX(Descriptors!X$5:X$53,MATCH(SingleSite_QSAR1_MolGpKa!$A20,Descriptors!$B$5:$B$53,0))</f>
        <v>-10.615708000000001</v>
      </c>
      <c r="X20">
        <f>$X$3*INDEX(Descriptors!Y$5:Y$53,MATCH(SingleSite_QSAR1_MolGpKa!$A20,Descriptors!$B$5:$B$53,0))</f>
        <v>8.1446919999999992</v>
      </c>
      <c r="Y20">
        <f>$Y$3*INDEX(Descriptors!AA$5:AA$53,MATCH(SingleSite_QSAR1_MolGpKa!$A20,Descriptors!$B$5:$B$53,0))</f>
        <v>25.214750000000002</v>
      </c>
      <c r="Z20">
        <f>$Z$3*INDEX(Descriptors!AB$5:AB$53,MATCH(SingleSite_QSAR1_MolGpKa!$A20,Descriptors!$B$5:$B$53,0))</f>
        <v>-1.619254</v>
      </c>
      <c r="AA20">
        <f>$AA$3*INDEX(Descriptors!P$5:P$53,MATCH(SingleSite_QSAR1_MolGpKa!$A20,Descriptors!$B$5:$B$53,0))</f>
        <v>2.9914999999999998</v>
      </c>
      <c r="AB20">
        <f>$AB$3*INDEX(Descriptors!Q$5:Q$53,MATCH(SingleSite_QSAR1_MolGpKa!$A20,Descriptors!$B$5:$B$53,0))</f>
        <v>-1.4559600000000001</v>
      </c>
      <c r="AC20">
        <f>$AC$3*INDEX(Descriptors!R$5:R$53,MATCH(SingleSite_QSAR1_MolGpKa!$A20,Descriptors!$B$5:$B$53,0))</f>
        <v>-0.56447999999999998</v>
      </c>
      <c r="AD20">
        <f>$AD$3*INDEX(Descriptors!AC$5:AC$53,MATCH(SingleSite_QSAR1_MolGpKa!$A20,Descriptors!$B$5:$B$53,0))</f>
        <v>-1.7159999999999997</v>
      </c>
      <c r="AE20">
        <f>$AE$3*INDEX(Descriptors!AD$5:AD$53,MATCH(SingleSite_QSAR1_MolGpKa!$A20,Descriptors!$B$5:$B$53,0))</f>
        <v>1.7085000000000001</v>
      </c>
      <c r="AF20">
        <f>$AF$3*INDEX(Descriptors!AE$5:AE$53,MATCH(SingleSite_QSAR1_MolGpKa!$A20,Descriptors!$B$5:$B$53,0))</f>
        <v>-2.3597399999999999</v>
      </c>
      <c r="AG20">
        <f>$AG$3*INDEX(Descriptors!Z$5:Z$53,MATCH(SingleSite_QSAR1_MolGpKa!$A20,Descriptors!$B$5:$B$53,0))</f>
        <v>0.42728000000000005</v>
      </c>
    </row>
    <row r="21" spans="1:33" x14ac:dyDescent="0.3">
      <c r="A21" t="s">
        <v>160</v>
      </c>
      <c r="B21" t="s">
        <v>161</v>
      </c>
      <c r="C21" t="s">
        <v>162</v>
      </c>
      <c r="D21" t="s">
        <v>163</v>
      </c>
      <c r="E21" t="s">
        <v>416</v>
      </c>
      <c r="G21" s="10">
        <v>2.5000000000000004</v>
      </c>
      <c r="H21" t="s">
        <v>159</v>
      </c>
      <c r="I21">
        <v>-0.49362829010579257</v>
      </c>
      <c r="J21" s="10">
        <f t="shared" si="2"/>
        <v>-5.4936282901057929</v>
      </c>
      <c r="L21" s="10">
        <f t="shared" si="3"/>
        <v>-4.0463349759999989</v>
      </c>
      <c r="M21">
        <f t="shared" si="0"/>
        <v>8.988040568769916E-5</v>
      </c>
      <c r="N21">
        <f t="shared" si="1"/>
        <v>8.9257906110389876E-2</v>
      </c>
      <c r="O21" s="10">
        <f t="shared" si="6"/>
        <v>2.1421897466493571</v>
      </c>
      <c r="P21" s="10" t="s">
        <v>126</v>
      </c>
      <c r="R21">
        <f t="shared" si="4"/>
        <v>0.95366502400000108</v>
      </c>
      <c r="S21">
        <f>$S$3*INDEX(Descriptors!I$5:I$53,MATCH(SingleSite_QSAR1_MolGpKa!$A21,Descriptors!$B$5:$B$53,0))</f>
        <v>13.08484</v>
      </c>
      <c r="T21">
        <f>$T$3*INDEX(Descriptors!K$5:K$53,MATCH(SingleSite_QSAR1_MolGpKa!$A21,Descriptors!$B$5:$B$53,0))</f>
        <v>-3.0365318880000003</v>
      </c>
      <c r="U21">
        <f>$U$3*INDEX(Descriptors!T$5:T$53,MATCH(SingleSite_QSAR1_MolGpKa!$A21,Descriptors!$B$5:$B$53,0))</f>
        <v>-4.6607510880000005</v>
      </c>
      <c r="V21">
        <f>$V$3*INDEX(Descriptors!O$5:O$53,MATCH(SingleSite_QSAR1_MolGpKa!$A21,Descriptors!$B$5:$B$53,0))</f>
        <v>-15.893471999999997</v>
      </c>
      <c r="W21">
        <f>$W$3*INDEX(Descriptors!X$5:X$53,MATCH(SingleSite_QSAR1_MolGpKa!$A21,Descriptors!$B$5:$B$53,0))</f>
        <v>-10.615708000000001</v>
      </c>
      <c r="X21">
        <f>$X$3*INDEX(Descriptors!Y$5:Y$53,MATCH(SingleSite_QSAR1_MolGpKa!$A21,Descriptors!$B$5:$B$53,0))</f>
        <v>8.1446919999999992</v>
      </c>
      <c r="Y21">
        <f>$Y$3*INDEX(Descriptors!AA$5:AA$53,MATCH(SingleSite_QSAR1_MolGpKa!$A21,Descriptors!$B$5:$B$53,0))</f>
        <v>25.214750000000002</v>
      </c>
      <c r="Z21">
        <f>$Z$3*INDEX(Descriptors!AB$5:AB$53,MATCH(SingleSite_QSAR1_MolGpKa!$A21,Descriptors!$B$5:$B$53,0))</f>
        <v>-1.619254</v>
      </c>
      <c r="AA21">
        <f>$AA$3*INDEX(Descriptors!P$5:P$53,MATCH(SingleSite_QSAR1_MolGpKa!$A21,Descriptors!$B$5:$B$53,0))</f>
        <v>2.9914999999999998</v>
      </c>
      <c r="AB21">
        <f>$AB$3*INDEX(Descriptors!Q$5:Q$53,MATCH(SingleSite_QSAR1_MolGpKa!$A21,Descriptors!$B$5:$B$53,0))</f>
        <v>-1.4559600000000001</v>
      </c>
      <c r="AC21">
        <f>$AC$3*INDEX(Descriptors!R$5:R$53,MATCH(SingleSite_QSAR1_MolGpKa!$A21,Descriptors!$B$5:$B$53,0))</f>
        <v>-0.56447999999999998</v>
      </c>
      <c r="AD21">
        <f>$AD$3*INDEX(Descriptors!AC$5:AC$53,MATCH(SingleSite_QSAR1_MolGpKa!$A21,Descriptors!$B$5:$B$53,0))</f>
        <v>-1.7159999999999997</v>
      </c>
      <c r="AE21">
        <f>$AE$3*INDEX(Descriptors!AD$5:AD$53,MATCH(SingleSite_QSAR1_MolGpKa!$A21,Descriptors!$B$5:$B$53,0))</f>
        <v>1.7085000000000001</v>
      </c>
      <c r="AF21">
        <f>$AF$3*INDEX(Descriptors!AE$5:AE$53,MATCH(SingleSite_QSAR1_MolGpKa!$A21,Descriptors!$B$5:$B$53,0))</f>
        <v>-2.3597399999999999</v>
      </c>
      <c r="AG21">
        <f>$AG$3*INDEX(Descriptors!Z$5:Z$53,MATCH(SingleSite_QSAR1_MolGpKa!$A21,Descriptors!$B$5:$B$53,0))</f>
        <v>0.42728000000000005</v>
      </c>
    </row>
    <row r="22" spans="1:33" x14ac:dyDescent="0.3">
      <c r="A22" t="s">
        <v>164</v>
      </c>
      <c r="B22" t="s">
        <v>165</v>
      </c>
      <c r="C22" s="44" t="s">
        <v>166</v>
      </c>
      <c r="D22" t="s">
        <v>167</v>
      </c>
      <c r="E22" s="4" t="s">
        <v>421</v>
      </c>
      <c r="G22" s="10">
        <v>15.555555555555555</v>
      </c>
      <c r="H22" t="s">
        <v>159</v>
      </c>
      <c r="I22">
        <v>-1.2875738076726682</v>
      </c>
      <c r="J22" s="10">
        <f t="shared" si="2"/>
        <v>-6.2875738076726684</v>
      </c>
      <c r="L22" s="10">
        <f t="shared" si="3"/>
        <v>-4.0229551951999944</v>
      </c>
      <c r="M22">
        <f t="shared" si="0"/>
        <v>9.4851631370744468E-5</v>
      </c>
      <c r="N22">
        <f t="shared" si="1"/>
        <v>8.4579850616157484E-2</v>
      </c>
      <c r="O22" s="10">
        <f t="shared" si="6"/>
        <v>2.0299164147877797</v>
      </c>
      <c r="P22" s="10" t="s">
        <v>126</v>
      </c>
      <c r="R22">
        <f t="shared" si="4"/>
        <v>0.97704480480000555</v>
      </c>
      <c r="S22">
        <f>$S$3*INDEX(Descriptors!I$5:I$53,MATCH(SingleSite_QSAR1_MolGpKa!$A22,Descriptors!$B$5:$B$53,0))</f>
        <v>13.17254</v>
      </c>
      <c r="T22">
        <f>$T$3*INDEX(Descriptors!K$5:K$53,MATCH(SingleSite_QSAR1_MolGpKa!$A22,Descriptors!$B$5:$B$53,0))</f>
        <v>-3.2332203071999999</v>
      </c>
      <c r="U22">
        <f>$U$3*INDEX(Descriptors!T$5:T$53,MATCH(SingleSite_QSAR1_MolGpKa!$A22,Descriptors!$B$5:$B$53,0))</f>
        <v>-4.6559798880000001</v>
      </c>
      <c r="V22">
        <f>$V$3*INDEX(Descriptors!O$5:O$53,MATCH(SingleSite_QSAR1_MolGpKa!$A22,Descriptors!$B$5:$B$53,0))</f>
        <v>-16.793951999999997</v>
      </c>
      <c r="W22">
        <f>$W$3*INDEX(Descriptors!X$5:X$53,MATCH(SingleSite_QSAR1_MolGpKa!$A22,Descriptors!$B$5:$B$53,0))</f>
        <v>-8.7255009999999995</v>
      </c>
      <c r="X22">
        <f>$X$3*INDEX(Descriptors!Y$5:Y$53,MATCH(SingleSite_QSAR1_MolGpKa!$A22,Descriptors!$B$5:$B$53,0))</f>
        <v>6.9139999999999997</v>
      </c>
      <c r="Y22">
        <f>$Y$3*INDEX(Descriptors!AA$5:AA$53,MATCH(SingleSite_QSAR1_MolGpKa!$A22,Descriptors!$B$5:$B$53,0))</f>
        <v>25.013032000000003</v>
      </c>
      <c r="Z22">
        <f>$Z$3*INDEX(Descriptors!AB$5:AB$53,MATCH(SingleSite_QSAR1_MolGpKa!$A22,Descriptors!$B$5:$B$53,0))</f>
        <v>-1.619254</v>
      </c>
      <c r="AA22">
        <f>$AA$3*INDEX(Descriptors!P$5:P$53,MATCH(SingleSite_QSAR1_MolGpKa!$A22,Descriptors!$B$5:$B$53,0))</f>
        <v>0.31247999999999998</v>
      </c>
      <c r="AB22">
        <f>$AB$3*INDEX(Descriptors!Q$5:Q$53,MATCH(SingleSite_QSAR1_MolGpKa!$A22,Descriptors!$B$5:$B$53,0))</f>
        <v>4.4219999999999995E-2</v>
      </c>
      <c r="AC22">
        <f>$AC$3*INDEX(Descriptors!R$5:R$53,MATCH(SingleSite_QSAR1_MolGpKa!$A22,Descriptors!$B$5:$B$53,0))</f>
        <v>-0.33180000000000004</v>
      </c>
      <c r="AD22">
        <f>$AD$3*INDEX(Descriptors!AC$5:AC$53,MATCH(SingleSite_QSAR1_MolGpKa!$A22,Descriptors!$B$5:$B$53,0))</f>
        <v>0</v>
      </c>
      <c r="AE22">
        <f>$AE$3*INDEX(Descriptors!AD$5:AD$53,MATCH(SingleSite_QSAR1_MolGpKa!$A22,Descriptors!$B$5:$B$53,0))</f>
        <v>0.54344999999999988</v>
      </c>
      <c r="AF22">
        <f>$AF$3*INDEX(Descriptors!AE$5:AE$53,MATCH(SingleSite_QSAR1_MolGpKa!$A22,Descriptors!$B$5:$B$53,0))</f>
        <v>-1.12426</v>
      </c>
      <c r="AG22">
        <f>$AG$3*INDEX(Descriptors!Z$5:Z$53,MATCH(SingleSite_QSAR1_MolGpKa!$A22,Descriptors!$B$5:$B$53,0))</f>
        <v>0.15729000000000001</v>
      </c>
    </row>
    <row r="23" spans="1:33" x14ac:dyDescent="0.3">
      <c r="A23" t="s">
        <v>168</v>
      </c>
      <c r="B23" t="s">
        <v>169</v>
      </c>
      <c r="C23" s="44" t="s">
        <v>166</v>
      </c>
      <c r="D23" s="50" t="s">
        <v>170</v>
      </c>
      <c r="E23" s="4" t="s">
        <v>421</v>
      </c>
      <c r="G23" s="10">
        <v>41.874999999999986</v>
      </c>
      <c r="H23" t="s">
        <v>159</v>
      </c>
      <c r="I23">
        <v>-1.7176431014786564</v>
      </c>
      <c r="J23" s="10">
        <f t="shared" si="2"/>
        <v>-6.7176431014786564</v>
      </c>
      <c r="L23" s="10">
        <f t="shared" si="3"/>
        <v>-4.253099395199996</v>
      </c>
      <c r="M23">
        <f t="shared" si="0"/>
        <v>5.583423945749424E-5</v>
      </c>
      <c r="N23">
        <f t="shared" si="1"/>
        <v>0.14368489460922701</v>
      </c>
      <c r="O23" s="10">
        <f t="shared" si="6"/>
        <v>3.4484374706214482</v>
      </c>
      <c r="P23" s="10" t="s">
        <v>126</v>
      </c>
      <c r="R23">
        <f t="shared" si="4"/>
        <v>0.74690060480000398</v>
      </c>
      <c r="S23">
        <f>$S$3*INDEX(Descriptors!I$5:I$53,MATCH(SingleSite_QSAR1_MolGpKa!$A23,Descriptors!$B$5:$B$53,0))</f>
        <v>13.17254</v>
      </c>
      <c r="T23">
        <f>$T$3*INDEX(Descriptors!K$5:K$53,MATCH(SingleSite_QSAR1_MolGpKa!$A23,Descriptors!$B$5:$B$53,0))</f>
        <v>-3.2332203071999999</v>
      </c>
      <c r="U23">
        <f>$U$3*INDEX(Descriptors!T$5:T$53,MATCH(SingleSite_QSAR1_MolGpKa!$A23,Descriptors!$B$5:$B$53,0))</f>
        <v>-4.656509088</v>
      </c>
      <c r="V23">
        <f>$V$3*INDEX(Descriptors!O$5:O$53,MATCH(SingleSite_QSAR1_MolGpKa!$A23,Descriptors!$B$5:$B$53,0))</f>
        <v>-16.793951999999997</v>
      </c>
      <c r="W23">
        <f>$W$3*INDEX(Descriptors!X$5:X$53,MATCH(SingleSite_QSAR1_MolGpKa!$A23,Descriptors!$B$5:$B$53,0))</f>
        <v>-10.081104</v>
      </c>
      <c r="X23">
        <f>$X$3*INDEX(Descriptors!Y$5:Y$53,MATCH(SingleSite_QSAR1_MolGpKa!$A23,Descriptors!$B$5:$B$53,0))</f>
        <v>7.7782499999999999</v>
      </c>
      <c r="Y23">
        <f>$Y$3*INDEX(Descriptors!AA$5:AA$53,MATCH(SingleSite_QSAR1_MolGpKa!$A23,Descriptors!$B$5:$B$53,0))</f>
        <v>25.306439999999998</v>
      </c>
      <c r="Z23">
        <f>$Z$3*INDEX(Descriptors!AB$5:AB$53,MATCH(SingleSite_QSAR1_MolGpKa!$A23,Descriptors!$B$5:$B$53,0))</f>
        <v>-1.619254</v>
      </c>
      <c r="AA23">
        <f>$AA$3*INDEX(Descriptors!P$5:P$53,MATCH(SingleSite_QSAR1_MolGpKa!$A23,Descriptors!$B$5:$B$53,0))</f>
        <v>0.31247999999999998</v>
      </c>
      <c r="AB23">
        <f>$AB$3*INDEX(Descriptors!Q$5:Q$53,MATCH(SingleSite_QSAR1_MolGpKa!$A23,Descriptors!$B$5:$B$53,0))</f>
        <v>4.4219999999999995E-2</v>
      </c>
      <c r="AC23">
        <f>$AC$3*INDEX(Descriptors!R$5:R$53,MATCH(SingleSite_QSAR1_MolGpKa!$A23,Descriptors!$B$5:$B$53,0))</f>
        <v>-0.33180000000000004</v>
      </c>
      <c r="AD23">
        <f>$AD$3*INDEX(Descriptors!AC$5:AC$53,MATCH(SingleSite_QSAR1_MolGpKa!$A23,Descriptors!$B$5:$B$53,0))</f>
        <v>0</v>
      </c>
      <c r="AE23">
        <f>$AE$3*INDEX(Descriptors!AD$5:AD$53,MATCH(SingleSite_QSAR1_MolGpKa!$A23,Descriptors!$B$5:$B$53,0))</f>
        <v>0.54405000000000003</v>
      </c>
      <c r="AF23">
        <f>$AF$3*INDEX(Descriptors!AE$5:AE$53,MATCH(SingleSite_QSAR1_MolGpKa!$A23,Descriptors!$B$5:$B$53,0))</f>
        <v>-1.2462000000000002</v>
      </c>
      <c r="AG23">
        <f>$AG$3*INDEX(Descriptors!Z$5:Z$53,MATCH(SingleSite_QSAR1_MolGpKa!$A23,Descriptors!$B$5:$B$53,0))</f>
        <v>0.24696000000000001</v>
      </c>
    </row>
    <row r="24" spans="1:33" x14ac:dyDescent="0.3">
      <c r="A24" t="s">
        <v>171</v>
      </c>
      <c r="B24" t="s">
        <v>172</v>
      </c>
      <c r="C24" s="44" t="s">
        <v>173</v>
      </c>
      <c r="D24" t="s">
        <v>174</v>
      </c>
      <c r="E24" s="4" t="s">
        <v>421</v>
      </c>
      <c r="G24" s="10">
        <v>5.5555555555555545</v>
      </c>
      <c r="H24" t="s">
        <v>159</v>
      </c>
      <c r="I24">
        <v>-0.84041577633044884</v>
      </c>
      <c r="J24" s="10">
        <f t="shared" si="2"/>
        <v>-5.8404157763304489</v>
      </c>
      <c r="L24" s="10">
        <f t="shared" si="3"/>
        <v>-4.1432865551999942</v>
      </c>
      <c r="M24">
        <f t="shared" si="0"/>
        <v>7.1897442938588022E-5</v>
      </c>
      <c r="N24">
        <f t="shared" si="1"/>
        <v>0.11158306170761789</v>
      </c>
      <c r="O24" s="10">
        <f t="shared" si="6"/>
        <v>2.6779934809828294</v>
      </c>
      <c r="P24" s="10" t="s">
        <v>126</v>
      </c>
      <c r="R24">
        <f t="shared" si="4"/>
        <v>0.85671344480000577</v>
      </c>
      <c r="S24">
        <f>$S$3*INDEX(Descriptors!I$5:I$53,MATCH(SingleSite_QSAR1_MolGpKa!$A24,Descriptors!$B$5:$B$53,0))</f>
        <v>13.19008</v>
      </c>
      <c r="T24">
        <f>$T$3*INDEX(Descriptors!K$5:K$53,MATCH(SingleSite_QSAR1_MolGpKa!$A24,Descriptors!$B$5:$B$53,0))</f>
        <v>-3.2332203071999999</v>
      </c>
      <c r="U24">
        <f>$U$3*INDEX(Descriptors!T$5:T$53,MATCH(SingleSite_QSAR1_MolGpKa!$A24,Descriptors!$B$5:$B$53,0))</f>
        <v>-4.6780752480000007</v>
      </c>
      <c r="V24">
        <f>$V$3*INDEX(Descriptors!O$5:O$53,MATCH(SingleSite_QSAR1_MolGpKa!$A24,Descriptors!$B$5:$B$53,0))</f>
        <v>-16.793951999999997</v>
      </c>
      <c r="W24">
        <f>$W$3*INDEX(Descriptors!X$5:X$53,MATCH(SingleSite_QSAR1_MolGpKa!$A24,Descriptors!$B$5:$B$53,0))</f>
        <v>-10.291127000000001</v>
      </c>
      <c r="X24">
        <f>$X$3*INDEX(Descriptors!Y$5:Y$53,MATCH(SingleSite_QSAR1_MolGpKa!$A24,Descriptors!$B$5:$B$53,0))</f>
        <v>7.9372719999999992</v>
      </c>
      <c r="Y24">
        <f>$Y$3*INDEX(Descriptors!AA$5:AA$53,MATCH(SingleSite_QSAR1_MolGpKa!$A24,Descriptors!$B$5:$B$53,0))</f>
        <v>25.398130000000002</v>
      </c>
      <c r="Z24">
        <f>$Z$3*INDEX(Descriptors!AB$5:AB$53,MATCH(SingleSite_QSAR1_MolGpKa!$A24,Descriptors!$B$5:$B$53,0))</f>
        <v>-1.619254</v>
      </c>
      <c r="AA24">
        <f>$AA$3*INDEX(Descriptors!P$5:P$53,MATCH(SingleSite_QSAR1_MolGpKa!$A24,Descriptors!$B$5:$B$53,0))</f>
        <v>0.31247999999999998</v>
      </c>
      <c r="AB24">
        <f>$AB$3*INDEX(Descriptors!Q$5:Q$53,MATCH(SingleSite_QSAR1_MolGpKa!$A24,Descriptors!$B$5:$B$53,0))</f>
        <v>4.4219999999999995E-2</v>
      </c>
      <c r="AC24">
        <f>$AC$3*INDEX(Descriptors!R$5:R$53,MATCH(SingleSite_QSAR1_MolGpKa!$A24,Descriptors!$B$5:$B$53,0))</f>
        <v>-0.33180000000000004</v>
      </c>
      <c r="AD24">
        <f>$AD$3*INDEX(Descriptors!AC$5:AC$53,MATCH(SingleSite_QSAR1_MolGpKa!$A24,Descriptors!$B$5:$B$53,0))</f>
        <v>0</v>
      </c>
      <c r="AE24">
        <f>$AE$3*INDEX(Descriptors!AD$5:AD$53,MATCH(SingleSite_QSAR1_MolGpKa!$A24,Descriptors!$B$5:$B$53,0))</f>
        <v>0.61199999999999999</v>
      </c>
      <c r="AF24">
        <f>$AF$3*INDEX(Descriptors!AE$5:AE$53,MATCH(SingleSite_QSAR1_MolGpKa!$A24,Descriptors!$B$5:$B$53,0))</f>
        <v>-1.2341400000000002</v>
      </c>
      <c r="AG24">
        <f>$AG$3*INDEX(Descriptors!Z$5:Z$53,MATCH(SingleSite_QSAR1_MolGpKa!$A24,Descriptors!$B$5:$B$53,0))</f>
        <v>0.24010000000000004</v>
      </c>
    </row>
    <row r="25" spans="1:33" x14ac:dyDescent="0.3">
      <c r="A25" t="s">
        <v>175</v>
      </c>
      <c r="B25" t="s">
        <v>176</v>
      </c>
      <c r="C25" s="44" t="s">
        <v>173</v>
      </c>
      <c r="D25" t="s">
        <v>177</v>
      </c>
      <c r="E25" s="4" t="s">
        <v>421</v>
      </c>
      <c r="G25" s="10">
        <v>1.3680555555555554</v>
      </c>
      <c r="H25" t="s">
        <v>159</v>
      </c>
      <c r="I25">
        <v>-0.23179201550009815</v>
      </c>
      <c r="J25" s="10">
        <f t="shared" si="2"/>
        <v>-5.2317920155000985</v>
      </c>
      <c r="L25" s="10">
        <f t="shared" si="3"/>
        <v>-3.9580935951999994</v>
      </c>
      <c r="M25">
        <f t="shared" si="0"/>
        <v>1.1013019413785211E-4</v>
      </c>
      <c r="N25">
        <f t="shared" si="1"/>
        <v>7.2845933622839504E-2</v>
      </c>
      <c r="O25" s="10">
        <f t="shared" si="6"/>
        <v>1.7483024069481481</v>
      </c>
      <c r="P25" s="10" t="s">
        <v>126</v>
      </c>
      <c r="R25">
        <f t="shared" si="4"/>
        <v>1.0419064048000006</v>
      </c>
      <c r="S25">
        <f>$S$3*INDEX(Descriptors!I$5:I$53,MATCH(SingleSite_QSAR1_MolGpKa!$A25,Descriptors!$B$5:$B$53,0))</f>
        <v>13.20762</v>
      </c>
      <c r="T25">
        <f>$T$3*INDEX(Descriptors!K$5:K$53,MATCH(SingleSite_QSAR1_MolGpKa!$A25,Descriptors!$B$5:$B$53,0))</f>
        <v>-3.2332203071999999</v>
      </c>
      <c r="U25">
        <f>$U$3*INDEX(Descriptors!T$5:T$53,MATCH(SingleSite_QSAR1_MolGpKa!$A25,Descriptors!$B$5:$B$53,0))</f>
        <v>-4.4296082880000007</v>
      </c>
      <c r="V25">
        <f>$V$3*INDEX(Descriptors!O$5:O$53,MATCH(SingleSite_QSAR1_MolGpKa!$A25,Descriptors!$B$5:$B$53,0))</f>
        <v>-16.793951999999997</v>
      </c>
      <c r="W25">
        <f>$W$3*INDEX(Descriptors!X$5:X$53,MATCH(SingleSite_QSAR1_MolGpKa!$A25,Descriptors!$B$5:$B$53,0))</f>
        <v>-10.711173</v>
      </c>
      <c r="X25">
        <f>$X$3*INDEX(Descriptors!Y$5:Y$53,MATCH(SingleSite_QSAR1_MolGpKa!$A25,Descriptors!$B$5:$B$53,0))</f>
        <v>8.0962940000000003</v>
      </c>
      <c r="Y25">
        <f>$Y$3*INDEX(Descriptors!AA$5:AA$53,MATCH(SingleSite_QSAR1_MolGpKa!$A25,Descriptors!$B$5:$B$53,0))</f>
        <v>25.489819999999998</v>
      </c>
      <c r="Z25">
        <f>$Z$3*INDEX(Descriptors!AB$5:AB$53,MATCH(SingleSite_QSAR1_MolGpKa!$A25,Descriptors!$B$5:$B$53,0))</f>
        <v>-1.619254</v>
      </c>
      <c r="AA25">
        <f>$AA$3*INDEX(Descriptors!P$5:P$53,MATCH(SingleSite_QSAR1_MolGpKa!$A25,Descriptors!$B$5:$B$53,0))</f>
        <v>0.31247999999999998</v>
      </c>
      <c r="AB25">
        <f>$AB$3*INDEX(Descriptors!Q$5:Q$53,MATCH(SingleSite_QSAR1_MolGpKa!$A25,Descriptors!$B$5:$B$53,0))</f>
        <v>4.4219999999999995E-2</v>
      </c>
      <c r="AC25">
        <f>$AC$3*INDEX(Descriptors!R$5:R$53,MATCH(SingleSite_QSAR1_MolGpKa!$A25,Descriptors!$B$5:$B$53,0))</f>
        <v>-0.33180000000000004</v>
      </c>
      <c r="AD25">
        <f>$AD$3*INDEX(Descriptors!AC$5:AC$53,MATCH(SingleSite_QSAR1_MolGpKa!$A25,Descriptors!$B$5:$B$53,0))</f>
        <v>0</v>
      </c>
      <c r="AE25">
        <f>$AE$3*INDEX(Descriptors!AD$5:AD$53,MATCH(SingleSite_QSAR1_MolGpKa!$A25,Descriptors!$B$5:$B$53,0))</f>
        <v>0.6915</v>
      </c>
      <c r="AF25">
        <f>$AF$3*INDEX(Descriptors!AE$5:AE$53,MATCH(SingleSite_QSAR1_MolGpKa!$A25,Descriptors!$B$5:$B$53,0))</f>
        <v>-1.2261000000000002</v>
      </c>
      <c r="AG25">
        <f>$AG$3*INDEX(Descriptors!Z$5:Z$53,MATCH(SingleSite_QSAR1_MolGpKa!$A25,Descriptors!$B$5:$B$53,0))</f>
        <v>0.24108000000000002</v>
      </c>
    </row>
    <row r="26" spans="1:33" x14ac:dyDescent="0.3">
      <c r="A26" t="s">
        <v>178</v>
      </c>
      <c r="B26" t="s">
        <v>179</v>
      </c>
      <c r="C26" s="44" t="s">
        <v>173</v>
      </c>
      <c r="D26" s="37" t="s">
        <v>125</v>
      </c>
      <c r="E26" t="s">
        <v>416</v>
      </c>
      <c r="G26" s="10">
        <v>10.666666666666664</v>
      </c>
      <c r="H26" t="s">
        <v>126</v>
      </c>
      <c r="I26">
        <v>0.25649423667760762</v>
      </c>
      <c r="J26" s="10">
        <f t="shared" si="2"/>
        <v>-4.7435057633223927</v>
      </c>
      <c r="L26" s="10">
        <f t="shared" si="3"/>
        <v>-3.6970624431999966</v>
      </c>
      <c r="M26">
        <f t="shared" si="0"/>
        <v>2.008803964439989E-4</v>
      </c>
      <c r="N26">
        <f t="shared" si="1"/>
        <v>3.9936882612997597E-2</v>
      </c>
      <c r="O26" s="10">
        <f t="shared" si="6"/>
        <v>0.95848518271194227</v>
      </c>
      <c r="P26" s="10" t="s">
        <v>126</v>
      </c>
      <c r="R26">
        <f t="shared" si="4"/>
        <v>1.3029375568000034</v>
      </c>
      <c r="S26">
        <f>$S$3*INDEX(Descriptors!I$5:I$53,MATCH(SingleSite_QSAR1_MolGpKa!$A26,Descriptors!$B$5:$B$53,0))</f>
        <v>13.225160000000001</v>
      </c>
      <c r="T26">
        <f>$T$3*INDEX(Descriptors!K$5:K$53,MATCH(SingleSite_QSAR1_MolGpKa!$A26,Descriptors!$B$5:$B$53,0))</f>
        <v>-3.2332203071999999</v>
      </c>
      <c r="U26">
        <f>$U$3*INDEX(Descriptors!T$5:T$53,MATCH(SingleSite_QSAR1_MolGpKa!$A26,Descriptors!$B$5:$B$53,0))</f>
        <v>-4.1186631360000003</v>
      </c>
      <c r="V26">
        <f>$V$3*INDEX(Descriptors!O$5:O$53,MATCH(SingleSite_QSAR1_MolGpKa!$A26,Descriptors!$B$5:$B$53,0))</f>
        <v>-16.793951999999997</v>
      </c>
      <c r="W26">
        <f>$W$3*INDEX(Descriptors!X$5:X$53,MATCH(SingleSite_QSAR1_MolGpKa!$A26,Descriptors!$B$5:$B$53,0))</f>
        <v>-11.131219</v>
      </c>
      <c r="X26">
        <f>$X$3*INDEX(Descriptors!Y$5:Y$53,MATCH(SingleSite_QSAR1_MolGpKa!$A26,Descriptors!$B$5:$B$53,0))</f>
        <v>8.2553159999999988</v>
      </c>
      <c r="Y26">
        <f>$Y$3*INDEX(Descriptors!AA$5:AA$53,MATCH(SingleSite_QSAR1_MolGpKa!$A26,Descriptors!$B$5:$B$53,0))</f>
        <v>25.581510000000002</v>
      </c>
      <c r="Z26">
        <f>$Z$3*INDEX(Descriptors!AB$5:AB$53,MATCH(SingleSite_QSAR1_MolGpKa!$A26,Descriptors!$B$5:$B$53,0))</f>
        <v>-1.619254</v>
      </c>
      <c r="AA26">
        <f>$AA$3*INDEX(Descriptors!P$5:P$53,MATCH(SingleSite_QSAR1_MolGpKa!$A26,Descriptors!$B$5:$B$53,0))</f>
        <v>0.31247999999999998</v>
      </c>
      <c r="AB26">
        <f>$AB$3*INDEX(Descriptors!Q$5:Q$53,MATCH(SingleSite_QSAR1_MolGpKa!$A26,Descriptors!$B$5:$B$53,0))</f>
        <v>4.4219999999999995E-2</v>
      </c>
      <c r="AC26">
        <f>$AC$3*INDEX(Descriptors!R$5:R$53,MATCH(SingleSite_QSAR1_MolGpKa!$A26,Descriptors!$B$5:$B$53,0))</f>
        <v>-0.33180000000000004</v>
      </c>
      <c r="AD26">
        <f>$AD$3*INDEX(Descriptors!AC$5:AC$53,MATCH(SingleSite_QSAR1_MolGpKa!$A26,Descriptors!$B$5:$B$53,0))</f>
        <v>0</v>
      </c>
      <c r="AE26">
        <f>$AE$3*INDEX(Descriptors!AD$5:AD$53,MATCH(SingleSite_QSAR1_MolGpKa!$A26,Descriptors!$B$5:$B$53,0))</f>
        <v>0.7833</v>
      </c>
      <c r="AF26">
        <f>$AF$3*INDEX(Descriptors!AE$5:AE$53,MATCH(SingleSite_QSAR1_MolGpKa!$A26,Descriptors!$B$5:$B$53,0))</f>
        <v>-1.2214100000000001</v>
      </c>
      <c r="AG26">
        <f>$AG$3*INDEX(Descriptors!Z$5:Z$53,MATCH(SingleSite_QSAR1_MolGpKa!$A26,Descriptors!$B$5:$B$53,0))</f>
        <v>0.24647000000000002</v>
      </c>
    </row>
    <row r="27" spans="1:33" x14ac:dyDescent="0.3">
      <c r="A27" t="s">
        <v>178</v>
      </c>
      <c r="B27" t="s">
        <v>179</v>
      </c>
      <c r="C27" s="44" t="s">
        <v>173</v>
      </c>
      <c r="D27" s="37" t="s">
        <v>125</v>
      </c>
      <c r="E27" t="s">
        <v>416</v>
      </c>
      <c r="G27" s="10">
        <v>10.186666666666664</v>
      </c>
      <c r="H27" t="s">
        <v>126</v>
      </c>
      <c r="I27">
        <v>0.27649086509386128</v>
      </c>
      <c r="J27" s="10">
        <f t="shared" si="2"/>
        <v>-4.7235091349061387</v>
      </c>
      <c r="L27" s="10">
        <f t="shared" si="3"/>
        <v>-3.6970624431999966</v>
      </c>
      <c r="M27">
        <f t="shared" si="0"/>
        <v>2.008803964439989E-4</v>
      </c>
      <c r="N27">
        <f t="shared" si="1"/>
        <v>3.9936882612997597E-2</v>
      </c>
      <c r="O27" s="10">
        <f t="shared" si="6"/>
        <v>0.95848518271194227</v>
      </c>
      <c r="P27" s="10" t="s">
        <v>126</v>
      </c>
      <c r="R27">
        <f t="shared" si="4"/>
        <v>1.3029375568000034</v>
      </c>
      <c r="S27">
        <f>$S$3*INDEX(Descriptors!I$5:I$53,MATCH(SingleSite_QSAR1_MolGpKa!$A27,Descriptors!$B$5:$B$53,0))</f>
        <v>13.225160000000001</v>
      </c>
      <c r="T27">
        <f>$T$3*INDEX(Descriptors!K$5:K$53,MATCH(SingleSite_QSAR1_MolGpKa!$A27,Descriptors!$B$5:$B$53,0))</f>
        <v>-3.2332203071999999</v>
      </c>
      <c r="U27">
        <f>$U$3*INDEX(Descriptors!T$5:T$53,MATCH(SingleSite_QSAR1_MolGpKa!$A27,Descriptors!$B$5:$B$53,0))</f>
        <v>-4.1186631360000003</v>
      </c>
      <c r="V27">
        <f>$V$3*INDEX(Descriptors!O$5:O$53,MATCH(SingleSite_QSAR1_MolGpKa!$A27,Descriptors!$B$5:$B$53,0))</f>
        <v>-16.793951999999997</v>
      </c>
      <c r="W27">
        <f>$W$3*INDEX(Descriptors!X$5:X$53,MATCH(SingleSite_QSAR1_MolGpKa!$A27,Descriptors!$B$5:$B$53,0))</f>
        <v>-11.131219</v>
      </c>
      <c r="X27">
        <f>$X$3*INDEX(Descriptors!Y$5:Y$53,MATCH(SingleSite_QSAR1_MolGpKa!$A27,Descriptors!$B$5:$B$53,0))</f>
        <v>8.2553159999999988</v>
      </c>
      <c r="Y27">
        <f>$Y$3*INDEX(Descriptors!AA$5:AA$53,MATCH(SingleSite_QSAR1_MolGpKa!$A27,Descriptors!$B$5:$B$53,0))</f>
        <v>25.581510000000002</v>
      </c>
      <c r="Z27">
        <f>$Z$3*INDEX(Descriptors!AB$5:AB$53,MATCH(SingleSite_QSAR1_MolGpKa!$A27,Descriptors!$B$5:$B$53,0))</f>
        <v>-1.619254</v>
      </c>
      <c r="AA27">
        <f>$AA$3*INDEX(Descriptors!P$5:P$53,MATCH(SingleSite_QSAR1_MolGpKa!$A27,Descriptors!$B$5:$B$53,0))</f>
        <v>0.31247999999999998</v>
      </c>
      <c r="AB27">
        <f>$AB$3*INDEX(Descriptors!Q$5:Q$53,MATCH(SingleSite_QSAR1_MolGpKa!$A27,Descriptors!$B$5:$B$53,0))</f>
        <v>4.4219999999999995E-2</v>
      </c>
      <c r="AC27">
        <f>$AC$3*INDEX(Descriptors!R$5:R$53,MATCH(SingleSite_QSAR1_MolGpKa!$A27,Descriptors!$B$5:$B$53,0))</f>
        <v>-0.33180000000000004</v>
      </c>
      <c r="AD27">
        <f>$AD$3*INDEX(Descriptors!AC$5:AC$53,MATCH(SingleSite_QSAR1_MolGpKa!$A27,Descriptors!$B$5:$B$53,0))</f>
        <v>0</v>
      </c>
      <c r="AE27">
        <f>$AE$3*INDEX(Descriptors!AD$5:AD$53,MATCH(SingleSite_QSAR1_MolGpKa!$A27,Descriptors!$B$5:$B$53,0))</f>
        <v>0.7833</v>
      </c>
      <c r="AF27">
        <f>$AF$3*INDEX(Descriptors!AE$5:AE$53,MATCH(SingleSite_QSAR1_MolGpKa!$A27,Descriptors!$B$5:$B$53,0))</f>
        <v>-1.2214100000000001</v>
      </c>
      <c r="AG27">
        <f>$AG$3*INDEX(Descriptors!Z$5:Z$53,MATCH(SingleSite_QSAR1_MolGpKa!$A27,Descriptors!$B$5:$B$53,0))</f>
        <v>0.24647000000000002</v>
      </c>
    </row>
    <row r="28" spans="1:33" x14ac:dyDescent="0.3">
      <c r="A28" t="s">
        <v>180</v>
      </c>
      <c r="B28" t="s">
        <v>181</v>
      </c>
      <c r="C28" s="38" t="s">
        <v>182</v>
      </c>
      <c r="D28" s="41" t="s">
        <v>183</v>
      </c>
      <c r="E28" t="s">
        <v>417</v>
      </c>
      <c r="G28" s="10">
        <v>1.8666666666666667</v>
      </c>
      <c r="H28" t="s">
        <v>159</v>
      </c>
      <c r="I28">
        <v>-0.36675505372029288</v>
      </c>
      <c r="J28" s="10">
        <f t="shared" si="2"/>
        <v>-5.3667550537202926</v>
      </c>
      <c r="L28" s="10">
        <f t="shared" si="3"/>
        <v>-4.5391712703999954</v>
      </c>
      <c r="M28">
        <f t="shared" si="0"/>
        <v>2.8895401251026451E-5</v>
      </c>
      <c r="N28">
        <f t="shared" si="1"/>
        <v>0.27764060939459767</v>
      </c>
      <c r="O28" s="10">
        <f>N28</f>
        <v>0.27764060939459767</v>
      </c>
      <c r="P28" s="10" t="s">
        <v>159</v>
      </c>
      <c r="R28">
        <f t="shared" si="4"/>
        <v>0.46082872960000465</v>
      </c>
      <c r="S28">
        <f>$S$3*INDEX(Descriptors!I$5:I$53,MATCH(SingleSite_QSAR1_MolGpKa!$A28,Descriptors!$B$5:$B$53,0))</f>
        <v>11.89212</v>
      </c>
      <c r="T28">
        <f>$T$3*INDEX(Descriptors!K$5:K$53,MATCH(SingleSite_QSAR1_MolGpKa!$A28,Descriptors!$B$5:$B$53,0))</f>
        <v>-4.0624753104</v>
      </c>
      <c r="U28">
        <f>$U$3*INDEX(Descriptors!T$5:T$53,MATCH(SingleSite_QSAR1_MolGpKa!$A28,Descriptors!$B$5:$B$53,0))</f>
        <v>-4.6298229600000003</v>
      </c>
      <c r="V28">
        <f>$V$3*INDEX(Descriptors!O$5:O$53,MATCH(SingleSite_QSAR1_MolGpKa!$A28,Descriptors!$B$5:$B$53,0))</f>
        <v>-15.218112</v>
      </c>
      <c r="W28">
        <f>$W$3*INDEX(Descriptors!X$5:X$53,MATCH(SingleSite_QSAR1_MolGpKa!$A28,Descriptors!$B$5:$B$53,0))</f>
        <v>-11.398520999999999</v>
      </c>
      <c r="X28">
        <f>$X$3*INDEX(Descriptors!Y$5:Y$53,MATCH(SingleSite_QSAR1_MolGpKa!$A28,Descriptors!$B$5:$B$53,0))</f>
        <v>8.5664460000000009</v>
      </c>
      <c r="Y28">
        <f>$Y$3*INDEX(Descriptors!AA$5:AA$53,MATCH(SingleSite_QSAR1_MolGpKa!$A28,Descriptors!$B$5:$B$53,0))</f>
        <v>24.29785</v>
      </c>
      <c r="Z28">
        <f>$Z$3*INDEX(Descriptors!AB$5:AB$53,MATCH(SingleSite_QSAR1_MolGpKa!$A28,Descriptors!$B$5:$B$53,0))</f>
        <v>-1.2536160000000001</v>
      </c>
      <c r="AA28">
        <f>$AA$3*INDEX(Descriptors!P$5:P$53,MATCH(SingleSite_QSAR1_MolGpKa!$A28,Descriptors!$B$5:$B$53,0))</f>
        <v>-6.0139999999999999E-2</v>
      </c>
      <c r="AB28">
        <f>$AB$3*INDEX(Descriptors!Q$5:Q$53,MATCH(SingleSite_QSAR1_MolGpKa!$A28,Descriptors!$B$5:$B$53,0))</f>
        <v>0.48971999999999999</v>
      </c>
      <c r="AC28">
        <f>$AC$3*INDEX(Descriptors!R$5:R$53,MATCH(SingleSite_QSAR1_MolGpKa!$A28,Descriptors!$B$5:$B$53,0))</f>
        <v>-0.28560000000000002</v>
      </c>
      <c r="AD28">
        <f>$AD$3*INDEX(Descriptors!AC$5:AC$53,MATCH(SingleSite_QSAR1_MolGpKa!$A28,Descriptors!$B$5:$B$53,0))</f>
        <v>0</v>
      </c>
      <c r="AE28">
        <f>$AE$3*INDEX(Descriptors!AD$5:AD$53,MATCH(SingleSite_QSAR1_MolGpKa!$A28,Descriptors!$B$5:$B$53,0))</f>
        <v>1.44285</v>
      </c>
      <c r="AF28">
        <f>$AF$3*INDEX(Descriptors!AE$5:AE$53,MATCH(SingleSite_QSAR1_MolGpKa!$A28,Descriptors!$B$5:$B$53,0))</f>
        <v>-1.41571</v>
      </c>
      <c r="AG28">
        <f>$AG$3*INDEX(Descriptors!Z$5:Z$53,MATCH(SingleSite_QSAR1_MolGpKa!$A28,Descriptors!$B$5:$B$53,0))</f>
        <v>0.79183999999999999</v>
      </c>
    </row>
    <row r="29" spans="1:33" x14ac:dyDescent="0.3">
      <c r="A29" t="s">
        <v>180</v>
      </c>
      <c r="B29" t="s">
        <v>181</v>
      </c>
      <c r="C29" s="38" t="s">
        <v>182</v>
      </c>
      <c r="D29" s="41" t="s">
        <v>183</v>
      </c>
      <c r="E29" t="s">
        <v>417</v>
      </c>
      <c r="G29" s="10">
        <v>15.819709097820345</v>
      </c>
      <c r="H29" t="s">
        <v>159</v>
      </c>
      <c r="I29">
        <v>-1.2948867746047055</v>
      </c>
      <c r="J29" s="10">
        <f t="shared" si="2"/>
        <v>-6.2948867746047057</v>
      </c>
      <c r="L29" s="10">
        <f t="shared" si="3"/>
        <v>-4.5391712703999954</v>
      </c>
      <c r="M29">
        <f t="shared" si="0"/>
        <v>2.8895401251026451E-5</v>
      </c>
      <c r="N29">
        <f t="shared" si="1"/>
        <v>0.27764060939459767</v>
      </c>
      <c r="O29" s="10">
        <f t="shared" ref="O29:O36" si="7">N29</f>
        <v>0.27764060939459767</v>
      </c>
      <c r="P29" s="10" t="s">
        <v>159</v>
      </c>
      <c r="R29">
        <f t="shared" si="4"/>
        <v>0.46082872960000465</v>
      </c>
      <c r="S29">
        <f>$S$3*INDEX(Descriptors!I$5:I$53,MATCH(SingleSite_QSAR1_MolGpKa!$A29,Descriptors!$B$5:$B$53,0))</f>
        <v>11.89212</v>
      </c>
      <c r="T29">
        <f>$T$3*INDEX(Descriptors!K$5:K$53,MATCH(SingleSite_QSAR1_MolGpKa!$A29,Descriptors!$B$5:$B$53,0))</f>
        <v>-4.0624753104</v>
      </c>
      <c r="U29">
        <f>$U$3*INDEX(Descriptors!T$5:T$53,MATCH(SingleSite_QSAR1_MolGpKa!$A29,Descriptors!$B$5:$B$53,0))</f>
        <v>-4.6298229600000003</v>
      </c>
      <c r="V29">
        <f>$V$3*INDEX(Descriptors!O$5:O$53,MATCH(SingleSite_QSAR1_MolGpKa!$A29,Descriptors!$B$5:$B$53,0))</f>
        <v>-15.218112</v>
      </c>
      <c r="W29">
        <f>$W$3*INDEX(Descriptors!X$5:X$53,MATCH(SingleSite_QSAR1_MolGpKa!$A29,Descriptors!$B$5:$B$53,0))</f>
        <v>-11.398520999999999</v>
      </c>
      <c r="X29">
        <f>$X$3*INDEX(Descriptors!Y$5:Y$53,MATCH(SingleSite_QSAR1_MolGpKa!$A29,Descriptors!$B$5:$B$53,0))</f>
        <v>8.5664460000000009</v>
      </c>
      <c r="Y29">
        <f>$Y$3*INDEX(Descriptors!AA$5:AA$53,MATCH(SingleSite_QSAR1_MolGpKa!$A29,Descriptors!$B$5:$B$53,0))</f>
        <v>24.29785</v>
      </c>
      <c r="Z29">
        <f>$Z$3*INDEX(Descriptors!AB$5:AB$53,MATCH(SingleSite_QSAR1_MolGpKa!$A29,Descriptors!$B$5:$B$53,0))</f>
        <v>-1.2536160000000001</v>
      </c>
      <c r="AA29">
        <f>$AA$3*INDEX(Descriptors!P$5:P$53,MATCH(SingleSite_QSAR1_MolGpKa!$A29,Descriptors!$B$5:$B$53,0))</f>
        <v>-6.0139999999999999E-2</v>
      </c>
      <c r="AB29">
        <f>$AB$3*INDEX(Descriptors!Q$5:Q$53,MATCH(SingleSite_QSAR1_MolGpKa!$A29,Descriptors!$B$5:$B$53,0))</f>
        <v>0.48971999999999999</v>
      </c>
      <c r="AC29">
        <f>$AC$3*INDEX(Descriptors!R$5:R$53,MATCH(SingleSite_QSAR1_MolGpKa!$A29,Descriptors!$B$5:$B$53,0))</f>
        <v>-0.28560000000000002</v>
      </c>
      <c r="AD29">
        <f>$AD$3*INDEX(Descriptors!AC$5:AC$53,MATCH(SingleSite_QSAR1_MolGpKa!$A29,Descriptors!$B$5:$B$53,0))</f>
        <v>0</v>
      </c>
      <c r="AE29">
        <f>$AE$3*INDEX(Descriptors!AD$5:AD$53,MATCH(SingleSite_QSAR1_MolGpKa!$A29,Descriptors!$B$5:$B$53,0))</f>
        <v>1.44285</v>
      </c>
      <c r="AF29">
        <f>$AF$3*INDEX(Descriptors!AE$5:AE$53,MATCH(SingleSite_QSAR1_MolGpKa!$A29,Descriptors!$B$5:$B$53,0))</f>
        <v>-1.41571</v>
      </c>
      <c r="AG29">
        <f>$AG$3*INDEX(Descriptors!Z$5:Z$53,MATCH(SingleSite_QSAR1_MolGpKa!$A29,Descriptors!$B$5:$B$53,0))</f>
        <v>0.79183999999999999</v>
      </c>
    </row>
    <row r="30" spans="1:33" x14ac:dyDescent="0.3">
      <c r="A30" t="s">
        <v>224</v>
      </c>
      <c r="B30" t="s">
        <v>225</v>
      </c>
      <c r="C30" t="s">
        <v>226</v>
      </c>
      <c r="D30" s="41" t="s">
        <v>227</v>
      </c>
      <c r="E30" t="s">
        <v>417</v>
      </c>
      <c r="G30" s="10">
        <v>8.4242142655072776</v>
      </c>
      <c r="H30" t="s">
        <v>159</v>
      </c>
      <c r="I30">
        <v>-1.021217685805875</v>
      </c>
      <c r="J30" s="10">
        <f t="shared" si="2"/>
        <v>-6.0212176858058752</v>
      </c>
      <c r="L30" s="10">
        <f t="shared" si="3"/>
        <v>-4.610924823999996</v>
      </c>
      <c r="M30">
        <f t="shared" si="0"/>
        <v>2.4494872092714063E-5</v>
      </c>
      <c r="N30">
        <f t="shared" si="1"/>
        <v>0.32751903262326842</v>
      </c>
      <c r="O30" s="10">
        <f t="shared" si="7"/>
        <v>0.32751903262326842</v>
      </c>
      <c r="P30" s="10" t="s">
        <v>159</v>
      </c>
      <c r="R30">
        <f t="shared" si="4"/>
        <v>0.38907517600000396</v>
      </c>
      <c r="S30">
        <f>$S$3*INDEX(Descriptors!I$5:I$53,MATCH(SingleSite_QSAR1_MolGpKa!$A30,Descriptors!$B$5:$B$53,0))</f>
        <v>11.97982</v>
      </c>
      <c r="T30">
        <f>$T$3*INDEX(Descriptors!K$5:K$53,MATCH(SingleSite_QSAR1_MolGpKa!$A30,Descriptors!$B$5:$B$53,0))</f>
        <v>-3.9358088640000002</v>
      </c>
      <c r="U30">
        <f>$U$3*INDEX(Descriptors!T$5:T$53,MATCH(SingleSite_QSAR1_MolGpKa!$A30,Descriptors!$B$5:$B$53,0))</f>
        <v>-4.6298229600000003</v>
      </c>
      <c r="V30">
        <f>$V$3*INDEX(Descriptors!O$5:O$53,MATCH(SingleSite_QSAR1_MolGpKa!$A30,Descriptors!$B$5:$B$53,0))</f>
        <v>-15.983519999999999</v>
      </c>
      <c r="W30">
        <f>$W$3*INDEX(Descriptors!X$5:X$53,MATCH(SingleSite_QSAR1_MolGpKa!$A30,Descriptors!$B$5:$B$53,0))</f>
        <v>-11.513078999999999</v>
      </c>
      <c r="X30">
        <f>$X$3*INDEX(Descriptors!Y$5:Y$53,MATCH(SingleSite_QSAR1_MolGpKa!$A30,Descriptors!$B$5:$B$53,0))</f>
        <v>8.5664460000000009</v>
      </c>
      <c r="Y30">
        <f>$Y$3*INDEX(Descriptors!AA$5:AA$53,MATCH(SingleSite_QSAR1_MolGpKa!$A30,Descriptors!$B$5:$B$53,0))</f>
        <v>24.976356000000003</v>
      </c>
      <c r="Z30">
        <f>$Z$3*INDEX(Descriptors!AB$5:AB$53,MATCH(SingleSite_QSAR1_MolGpKa!$A30,Descriptors!$B$5:$B$53,0))</f>
        <v>-1.2536160000000001</v>
      </c>
      <c r="AA30">
        <f>$AA$3*INDEX(Descriptors!P$5:P$53,MATCH(SingleSite_QSAR1_MolGpKa!$A30,Descriptors!$B$5:$B$53,0))</f>
        <v>-7.7499999999999999E-2</v>
      </c>
      <c r="AB30">
        <f>$AB$3*INDEX(Descriptors!Q$5:Q$53,MATCH(SingleSite_QSAR1_MolGpKa!$A30,Descriptors!$B$5:$B$53,0))</f>
        <v>0.44506000000000001</v>
      </c>
      <c r="AC30">
        <f>$AC$3*INDEX(Descriptors!R$5:R$53,MATCH(SingleSite_QSAR1_MolGpKa!$A30,Descriptors!$B$5:$B$53,0))</f>
        <v>-0.20076000000000002</v>
      </c>
      <c r="AD30">
        <f>$AD$3*INDEX(Descriptors!AC$5:AC$53,MATCH(SingleSite_QSAR1_MolGpKa!$A30,Descriptors!$B$5:$B$53,0))</f>
        <v>0</v>
      </c>
      <c r="AE30">
        <f>$AE$3*INDEX(Descriptors!AD$5:AD$53,MATCH(SingleSite_QSAR1_MolGpKa!$A30,Descriptors!$B$5:$B$53,0))</f>
        <v>1.4452499999999999</v>
      </c>
      <c r="AF30">
        <f>$AF$3*INDEX(Descriptors!AE$5:AE$53,MATCH(SingleSite_QSAR1_MolGpKa!$A30,Descriptors!$B$5:$B$53,0))</f>
        <v>-1.52559</v>
      </c>
      <c r="AG30">
        <f>$AG$3*INDEX(Descriptors!Z$5:Z$53,MATCH(SingleSite_QSAR1_MolGpKa!$A30,Descriptors!$B$5:$B$53,0))</f>
        <v>0.79183999999999999</v>
      </c>
    </row>
    <row r="31" spans="1:33" x14ac:dyDescent="0.3">
      <c r="A31" t="s">
        <v>184</v>
      </c>
      <c r="B31" t="s">
        <v>185</v>
      </c>
      <c r="C31" s="38" t="s">
        <v>182</v>
      </c>
      <c r="D31" t="s">
        <v>186</v>
      </c>
      <c r="E31" t="s">
        <v>417</v>
      </c>
      <c r="G31" s="10">
        <v>4.2122314708695994</v>
      </c>
      <c r="H31" t="s">
        <v>159</v>
      </c>
      <c r="I31">
        <v>-0.72020050998691587</v>
      </c>
      <c r="J31" s="10">
        <f t="shared" si="2"/>
        <v>-5.720200509986916</v>
      </c>
      <c r="L31" s="10">
        <f t="shared" si="3"/>
        <v>-4.3545981023999971</v>
      </c>
      <c r="M31">
        <f t="shared" si="0"/>
        <v>4.4197926728915467E-5</v>
      </c>
      <c r="N31">
        <f t="shared" si="1"/>
        <v>0.18151387193435581</v>
      </c>
      <c r="O31" s="10">
        <f t="shared" si="7"/>
        <v>0.18151387193435581</v>
      </c>
      <c r="P31" s="10" t="s">
        <v>159</v>
      </c>
      <c r="R31">
        <f t="shared" si="4"/>
        <v>0.64540189760000288</v>
      </c>
      <c r="S31">
        <f>$S$3*INDEX(Descriptors!I$5:I$53,MATCH(SingleSite_QSAR1_MolGpKa!$A31,Descriptors!$B$5:$B$53,0))</f>
        <v>11.89212</v>
      </c>
      <c r="T31">
        <f>$T$3*INDEX(Descriptors!K$5:K$53,MATCH(SingleSite_QSAR1_MolGpKa!$A31,Descriptors!$B$5:$B$53,0))</f>
        <v>-4.0624753104</v>
      </c>
      <c r="U31">
        <f>$U$3*INDEX(Descriptors!T$5:T$53,MATCH(SingleSite_QSAR1_MolGpKa!$A31,Descriptors!$B$5:$B$53,0))</f>
        <v>-4.6308937920000002</v>
      </c>
      <c r="V31">
        <f>$V$3*INDEX(Descriptors!O$5:O$53,MATCH(SingleSite_QSAR1_MolGpKa!$A31,Descriptors!$B$5:$B$53,0))</f>
        <v>-15.218112</v>
      </c>
      <c r="W31">
        <f>$W$3*INDEX(Descriptors!X$5:X$53,MATCH(SingleSite_QSAR1_MolGpKa!$A31,Descriptors!$B$5:$B$53,0))</f>
        <v>-11.513078999999999</v>
      </c>
      <c r="X31">
        <f>$X$3*INDEX(Descriptors!Y$5:Y$53,MATCH(SingleSite_QSAR1_MolGpKa!$A31,Descriptors!$B$5:$B$53,0))</f>
        <v>8.5941020000000012</v>
      </c>
      <c r="Y31">
        <f>$Y$3*INDEX(Descriptors!AA$5:AA$53,MATCH(SingleSite_QSAR1_MolGpKa!$A31,Descriptors!$B$5:$B$53,0))</f>
        <v>24.334526</v>
      </c>
      <c r="Z31">
        <f>$Z$3*INDEX(Descriptors!AB$5:AB$53,MATCH(SingleSite_QSAR1_MolGpKa!$A31,Descriptors!$B$5:$B$53,0))</f>
        <v>-1.2536160000000001</v>
      </c>
      <c r="AA31">
        <f>$AA$3*INDEX(Descriptors!P$5:P$53,MATCH(SingleSite_QSAR1_MolGpKa!$A31,Descriptors!$B$5:$B$53,0))</f>
        <v>-6.0139999999999999E-2</v>
      </c>
      <c r="AB31">
        <f>$AB$3*INDEX(Descriptors!Q$5:Q$53,MATCH(SingleSite_QSAR1_MolGpKa!$A31,Descriptors!$B$5:$B$53,0))</f>
        <v>0.48971999999999999</v>
      </c>
      <c r="AC31">
        <f>$AC$3*INDEX(Descriptors!R$5:R$53,MATCH(SingleSite_QSAR1_MolGpKa!$A31,Descriptors!$B$5:$B$53,0))</f>
        <v>-0.28560000000000002</v>
      </c>
      <c r="AD31">
        <f>$AD$3*INDEX(Descriptors!AC$5:AC$53,MATCH(SingleSite_QSAR1_MolGpKa!$A31,Descriptors!$B$5:$B$53,0))</f>
        <v>0</v>
      </c>
      <c r="AE31">
        <f>$AE$3*INDEX(Descriptors!AD$5:AD$53,MATCH(SingleSite_QSAR1_MolGpKa!$A31,Descriptors!$B$5:$B$53,0))</f>
        <v>1.7447999999999999</v>
      </c>
      <c r="AF31">
        <f>$AF$3*INDEX(Descriptors!AE$5:AE$53,MATCH(SingleSite_QSAR1_MolGpKa!$A31,Descriptors!$B$5:$B$53,0))</f>
        <v>-1.6689700000000001</v>
      </c>
      <c r="AG31">
        <f>$AG$3*INDEX(Descriptors!Z$5:Z$53,MATCH(SingleSite_QSAR1_MolGpKa!$A31,Descriptors!$B$5:$B$53,0))</f>
        <v>0.97902000000000011</v>
      </c>
    </row>
    <row r="32" spans="1:33" x14ac:dyDescent="0.3">
      <c r="A32" t="s">
        <v>184</v>
      </c>
      <c r="B32" t="s">
        <v>185</v>
      </c>
      <c r="C32" s="38" t="s">
        <v>182</v>
      </c>
      <c r="D32" t="s">
        <v>186</v>
      </c>
      <c r="E32" t="s">
        <v>417</v>
      </c>
      <c r="G32" s="10">
        <v>10.841269680819993</v>
      </c>
      <c r="H32" t="s">
        <v>159</v>
      </c>
      <c r="I32">
        <v>-1.1307684292341853</v>
      </c>
      <c r="J32" s="10">
        <f t="shared" si="2"/>
        <v>-6.1307684292341857</v>
      </c>
      <c r="L32" s="10">
        <f t="shared" si="3"/>
        <v>-4.3545981023999971</v>
      </c>
      <c r="M32">
        <f t="shared" si="0"/>
        <v>4.4197926728915467E-5</v>
      </c>
      <c r="N32">
        <f t="shared" si="1"/>
        <v>0.18151387193435581</v>
      </c>
      <c r="O32" s="10">
        <f t="shared" si="7"/>
        <v>0.18151387193435581</v>
      </c>
      <c r="P32" s="10" t="s">
        <v>159</v>
      </c>
      <c r="R32">
        <f t="shared" si="4"/>
        <v>0.64540189760000288</v>
      </c>
      <c r="S32">
        <f>$S$3*INDEX(Descriptors!I$5:I$53,MATCH(SingleSite_QSAR1_MolGpKa!$A32,Descriptors!$B$5:$B$53,0))</f>
        <v>11.89212</v>
      </c>
      <c r="T32">
        <f>$T$3*INDEX(Descriptors!K$5:K$53,MATCH(SingleSite_QSAR1_MolGpKa!$A32,Descriptors!$B$5:$B$53,0))</f>
        <v>-4.0624753104</v>
      </c>
      <c r="U32">
        <f>$U$3*INDEX(Descriptors!T$5:T$53,MATCH(SingleSite_QSAR1_MolGpKa!$A32,Descriptors!$B$5:$B$53,0))</f>
        <v>-4.6308937920000002</v>
      </c>
      <c r="V32">
        <f>$V$3*INDEX(Descriptors!O$5:O$53,MATCH(SingleSite_QSAR1_MolGpKa!$A32,Descriptors!$B$5:$B$53,0))</f>
        <v>-15.218112</v>
      </c>
      <c r="W32">
        <f>$W$3*INDEX(Descriptors!X$5:X$53,MATCH(SingleSite_QSAR1_MolGpKa!$A32,Descriptors!$B$5:$B$53,0))</f>
        <v>-11.513078999999999</v>
      </c>
      <c r="X32">
        <f>$X$3*INDEX(Descriptors!Y$5:Y$53,MATCH(SingleSite_QSAR1_MolGpKa!$A32,Descriptors!$B$5:$B$53,0))</f>
        <v>8.5941020000000012</v>
      </c>
      <c r="Y32">
        <f>$Y$3*INDEX(Descriptors!AA$5:AA$53,MATCH(SingleSite_QSAR1_MolGpKa!$A32,Descriptors!$B$5:$B$53,0))</f>
        <v>24.334526</v>
      </c>
      <c r="Z32">
        <f>$Z$3*INDEX(Descriptors!AB$5:AB$53,MATCH(SingleSite_QSAR1_MolGpKa!$A32,Descriptors!$B$5:$B$53,0))</f>
        <v>-1.2536160000000001</v>
      </c>
      <c r="AA32">
        <f>$AA$3*INDEX(Descriptors!P$5:P$53,MATCH(SingleSite_QSAR1_MolGpKa!$A32,Descriptors!$B$5:$B$53,0))</f>
        <v>-6.0139999999999999E-2</v>
      </c>
      <c r="AB32">
        <f>$AB$3*INDEX(Descriptors!Q$5:Q$53,MATCH(SingleSite_QSAR1_MolGpKa!$A32,Descriptors!$B$5:$B$53,0))</f>
        <v>0.48971999999999999</v>
      </c>
      <c r="AC32">
        <f>$AC$3*INDEX(Descriptors!R$5:R$53,MATCH(SingleSite_QSAR1_MolGpKa!$A32,Descriptors!$B$5:$B$53,0))</f>
        <v>-0.28560000000000002</v>
      </c>
      <c r="AD32">
        <f>$AD$3*INDEX(Descriptors!AC$5:AC$53,MATCH(SingleSite_QSAR1_MolGpKa!$A32,Descriptors!$B$5:$B$53,0))</f>
        <v>0</v>
      </c>
      <c r="AE32">
        <f>$AE$3*INDEX(Descriptors!AD$5:AD$53,MATCH(SingleSite_QSAR1_MolGpKa!$A32,Descriptors!$B$5:$B$53,0))</f>
        <v>1.7447999999999999</v>
      </c>
      <c r="AF32">
        <f>$AF$3*INDEX(Descriptors!AE$5:AE$53,MATCH(SingleSite_QSAR1_MolGpKa!$A32,Descriptors!$B$5:$B$53,0))</f>
        <v>-1.6689700000000001</v>
      </c>
      <c r="AG32">
        <f>$AG$3*INDEX(Descriptors!Z$5:Z$53,MATCH(SingleSite_QSAR1_MolGpKa!$A32,Descriptors!$B$5:$B$53,0))</f>
        <v>0.97902000000000011</v>
      </c>
    </row>
    <row r="33" spans="1:33" x14ac:dyDescent="0.3">
      <c r="A33" t="s">
        <v>187</v>
      </c>
      <c r="B33" t="s">
        <v>188</v>
      </c>
      <c r="C33" s="38" t="s">
        <v>182</v>
      </c>
      <c r="D33" t="s">
        <v>189</v>
      </c>
      <c r="E33" t="s">
        <v>417</v>
      </c>
      <c r="G33" s="10">
        <v>94.486518895825554</v>
      </c>
      <c r="H33" t="s">
        <v>159</v>
      </c>
      <c r="I33">
        <v>-2.0710581302942868</v>
      </c>
      <c r="J33" s="10">
        <f t="shared" si="2"/>
        <v>-7.0710581302942863</v>
      </c>
      <c r="L33" s="10">
        <f t="shared" si="3"/>
        <v>-4.1305171503999976</v>
      </c>
      <c r="M33">
        <f t="shared" si="0"/>
        <v>7.4042802718167212E-5</v>
      </c>
      <c r="N33">
        <f t="shared" si="1"/>
        <v>0.10834998835164281</v>
      </c>
      <c r="O33" s="10">
        <f t="shared" si="7"/>
        <v>0.10834998835164281</v>
      </c>
      <c r="P33" s="10" t="s">
        <v>159</v>
      </c>
      <c r="R33">
        <f t="shared" si="4"/>
        <v>0.86948284960000244</v>
      </c>
      <c r="S33">
        <f>$S$3*INDEX(Descriptors!I$5:I$53,MATCH(SingleSite_QSAR1_MolGpKa!$A33,Descriptors!$B$5:$B$53,0))</f>
        <v>11.89212</v>
      </c>
      <c r="T33">
        <f>$T$3*INDEX(Descriptors!K$5:K$53,MATCH(SingleSite_QSAR1_MolGpKa!$A33,Descriptors!$B$5:$B$53,0))</f>
        <v>-4.0624753104</v>
      </c>
      <c r="U33">
        <f>$U$3*INDEX(Descriptors!T$5:T$53,MATCH(SingleSite_QSAR1_MolGpKa!$A33,Descriptors!$B$5:$B$53,0))</f>
        <v>-4.63505784</v>
      </c>
      <c r="V33">
        <f>$V$3*INDEX(Descriptors!O$5:O$53,MATCH(SingleSite_QSAR1_MolGpKa!$A33,Descriptors!$B$5:$B$53,0))</f>
        <v>-15.218112</v>
      </c>
      <c r="W33">
        <f>$W$3*INDEX(Descriptors!X$5:X$53,MATCH(SingleSite_QSAR1_MolGpKa!$A33,Descriptors!$B$5:$B$53,0))</f>
        <v>-11.570357999999999</v>
      </c>
      <c r="X33">
        <f>$X$3*INDEX(Descriptors!Y$5:Y$53,MATCH(SingleSite_QSAR1_MolGpKa!$A33,Descriptors!$B$5:$B$53,0))</f>
        <v>8.6079299999999996</v>
      </c>
      <c r="Y33">
        <f>$Y$3*INDEX(Descriptors!AA$5:AA$53,MATCH(SingleSite_QSAR1_MolGpKa!$A33,Descriptors!$B$5:$B$53,0))</f>
        <v>24.371202</v>
      </c>
      <c r="Z33">
        <f>$Z$3*INDEX(Descriptors!AB$5:AB$53,MATCH(SingleSite_QSAR1_MolGpKa!$A33,Descriptors!$B$5:$B$53,0))</f>
        <v>-1.2536160000000001</v>
      </c>
      <c r="AA33">
        <f>$AA$3*INDEX(Descriptors!P$5:P$53,MATCH(SingleSite_QSAR1_MolGpKa!$A33,Descriptors!$B$5:$B$53,0))</f>
        <v>-6.0139999999999999E-2</v>
      </c>
      <c r="AB33">
        <f>$AB$3*INDEX(Descriptors!Q$5:Q$53,MATCH(SingleSite_QSAR1_MolGpKa!$A33,Descriptors!$B$5:$B$53,0))</f>
        <v>0.48971999999999999</v>
      </c>
      <c r="AC33">
        <f>$AC$3*INDEX(Descriptors!R$5:R$53,MATCH(SingleSite_QSAR1_MolGpKa!$A33,Descriptors!$B$5:$B$53,0))</f>
        <v>-0.28560000000000002</v>
      </c>
      <c r="AD33">
        <f>$AD$3*INDEX(Descriptors!AC$5:AC$53,MATCH(SingleSite_QSAR1_MolGpKa!$A33,Descriptors!$B$5:$B$53,0))</f>
        <v>0</v>
      </c>
      <c r="AE33">
        <f>$AE$3*INDEX(Descriptors!AD$5:AD$53,MATCH(SingleSite_QSAR1_MolGpKa!$A33,Descriptors!$B$5:$B$53,0))</f>
        <v>2.0467499999999998</v>
      </c>
      <c r="AF33">
        <f>$AF$3*INDEX(Descriptors!AE$5:AE$53,MATCH(SingleSite_QSAR1_MolGpKa!$A33,Descriptors!$B$5:$B$53,0))</f>
        <v>-1.9235700000000002</v>
      </c>
      <c r="AG33">
        <f>$AG$3*INDEX(Descriptors!Z$5:Z$53,MATCH(SingleSite_QSAR1_MolGpKa!$A33,Descriptors!$B$5:$B$53,0))</f>
        <v>1.16669</v>
      </c>
    </row>
    <row r="34" spans="1:33" x14ac:dyDescent="0.3">
      <c r="A34" s="2" t="s">
        <v>368</v>
      </c>
      <c r="B34" t="s">
        <v>190</v>
      </c>
      <c r="C34" s="39" t="s">
        <v>191</v>
      </c>
      <c r="D34" s="2" t="s">
        <v>192</v>
      </c>
      <c r="E34" t="s">
        <v>418</v>
      </c>
      <c r="G34" s="10">
        <v>5.9854334657164827</v>
      </c>
      <c r="H34" t="s">
        <v>223</v>
      </c>
      <c r="I34">
        <v>-3.4350767534233011</v>
      </c>
      <c r="J34" s="10">
        <f t="shared" si="2"/>
        <v>-8.4350767534233011</v>
      </c>
      <c r="L34" s="10">
        <f t="shared" si="3"/>
        <v>-4.4340493983999938</v>
      </c>
      <c r="M34">
        <f t="shared" si="0"/>
        <v>3.6808710355467682E-5</v>
      </c>
      <c r="N34">
        <f t="shared" si="1"/>
        <v>0.21795212966065547</v>
      </c>
      <c r="O34" s="10">
        <f t="shared" si="7"/>
        <v>0.21795212966065547</v>
      </c>
      <c r="P34" s="10" t="s">
        <v>159</v>
      </c>
      <c r="R34">
        <f t="shared" si="4"/>
        <v>0.56595060160000621</v>
      </c>
      <c r="S34">
        <f>$S$3*INDEX(Descriptors!I$5:I$53,MATCH(SingleSite_QSAR1_MolGpKa!$A34,Descriptors!$B$5:$B$53,0))</f>
        <v>11.89212</v>
      </c>
      <c r="T34">
        <f>$T$3*INDEX(Descriptors!K$5:K$53,MATCH(SingleSite_QSAR1_MolGpKa!$A34,Descriptors!$B$5:$B$53,0))</f>
        <v>-4.0624753104</v>
      </c>
      <c r="U34">
        <f>$U$3*INDEX(Descriptors!T$5:T$53,MATCH(SingleSite_QSAR1_MolGpKa!$A34,Descriptors!$B$5:$B$53,0))</f>
        <v>-4.6329470879999999</v>
      </c>
      <c r="V34">
        <f>$V$3*INDEX(Descriptors!O$5:O$53,MATCH(SingleSite_QSAR1_MolGpKa!$A34,Descriptors!$B$5:$B$53,0))</f>
        <v>-15.218112</v>
      </c>
      <c r="W34">
        <f>$W$3*INDEX(Descriptors!X$5:X$53,MATCH(SingleSite_QSAR1_MolGpKa!$A34,Descriptors!$B$5:$B$53,0))</f>
        <v>-11.551264999999999</v>
      </c>
      <c r="X34">
        <f>$X$3*INDEX(Descriptors!Y$5:Y$53,MATCH(SingleSite_QSAR1_MolGpKa!$A34,Descriptors!$B$5:$B$53,0))</f>
        <v>8.6701560000000004</v>
      </c>
      <c r="Y34">
        <f>$Y$3*INDEX(Descriptors!AA$5:AA$53,MATCH(SingleSite_QSAR1_MolGpKa!$A34,Descriptors!$B$5:$B$53,0))</f>
        <v>24.389540000000004</v>
      </c>
      <c r="Z34">
        <f>$Z$3*INDEX(Descriptors!AB$5:AB$53,MATCH(SingleSite_QSAR1_MolGpKa!$A34,Descriptors!$B$5:$B$53,0))</f>
        <v>-1.2536160000000001</v>
      </c>
      <c r="AA34">
        <f>$AA$3*INDEX(Descriptors!P$5:P$53,MATCH(SingleSite_QSAR1_MolGpKa!$A34,Descriptors!$B$5:$B$53,0))</f>
        <v>-6.0139999999999999E-2</v>
      </c>
      <c r="AB34">
        <f>$AB$3*INDEX(Descriptors!Q$5:Q$53,MATCH(SingleSite_QSAR1_MolGpKa!$A34,Descriptors!$B$5:$B$53,0))</f>
        <v>0.48971999999999999</v>
      </c>
      <c r="AC34">
        <f>$AC$3*INDEX(Descriptors!R$5:R$53,MATCH(SingleSite_QSAR1_MolGpKa!$A34,Descriptors!$B$5:$B$53,0))</f>
        <v>-0.28560000000000002</v>
      </c>
      <c r="AD34">
        <f>$AD$3*INDEX(Descriptors!AC$5:AC$53,MATCH(SingleSite_QSAR1_MolGpKa!$A34,Descriptors!$B$5:$B$53,0))</f>
        <v>0</v>
      </c>
      <c r="AE34">
        <f>$AE$3*INDEX(Descriptors!AD$5:AD$53,MATCH(SingleSite_QSAR1_MolGpKa!$A34,Descriptors!$B$5:$B$53,0))</f>
        <v>1.5790499999999998</v>
      </c>
      <c r="AF34">
        <f>$AF$3*INDEX(Descriptors!AE$5:AE$53,MATCH(SingleSite_QSAR1_MolGpKa!$A34,Descriptors!$B$5:$B$53,0))</f>
        <v>-1.6475300000000002</v>
      </c>
      <c r="AG34">
        <f>$AG$3*INDEX(Descriptors!Z$5:Z$53,MATCH(SingleSite_QSAR1_MolGpKa!$A34,Descriptors!$B$5:$B$53,0))</f>
        <v>0.95304999999999995</v>
      </c>
    </row>
    <row r="35" spans="1:33" x14ac:dyDescent="0.3">
      <c r="A35" t="s">
        <v>193</v>
      </c>
      <c r="B35" t="s">
        <v>194</v>
      </c>
      <c r="C35" s="38" t="s">
        <v>191</v>
      </c>
      <c r="D35" t="s">
        <v>195</v>
      </c>
      <c r="E35" t="s">
        <v>418</v>
      </c>
      <c r="G35" s="10">
        <v>346.1724579052443</v>
      </c>
      <c r="H35" t="s">
        <v>159</v>
      </c>
      <c r="I35">
        <v>-2.6349807931083289</v>
      </c>
      <c r="J35" s="10">
        <f t="shared" si="2"/>
        <v>-7.6349807931083289</v>
      </c>
      <c r="L35" s="10">
        <f t="shared" si="3"/>
        <v>-4.0973879343999968</v>
      </c>
      <c r="M35">
        <f t="shared" si="0"/>
        <v>7.9912012048439222E-5</v>
      </c>
      <c r="N35">
        <f t="shared" si="1"/>
        <v>0.10039212636985648</v>
      </c>
      <c r="O35" s="10">
        <f t="shared" si="7"/>
        <v>0.10039212636985648</v>
      </c>
      <c r="P35" s="10" t="s">
        <v>159</v>
      </c>
      <c r="R35">
        <f t="shared" si="4"/>
        <v>0.90261206560000318</v>
      </c>
      <c r="S35">
        <f>$S$3*INDEX(Descriptors!I$5:I$53,MATCH(SingleSite_QSAR1_MolGpKa!$A35,Descriptors!$B$5:$B$53,0))</f>
        <v>11.89212</v>
      </c>
      <c r="T35">
        <f>$T$3*INDEX(Descriptors!K$5:K$53,MATCH(SingleSite_QSAR1_MolGpKa!$A35,Descriptors!$B$5:$B$53,0))</f>
        <v>-4.0624753104</v>
      </c>
      <c r="U35">
        <f>$U$3*INDEX(Descriptors!T$5:T$53,MATCH(SingleSite_QSAR1_MolGpKa!$A35,Descriptors!$B$5:$B$53,0))</f>
        <v>-4.638642624</v>
      </c>
      <c r="V35">
        <f>$V$3*INDEX(Descriptors!O$5:O$53,MATCH(SingleSite_QSAR1_MolGpKa!$A35,Descriptors!$B$5:$B$53,0))</f>
        <v>-15.218112</v>
      </c>
      <c r="W35">
        <f>$W$3*INDEX(Descriptors!X$5:X$53,MATCH(SingleSite_QSAR1_MolGpKa!$A35,Descriptors!$B$5:$B$53,0))</f>
        <v>-11.799474</v>
      </c>
      <c r="X35">
        <f>$X$3*INDEX(Descriptors!Y$5:Y$53,MATCH(SingleSite_QSAR1_MolGpKa!$A35,Descriptors!$B$5:$B$53,0))</f>
        <v>8.7116399999999992</v>
      </c>
      <c r="Y35">
        <f>$Y$3*INDEX(Descriptors!AA$5:AA$53,MATCH(SingleSite_QSAR1_MolGpKa!$A35,Descriptors!$B$5:$B$53,0))</f>
        <v>24.462892000000004</v>
      </c>
      <c r="Z35">
        <f>$Z$3*INDEX(Descriptors!AB$5:AB$53,MATCH(SingleSite_QSAR1_MolGpKa!$A35,Descriptors!$B$5:$B$53,0))</f>
        <v>-1.2536160000000001</v>
      </c>
      <c r="AA35">
        <f>$AA$3*INDEX(Descriptors!P$5:P$53,MATCH(SingleSite_QSAR1_MolGpKa!$A35,Descriptors!$B$5:$B$53,0))</f>
        <v>-6.0139999999999999E-2</v>
      </c>
      <c r="AB35">
        <f>$AB$3*INDEX(Descriptors!Q$5:Q$53,MATCH(SingleSite_QSAR1_MolGpKa!$A35,Descriptors!$B$5:$B$53,0))</f>
        <v>0.48971999999999999</v>
      </c>
      <c r="AC35">
        <f>$AC$3*INDEX(Descriptors!R$5:R$53,MATCH(SingleSite_QSAR1_MolGpKa!$A35,Descriptors!$B$5:$B$53,0))</f>
        <v>-0.28560000000000002</v>
      </c>
      <c r="AD35">
        <f>$AD$3*INDEX(Descriptors!AC$5:AC$53,MATCH(SingleSite_QSAR1_MolGpKa!$A35,Descriptors!$B$5:$B$53,0))</f>
        <v>0</v>
      </c>
      <c r="AE35">
        <f>$AE$3*INDEX(Descriptors!AD$5:AD$53,MATCH(SingleSite_QSAR1_MolGpKa!$A35,Descriptors!$B$5:$B$53,0))</f>
        <v>2.1829499999999999</v>
      </c>
      <c r="AF35">
        <f>$AF$3*INDEX(Descriptors!AE$5:AE$53,MATCH(SingleSite_QSAR1_MolGpKa!$A35,Descriptors!$B$5:$B$53,0))</f>
        <v>-2.1446700000000001</v>
      </c>
      <c r="AG35">
        <f>$AG$3*INDEX(Descriptors!Z$5:Z$53,MATCH(SingleSite_QSAR1_MolGpKa!$A35,Descriptors!$B$5:$B$53,0))</f>
        <v>1.32202</v>
      </c>
    </row>
    <row r="36" spans="1:33" x14ac:dyDescent="0.3">
      <c r="A36" t="s">
        <v>328</v>
      </c>
      <c r="B36" t="s">
        <v>228</v>
      </c>
      <c r="C36" s="38" t="s">
        <v>191</v>
      </c>
      <c r="D36" t="s">
        <v>229</v>
      </c>
      <c r="E36" t="s">
        <v>418</v>
      </c>
      <c r="G36" s="10">
        <v>15.000000000000023</v>
      </c>
      <c r="H36" t="s">
        <v>159</v>
      </c>
      <c r="I36">
        <v>-1.2717795404894361</v>
      </c>
      <c r="J36" s="10">
        <f t="shared" si="2"/>
        <v>-6.2717795404894359</v>
      </c>
      <c r="L36" s="10">
        <f t="shared" si="3"/>
        <v>-4.1282114064000019</v>
      </c>
      <c r="M36">
        <f t="shared" si="0"/>
        <v>7.4436954058330361E-5</v>
      </c>
      <c r="N36">
        <f t="shared" si="1"/>
        <v>0.107776264001208</v>
      </c>
      <c r="O36" s="10">
        <f t="shared" si="7"/>
        <v>0.107776264001208</v>
      </c>
      <c r="P36" s="10" t="s">
        <v>159</v>
      </c>
      <c r="R36">
        <f t="shared" si="4"/>
        <v>0.87178859359999805</v>
      </c>
      <c r="S36">
        <f>$S$3*INDEX(Descriptors!I$5:I$53,MATCH(SingleSite_QSAR1_MolGpKa!$A36,Descriptors!$B$5:$B$53,0))</f>
        <v>11.89212</v>
      </c>
      <c r="T36">
        <f>$T$3*INDEX(Descriptors!K$5:K$53,MATCH(SingleSite_QSAR1_MolGpKa!$A36,Descriptors!$B$5:$B$53,0))</f>
        <v>-4.0624753104</v>
      </c>
      <c r="U36">
        <f>$U$3*INDEX(Descriptors!T$5:T$53,MATCH(SingleSite_QSAR1_MolGpKa!$A36,Descriptors!$B$5:$B$53,0))</f>
        <v>-4.6343340960000008</v>
      </c>
      <c r="V36">
        <f>$V$3*INDEX(Descriptors!O$5:O$53,MATCH(SingleSite_QSAR1_MolGpKa!$A36,Descriptors!$B$5:$B$53,0))</f>
        <v>-15.218112</v>
      </c>
      <c r="W36">
        <f>$W$3*INDEX(Descriptors!X$5:X$53,MATCH(SingleSite_QSAR1_MolGpKa!$A36,Descriptors!$B$5:$B$53,0))</f>
        <v>-11.914032000000001</v>
      </c>
      <c r="X36">
        <f>$X$3*INDEX(Descriptors!Y$5:Y$53,MATCH(SingleSite_QSAR1_MolGpKa!$A36,Descriptors!$B$5:$B$53,0))</f>
        <v>8.7669519999999999</v>
      </c>
      <c r="Y36">
        <f>$Y$3*INDEX(Descriptors!AA$5:AA$53,MATCH(SingleSite_QSAR1_MolGpKa!$A36,Descriptors!$B$5:$B$53,0))</f>
        <v>24.517906</v>
      </c>
      <c r="Z36">
        <f>$Z$3*INDEX(Descriptors!AB$5:AB$53,MATCH(SingleSite_QSAR1_MolGpKa!$A36,Descriptors!$B$5:$B$53,0))</f>
        <v>-1.2536160000000001</v>
      </c>
      <c r="AA36">
        <f>$AA$3*INDEX(Descriptors!P$5:P$53,MATCH(SingleSite_QSAR1_MolGpKa!$A36,Descriptors!$B$5:$B$53,0))</f>
        <v>-6.0139999999999999E-2</v>
      </c>
      <c r="AB36">
        <f>$AB$3*INDEX(Descriptors!Q$5:Q$53,MATCH(SingleSite_QSAR1_MolGpKa!$A36,Descriptors!$B$5:$B$53,0))</f>
        <v>0.48971999999999999</v>
      </c>
      <c r="AC36">
        <f>$AC$3*INDEX(Descriptors!R$5:R$53,MATCH(SingleSite_QSAR1_MolGpKa!$A36,Descriptors!$B$5:$B$53,0))</f>
        <v>-0.28560000000000002</v>
      </c>
      <c r="AD36">
        <f>$AD$3*INDEX(Descriptors!AC$5:AC$53,MATCH(SingleSite_QSAR1_MolGpKa!$A36,Descriptors!$B$5:$B$53,0))</f>
        <v>0</v>
      </c>
      <c r="AE36">
        <f>$AE$3*INDEX(Descriptors!AD$5:AD$53,MATCH(SingleSite_QSAR1_MolGpKa!$A36,Descriptors!$B$5:$B$53,0))</f>
        <v>2.1833999999999998</v>
      </c>
      <c r="AF36">
        <f>$AF$3*INDEX(Descriptors!AE$5:AE$53,MATCH(SingleSite_QSAR1_MolGpKa!$A36,Descriptors!$B$5:$B$53,0))</f>
        <v>-2.2558900000000004</v>
      </c>
      <c r="AG36">
        <f>$AG$3*INDEX(Descriptors!Z$5:Z$53,MATCH(SingleSite_QSAR1_MolGpKa!$A36,Descriptors!$B$5:$B$53,0))</f>
        <v>1.4018900000000001</v>
      </c>
    </row>
    <row r="37" spans="1:33" x14ac:dyDescent="0.3">
      <c r="C37" s="4"/>
      <c r="D37" s="4"/>
      <c r="E37" s="4"/>
      <c r="F37" s="4"/>
      <c r="I37" t="s">
        <v>334</v>
      </c>
      <c r="M37"/>
      <c r="N37"/>
      <c r="O37"/>
      <c r="P37"/>
    </row>
    <row r="38" spans="1:33" x14ac:dyDescent="0.3">
      <c r="D38" s="4"/>
      <c r="E38" s="4"/>
      <c r="F38" s="4"/>
      <c r="I38" s="13" t="s">
        <v>330</v>
      </c>
      <c r="J38" s="10" t="s">
        <v>370</v>
      </c>
      <c r="L38" s="10" t="s">
        <v>96</v>
      </c>
      <c r="M38"/>
      <c r="N38"/>
      <c r="O38"/>
      <c r="P38"/>
    </row>
    <row r="39" spans="1:33" x14ac:dyDescent="0.3">
      <c r="A39" s="1" t="s">
        <v>196</v>
      </c>
      <c r="J39" s="10" t="s">
        <v>331</v>
      </c>
      <c r="L39" s="10" t="s">
        <v>331</v>
      </c>
      <c r="M39"/>
      <c r="N39"/>
      <c r="O39"/>
      <c r="P39"/>
    </row>
    <row r="40" spans="1:33" x14ac:dyDescent="0.3">
      <c r="A40" t="s">
        <v>197</v>
      </c>
      <c r="B40" t="s">
        <v>198</v>
      </c>
      <c r="C40" s="40" t="s">
        <v>65</v>
      </c>
      <c r="D40" t="s">
        <v>167</v>
      </c>
      <c r="E40" t="s">
        <v>416</v>
      </c>
      <c r="G40" s="10">
        <v>1.3332975403460572</v>
      </c>
      <c r="H40" t="s">
        <v>134</v>
      </c>
      <c r="J40" s="10">
        <v>-2.0622528672676688</v>
      </c>
      <c r="L40" s="10">
        <f>R40-7</f>
        <v>0.93227358848000286</v>
      </c>
      <c r="M40">
        <f t="shared" ref="M40:M73" si="8">10^(L40)</f>
        <v>8.5560554105976276</v>
      </c>
      <c r="N40">
        <f t="shared" ref="N40:N73" si="9">(LN(2)/(M40))/(60*60*24)</f>
        <v>9.3764432639129449E-7</v>
      </c>
      <c r="O40" s="15">
        <f t="shared" ref="O40:O55" si="10">N40*24*60</f>
        <v>1.3502078300034639E-3</v>
      </c>
      <c r="P40" t="s">
        <v>134</v>
      </c>
      <c r="R40">
        <f>-8.696+SUM(S40:AG40)</f>
        <v>7.9322735884800029</v>
      </c>
      <c r="S40">
        <f>$S$3*INDEX(Descriptors!I$5:I$53,MATCH(SingleSite_QSAR1_MolGpKa!$A40,Descriptors!$B$5:$B$53,0))</f>
        <v>14.61082</v>
      </c>
      <c r="T40">
        <f>$T$3*INDEX(Descriptors!K$5:K$53,MATCH(SingleSite_QSAR1_MolGpKa!$A40,Descriptors!$B$5:$B$53,0))</f>
        <v>0.37996047648000003</v>
      </c>
      <c r="U40">
        <f>$U$3*INDEX(Descriptors!T$5:T$53,MATCH(SingleSite_QSAR1_MolGpKa!$A40,Descriptors!$B$5:$B$53,0))</f>
        <v>-4.6559798880000001</v>
      </c>
      <c r="V40">
        <f>$V$3*INDEX(Descriptors!O$5:O$53,MATCH(SingleSite_QSAR1_MolGpKa!$A40,Descriptors!$B$5:$B$53,0))</f>
        <v>-15.143071999999998</v>
      </c>
      <c r="W40">
        <f>$W$3*INDEX(Descriptors!X$5:X$53,MATCH(SingleSite_QSAR1_MolGpKa!$A40,Descriptors!$B$5:$B$53,0))</f>
        <v>-8.7255009999999995</v>
      </c>
      <c r="X40">
        <f>$X$3*INDEX(Descriptors!Y$5:Y$53,MATCH(SingleSite_QSAR1_MolGpKa!$A40,Descriptors!$B$5:$B$53,0))</f>
        <v>6.9139999999999997</v>
      </c>
      <c r="Y40">
        <f>$Y$3*INDEX(Descriptors!AA$5:AA$53,MATCH(SingleSite_QSAR1_MolGpKa!$A40,Descriptors!$B$5:$B$53,0))</f>
        <v>23.931090000000001</v>
      </c>
      <c r="Z40">
        <f>$Z$3*INDEX(Descriptors!AB$5:AB$53,MATCH(SingleSite_QSAR1_MolGpKa!$A40,Descriptors!$B$5:$B$53,0))</f>
        <v>-1.619254</v>
      </c>
      <c r="AA40">
        <f>$AA$3*INDEX(Descriptors!P$5:P$53,MATCH(SingleSite_QSAR1_MolGpKa!$A40,Descriptors!$B$5:$B$53,0))</f>
        <v>2.4251300000000002</v>
      </c>
      <c r="AB40">
        <f>$AB$3*INDEX(Descriptors!Q$5:Q$53,MATCH(SingleSite_QSAR1_MolGpKa!$A40,Descriptors!$B$5:$B$53,0))</f>
        <v>-1.56948</v>
      </c>
      <c r="AC40">
        <f>$AC$3*INDEX(Descriptors!R$5:R$53,MATCH(SingleSite_QSAR1_MolGpKa!$A40,Descriptors!$B$5:$B$53,0))</f>
        <v>-0.15540000000000001</v>
      </c>
      <c r="AD40">
        <f>$AD$3*INDEX(Descriptors!AC$5:AC$53,MATCH(SingleSite_QSAR1_MolGpKa!$A40,Descriptors!$B$5:$B$53,0))</f>
        <v>0</v>
      </c>
      <c r="AE40">
        <f>$AE$3*INDEX(Descriptors!AD$5:AD$53,MATCH(SingleSite_QSAR1_MolGpKa!$A40,Descriptors!$B$5:$B$53,0))</f>
        <v>0.55034999999999989</v>
      </c>
      <c r="AF40">
        <f>$AF$3*INDEX(Descriptors!AE$5:AE$53,MATCH(SingleSite_QSAR1_MolGpKa!$A40,Descriptors!$B$5:$B$53,0))</f>
        <v>-0.47168000000000004</v>
      </c>
      <c r="AG40">
        <f>$AG$3*INDEX(Descriptors!Z$5:Z$53,MATCH(SingleSite_QSAR1_MolGpKa!$A40,Descriptors!$B$5:$B$53,0))</f>
        <v>0.15729000000000001</v>
      </c>
    </row>
    <row r="41" spans="1:33" x14ac:dyDescent="0.3">
      <c r="A41" t="s">
        <v>197</v>
      </c>
      <c r="B41" t="s">
        <v>198</v>
      </c>
      <c r="C41" s="40" t="s">
        <v>65</v>
      </c>
      <c r="D41" t="s">
        <v>167</v>
      </c>
      <c r="E41" s="2" t="s">
        <v>416</v>
      </c>
      <c r="G41" s="10">
        <v>1.5003185726405739</v>
      </c>
      <c r="H41" t="s">
        <v>134</v>
      </c>
      <c r="J41" s="10">
        <v>-2.1135092748275182</v>
      </c>
      <c r="L41" s="10">
        <f t="shared" ref="L41:L73" si="11">R41-7</f>
        <v>0.93227358848000286</v>
      </c>
      <c r="M41">
        <f t="shared" si="8"/>
        <v>8.5560554105976276</v>
      </c>
      <c r="N41">
        <f t="shared" si="9"/>
        <v>9.3764432639129449E-7</v>
      </c>
      <c r="O41" s="15">
        <f t="shared" si="10"/>
        <v>1.3502078300034639E-3</v>
      </c>
      <c r="P41" t="s">
        <v>134</v>
      </c>
      <c r="R41">
        <f t="shared" ref="R41:R73" si="12">-8.696+SUM(S41:AG41)</f>
        <v>7.9322735884800029</v>
      </c>
      <c r="S41">
        <f>$S$3*INDEX(Descriptors!I$5:I$53,MATCH(SingleSite_QSAR1_MolGpKa!$A41,Descriptors!$B$5:$B$53,0))</f>
        <v>14.61082</v>
      </c>
      <c r="T41">
        <f>$T$3*INDEX(Descriptors!K$5:K$53,MATCH(SingleSite_QSAR1_MolGpKa!$A41,Descriptors!$B$5:$B$53,0))</f>
        <v>0.37996047648000003</v>
      </c>
      <c r="U41">
        <f>$U$3*INDEX(Descriptors!T$5:T$53,MATCH(SingleSite_QSAR1_MolGpKa!$A41,Descriptors!$B$5:$B$53,0))</f>
        <v>-4.6559798880000001</v>
      </c>
      <c r="V41">
        <f>$V$3*INDEX(Descriptors!O$5:O$53,MATCH(SingleSite_QSAR1_MolGpKa!$A41,Descriptors!$B$5:$B$53,0))</f>
        <v>-15.143071999999998</v>
      </c>
      <c r="W41">
        <f>$W$3*INDEX(Descriptors!X$5:X$53,MATCH(SingleSite_QSAR1_MolGpKa!$A41,Descriptors!$B$5:$B$53,0))</f>
        <v>-8.7255009999999995</v>
      </c>
      <c r="X41">
        <f>$X$3*INDEX(Descriptors!Y$5:Y$53,MATCH(SingleSite_QSAR1_MolGpKa!$A41,Descriptors!$B$5:$B$53,0))</f>
        <v>6.9139999999999997</v>
      </c>
      <c r="Y41">
        <f>$Y$3*INDEX(Descriptors!AA$5:AA$53,MATCH(SingleSite_QSAR1_MolGpKa!$A41,Descriptors!$B$5:$B$53,0))</f>
        <v>23.931090000000001</v>
      </c>
      <c r="Z41">
        <f>$Z$3*INDEX(Descriptors!AB$5:AB$53,MATCH(SingleSite_QSAR1_MolGpKa!$A41,Descriptors!$B$5:$B$53,0))</f>
        <v>-1.619254</v>
      </c>
      <c r="AA41">
        <f>$AA$3*INDEX(Descriptors!P$5:P$53,MATCH(SingleSite_QSAR1_MolGpKa!$A41,Descriptors!$B$5:$B$53,0))</f>
        <v>2.4251300000000002</v>
      </c>
      <c r="AB41">
        <f>$AB$3*INDEX(Descriptors!Q$5:Q$53,MATCH(SingleSite_QSAR1_MolGpKa!$A41,Descriptors!$B$5:$B$53,0))</f>
        <v>-1.56948</v>
      </c>
      <c r="AC41">
        <f>$AC$3*INDEX(Descriptors!R$5:R$53,MATCH(SingleSite_QSAR1_MolGpKa!$A41,Descriptors!$B$5:$B$53,0))</f>
        <v>-0.15540000000000001</v>
      </c>
      <c r="AD41">
        <f>$AD$3*INDEX(Descriptors!AC$5:AC$53,MATCH(SingleSite_QSAR1_MolGpKa!$A41,Descriptors!$B$5:$B$53,0))</f>
        <v>0</v>
      </c>
      <c r="AE41">
        <f>$AE$3*INDEX(Descriptors!AD$5:AD$53,MATCH(SingleSite_QSAR1_MolGpKa!$A41,Descriptors!$B$5:$B$53,0))</f>
        <v>0.55034999999999989</v>
      </c>
      <c r="AF41">
        <f>$AF$3*INDEX(Descriptors!AE$5:AE$53,MATCH(SingleSite_QSAR1_MolGpKa!$A41,Descriptors!$B$5:$B$53,0))</f>
        <v>-0.47168000000000004</v>
      </c>
      <c r="AG41">
        <f>$AG$3*INDEX(Descriptors!Z$5:Z$53,MATCH(SingleSite_QSAR1_MolGpKa!$A41,Descriptors!$B$5:$B$53,0))</f>
        <v>0.15729000000000001</v>
      </c>
    </row>
    <row r="42" spans="1:33" x14ac:dyDescent="0.3">
      <c r="A42" s="2" t="s">
        <v>197</v>
      </c>
      <c r="B42" s="2" t="s">
        <v>198</v>
      </c>
      <c r="C42" s="43" t="s">
        <v>65</v>
      </c>
      <c r="D42" s="2" t="s">
        <v>167</v>
      </c>
      <c r="E42" t="s">
        <v>416</v>
      </c>
      <c r="F42" s="2"/>
      <c r="G42" s="10">
        <v>3.5220893321135418</v>
      </c>
      <c r="H42" t="s">
        <v>134</v>
      </c>
      <c r="J42" s="10">
        <v>-2.4841261562883208</v>
      </c>
      <c r="L42" s="10">
        <f t="shared" si="11"/>
        <v>0.93227358848000286</v>
      </c>
      <c r="M42">
        <f t="shared" si="8"/>
        <v>8.5560554105976276</v>
      </c>
      <c r="N42">
        <f t="shared" si="9"/>
        <v>9.3764432639129449E-7</v>
      </c>
      <c r="O42" s="15">
        <f t="shared" si="10"/>
        <v>1.3502078300034639E-3</v>
      </c>
      <c r="P42" t="s">
        <v>134</v>
      </c>
      <c r="R42">
        <f t="shared" si="12"/>
        <v>7.9322735884800029</v>
      </c>
      <c r="S42">
        <f>$S$3*INDEX(Descriptors!I$5:I$53,MATCH(SingleSite_QSAR1_MolGpKa!$A42,Descriptors!$B$5:$B$53,0))</f>
        <v>14.61082</v>
      </c>
      <c r="T42">
        <f>$T$3*INDEX(Descriptors!K$5:K$53,MATCH(SingleSite_QSAR1_MolGpKa!$A42,Descriptors!$B$5:$B$53,0))</f>
        <v>0.37996047648000003</v>
      </c>
      <c r="U42">
        <f>$U$3*INDEX(Descriptors!T$5:T$53,MATCH(SingleSite_QSAR1_MolGpKa!$A42,Descriptors!$B$5:$B$53,0))</f>
        <v>-4.6559798880000001</v>
      </c>
      <c r="V42">
        <f>$V$3*INDEX(Descriptors!O$5:O$53,MATCH(SingleSite_QSAR1_MolGpKa!$A42,Descriptors!$B$5:$B$53,0))</f>
        <v>-15.143071999999998</v>
      </c>
      <c r="W42">
        <f>$W$3*INDEX(Descriptors!X$5:X$53,MATCH(SingleSite_QSAR1_MolGpKa!$A42,Descriptors!$B$5:$B$53,0))</f>
        <v>-8.7255009999999995</v>
      </c>
      <c r="X42">
        <f>$X$3*INDEX(Descriptors!Y$5:Y$53,MATCH(SingleSite_QSAR1_MolGpKa!$A42,Descriptors!$B$5:$B$53,0))</f>
        <v>6.9139999999999997</v>
      </c>
      <c r="Y42">
        <f>$Y$3*INDEX(Descriptors!AA$5:AA$53,MATCH(SingleSite_QSAR1_MolGpKa!$A42,Descriptors!$B$5:$B$53,0))</f>
        <v>23.931090000000001</v>
      </c>
      <c r="Z42">
        <f>$Z$3*INDEX(Descriptors!AB$5:AB$53,MATCH(SingleSite_QSAR1_MolGpKa!$A42,Descriptors!$B$5:$B$53,0))</f>
        <v>-1.619254</v>
      </c>
      <c r="AA42">
        <f>$AA$3*INDEX(Descriptors!P$5:P$53,MATCH(SingleSite_QSAR1_MolGpKa!$A42,Descriptors!$B$5:$B$53,0))</f>
        <v>2.4251300000000002</v>
      </c>
      <c r="AB42">
        <f>$AB$3*INDEX(Descriptors!Q$5:Q$53,MATCH(SingleSite_QSAR1_MolGpKa!$A42,Descriptors!$B$5:$B$53,0))</f>
        <v>-1.56948</v>
      </c>
      <c r="AC42">
        <f>$AC$3*INDEX(Descriptors!R$5:R$53,MATCH(SingleSite_QSAR1_MolGpKa!$A42,Descriptors!$B$5:$B$53,0))</f>
        <v>-0.15540000000000001</v>
      </c>
      <c r="AD42">
        <f>$AD$3*INDEX(Descriptors!AC$5:AC$53,MATCH(SingleSite_QSAR1_MolGpKa!$A42,Descriptors!$B$5:$B$53,0))</f>
        <v>0</v>
      </c>
      <c r="AE42">
        <f>$AE$3*INDEX(Descriptors!AD$5:AD$53,MATCH(SingleSite_QSAR1_MolGpKa!$A42,Descriptors!$B$5:$B$53,0))</f>
        <v>0.55034999999999989</v>
      </c>
      <c r="AF42">
        <f>$AF$3*INDEX(Descriptors!AE$5:AE$53,MATCH(SingleSite_QSAR1_MolGpKa!$A42,Descriptors!$B$5:$B$53,0))</f>
        <v>-0.47168000000000004</v>
      </c>
      <c r="AG42">
        <f>$AG$3*INDEX(Descriptors!Z$5:Z$53,MATCH(SingleSite_QSAR1_MolGpKa!$A42,Descriptors!$B$5:$B$53,0))</f>
        <v>0.15729000000000001</v>
      </c>
    </row>
    <row r="43" spans="1:33" x14ac:dyDescent="0.3">
      <c r="A43" t="s">
        <v>199</v>
      </c>
      <c r="B43" t="s">
        <v>200</v>
      </c>
      <c r="C43" s="40" t="s">
        <v>65</v>
      </c>
      <c r="D43" s="50" t="s">
        <v>170</v>
      </c>
      <c r="E43" t="s">
        <v>416</v>
      </c>
      <c r="G43" s="10">
        <v>3.5322820423419121</v>
      </c>
      <c r="H43" t="s">
        <v>134</v>
      </c>
      <c r="J43" s="10">
        <v>-2.4853811627668039</v>
      </c>
      <c r="L43" s="10">
        <f t="shared" si="11"/>
        <v>0.72837938848000583</v>
      </c>
      <c r="M43">
        <f t="shared" si="8"/>
        <v>5.3503154509184867</v>
      </c>
      <c r="N43">
        <f t="shared" si="9"/>
        <v>1.4994511792120924E-6</v>
      </c>
      <c r="O43" s="15">
        <f t="shared" si="10"/>
        <v>2.1592096980654128E-3</v>
      </c>
      <c r="P43" t="s">
        <v>134</v>
      </c>
      <c r="R43">
        <f t="shared" si="12"/>
        <v>7.7283793884800058</v>
      </c>
      <c r="S43">
        <f>$S$3*INDEX(Descriptors!I$5:I$53,MATCH(SingleSite_QSAR1_MolGpKa!$A43,Descriptors!$B$5:$B$53,0))</f>
        <v>14.628359999999999</v>
      </c>
      <c r="T43">
        <f>$T$3*INDEX(Descriptors!K$5:K$53,MATCH(SingleSite_QSAR1_MolGpKa!$A43,Descriptors!$B$5:$B$53,0))</f>
        <v>0.37996047648000003</v>
      </c>
      <c r="U43">
        <f>$U$3*INDEX(Descriptors!T$5:T$53,MATCH(SingleSite_QSAR1_MolGpKa!$A43,Descriptors!$B$5:$B$53,0))</f>
        <v>-4.656509088</v>
      </c>
      <c r="V43">
        <f>$V$3*INDEX(Descriptors!O$5:O$53,MATCH(SingleSite_QSAR1_MolGpKa!$A43,Descriptors!$B$5:$B$53,0))</f>
        <v>-15.143071999999998</v>
      </c>
      <c r="W43">
        <f>$W$3*INDEX(Descriptors!X$5:X$53,MATCH(SingleSite_QSAR1_MolGpKa!$A43,Descriptors!$B$5:$B$53,0))</f>
        <v>-10.081104</v>
      </c>
      <c r="X43">
        <f>$X$3*INDEX(Descriptors!Y$5:Y$53,MATCH(SingleSite_QSAR1_MolGpKa!$A43,Descriptors!$B$5:$B$53,0))</f>
        <v>7.7782499999999999</v>
      </c>
      <c r="Y43">
        <f>$Y$3*INDEX(Descriptors!AA$5:AA$53,MATCH(SingleSite_QSAR1_MolGpKa!$A43,Descriptors!$B$5:$B$53,0))</f>
        <v>24.224498000000001</v>
      </c>
      <c r="Z43">
        <f>$Z$3*INDEX(Descriptors!AB$5:AB$53,MATCH(SingleSite_QSAR1_MolGpKa!$A43,Descriptors!$B$5:$B$53,0))</f>
        <v>-1.619254</v>
      </c>
      <c r="AA43">
        <f>$AA$3*INDEX(Descriptors!P$5:P$53,MATCH(SingleSite_QSAR1_MolGpKa!$A43,Descriptors!$B$5:$B$53,0))</f>
        <v>2.4251300000000002</v>
      </c>
      <c r="AB43">
        <f>$AB$3*INDEX(Descriptors!Q$5:Q$53,MATCH(SingleSite_QSAR1_MolGpKa!$A43,Descriptors!$B$5:$B$53,0))</f>
        <v>-1.56948</v>
      </c>
      <c r="AC43">
        <f>$AC$3*INDEX(Descriptors!R$5:R$53,MATCH(SingleSite_QSAR1_MolGpKa!$A43,Descriptors!$B$5:$B$53,0))</f>
        <v>-0.15540000000000001</v>
      </c>
      <c r="AD43">
        <f>$AD$3*INDEX(Descriptors!AC$5:AC$53,MATCH(SingleSite_QSAR1_MolGpKa!$A43,Descriptors!$B$5:$B$53,0))</f>
        <v>0</v>
      </c>
      <c r="AE43">
        <f>$AE$3*INDEX(Descriptors!AD$5:AD$53,MATCH(SingleSite_QSAR1_MolGpKa!$A43,Descriptors!$B$5:$B$53,0))</f>
        <v>0.55094999999999994</v>
      </c>
      <c r="AF43">
        <f>$AF$3*INDEX(Descriptors!AE$5:AE$53,MATCH(SingleSite_QSAR1_MolGpKa!$A43,Descriptors!$B$5:$B$53,0))</f>
        <v>-0.58491000000000004</v>
      </c>
      <c r="AG43">
        <f>$AG$3*INDEX(Descriptors!Z$5:Z$53,MATCH(SingleSite_QSAR1_MolGpKa!$A43,Descriptors!$B$5:$B$53,0))</f>
        <v>0.24696000000000001</v>
      </c>
    </row>
    <row r="44" spans="1:33" x14ac:dyDescent="0.3">
      <c r="A44" t="s">
        <v>199</v>
      </c>
      <c r="B44" t="s">
        <v>200</v>
      </c>
      <c r="C44" s="40" t="s">
        <v>65</v>
      </c>
      <c r="D44" s="50" t="s">
        <v>170</v>
      </c>
      <c r="E44" t="s">
        <v>416</v>
      </c>
      <c r="G44" s="10">
        <v>3.5113838934141106</v>
      </c>
      <c r="H44" t="s">
        <v>134</v>
      </c>
      <c r="J44" s="10">
        <v>-2.4828041020500256</v>
      </c>
      <c r="L44" s="10">
        <f t="shared" si="11"/>
        <v>0.72837938848000583</v>
      </c>
      <c r="M44">
        <f t="shared" si="8"/>
        <v>5.3503154509184867</v>
      </c>
      <c r="N44">
        <f t="shared" si="9"/>
        <v>1.4994511792120924E-6</v>
      </c>
      <c r="O44" s="15">
        <f t="shared" si="10"/>
        <v>2.1592096980654128E-3</v>
      </c>
      <c r="P44" t="s">
        <v>134</v>
      </c>
      <c r="R44">
        <f t="shared" si="12"/>
        <v>7.7283793884800058</v>
      </c>
      <c r="S44">
        <f>$S$3*INDEX(Descriptors!I$5:I$53,MATCH(SingleSite_QSAR1_MolGpKa!$A44,Descriptors!$B$5:$B$53,0))</f>
        <v>14.628359999999999</v>
      </c>
      <c r="T44">
        <f>$T$3*INDEX(Descriptors!K$5:K$53,MATCH(SingleSite_QSAR1_MolGpKa!$A44,Descriptors!$B$5:$B$53,0))</f>
        <v>0.37996047648000003</v>
      </c>
      <c r="U44">
        <f>$U$3*INDEX(Descriptors!T$5:T$53,MATCH(SingleSite_QSAR1_MolGpKa!$A44,Descriptors!$B$5:$B$53,0))</f>
        <v>-4.656509088</v>
      </c>
      <c r="V44">
        <f>$V$3*INDEX(Descriptors!O$5:O$53,MATCH(SingleSite_QSAR1_MolGpKa!$A44,Descriptors!$B$5:$B$53,0))</f>
        <v>-15.143071999999998</v>
      </c>
      <c r="W44">
        <f>$W$3*INDEX(Descriptors!X$5:X$53,MATCH(SingleSite_QSAR1_MolGpKa!$A44,Descriptors!$B$5:$B$53,0))</f>
        <v>-10.081104</v>
      </c>
      <c r="X44">
        <f>$X$3*INDEX(Descriptors!Y$5:Y$53,MATCH(SingleSite_QSAR1_MolGpKa!$A44,Descriptors!$B$5:$B$53,0))</f>
        <v>7.7782499999999999</v>
      </c>
      <c r="Y44">
        <f>$Y$3*INDEX(Descriptors!AA$5:AA$53,MATCH(SingleSite_QSAR1_MolGpKa!$A44,Descriptors!$B$5:$B$53,0))</f>
        <v>24.224498000000001</v>
      </c>
      <c r="Z44">
        <f>$Z$3*INDEX(Descriptors!AB$5:AB$53,MATCH(SingleSite_QSAR1_MolGpKa!$A44,Descriptors!$B$5:$B$53,0))</f>
        <v>-1.619254</v>
      </c>
      <c r="AA44">
        <f>$AA$3*INDEX(Descriptors!P$5:P$53,MATCH(SingleSite_QSAR1_MolGpKa!$A44,Descriptors!$B$5:$B$53,0))</f>
        <v>2.4251300000000002</v>
      </c>
      <c r="AB44">
        <f>$AB$3*INDEX(Descriptors!Q$5:Q$53,MATCH(SingleSite_QSAR1_MolGpKa!$A44,Descriptors!$B$5:$B$53,0))</f>
        <v>-1.56948</v>
      </c>
      <c r="AC44">
        <f>$AC$3*INDEX(Descriptors!R$5:R$53,MATCH(SingleSite_QSAR1_MolGpKa!$A44,Descriptors!$B$5:$B$53,0))</f>
        <v>-0.15540000000000001</v>
      </c>
      <c r="AD44">
        <f>$AD$3*INDEX(Descriptors!AC$5:AC$53,MATCH(SingleSite_QSAR1_MolGpKa!$A44,Descriptors!$B$5:$B$53,0))</f>
        <v>0</v>
      </c>
      <c r="AE44">
        <f>$AE$3*INDEX(Descriptors!AD$5:AD$53,MATCH(SingleSite_QSAR1_MolGpKa!$A44,Descriptors!$B$5:$B$53,0))</f>
        <v>0.55094999999999994</v>
      </c>
      <c r="AF44">
        <f>$AF$3*INDEX(Descriptors!AE$5:AE$53,MATCH(SingleSite_QSAR1_MolGpKa!$A44,Descriptors!$B$5:$B$53,0))</f>
        <v>-0.58491000000000004</v>
      </c>
      <c r="AG44">
        <f>$AG$3*INDEX(Descriptors!Z$5:Z$53,MATCH(SingleSite_QSAR1_MolGpKa!$A44,Descriptors!$B$5:$B$53,0))</f>
        <v>0.24696000000000001</v>
      </c>
    </row>
    <row r="45" spans="1:33" x14ac:dyDescent="0.3">
      <c r="A45" t="s">
        <v>199</v>
      </c>
      <c r="B45" t="s">
        <v>200</v>
      </c>
      <c r="C45" s="40" t="s">
        <v>65</v>
      </c>
      <c r="D45" s="50" t="s">
        <v>170</v>
      </c>
      <c r="E45" t="s">
        <v>416</v>
      </c>
      <c r="G45" s="10">
        <v>3.5371245498005921</v>
      </c>
      <c r="H45" t="s">
        <v>134</v>
      </c>
      <c r="J45" s="10">
        <v>-2.4859761418699016</v>
      </c>
      <c r="L45" s="10">
        <f t="shared" si="11"/>
        <v>0.72837938848000583</v>
      </c>
      <c r="M45">
        <f t="shared" si="8"/>
        <v>5.3503154509184867</v>
      </c>
      <c r="N45">
        <f t="shared" si="9"/>
        <v>1.4994511792120924E-6</v>
      </c>
      <c r="O45" s="15">
        <f t="shared" si="10"/>
        <v>2.1592096980654128E-3</v>
      </c>
      <c r="P45" t="s">
        <v>134</v>
      </c>
      <c r="R45">
        <f t="shared" si="12"/>
        <v>7.7283793884800058</v>
      </c>
      <c r="S45">
        <f>$S$3*INDEX(Descriptors!I$5:I$53,MATCH(SingleSite_QSAR1_MolGpKa!$A45,Descriptors!$B$5:$B$53,0))</f>
        <v>14.628359999999999</v>
      </c>
      <c r="T45">
        <f>$T$3*INDEX(Descriptors!K$5:K$53,MATCH(SingleSite_QSAR1_MolGpKa!$A45,Descriptors!$B$5:$B$53,0))</f>
        <v>0.37996047648000003</v>
      </c>
      <c r="U45">
        <f>$U$3*INDEX(Descriptors!T$5:T$53,MATCH(SingleSite_QSAR1_MolGpKa!$A45,Descriptors!$B$5:$B$53,0))</f>
        <v>-4.656509088</v>
      </c>
      <c r="V45">
        <f>$V$3*INDEX(Descriptors!O$5:O$53,MATCH(SingleSite_QSAR1_MolGpKa!$A45,Descriptors!$B$5:$B$53,0))</f>
        <v>-15.143071999999998</v>
      </c>
      <c r="W45">
        <f>$W$3*INDEX(Descriptors!X$5:X$53,MATCH(SingleSite_QSAR1_MolGpKa!$A45,Descriptors!$B$5:$B$53,0))</f>
        <v>-10.081104</v>
      </c>
      <c r="X45">
        <f>$X$3*INDEX(Descriptors!Y$5:Y$53,MATCH(SingleSite_QSAR1_MolGpKa!$A45,Descriptors!$B$5:$B$53,0))</f>
        <v>7.7782499999999999</v>
      </c>
      <c r="Y45">
        <f>$Y$3*INDEX(Descriptors!AA$5:AA$53,MATCH(SingleSite_QSAR1_MolGpKa!$A45,Descriptors!$B$5:$B$53,0))</f>
        <v>24.224498000000001</v>
      </c>
      <c r="Z45">
        <f>$Z$3*INDEX(Descriptors!AB$5:AB$53,MATCH(SingleSite_QSAR1_MolGpKa!$A45,Descriptors!$B$5:$B$53,0))</f>
        <v>-1.619254</v>
      </c>
      <c r="AA45">
        <f>$AA$3*INDEX(Descriptors!P$5:P$53,MATCH(SingleSite_QSAR1_MolGpKa!$A45,Descriptors!$B$5:$B$53,0))</f>
        <v>2.4251300000000002</v>
      </c>
      <c r="AB45">
        <f>$AB$3*INDEX(Descriptors!Q$5:Q$53,MATCH(SingleSite_QSAR1_MolGpKa!$A45,Descriptors!$B$5:$B$53,0))</f>
        <v>-1.56948</v>
      </c>
      <c r="AC45">
        <f>$AC$3*INDEX(Descriptors!R$5:R$53,MATCH(SingleSite_QSAR1_MolGpKa!$A45,Descriptors!$B$5:$B$53,0))</f>
        <v>-0.15540000000000001</v>
      </c>
      <c r="AD45">
        <f>$AD$3*INDEX(Descriptors!AC$5:AC$53,MATCH(SingleSite_QSAR1_MolGpKa!$A45,Descriptors!$B$5:$B$53,0))</f>
        <v>0</v>
      </c>
      <c r="AE45">
        <f>$AE$3*INDEX(Descriptors!AD$5:AD$53,MATCH(SingleSite_QSAR1_MolGpKa!$A45,Descriptors!$B$5:$B$53,0))</f>
        <v>0.55094999999999994</v>
      </c>
      <c r="AF45">
        <f>$AF$3*INDEX(Descriptors!AE$5:AE$53,MATCH(SingleSite_QSAR1_MolGpKa!$A45,Descriptors!$B$5:$B$53,0))</f>
        <v>-0.58491000000000004</v>
      </c>
      <c r="AG45">
        <f>$AG$3*INDEX(Descriptors!Z$5:Z$53,MATCH(SingleSite_QSAR1_MolGpKa!$A45,Descriptors!$B$5:$B$53,0))</f>
        <v>0.24696000000000001</v>
      </c>
    </row>
    <row r="46" spans="1:33" x14ac:dyDescent="0.3">
      <c r="A46" t="s">
        <v>369</v>
      </c>
      <c r="B46" t="s">
        <v>201</v>
      </c>
      <c r="C46" s="40" t="s">
        <v>65</v>
      </c>
      <c r="D46" t="s">
        <v>202</v>
      </c>
      <c r="E46" t="s">
        <v>416</v>
      </c>
      <c r="G46" s="10">
        <v>12.802572525581803</v>
      </c>
      <c r="H46" t="s">
        <v>134</v>
      </c>
      <c r="J46" s="10">
        <v>-3.0446230340965115</v>
      </c>
      <c r="L46" s="10">
        <f t="shared" si="11"/>
        <v>0.556848932480003</v>
      </c>
      <c r="M46">
        <f t="shared" si="8"/>
        <v>3.6045323905992368</v>
      </c>
      <c r="N46">
        <f t="shared" si="9"/>
        <v>2.2256803220743688E-6</v>
      </c>
      <c r="O46" s="15">
        <f t="shared" si="10"/>
        <v>3.204979663787091E-3</v>
      </c>
      <c r="P46" t="s">
        <v>134</v>
      </c>
      <c r="R46">
        <f t="shared" si="12"/>
        <v>7.556848932480003</v>
      </c>
      <c r="S46">
        <f>$S$3*INDEX(Descriptors!I$5:I$53,MATCH(SingleSite_QSAR1_MolGpKa!$A46,Descriptors!$B$5:$B$53,0))</f>
        <v>14.628359999999999</v>
      </c>
      <c r="T46">
        <f>$T$3*INDEX(Descriptors!K$5:K$53,MATCH(SingleSite_QSAR1_MolGpKa!$A46,Descriptors!$B$5:$B$53,0))</f>
        <v>0.37996047648000003</v>
      </c>
      <c r="U46">
        <f>$U$3*INDEX(Descriptors!T$5:T$53,MATCH(SingleSite_QSAR1_MolGpKa!$A46,Descriptors!$B$5:$B$53,0))</f>
        <v>-4.6624885440000003</v>
      </c>
      <c r="V46">
        <f>$V$3*INDEX(Descriptors!O$5:O$53,MATCH(SingleSite_QSAR1_MolGpKa!$A46,Descriptors!$B$5:$B$53,0))</f>
        <v>-15.143071999999998</v>
      </c>
      <c r="W46">
        <f>$W$3*INDEX(Descriptors!X$5:X$53,MATCH(SingleSite_QSAR1_MolGpKa!$A46,Descriptors!$B$5:$B$53,0))</f>
        <v>-11.360334999999999</v>
      </c>
      <c r="X46">
        <f>$X$3*INDEX(Descriptors!Y$5:Y$53,MATCH(SingleSite_QSAR1_MolGpKa!$A46,Descriptors!$B$5:$B$53,0))</f>
        <v>8.6425000000000001</v>
      </c>
      <c r="Y46">
        <f>$Y$3*INDEX(Descriptors!AA$5:AA$53,MATCH(SingleSite_QSAR1_MolGpKa!$A46,Descriptors!$B$5:$B$53,0))</f>
        <v>24.499568000000004</v>
      </c>
      <c r="Z46">
        <f>$Z$3*INDEX(Descriptors!AB$5:AB$53,MATCH(SingleSite_QSAR1_MolGpKa!$A46,Descriptors!$B$5:$B$53,0))</f>
        <v>-1.619254</v>
      </c>
      <c r="AA46">
        <f>$AA$3*INDEX(Descriptors!P$5:P$53,MATCH(SingleSite_QSAR1_MolGpKa!$A46,Descriptors!$B$5:$B$53,0))</f>
        <v>2.4251300000000002</v>
      </c>
      <c r="AB46">
        <f>$AB$3*INDEX(Descriptors!Q$5:Q$53,MATCH(SingleSite_QSAR1_MolGpKa!$A46,Descriptors!$B$5:$B$53,0))</f>
        <v>-1.56948</v>
      </c>
      <c r="AC46">
        <f>$AC$3*INDEX(Descriptors!R$5:R$53,MATCH(SingleSite_QSAR1_MolGpKa!$A46,Descriptors!$B$5:$B$53,0))</f>
        <v>-0.15540000000000001</v>
      </c>
      <c r="AD46">
        <f>$AD$3*INDEX(Descriptors!AC$5:AC$53,MATCH(SingleSite_QSAR1_MolGpKa!$A46,Descriptors!$B$5:$B$53,0))</f>
        <v>0</v>
      </c>
      <c r="AE46">
        <f>$AE$3*INDEX(Descriptors!AD$5:AD$53,MATCH(SingleSite_QSAR1_MolGpKa!$A46,Descriptors!$B$5:$B$53,0))</f>
        <v>0.55154999999999998</v>
      </c>
      <c r="AF46">
        <f>$AF$3*INDEX(Descriptors!AE$5:AE$53,MATCH(SingleSite_QSAR1_MolGpKa!$A46,Descriptors!$B$5:$B$53,0))</f>
        <v>-0.70082000000000011</v>
      </c>
      <c r="AG46">
        <f>$AG$3*INDEX(Descriptors!Z$5:Z$53,MATCH(SingleSite_QSAR1_MolGpKa!$A46,Descriptors!$B$5:$B$53,0))</f>
        <v>0.33663000000000004</v>
      </c>
    </row>
    <row r="47" spans="1:33" x14ac:dyDescent="0.3">
      <c r="A47" t="s">
        <v>230</v>
      </c>
      <c r="B47" t="s">
        <v>203</v>
      </c>
      <c r="C47" s="40" t="s">
        <v>65</v>
      </c>
      <c r="D47" t="s">
        <v>204</v>
      </c>
      <c r="E47" t="s">
        <v>416</v>
      </c>
      <c r="G47" s="10">
        <v>3.3063689208163765</v>
      </c>
      <c r="H47" t="s">
        <v>134</v>
      </c>
      <c r="J47" s="10">
        <v>-2.456677099353088</v>
      </c>
      <c r="L47" s="10">
        <f t="shared" si="11"/>
        <v>0.73697366848000279</v>
      </c>
      <c r="M47">
        <f t="shared" si="8"/>
        <v>5.4572477248667042</v>
      </c>
      <c r="N47">
        <f t="shared" si="9"/>
        <v>1.4700701189503648E-6</v>
      </c>
      <c r="O47" s="15">
        <f t="shared" si="10"/>
        <v>2.116900971288525E-3</v>
      </c>
      <c r="P47" t="s">
        <v>134</v>
      </c>
      <c r="R47">
        <f t="shared" si="12"/>
        <v>7.7369736684800028</v>
      </c>
      <c r="S47">
        <f>$S$3*INDEX(Descriptors!I$5:I$53,MATCH(SingleSite_QSAR1_MolGpKa!$A47,Descriptors!$B$5:$B$53,0))</f>
        <v>14.628359999999999</v>
      </c>
      <c r="T47">
        <f>$T$3*INDEX(Descriptors!K$5:K$53,MATCH(SingleSite_QSAR1_MolGpKa!$A47,Descriptors!$B$5:$B$53,0))</f>
        <v>0.37996047648000003</v>
      </c>
      <c r="U47">
        <f>$U$3*INDEX(Descriptors!T$5:T$53,MATCH(SingleSite_QSAR1_MolGpKa!$A47,Descriptors!$B$5:$B$53,0))</f>
        <v>-4.6614298080000003</v>
      </c>
      <c r="V47">
        <f>$V$3*INDEX(Descriptors!O$5:O$53,MATCH(SingleSite_QSAR1_MolGpKa!$A47,Descriptors!$B$5:$B$53,0))</f>
        <v>-15.143071999999998</v>
      </c>
      <c r="W47">
        <f>$W$3*INDEX(Descriptors!X$5:X$53,MATCH(SingleSite_QSAR1_MolGpKa!$A47,Descriptors!$B$5:$B$53,0))</f>
        <v>-10.443871000000001</v>
      </c>
      <c r="X47">
        <f>$X$3*INDEX(Descriptors!Y$5:Y$53,MATCH(SingleSite_QSAR1_MolGpKa!$A47,Descriptors!$B$5:$B$53,0))</f>
        <v>8.0340679999999995</v>
      </c>
      <c r="Y47">
        <f>$Y$3*INDEX(Descriptors!AA$5:AA$53,MATCH(SingleSite_QSAR1_MolGpKa!$A47,Descriptors!$B$5:$B$53,0))</f>
        <v>24.371202</v>
      </c>
      <c r="Z47">
        <f>$Z$3*INDEX(Descriptors!AB$5:AB$53,MATCH(SingleSite_QSAR1_MolGpKa!$A47,Descriptors!$B$5:$B$53,0))</f>
        <v>-1.619254</v>
      </c>
      <c r="AA47">
        <f>$AA$3*INDEX(Descriptors!P$5:P$53,MATCH(SingleSite_QSAR1_MolGpKa!$A47,Descriptors!$B$5:$B$53,0))</f>
        <v>2.4251300000000002</v>
      </c>
      <c r="AB47">
        <f>$AB$3*INDEX(Descriptors!Q$5:Q$53,MATCH(SingleSite_QSAR1_MolGpKa!$A47,Descriptors!$B$5:$B$53,0))</f>
        <v>-1.56948</v>
      </c>
      <c r="AC47">
        <f>$AC$3*INDEX(Descriptors!R$5:R$53,MATCH(SingleSite_QSAR1_MolGpKa!$A47,Descriptors!$B$5:$B$53,0))</f>
        <v>-0.15540000000000001</v>
      </c>
      <c r="AD47">
        <f>$AD$3*INDEX(Descriptors!AC$5:AC$53,MATCH(SingleSite_QSAR1_MolGpKa!$A47,Descriptors!$B$5:$B$53,0))</f>
        <v>0</v>
      </c>
      <c r="AE47">
        <f>$AE$3*INDEX(Descriptors!AD$5:AD$53,MATCH(SingleSite_QSAR1_MolGpKa!$A47,Descriptors!$B$5:$B$53,0))</f>
        <v>0.55094999999999994</v>
      </c>
      <c r="AF47">
        <f>$AF$3*INDEX(Descriptors!AE$5:AE$53,MATCH(SingleSite_QSAR1_MolGpKa!$A47,Descriptors!$B$5:$B$53,0))</f>
        <v>-0.70082000000000011</v>
      </c>
      <c r="AG47">
        <f>$AG$3*INDEX(Descriptors!Z$5:Z$53,MATCH(SingleSite_QSAR1_MolGpKa!$A47,Descriptors!$B$5:$B$53,0))</f>
        <v>0.33663000000000004</v>
      </c>
    </row>
    <row r="48" spans="1:33" x14ac:dyDescent="0.3">
      <c r="A48" t="s">
        <v>205</v>
      </c>
      <c r="B48" t="s">
        <v>206</v>
      </c>
      <c r="C48" s="40" t="s">
        <v>65</v>
      </c>
      <c r="D48" t="s">
        <v>207</v>
      </c>
      <c r="E48" s="2" t="s">
        <v>416</v>
      </c>
      <c r="G48" s="10">
        <v>8.8620635430041652</v>
      </c>
      <c r="H48" t="s">
        <v>134</v>
      </c>
      <c r="J48" s="10">
        <v>-2.8848606490351294</v>
      </c>
      <c r="L48" s="10">
        <f t="shared" si="11"/>
        <v>0.30052613248000348</v>
      </c>
      <c r="M48">
        <f t="shared" si="8"/>
        <v>1.9976809698027904</v>
      </c>
      <c r="N48">
        <f t="shared" si="9"/>
        <v>4.015924931611268E-6</v>
      </c>
      <c r="O48" s="15">
        <f t="shared" si="10"/>
        <v>5.7829319015202255E-3</v>
      </c>
      <c r="P48" t="s">
        <v>134</v>
      </c>
      <c r="R48">
        <f t="shared" si="12"/>
        <v>7.3005261324800035</v>
      </c>
      <c r="S48">
        <f>$S$3*INDEX(Descriptors!I$5:I$53,MATCH(SingleSite_QSAR1_MolGpKa!$A48,Descriptors!$B$5:$B$53,0))</f>
        <v>14.645899999999999</v>
      </c>
      <c r="T48">
        <f>$T$3*INDEX(Descriptors!K$5:K$53,MATCH(SingleSite_QSAR1_MolGpKa!$A48,Descriptors!$B$5:$B$53,0))</f>
        <v>0.37996047648000003</v>
      </c>
      <c r="U48">
        <f>$U$3*INDEX(Descriptors!T$5:T$53,MATCH(SingleSite_QSAR1_MolGpKa!$A48,Descriptors!$B$5:$B$53,0))</f>
        <v>-4.7129263440000004</v>
      </c>
      <c r="V48">
        <f>$V$3*INDEX(Descriptors!O$5:O$53,MATCH(SingleSite_QSAR1_MolGpKa!$A48,Descriptors!$B$5:$B$53,0))</f>
        <v>-15.143071999999998</v>
      </c>
      <c r="W48">
        <f>$W$3*INDEX(Descriptors!X$5:X$53,MATCH(SingleSite_QSAR1_MolGpKa!$A48,Descriptors!$B$5:$B$53,0))</f>
        <v>-12.715938000000001</v>
      </c>
      <c r="X48">
        <f>$X$3*INDEX(Descriptors!Y$5:Y$53,MATCH(SingleSite_QSAR1_MolGpKa!$A48,Descriptors!$B$5:$B$53,0))</f>
        <v>9.5067500000000003</v>
      </c>
      <c r="Y48">
        <f>$Y$3*INDEX(Descriptors!AA$5:AA$53,MATCH(SingleSite_QSAR1_MolGpKa!$A48,Descriptors!$B$5:$B$53,0))</f>
        <v>24.792976000000003</v>
      </c>
      <c r="Z48">
        <f>$Z$3*INDEX(Descriptors!AB$5:AB$53,MATCH(SingleSite_QSAR1_MolGpKa!$A48,Descriptors!$B$5:$B$53,0))</f>
        <v>-1.619254</v>
      </c>
      <c r="AA48">
        <f>$AA$3*INDEX(Descriptors!P$5:P$53,MATCH(SingleSite_QSAR1_MolGpKa!$A48,Descriptors!$B$5:$B$53,0))</f>
        <v>2.4251300000000002</v>
      </c>
      <c r="AB48">
        <f>$AB$3*INDEX(Descriptors!Q$5:Q$53,MATCH(SingleSite_QSAR1_MolGpKa!$A48,Descriptors!$B$5:$B$53,0))</f>
        <v>-1.56948</v>
      </c>
      <c r="AC48">
        <f>$AC$3*INDEX(Descriptors!R$5:R$53,MATCH(SingleSite_QSAR1_MolGpKa!$A48,Descriptors!$B$5:$B$53,0))</f>
        <v>-0.15540000000000001</v>
      </c>
      <c r="AD48">
        <f>$AD$3*INDEX(Descriptors!AC$5:AC$53,MATCH(SingleSite_QSAR1_MolGpKa!$A48,Descriptors!$B$5:$B$53,0))</f>
        <v>0</v>
      </c>
      <c r="AE48">
        <f>$AE$3*INDEX(Descriptors!AD$5:AD$53,MATCH(SingleSite_QSAR1_MolGpKa!$A48,Descriptors!$B$5:$B$53,0))</f>
        <v>0.55199999999999994</v>
      </c>
      <c r="AF48">
        <f>$AF$3*INDEX(Descriptors!AE$5:AE$53,MATCH(SingleSite_QSAR1_MolGpKa!$A48,Descriptors!$B$5:$B$53,0))</f>
        <v>-0.81740000000000002</v>
      </c>
      <c r="AG48">
        <f>$AG$3*INDEX(Descriptors!Z$5:Z$53,MATCH(SingleSite_QSAR1_MolGpKa!$A48,Descriptors!$B$5:$B$53,0))</f>
        <v>0.42728000000000005</v>
      </c>
    </row>
    <row r="49" spans="1:33" x14ac:dyDescent="0.3">
      <c r="A49" t="s">
        <v>205</v>
      </c>
      <c r="B49" t="s">
        <v>206</v>
      </c>
      <c r="C49" s="40" t="s">
        <v>65</v>
      </c>
      <c r="D49" t="s">
        <v>207</v>
      </c>
      <c r="E49" t="s">
        <v>416</v>
      </c>
      <c r="G49" s="10">
        <v>8.1990440094623285</v>
      </c>
      <c r="H49" t="s">
        <v>134</v>
      </c>
      <c r="J49" s="10">
        <v>-2.8510890068906436</v>
      </c>
      <c r="L49" s="10">
        <f t="shared" si="11"/>
        <v>0.30052613248000348</v>
      </c>
      <c r="M49">
        <f t="shared" si="8"/>
        <v>1.9976809698027904</v>
      </c>
      <c r="N49">
        <f t="shared" si="9"/>
        <v>4.015924931611268E-6</v>
      </c>
      <c r="O49" s="15">
        <f t="shared" si="10"/>
        <v>5.7829319015202255E-3</v>
      </c>
      <c r="P49" t="s">
        <v>134</v>
      </c>
      <c r="R49">
        <f t="shared" si="12"/>
        <v>7.3005261324800035</v>
      </c>
      <c r="S49">
        <f>$S$3*INDEX(Descriptors!I$5:I$53,MATCH(SingleSite_QSAR1_MolGpKa!$A49,Descriptors!$B$5:$B$53,0))</f>
        <v>14.645899999999999</v>
      </c>
      <c r="T49">
        <f>$T$3*INDEX(Descriptors!K$5:K$53,MATCH(SingleSite_QSAR1_MolGpKa!$A49,Descriptors!$B$5:$B$53,0))</f>
        <v>0.37996047648000003</v>
      </c>
      <c r="U49">
        <f>$U$3*INDEX(Descriptors!T$5:T$53,MATCH(SingleSite_QSAR1_MolGpKa!$A49,Descriptors!$B$5:$B$53,0))</f>
        <v>-4.7129263440000004</v>
      </c>
      <c r="V49">
        <f>$V$3*INDEX(Descriptors!O$5:O$53,MATCH(SingleSite_QSAR1_MolGpKa!$A49,Descriptors!$B$5:$B$53,0))</f>
        <v>-15.143071999999998</v>
      </c>
      <c r="W49">
        <f>$W$3*INDEX(Descriptors!X$5:X$53,MATCH(SingleSite_QSAR1_MolGpKa!$A49,Descriptors!$B$5:$B$53,0))</f>
        <v>-12.715938000000001</v>
      </c>
      <c r="X49">
        <f>$X$3*INDEX(Descriptors!Y$5:Y$53,MATCH(SingleSite_QSAR1_MolGpKa!$A49,Descriptors!$B$5:$B$53,0))</f>
        <v>9.5067500000000003</v>
      </c>
      <c r="Y49">
        <f>$Y$3*INDEX(Descriptors!AA$5:AA$53,MATCH(SingleSite_QSAR1_MolGpKa!$A49,Descriptors!$B$5:$B$53,0))</f>
        <v>24.792976000000003</v>
      </c>
      <c r="Z49">
        <f>$Z$3*INDEX(Descriptors!AB$5:AB$53,MATCH(SingleSite_QSAR1_MolGpKa!$A49,Descriptors!$B$5:$B$53,0))</f>
        <v>-1.619254</v>
      </c>
      <c r="AA49">
        <f>$AA$3*INDEX(Descriptors!P$5:P$53,MATCH(SingleSite_QSAR1_MolGpKa!$A49,Descriptors!$B$5:$B$53,0))</f>
        <v>2.4251300000000002</v>
      </c>
      <c r="AB49">
        <f>$AB$3*INDEX(Descriptors!Q$5:Q$53,MATCH(SingleSite_QSAR1_MolGpKa!$A49,Descriptors!$B$5:$B$53,0))</f>
        <v>-1.56948</v>
      </c>
      <c r="AC49">
        <f>$AC$3*INDEX(Descriptors!R$5:R$53,MATCH(SingleSite_QSAR1_MolGpKa!$A49,Descriptors!$B$5:$B$53,0))</f>
        <v>-0.15540000000000001</v>
      </c>
      <c r="AD49">
        <f>$AD$3*INDEX(Descriptors!AC$5:AC$53,MATCH(SingleSite_QSAR1_MolGpKa!$A49,Descriptors!$B$5:$B$53,0))</f>
        <v>0</v>
      </c>
      <c r="AE49">
        <f>$AE$3*INDEX(Descriptors!AD$5:AD$53,MATCH(SingleSite_QSAR1_MolGpKa!$A49,Descriptors!$B$5:$B$53,0))</f>
        <v>0.55199999999999994</v>
      </c>
      <c r="AF49">
        <f>$AF$3*INDEX(Descriptors!AE$5:AE$53,MATCH(SingleSite_QSAR1_MolGpKa!$A49,Descriptors!$B$5:$B$53,0))</f>
        <v>-0.81740000000000002</v>
      </c>
      <c r="AG49">
        <f>$AG$3*INDEX(Descriptors!Z$5:Z$53,MATCH(SingleSite_QSAR1_MolGpKa!$A49,Descriptors!$B$5:$B$53,0))</f>
        <v>0.42728000000000005</v>
      </c>
    </row>
    <row r="50" spans="1:33" x14ac:dyDescent="0.3">
      <c r="A50" t="s">
        <v>205</v>
      </c>
      <c r="B50" t="s">
        <v>206</v>
      </c>
      <c r="C50" s="40" t="s">
        <v>65</v>
      </c>
      <c r="D50" t="s">
        <v>207</v>
      </c>
      <c r="E50" t="s">
        <v>416</v>
      </c>
      <c r="G50" s="10">
        <v>8.4750521896526045</v>
      </c>
      <c r="H50" t="s">
        <v>134</v>
      </c>
      <c r="J50" s="10">
        <v>-2.86546817062169</v>
      </c>
      <c r="L50" s="10">
        <f t="shared" si="11"/>
        <v>0.30052613248000348</v>
      </c>
      <c r="M50">
        <f t="shared" si="8"/>
        <v>1.9976809698027904</v>
      </c>
      <c r="N50">
        <f t="shared" si="9"/>
        <v>4.015924931611268E-6</v>
      </c>
      <c r="O50" s="15">
        <f t="shared" si="10"/>
        <v>5.7829319015202255E-3</v>
      </c>
      <c r="P50" t="s">
        <v>134</v>
      </c>
      <c r="R50">
        <f t="shared" si="12"/>
        <v>7.3005261324800035</v>
      </c>
      <c r="S50">
        <f>$S$3*INDEX(Descriptors!I$5:I$53,MATCH(SingleSite_QSAR1_MolGpKa!$A50,Descriptors!$B$5:$B$53,0))</f>
        <v>14.645899999999999</v>
      </c>
      <c r="T50">
        <f>$T$3*INDEX(Descriptors!K$5:K$53,MATCH(SingleSite_QSAR1_MolGpKa!$A50,Descriptors!$B$5:$B$53,0))</f>
        <v>0.37996047648000003</v>
      </c>
      <c r="U50">
        <f>$U$3*INDEX(Descriptors!T$5:T$53,MATCH(SingleSite_QSAR1_MolGpKa!$A50,Descriptors!$B$5:$B$53,0))</f>
        <v>-4.7129263440000004</v>
      </c>
      <c r="V50">
        <f>$V$3*INDEX(Descriptors!O$5:O$53,MATCH(SingleSite_QSAR1_MolGpKa!$A50,Descriptors!$B$5:$B$53,0))</f>
        <v>-15.143071999999998</v>
      </c>
      <c r="W50">
        <f>$W$3*INDEX(Descriptors!X$5:X$53,MATCH(SingleSite_QSAR1_MolGpKa!$A50,Descriptors!$B$5:$B$53,0))</f>
        <v>-12.715938000000001</v>
      </c>
      <c r="X50">
        <f>$X$3*INDEX(Descriptors!Y$5:Y$53,MATCH(SingleSite_QSAR1_MolGpKa!$A50,Descriptors!$B$5:$B$53,0))</f>
        <v>9.5067500000000003</v>
      </c>
      <c r="Y50">
        <f>$Y$3*INDEX(Descriptors!AA$5:AA$53,MATCH(SingleSite_QSAR1_MolGpKa!$A50,Descriptors!$B$5:$B$53,0))</f>
        <v>24.792976000000003</v>
      </c>
      <c r="Z50">
        <f>$Z$3*INDEX(Descriptors!AB$5:AB$53,MATCH(SingleSite_QSAR1_MolGpKa!$A50,Descriptors!$B$5:$B$53,0))</f>
        <v>-1.619254</v>
      </c>
      <c r="AA50">
        <f>$AA$3*INDEX(Descriptors!P$5:P$53,MATCH(SingleSite_QSAR1_MolGpKa!$A50,Descriptors!$B$5:$B$53,0))</f>
        <v>2.4251300000000002</v>
      </c>
      <c r="AB50">
        <f>$AB$3*INDEX(Descriptors!Q$5:Q$53,MATCH(SingleSite_QSAR1_MolGpKa!$A50,Descriptors!$B$5:$B$53,0))</f>
        <v>-1.56948</v>
      </c>
      <c r="AC50">
        <f>$AC$3*INDEX(Descriptors!R$5:R$53,MATCH(SingleSite_QSAR1_MolGpKa!$A50,Descriptors!$B$5:$B$53,0))</f>
        <v>-0.15540000000000001</v>
      </c>
      <c r="AD50">
        <f>$AD$3*INDEX(Descriptors!AC$5:AC$53,MATCH(SingleSite_QSAR1_MolGpKa!$A50,Descriptors!$B$5:$B$53,0))</f>
        <v>0</v>
      </c>
      <c r="AE50">
        <f>$AE$3*INDEX(Descriptors!AD$5:AD$53,MATCH(SingleSite_QSAR1_MolGpKa!$A50,Descriptors!$B$5:$B$53,0))</f>
        <v>0.55199999999999994</v>
      </c>
      <c r="AF50">
        <f>$AF$3*INDEX(Descriptors!AE$5:AE$53,MATCH(SingleSite_QSAR1_MolGpKa!$A50,Descriptors!$B$5:$B$53,0))</f>
        <v>-0.81740000000000002</v>
      </c>
      <c r="AG50">
        <f>$AG$3*INDEX(Descriptors!Z$5:Z$53,MATCH(SingleSite_QSAR1_MolGpKa!$A50,Descriptors!$B$5:$B$53,0))</f>
        <v>0.42728000000000005</v>
      </c>
    </row>
    <row r="51" spans="1:33" x14ac:dyDescent="0.3">
      <c r="A51" t="s">
        <v>208</v>
      </c>
      <c r="B51" t="s">
        <v>209</v>
      </c>
      <c r="C51" s="40" t="s">
        <v>65</v>
      </c>
      <c r="D51" t="s">
        <v>210</v>
      </c>
      <c r="E51" t="s">
        <v>416</v>
      </c>
      <c r="G51" s="10">
        <v>15.281843210974506</v>
      </c>
      <c r="H51" t="s">
        <v>138</v>
      </c>
      <c r="J51" s="10">
        <v>-1.3433502785399227</v>
      </c>
      <c r="L51" s="10">
        <f t="shared" si="11"/>
        <v>3.9135860480008944E-2</v>
      </c>
      <c r="M51">
        <f t="shared" si="8"/>
        <v>1.0942986425222425</v>
      </c>
      <c r="N51">
        <f t="shared" si="9"/>
        <v>7.3312133455135296E-6</v>
      </c>
      <c r="O51" s="15">
        <f t="shared" si="10"/>
        <v>1.0556947217539484E-2</v>
      </c>
      <c r="P51" t="s">
        <v>134</v>
      </c>
      <c r="R51">
        <f t="shared" si="12"/>
        <v>7.0391358604800089</v>
      </c>
      <c r="S51">
        <f>$S$3*INDEX(Descriptors!I$5:I$53,MATCH(SingleSite_QSAR1_MolGpKa!$A51,Descriptors!$B$5:$B$53,0))</f>
        <v>14.33018</v>
      </c>
      <c r="T51">
        <f>$T$3*INDEX(Descriptors!K$5:K$53,MATCH(SingleSite_QSAR1_MolGpKa!$A51,Descriptors!$B$5:$B$53,0))</f>
        <v>0.37996047648000003</v>
      </c>
      <c r="U51">
        <f>$U$3*INDEX(Descriptors!T$5:T$53,MATCH(SingleSite_QSAR1_MolGpKa!$A51,Descriptors!$B$5:$B$53,0))</f>
        <v>-4.4414516160000002</v>
      </c>
      <c r="V51">
        <f>$V$3*INDEX(Descriptors!O$5:O$53,MATCH(SingleSite_QSAR1_MolGpKa!$A51,Descriptors!$B$5:$B$53,0))</f>
        <v>-15.143071999999998</v>
      </c>
      <c r="W51">
        <f>$W$3*INDEX(Descriptors!X$5:X$53,MATCH(SingleSite_QSAR1_MolGpKa!$A51,Descriptors!$B$5:$B$53,0))</f>
        <v>-12.028589999999999</v>
      </c>
      <c r="X51">
        <f>$X$3*INDEX(Descriptors!Y$5:Y$53,MATCH(SingleSite_QSAR1_MolGpKa!$A51,Descriptors!$B$5:$B$53,0))</f>
        <v>8.6148439999999997</v>
      </c>
      <c r="Y51">
        <f>$Y$3*INDEX(Descriptors!AA$5:AA$53,MATCH(SingleSite_QSAR1_MolGpKa!$A51,Descriptors!$B$5:$B$53,0))</f>
        <v>24.792976000000003</v>
      </c>
      <c r="Z51">
        <f>$Z$3*INDEX(Descriptors!AB$5:AB$53,MATCH(SingleSite_QSAR1_MolGpKa!$A51,Descriptors!$B$5:$B$53,0))</f>
        <v>-1.4961310000000001</v>
      </c>
      <c r="AA51">
        <f>$AA$3*INDEX(Descriptors!P$5:P$53,MATCH(SingleSite_QSAR1_MolGpKa!$A51,Descriptors!$B$5:$B$53,0))</f>
        <v>2.4251300000000002</v>
      </c>
      <c r="AB51">
        <f>$AB$3*INDEX(Descriptors!Q$5:Q$53,MATCH(SingleSite_QSAR1_MolGpKa!$A51,Descriptors!$B$5:$B$53,0))</f>
        <v>-1.56948</v>
      </c>
      <c r="AC51">
        <f>$AC$3*INDEX(Descriptors!R$5:R$53,MATCH(SingleSite_QSAR1_MolGpKa!$A51,Descriptors!$B$5:$B$53,0))</f>
        <v>-0.15540000000000001</v>
      </c>
      <c r="AD51">
        <f>$AD$3*INDEX(Descriptors!AC$5:AC$53,MATCH(SingleSite_QSAR1_MolGpKa!$A51,Descriptors!$B$5:$B$53,0))</f>
        <v>-0.85799999999999987</v>
      </c>
      <c r="AE51">
        <f>$AE$3*INDEX(Descriptors!AD$5:AD$53,MATCH(SingleSite_QSAR1_MolGpKa!$A51,Descriptors!$B$5:$B$53,0))</f>
        <v>1.3851</v>
      </c>
      <c r="AF51">
        <f>$AF$3*INDEX(Descriptors!AE$5:AE$53,MATCH(SingleSite_QSAR1_MolGpKa!$A51,Descriptors!$B$5:$B$53,0))</f>
        <v>-1.2207399999999999</v>
      </c>
      <c r="AG51">
        <f>$AG$3*INDEX(Descriptors!Z$5:Z$53,MATCH(SingleSite_QSAR1_MolGpKa!$A51,Descriptors!$B$5:$B$53,0))</f>
        <v>0.71980999999999995</v>
      </c>
    </row>
    <row r="52" spans="1:33" x14ac:dyDescent="0.3">
      <c r="A52" t="s">
        <v>211</v>
      </c>
      <c r="B52" t="s">
        <v>212</v>
      </c>
      <c r="C52" s="40" t="s">
        <v>65</v>
      </c>
      <c r="D52" t="s">
        <v>213</v>
      </c>
      <c r="E52" t="s">
        <v>416</v>
      </c>
      <c r="G52" s="10">
        <v>36.972350473510488</v>
      </c>
      <c r="H52" t="s">
        <v>138</v>
      </c>
      <c r="J52" s="10">
        <v>-1.727051600164343</v>
      </c>
      <c r="L52" s="10">
        <f t="shared" si="11"/>
        <v>-2.6383035519998543E-2</v>
      </c>
      <c r="M52">
        <f t="shared" si="8"/>
        <v>0.94105924261434115</v>
      </c>
      <c r="N52">
        <f t="shared" si="9"/>
        <v>8.5250071926918518E-6</v>
      </c>
      <c r="O52" s="15">
        <f t="shared" si="10"/>
        <v>1.2276010357476266E-2</v>
      </c>
      <c r="P52" t="s">
        <v>134</v>
      </c>
      <c r="R52">
        <f t="shared" si="12"/>
        <v>6.9736169644800015</v>
      </c>
      <c r="S52">
        <f>$S$3*INDEX(Descriptors!I$5:I$53,MATCH(SingleSite_QSAR1_MolGpKa!$A52,Descriptors!$B$5:$B$53,0))</f>
        <v>14.645899999999999</v>
      </c>
      <c r="T52">
        <f>$T$3*INDEX(Descriptors!K$5:K$53,MATCH(SingleSite_QSAR1_MolGpKa!$A52,Descriptors!$B$5:$B$53,0))</f>
        <v>0.37996047648000003</v>
      </c>
      <c r="U52">
        <f>$U$3*INDEX(Descriptors!T$5:T$53,MATCH(SingleSite_QSAR1_MolGpKa!$A52,Descriptors!$B$5:$B$53,0))</f>
        <v>-4.6109925120000002</v>
      </c>
      <c r="V52">
        <f>$V$3*INDEX(Descriptors!O$5:O$53,MATCH(SingleSite_QSAR1_MolGpKa!$A52,Descriptors!$B$5:$B$53,0))</f>
        <v>-15.143071999999998</v>
      </c>
      <c r="W52">
        <f>$W$3*INDEX(Descriptors!X$5:X$53,MATCH(SingleSite_QSAR1_MolGpKa!$A52,Descriptors!$B$5:$B$53,0))</f>
        <v>-12.028589999999999</v>
      </c>
      <c r="X52">
        <f>$X$3*INDEX(Descriptors!Y$5:Y$53,MATCH(SingleSite_QSAR1_MolGpKa!$A52,Descriptors!$B$5:$B$53,0))</f>
        <v>8.635586</v>
      </c>
      <c r="Y52">
        <f>$Y$3*INDEX(Descriptors!AA$5:AA$53,MATCH(SingleSite_QSAR1_MolGpKa!$A52,Descriptors!$B$5:$B$53,0))</f>
        <v>24.811313999999999</v>
      </c>
      <c r="Z52">
        <f>$Z$3*INDEX(Descriptors!AB$5:AB$53,MATCH(SingleSite_QSAR1_MolGpKa!$A52,Descriptors!$B$5:$B$53,0))</f>
        <v>-1.488669</v>
      </c>
      <c r="AA52">
        <f>$AA$3*INDEX(Descriptors!P$5:P$53,MATCH(SingleSite_QSAR1_MolGpKa!$A52,Descriptors!$B$5:$B$53,0))</f>
        <v>2.4251300000000002</v>
      </c>
      <c r="AB52">
        <f>$AB$3*INDEX(Descriptors!Q$5:Q$53,MATCH(SingleSite_QSAR1_MolGpKa!$A52,Descriptors!$B$5:$B$53,0))</f>
        <v>-1.56948</v>
      </c>
      <c r="AC52">
        <f>$AC$3*INDEX(Descriptors!R$5:R$53,MATCH(SingleSite_QSAR1_MolGpKa!$A52,Descriptors!$B$5:$B$53,0))</f>
        <v>-0.15540000000000001</v>
      </c>
      <c r="AD52">
        <f>$AD$3*INDEX(Descriptors!AC$5:AC$53,MATCH(SingleSite_QSAR1_MolGpKa!$A52,Descriptors!$B$5:$B$53,0))</f>
        <v>-0.85799999999999987</v>
      </c>
      <c r="AE52">
        <f>$AE$3*INDEX(Descriptors!AD$5:AD$53,MATCH(SingleSite_QSAR1_MolGpKa!$A52,Descriptors!$B$5:$B$53,0))</f>
        <v>1.1181000000000001</v>
      </c>
      <c r="AF52">
        <f>$AF$3*INDEX(Descriptors!AE$5:AE$53,MATCH(SingleSite_QSAR1_MolGpKa!$A52,Descriptors!$B$5:$B$53,0))</f>
        <v>-1.2100200000000001</v>
      </c>
      <c r="AG52">
        <f>$AG$3*INDEX(Descriptors!Z$5:Z$53,MATCH(SingleSite_QSAR1_MolGpKa!$A52,Descriptors!$B$5:$B$53,0))</f>
        <v>0.7178500000000001</v>
      </c>
    </row>
    <row r="53" spans="1:33" x14ac:dyDescent="0.3">
      <c r="A53" t="s">
        <v>214</v>
      </c>
      <c r="B53" t="s">
        <v>215</v>
      </c>
      <c r="C53" s="40" t="s">
        <v>65</v>
      </c>
      <c r="D53" t="s">
        <v>216</v>
      </c>
      <c r="E53" t="s">
        <v>416</v>
      </c>
      <c r="G53" s="10">
        <v>49.91569375610792</v>
      </c>
      <c r="H53" t="s">
        <v>138</v>
      </c>
      <c r="J53" s="10">
        <v>-1.8574116505124787</v>
      </c>
      <c r="L53" s="10">
        <f t="shared" si="11"/>
        <v>-4.4031515519998621E-2</v>
      </c>
      <c r="M53">
        <f t="shared" si="8"/>
        <v>0.90358390081969053</v>
      </c>
      <c r="N53">
        <f t="shared" si="9"/>
        <v>8.8785743136400735E-6</v>
      </c>
      <c r="O53" s="15">
        <f t="shared" si="10"/>
        <v>1.2785147011641705E-2</v>
      </c>
      <c r="P53" t="s">
        <v>134</v>
      </c>
      <c r="R53">
        <f t="shared" si="12"/>
        <v>6.9559684844800014</v>
      </c>
      <c r="S53">
        <f>$S$3*INDEX(Descriptors!I$5:I$53,MATCH(SingleSite_QSAR1_MolGpKa!$A53,Descriptors!$B$5:$B$53,0))</f>
        <v>14.645899999999999</v>
      </c>
      <c r="T53">
        <f>$T$3*INDEX(Descriptors!K$5:K$53,MATCH(SingleSite_QSAR1_MolGpKa!$A53,Descriptors!$B$5:$B$53,0))</f>
        <v>0.37996047648000003</v>
      </c>
      <c r="U53">
        <f>$U$3*INDEX(Descriptors!T$5:T$53,MATCH(SingleSite_QSAR1_MolGpKa!$A53,Descriptors!$B$5:$B$53,0))</f>
        <v>-4.5704389920000006</v>
      </c>
      <c r="V53">
        <f>$V$3*INDEX(Descriptors!O$5:O$53,MATCH(SingleSite_QSAR1_MolGpKa!$A53,Descriptors!$B$5:$B$53,0))</f>
        <v>-15.143071999999998</v>
      </c>
      <c r="W53">
        <f>$W$3*INDEX(Descriptors!X$5:X$53,MATCH(SingleSite_QSAR1_MolGpKa!$A53,Descriptors!$B$5:$B$53,0))</f>
        <v>-11.875845999999999</v>
      </c>
      <c r="X53">
        <f>$X$3*INDEX(Descriptors!Y$5:Y$53,MATCH(SingleSite_QSAR1_MolGpKa!$A53,Descriptors!$B$5:$B$53,0))</f>
        <v>8.559531999999999</v>
      </c>
      <c r="Y53">
        <f>$Y$3*INDEX(Descriptors!AA$5:AA$53,MATCH(SingleSite_QSAR1_MolGpKa!$A53,Descriptors!$B$5:$B$53,0))</f>
        <v>24.737962</v>
      </c>
      <c r="Z53">
        <f>$Z$3*INDEX(Descriptors!AB$5:AB$53,MATCH(SingleSite_QSAR1_MolGpKa!$A53,Descriptors!$B$5:$B$53,0))</f>
        <v>-1.488669</v>
      </c>
      <c r="AA53">
        <f>$AA$3*INDEX(Descriptors!P$5:P$53,MATCH(SingleSite_QSAR1_MolGpKa!$A53,Descriptors!$B$5:$B$53,0))</f>
        <v>2.4251300000000002</v>
      </c>
      <c r="AB53">
        <f>$AB$3*INDEX(Descriptors!Q$5:Q$53,MATCH(SingleSite_QSAR1_MolGpKa!$A53,Descriptors!$B$5:$B$53,0))</f>
        <v>-1.56948</v>
      </c>
      <c r="AC53">
        <f>$AC$3*INDEX(Descriptors!R$5:R$53,MATCH(SingleSite_QSAR1_MolGpKa!$A53,Descriptors!$B$5:$B$53,0))</f>
        <v>-0.15540000000000001</v>
      </c>
      <c r="AD53">
        <f>$AD$3*INDEX(Descriptors!AC$5:AC$53,MATCH(SingleSite_QSAR1_MolGpKa!$A53,Descriptors!$B$5:$B$53,0))</f>
        <v>-0.85799999999999987</v>
      </c>
      <c r="AE53">
        <f>$AE$3*INDEX(Descriptors!AD$5:AD$53,MATCH(SingleSite_QSAR1_MolGpKa!$A53,Descriptors!$B$5:$B$53,0))</f>
        <v>1.0137</v>
      </c>
      <c r="AF53">
        <f>$AF$3*INDEX(Descriptors!AE$5:AE$53,MATCH(SingleSite_QSAR1_MolGpKa!$A53,Descriptors!$B$5:$B$53,0))</f>
        <v>-1.07602</v>
      </c>
      <c r="AG53">
        <f>$AG$3*INDEX(Descriptors!Z$5:Z$53,MATCH(SingleSite_QSAR1_MolGpKa!$A53,Descriptors!$B$5:$B$53,0))</f>
        <v>0.62670999999999999</v>
      </c>
    </row>
    <row r="54" spans="1:33" x14ac:dyDescent="0.3">
      <c r="A54" t="s">
        <v>217</v>
      </c>
      <c r="B54" t="s">
        <v>218</v>
      </c>
      <c r="C54" s="40" t="s">
        <v>65</v>
      </c>
      <c r="D54" t="s">
        <v>219</v>
      </c>
      <c r="E54" t="s">
        <v>416</v>
      </c>
      <c r="G54" s="10">
        <v>1.0503147525782381</v>
      </c>
      <c r="H54" t="s">
        <v>134</v>
      </c>
      <c r="J54" s="10">
        <v>-1.958645254907297</v>
      </c>
      <c r="L54" s="10">
        <f t="shared" si="11"/>
        <v>-0.1221243955199931</v>
      </c>
      <c r="M54">
        <f t="shared" si="8"/>
        <v>0.75487597661172867</v>
      </c>
      <c r="N54">
        <f t="shared" si="9"/>
        <v>1.0627622365260148E-5</v>
      </c>
      <c r="O54" s="15">
        <f t="shared" si="10"/>
        <v>1.5303776205974612E-2</v>
      </c>
      <c r="P54" t="s">
        <v>134</v>
      </c>
      <c r="R54">
        <f t="shared" si="12"/>
        <v>6.8778756044800069</v>
      </c>
      <c r="S54">
        <f>$S$3*INDEX(Descriptors!I$5:I$53,MATCH(SingleSite_QSAR1_MolGpKa!$A54,Descriptors!$B$5:$B$53,0))</f>
        <v>14.645899999999999</v>
      </c>
      <c r="T54">
        <f>$T$3*INDEX(Descriptors!K$5:K$53,MATCH(SingleSite_QSAR1_MolGpKa!$A54,Descriptors!$B$5:$B$53,0))</f>
        <v>0.37996047648000003</v>
      </c>
      <c r="U54">
        <f>$U$3*INDEX(Descriptors!T$5:T$53,MATCH(SingleSite_QSAR1_MolGpKa!$A54,Descriptors!$B$5:$B$53,0))</f>
        <v>-4.5734898720000006</v>
      </c>
      <c r="V54">
        <f>$V$3*INDEX(Descriptors!O$5:O$53,MATCH(SingleSite_QSAR1_MolGpKa!$A54,Descriptors!$B$5:$B$53,0))</f>
        <v>-15.143071999999998</v>
      </c>
      <c r="W54">
        <f>$W$3*INDEX(Descriptors!X$5:X$53,MATCH(SingleSite_QSAR1_MolGpKa!$A54,Descriptors!$B$5:$B$53,0))</f>
        <v>-11.990404</v>
      </c>
      <c r="X54">
        <f>$X$3*INDEX(Descriptors!Y$5:Y$53,MATCH(SingleSite_QSAR1_MolGpKa!$A54,Descriptors!$B$5:$B$53,0))</f>
        <v>8.5941020000000012</v>
      </c>
      <c r="Y54">
        <f>$Y$3*INDEX(Descriptors!AA$5:AA$53,MATCH(SingleSite_QSAR1_MolGpKa!$A54,Descriptors!$B$5:$B$53,0))</f>
        <v>24.774637999999999</v>
      </c>
      <c r="Z54">
        <f>$Z$3*INDEX(Descriptors!AB$5:AB$53,MATCH(SingleSite_QSAR1_MolGpKa!$A54,Descriptors!$B$5:$B$53,0))</f>
        <v>-1.488669</v>
      </c>
      <c r="AA54">
        <f>$AA$3*INDEX(Descriptors!P$5:P$53,MATCH(SingleSite_QSAR1_MolGpKa!$A54,Descriptors!$B$5:$B$53,0))</f>
        <v>2.4251300000000002</v>
      </c>
      <c r="AB54">
        <f>$AB$3*INDEX(Descriptors!Q$5:Q$53,MATCH(SingleSite_QSAR1_MolGpKa!$A54,Descriptors!$B$5:$B$53,0))</f>
        <v>-1.56948</v>
      </c>
      <c r="AC54">
        <f>$AC$3*INDEX(Descriptors!R$5:R$53,MATCH(SingleSite_QSAR1_MolGpKa!$A54,Descriptors!$B$5:$B$53,0))</f>
        <v>-0.15540000000000001</v>
      </c>
      <c r="AD54">
        <f>$AD$3*INDEX(Descriptors!AC$5:AC$53,MATCH(SingleSite_QSAR1_MolGpKa!$A54,Descriptors!$B$5:$B$53,0))</f>
        <v>-0.85799999999999987</v>
      </c>
      <c r="AE54">
        <f>$AE$3*INDEX(Descriptors!AD$5:AD$53,MATCH(SingleSite_QSAR1_MolGpKa!$A54,Descriptors!$B$5:$B$53,0))</f>
        <v>1.01115</v>
      </c>
      <c r="AF54">
        <f>$AF$3*INDEX(Descriptors!AE$5:AE$53,MATCH(SingleSite_QSAR1_MolGpKa!$A54,Descriptors!$B$5:$B$53,0))</f>
        <v>-1.1919299999999999</v>
      </c>
      <c r="AG54">
        <f>$AG$3*INDEX(Descriptors!Z$5:Z$53,MATCH(SingleSite_QSAR1_MolGpKa!$A54,Descriptors!$B$5:$B$53,0))</f>
        <v>0.71344000000000007</v>
      </c>
    </row>
    <row r="55" spans="1:33" x14ac:dyDescent="0.3">
      <c r="A55" t="s">
        <v>220</v>
      </c>
      <c r="B55" t="s">
        <v>221</v>
      </c>
      <c r="C55" s="40" t="s">
        <v>65</v>
      </c>
      <c r="D55" t="s">
        <v>222</v>
      </c>
      <c r="E55" t="s">
        <v>416</v>
      </c>
      <c r="G55" s="10">
        <v>38.042845054468309</v>
      </c>
      <c r="H55" t="s">
        <v>138</v>
      </c>
      <c r="J55" s="10">
        <v>-1.739447527379359</v>
      </c>
      <c r="L55" s="10">
        <f t="shared" si="11"/>
        <v>-3.8166339520001813E-2</v>
      </c>
      <c r="M55">
        <f t="shared" si="8"/>
        <v>0.91586963488325435</v>
      </c>
      <c r="N55">
        <f t="shared" si="9"/>
        <v>8.7594746091336832E-6</v>
      </c>
      <c r="O55" s="15">
        <f t="shared" si="10"/>
        <v>1.2613643437152504E-2</v>
      </c>
      <c r="P55" t="s">
        <v>134</v>
      </c>
      <c r="R55">
        <f t="shared" si="12"/>
        <v>6.9618336604799982</v>
      </c>
      <c r="S55">
        <f>$S$3*INDEX(Descriptors!I$5:I$53,MATCH(SingleSite_QSAR1_MolGpKa!$A55,Descriptors!$B$5:$B$53,0))</f>
        <v>14.645899999999999</v>
      </c>
      <c r="T55">
        <f>$T$3*INDEX(Descriptors!K$5:K$53,MATCH(SingleSite_QSAR1_MolGpKa!$A55,Descriptors!$B$5:$B$53,0))</f>
        <v>0.37996047648000003</v>
      </c>
      <c r="U55">
        <f>$U$3*INDEX(Descriptors!T$5:T$53,MATCH(SingleSite_QSAR1_MolGpKa!$A55,Descriptors!$B$5:$B$53,0))</f>
        <v>-4.6030928160000002</v>
      </c>
      <c r="V55">
        <f>$V$3*INDEX(Descriptors!O$5:O$53,MATCH(SingleSite_QSAR1_MolGpKa!$A55,Descriptors!$B$5:$B$53,0))</f>
        <v>-15.143071999999998</v>
      </c>
      <c r="W55">
        <f>$W$3*INDEX(Descriptors!X$5:X$53,MATCH(SingleSite_QSAR1_MolGpKa!$A55,Descriptors!$B$5:$B$53,0))</f>
        <v>-11.952218</v>
      </c>
      <c r="X55">
        <f>$X$3*INDEX(Descriptors!Y$5:Y$53,MATCH(SingleSite_QSAR1_MolGpKa!$A55,Descriptors!$B$5:$B$53,0))</f>
        <v>8.6010159999999996</v>
      </c>
      <c r="Y55">
        <f>$Y$3*INDEX(Descriptors!AA$5:AA$53,MATCH(SingleSite_QSAR1_MolGpKa!$A55,Descriptors!$B$5:$B$53,0))</f>
        <v>24.774637999999999</v>
      </c>
      <c r="Z55">
        <f>$Z$3*INDEX(Descriptors!AB$5:AB$53,MATCH(SingleSite_QSAR1_MolGpKa!$A55,Descriptors!$B$5:$B$53,0))</f>
        <v>-1.4849380000000001</v>
      </c>
      <c r="AA55">
        <f>$AA$3*INDEX(Descriptors!P$5:P$53,MATCH(SingleSite_QSAR1_MolGpKa!$A55,Descriptors!$B$5:$B$53,0))</f>
        <v>2.4251300000000002</v>
      </c>
      <c r="AB55">
        <f>$AB$3*INDEX(Descriptors!Q$5:Q$53,MATCH(SingleSite_QSAR1_MolGpKa!$A55,Descriptors!$B$5:$B$53,0))</f>
        <v>-1.56948</v>
      </c>
      <c r="AC55">
        <f>$AC$3*INDEX(Descriptors!R$5:R$53,MATCH(SingleSite_QSAR1_MolGpKa!$A55,Descriptors!$B$5:$B$53,0))</f>
        <v>-0.15540000000000001</v>
      </c>
      <c r="AD55">
        <f>$AD$3*INDEX(Descriptors!AC$5:AC$53,MATCH(SingleSite_QSAR1_MolGpKa!$A55,Descriptors!$B$5:$B$53,0))</f>
        <v>-0.85799999999999987</v>
      </c>
      <c r="AE55">
        <f>$AE$3*INDEX(Descriptors!AD$5:AD$53,MATCH(SingleSite_QSAR1_MolGpKa!$A55,Descriptors!$B$5:$B$53,0))</f>
        <v>1.0959000000000001</v>
      </c>
      <c r="AF55">
        <f>$AF$3*INDEX(Descriptors!AE$5:AE$53,MATCH(SingleSite_QSAR1_MolGpKa!$A55,Descriptors!$B$5:$B$53,0))</f>
        <v>-1.24821</v>
      </c>
      <c r="AG55">
        <f>$AG$3*INDEX(Descriptors!Z$5:Z$53,MATCH(SingleSite_QSAR1_MolGpKa!$A55,Descriptors!$B$5:$B$53,0))</f>
        <v>0.74970000000000003</v>
      </c>
    </row>
    <row r="56" spans="1:33" x14ac:dyDescent="0.3">
      <c r="A56" t="s">
        <v>180</v>
      </c>
      <c r="B56" t="s">
        <v>181</v>
      </c>
      <c r="C56" s="38" t="s">
        <v>182</v>
      </c>
      <c r="D56" s="41" t="s">
        <v>183</v>
      </c>
      <c r="E56" t="s">
        <v>417</v>
      </c>
      <c r="G56" s="10">
        <v>1.5791666666666657</v>
      </c>
      <c r="H56" t="s">
        <v>159</v>
      </c>
      <c r="J56" s="10">
        <v>-5.2941162496902212</v>
      </c>
      <c r="L56" s="10">
        <f t="shared" si="11"/>
        <v>-6.5391712703999954</v>
      </c>
      <c r="M56">
        <f t="shared" si="8"/>
        <v>2.889540125102644E-7</v>
      </c>
      <c r="N56">
        <f t="shared" si="9"/>
        <v>27.764060939459778</v>
      </c>
      <c r="O56" s="10">
        <f>N56/365</f>
        <v>7.6065920382081584E-2</v>
      </c>
      <c r="P56" s="10" t="s">
        <v>223</v>
      </c>
      <c r="R56">
        <f t="shared" si="12"/>
        <v>0.46082872960000465</v>
      </c>
      <c r="S56">
        <f>$S$3*INDEX(Descriptors!I$5:I$53,MATCH(SingleSite_QSAR1_MolGpKa!$A56,Descriptors!$B$5:$B$53,0))</f>
        <v>11.89212</v>
      </c>
      <c r="T56">
        <f>$T$3*INDEX(Descriptors!K$5:K$53,MATCH(SingleSite_QSAR1_MolGpKa!$A56,Descriptors!$B$5:$B$53,0))</f>
        <v>-4.0624753104</v>
      </c>
      <c r="U56">
        <f>$U$3*INDEX(Descriptors!T$5:T$53,MATCH(SingleSite_QSAR1_MolGpKa!$A56,Descriptors!$B$5:$B$53,0))</f>
        <v>-4.6298229600000003</v>
      </c>
      <c r="V56">
        <f>$V$3*INDEX(Descriptors!O$5:O$53,MATCH(SingleSite_QSAR1_MolGpKa!$A56,Descriptors!$B$5:$B$53,0))</f>
        <v>-15.218112</v>
      </c>
      <c r="W56">
        <f>$W$3*INDEX(Descriptors!X$5:X$53,MATCH(SingleSite_QSAR1_MolGpKa!$A56,Descriptors!$B$5:$B$53,0))</f>
        <v>-11.398520999999999</v>
      </c>
      <c r="X56">
        <f>$X$3*INDEX(Descriptors!Y$5:Y$53,MATCH(SingleSite_QSAR1_MolGpKa!$A56,Descriptors!$B$5:$B$53,0))</f>
        <v>8.5664460000000009</v>
      </c>
      <c r="Y56">
        <f>$Y$3*INDEX(Descriptors!AA$5:AA$53,MATCH(SingleSite_QSAR1_MolGpKa!$A56,Descriptors!$B$5:$B$53,0))</f>
        <v>24.29785</v>
      </c>
      <c r="Z56">
        <f>$Z$3*INDEX(Descriptors!AB$5:AB$53,MATCH(SingleSite_QSAR1_MolGpKa!$A56,Descriptors!$B$5:$B$53,0))</f>
        <v>-1.2536160000000001</v>
      </c>
      <c r="AA56">
        <f>$AA$3*INDEX(Descriptors!P$5:P$53,MATCH(SingleSite_QSAR1_MolGpKa!$A56,Descriptors!$B$5:$B$53,0))</f>
        <v>-6.0139999999999999E-2</v>
      </c>
      <c r="AB56">
        <f>$AB$3*INDEX(Descriptors!Q$5:Q$53,MATCH(SingleSite_QSAR1_MolGpKa!$A56,Descriptors!$B$5:$B$53,0))</f>
        <v>0.48971999999999999</v>
      </c>
      <c r="AC56">
        <f>$AC$3*INDEX(Descriptors!R$5:R$53,MATCH(SingleSite_QSAR1_MolGpKa!$A56,Descriptors!$B$5:$B$53,0))</f>
        <v>-0.28560000000000002</v>
      </c>
      <c r="AD56">
        <f>$AD$3*INDEX(Descriptors!AC$5:AC$53,MATCH(SingleSite_QSAR1_MolGpKa!$A56,Descriptors!$B$5:$B$53,0))</f>
        <v>0</v>
      </c>
      <c r="AE56">
        <f>$AE$3*INDEX(Descriptors!AD$5:AD$53,MATCH(SingleSite_QSAR1_MolGpKa!$A56,Descriptors!$B$5:$B$53,0))</f>
        <v>1.44285</v>
      </c>
      <c r="AF56">
        <f>$AF$3*INDEX(Descriptors!AE$5:AE$53,MATCH(SingleSite_QSAR1_MolGpKa!$A56,Descriptors!$B$5:$B$53,0))</f>
        <v>-1.41571</v>
      </c>
      <c r="AG56">
        <f>$AG$3*INDEX(Descriptors!Z$5:Z$53,MATCH(SingleSite_QSAR1_MolGpKa!$A56,Descriptors!$B$5:$B$53,0))</f>
        <v>0.79183999999999999</v>
      </c>
    </row>
    <row r="57" spans="1:33" x14ac:dyDescent="0.3">
      <c r="A57" t="s">
        <v>180</v>
      </c>
      <c r="B57" t="s">
        <v>181</v>
      </c>
      <c r="C57" s="38" t="s">
        <v>182</v>
      </c>
      <c r="D57" s="41" t="s">
        <v>183</v>
      </c>
      <c r="E57" t="s">
        <v>417</v>
      </c>
      <c r="G57" s="10">
        <v>8.9161285579985741</v>
      </c>
      <c r="H57" t="s">
        <v>159</v>
      </c>
      <c r="J57" s="10">
        <v>-6.0458646032010028</v>
      </c>
      <c r="L57" s="10">
        <f t="shared" si="11"/>
        <v>-6.5391712703999954</v>
      </c>
      <c r="M57">
        <f t="shared" si="8"/>
        <v>2.889540125102644E-7</v>
      </c>
      <c r="N57">
        <f t="shared" si="9"/>
        <v>27.764060939459778</v>
      </c>
      <c r="O57" s="10">
        <f t="shared" ref="O57:O64" si="13">N57/365</f>
        <v>7.6065920382081584E-2</v>
      </c>
      <c r="P57" s="10" t="s">
        <v>223</v>
      </c>
      <c r="R57">
        <f t="shared" si="12"/>
        <v>0.46082872960000465</v>
      </c>
      <c r="S57">
        <f>$S$3*INDEX(Descriptors!I$5:I$53,MATCH(SingleSite_QSAR1_MolGpKa!$A57,Descriptors!$B$5:$B$53,0))</f>
        <v>11.89212</v>
      </c>
      <c r="T57">
        <f>$T$3*INDEX(Descriptors!K$5:K$53,MATCH(SingleSite_QSAR1_MolGpKa!$A57,Descriptors!$B$5:$B$53,0))</f>
        <v>-4.0624753104</v>
      </c>
      <c r="U57">
        <f>$U$3*INDEX(Descriptors!T$5:T$53,MATCH(SingleSite_QSAR1_MolGpKa!$A57,Descriptors!$B$5:$B$53,0))</f>
        <v>-4.6298229600000003</v>
      </c>
      <c r="V57">
        <f>$V$3*INDEX(Descriptors!O$5:O$53,MATCH(SingleSite_QSAR1_MolGpKa!$A57,Descriptors!$B$5:$B$53,0))</f>
        <v>-15.218112</v>
      </c>
      <c r="W57">
        <f>$W$3*INDEX(Descriptors!X$5:X$53,MATCH(SingleSite_QSAR1_MolGpKa!$A57,Descriptors!$B$5:$B$53,0))</f>
        <v>-11.398520999999999</v>
      </c>
      <c r="X57">
        <f>$X$3*INDEX(Descriptors!Y$5:Y$53,MATCH(SingleSite_QSAR1_MolGpKa!$A57,Descriptors!$B$5:$B$53,0))</f>
        <v>8.5664460000000009</v>
      </c>
      <c r="Y57">
        <f>$Y$3*INDEX(Descriptors!AA$5:AA$53,MATCH(SingleSite_QSAR1_MolGpKa!$A57,Descriptors!$B$5:$B$53,0))</f>
        <v>24.29785</v>
      </c>
      <c r="Z57">
        <f>$Z$3*INDEX(Descriptors!AB$5:AB$53,MATCH(SingleSite_QSAR1_MolGpKa!$A57,Descriptors!$B$5:$B$53,0))</f>
        <v>-1.2536160000000001</v>
      </c>
      <c r="AA57">
        <f>$AA$3*INDEX(Descriptors!P$5:P$53,MATCH(SingleSite_QSAR1_MolGpKa!$A57,Descriptors!$B$5:$B$53,0))</f>
        <v>-6.0139999999999999E-2</v>
      </c>
      <c r="AB57">
        <f>$AB$3*INDEX(Descriptors!Q$5:Q$53,MATCH(SingleSite_QSAR1_MolGpKa!$A57,Descriptors!$B$5:$B$53,0))</f>
        <v>0.48971999999999999</v>
      </c>
      <c r="AC57">
        <f>$AC$3*INDEX(Descriptors!R$5:R$53,MATCH(SingleSite_QSAR1_MolGpKa!$A57,Descriptors!$B$5:$B$53,0))</f>
        <v>-0.28560000000000002</v>
      </c>
      <c r="AD57">
        <f>$AD$3*INDEX(Descriptors!AC$5:AC$53,MATCH(SingleSite_QSAR1_MolGpKa!$A57,Descriptors!$B$5:$B$53,0))</f>
        <v>0</v>
      </c>
      <c r="AE57">
        <f>$AE$3*INDEX(Descriptors!AD$5:AD$53,MATCH(SingleSite_QSAR1_MolGpKa!$A57,Descriptors!$B$5:$B$53,0))</f>
        <v>1.44285</v>
      </c>
      <c r="AF57">
        <f>$AF$3*INDEX(Descriptors!AE$5:AE$53,MATCH(SingleSite_QSAR1_MolGpKa!$A57,Descriptors!$B$5:$B$53,0))</f>
        <v>-1.41571</v>
      </c>
      <c r="AG57">
        <f>$AG$3*INDEX(Descriptors!Z$5:Z$53,MATCH(SingleSite_QSAR1_MolGpKa!$A57,Descriptors!$B$5:$B$53,0))</f>
        <v>0.79183999999999999</v>
      </c>
    </row>
    <row r="58" spans="1:33" x14ac:dyDescent="0.3">
      <c r="A58" t="s">
        <v>224</v>
      </c>
      <c r="B58" t="s">
        <v>225</v>
      </c>
      <c r="C58" t="s">
        <v>226</v>
      </c>
      <c r="D58" s="41" t="s">
        <v>227</v>
      </c>
      <c r="E58" t="s">
        <v>417</v>
      </c>
      <c r="G58" s="10">
        <v>10.390045537796521</v>
      </c>
      <c r="H58" t="s">
        <v>159</v>
      </c>
      <c r="J58" s="10">
        <v>-6.1123057324337049</v>
      </c>
      <c r="L58" s="10">
        <f t="shared" si="11"/>
        <v>-6.610924823999996</v>
      </c>
      <c r="M58">
        <f t="shared" si="8"/>
        <v>2.449487209271405E-7</v>
      </c>
      <c r="N58">
        <f t="shared" si="9"/>
        <v>32.751903262326856</v>
      </c>
      <c r="O58" s="10">
        <f t="shared" si="13"/>
        <v>8.9731241814594132E-2</v>
      </c>
      <c r="P58" s="10" t="s">
        <v>223</v>
      </c>
      <c r="R58">
        <f t="shared" si="12"/>
        <v>0.38907517600000396</v>
      </c>
      <c r="S58">
        <f>$S$3*INDEX(Descriptors!I$5:I$53,MATCH(SingleSite_QSAR1_MolGpKa!$A58,Descriptors!$B$5:$B$53,0))</f>
        <v>11.97982</v>
      </c>
      <c r="T58">
        <f>$T$3*INDEX(Descriptors!K$5:K$53,MATCH(SingleSite_QSAR1_MolGpKa!$A58,Descriptors!$B$5:$B$53,0))</f>
        <v>-3.9358088640000002</v>
      </c>
      <c r="U58">
        <f>$U$3*INDEX(Descriptors!T$5:T$53,MATCH(SingleSite_QSAR1_MolGpKa!$A58,Descriptors!$B$5:$B$53,0))</f>
        <v>-4.6298229600000003</v>
      </c>
      <c r="V58">
        <f>$V$3*INDEX(Descriptors!O$5:O$53,MATCH(SingleSite_QSAR1_MolGpKa!$A58,Descriptors!$B$5:$B$53,0))</f>
        <v>-15.983519999999999</v>
      </c>
      <c r="W58">
        <f>$W$3*INDEX(Descriptors!X$5:X$53,MATCH(SingleSite_QSAR1_MolGpKa!$A58,Descriptors!$B$5:$B$53,0))</f>
        <v>-11.513078999999999</v>
      </c>
      <c r="X58">
        <f>$X$3*INDEX(Descriptors!Y$5:Y$53,MATCH(SingleSite_QSAR1_MolGpKa!$A58,Descriptors!$B$5:$B$53,0))</f>
        <v>8.5664460000000009</v>
      </c>
      <c r="Y58">
        <f>$Y$3*INDEX(Descriptors!AA$5:AA$53,MATCH(SingleSite_QSAR1_MolGpKa!$A58,Descriptors!$B$5:$B$53,0))</f>
        <v>24.976356000000003</v>
      </c>
      <c r="Z58">
        <f>$Z$3*INDEX(Descriptors!AB$5:AB$53,MATCH(SingleSite_QSAR1_MolGpKa!$A58,Descriptors!$B$5:$B$53,0))</f>
        <v>-1.2536160000000001</v>
      </c>
      <c r="AA58">
        <f>$AA$3*INDEX(Descriptors!P$5:P$53,MATCH(SingleSite_QSAR1_MolGpKa!$A58,Descriptors!$B$5:$B$53,0))</f>
        <v>-7.7499999999999999E-2</v>
      </c>
      <c r="AB58">
        <f>$AB$3*INDEX(Descriptors!Q$5:Q$53,MATCH(SingleSite_QSAR1_MolGpKa!$A58,Descriptors!$B$5:$B$53,0))</f>
        <v>0.44506000000000001</v>
      </c>
      <c r="AC58">
        <f>$AC$3*INDEX(Descriptors!R$5:R$53,MATCH(SingleSite_QSAR1_MolGpKa!$A58,Descriptors!$B$5:$B$53,0))</f>
        <v>-0.20076000000000002</v>
      </c>
      <c r="AD58">
        <f>$AD$3*INDEX(Descriptors!AC$5:AC$53,MATCH(SingleSite_QSAR1_MolGpKa!$A58,Descriptors!$B$5:$B$53,0))</f>
        <v>0</v>
      </c>
      <c r="AE58">
        <f>$AE$3*INDEX(Descriptors!AD$5:AD$53,MATCH(SingleSite_QSAR1_MolGpKa!$A58,Descriptors!$B$5:$B$53,0))</f>
        <v>1.4452499999999999</v>
      </c>
      <c r="AF58">
        <f>$AF$3*INDEX(Descriptors!AE$5:AE$53,MATCH(SingleSite_QSAR1_MolGpKa!$A58,Descriptors!$B$5:$B$53,0))</f>
        <v>-1.52559</v>
      </c>
      <c r="AG58">
        <f>$AG$3*INDEX(Descriptors!Z$5:Z$53,MATCH(SingleSite_QSAR1_MolGpKa!$A58,Descriptors!$B$5:$B$53,0))</f>
        <v>0.79183999999999999</v>
      </c>
    </row>
    <row r="59" spans="1:33" x14ac:dyDescent="0.3">
      <c r="A59" t="s">
        <v>184</v>
      </c>
      <c r="B59" t="s">
        <v>185</v>
      </c>
      <c r="C59" s="38" t="s">
        <v>182</v>
      </c>
      <c r="D59" t="s">
        <v>186</v>
      </c>
      <c r="E59" t="s">
        <v>417</v>
      </c>
      <c r="G59" s="10">
        <v>8.9682521524474055</v>
      </c>
      <c r="H59" t="s">
        <v>159</v>
      </c>
      <c r="J59" s="10">
        <v>-6.0483960918677964</v>
      </c>
      <c r="L59" s="10">
        <f t="shared" si="11"/>
        <v>-6.3545981023999971</v>
      </c>
      <c r="M59">
        <f t="shared" si="8"/>
        <v>4.4197926728915448E-7</v>
      </c>
      <c r="N59">
        <f t="shared" si="9"/>
        <v>18.151387193435589</v>
      </c>
      <c r="O59" s="10">
        <f t="shared" si="13"/>
        <v>4.972982792722079E-2</v>
      </c>
      <c r="P59" s="10" t="s">
        <v>223</v>
      </c>
      <c r="R59">
        <f t="shared" si="12"/>
        <v>0.64540189760000288</v>
      </c>
      <c r="S59">
        <f>$S$3*INDEX(Descriptors!I$5:I$53,MATCH(SingleSite_QSAR1_MolGpKa!$A59,Descriptors!$B$5:$B$53,0))</f>
        <v>11.89212</v>
      </c>
      <c r="T59">
        <f>$T$3*INDEX(Descriptors!K$5:K$53,MATCH(SingleSite_QSAR1_MolGpKa!$A59,Descriptors!$B$5:$B$53,0))</f>
        <v>-4.0624753104</v>
      </c>
      <c r="U59">
        <f>$U$3*INDEX(Descriptors!T$5:T$53,MATCH(SingleSite_QSAR1_MolGpKa!$A59,Descriptors!$B$5:$B$53,0))</f>
        <v>-4.6308937920000002</v>
      </c>
      <c r="V59">
        <f>$V$3*INDEX(Descriptors!O$5:O$53,MATCH(SingleSite_QSAR1_MolGpKa!$A59,Descriptors!$B$5:$B$53,0))</f>
        <v>-15.218112</v>
      </c>
      <c r="W59">
        <f>$W$3*INDEX(Descriptors!X$5:X$53,MATCH(SingleSite_QSAR1_MolGpKa!$A59,Descriptors!$B$5:$B$53,0))</f>
        <v>-11.513078999999999</v>
      </c>
      <c r="X59">
        <f>$X$3*INDEX(Descriptors!Y$5:Y$53,MATCH(SingleSite_QSAR1_MolGpKa!$A59,Descriptors!$B$5:$B$53,0))</f>
        <v>8.5941020000000012</v>
      </c>
      <c r="Y59">
        <f>$Y$3*INDEX(Descriptors!AA$5:AA$53,MATCH(SingleSite_QSAR1_MolGpKa!$A59,Descriptors!$B$5:$B$53,0))</f>
        <v>24.334526</v>
      </c>
      <c r="Z59">
        <f>$Z$3*INDEX(Descriptors!AB$5:AB$53,MATCH(SingleSite_QSAR1_MolGpKa!$A59,Descriptors!$B$5:$B$53,0))</f>
        <v>-1.2536160000000001</v>
      </c>
      <c r="AA59">
        <f>$AA$3*INDEX(Descriptors!P$5:P$53,MATCH(SingleSite_QSAR1_MolGpKa!$A59,Descriptors!$B$5:$B$53,0))</f>
        <v>-6.0139999999999999E-2</v>
      </c>
      <c r="AB59">
        <f>$AB$3*INDEX(Descriptors!Q$5:Q$53,MATCH(SingleSite_QSAR1_MolGpKa!$A59,Descriptors!$B$5:$B$53,0))</f>
        <v>0.48971999999999999</v>
      </c>
      <c r="AC59">
        <f>$AC$3*INDEX(Descriptors!R$5:R$53,MATCH(SingleSite_QSAR1_MolGpKa!$A59,Descriptors!$B$5:$B$53,0))</f>
        <v>-0.28560000000000002</v>
      </c>
      <c r="AD59">
        <f>$AD$3*INDEX(Descriptors!AC$5:AC$53,MATCH(SingleSite_QSAR1_MolGpKa!$A59,Descriptors!$B$5:$B$53,0))</f>
        <v>0</v>
      </c>
      <c r="AE59">
        <f>$AE$3*INDEX(Descriptors!AD$5:AD$53,MATCH(SingleSite_QSAR1_MolGpKa!$A59,Descriptors!$B$5:$B$53,0))</f>
        <v>1.7447999999999999</v>
      </c>
      <c r="AF59">
        <f>$AF$3*INDEX(Descriptors!AE$5:AE$53,MATCH(SingleSite_QSAR1_MolGpKa!$A59,Descriptors!$B$5:$B$53,0))</f>
        <v>-1.6689700000000001</v>
      </c>
      <c r="AG59">
        <f>$AG$3*INDEX(Descriptors!Z$5:Z$53,MATCH(SingleSite_QSAR1_MolGpKa!$A59,Descriptors!$B$5:$B$53,0))</f>
        <v>0.97902000000000011</v>
      </c>
    </row>
    <row r="60" spans="1:33" x14ac:dyDescent="0.3">
      <c r="A60" t="s">
        <v>184</v>
      </c>
      <c r="B60" t="s">
        <v>185</v>
      </c>
      <c r="C60" s="38" t="s">
        <v>182</v>
      </c>
      <c r="D60" t="s">
        <v>186</v>
      </c>
      <c r="E60" t="s">
        <v>417</v>
      </c>
      <c r="G60" s="10">
        <v>9.9654909090892172</v>
      </c>
      <c r="H60" t="s">
        <v>159</v>
      </c>
      <c r="J60" s="10">
        <v>-6.0941869787359195</v>
      </c>
      <c r="L60" s="10">
        <f t="shared" si="11"/>
        <v>-6.3545981023999971</v>
      </c>
      <c r="M60">
        <f t="shared" si="8"/>
        <v>4.4197926728915448E-7</v>
      </c>
      <c r="N60">
        <f t="shared" si="9"/>
        <v>18.151387193435589</v>
      </c>
      <c r="O60" s="10">
        <f t="shared" si="13"/>
        <v>4.972982792722079E-2</v>
      </c>
      <c r="P60" s="10" t="s">
        <v>223</v>
      </c>
      <c r="R60">
        <f t="shared" si="12"/>
        <v>0.64540189760000288</v>
      </c>
      <c r="S60">
        <f>$S$3*INDEX(Descriptors!I$5:I$53,MATCH(SingleSite_QSAR1_MolGpKa!$A60,Descriptors!$B$5:$B$53,0))</f>
        <v>11.89212</v>
      </c>
      <c r="T60">
        <f>$T$3*INDEX(Descriptors!K$5:K$53,MATCH(SingleSite_QSAR1_MolGpKa!$A60,Descriptors!$B$5:$B$53,0))</f>
        <v>-4.0624753104</v>
      </c>
      <c r="U60">
        <f>$U$3*INDEX(Descriptors!T$5:T$53,MATCH(SingleSite_QSAR1_MolGpKa!$A60,Descriptors!$B$5:$B$53,0))</f>
        <v>-4.6308937920000002</v>
      </c>
      <c r="V60">
        <f>$V$3*INDEX(Descriptors!O$5:O$53,MATCH(SingleSite_QSAR1_MolGpKa!$A60,Descriptors!$B$5:$B$53,0))</f>
        <v>-15.218112</v>
      </c>
      <c r="W60">
        <f>$W$3*INDEX(Descriptors!X$5:X$53,MATCH(SingleSite_QSAR1_MolGpKa!$A60,Descriptors!$B$5:$B$53,0))</f>
        <v>-11.513078999999999</v>
      </c>
      <c r="X60">
        <f>$X$3*INDEX(Descriptors!Y$5:Y$53,MATCH(SingleSite_QSAR1_MolGpKa!$A60,Descriptors!$B$5:$B$53,0))</f>
        <v>8.5941020000000012</v>
      </c>
      <c r="Y60">
        <f>$Y$3*INDEX(Descriptors!AA$5:AA$53,MATCH(SingleSite_QSAR1_MolGpKa!$A60,Descriptors!$B$5:$B$53,0))</f>
        <v>24.334526</v>
      </c>
      <c r="Z60">
        <f>$Z$3*INDEX(Descriptors!AB$5:AB$53,MATCH(SingleSite_QSAR1_MolGpKa!$A60,Descriptors!$B$5:$B$53,0))</f>
        <v>-1.2536160000000001</v>
      </c>
      <c r="AA60">
        <f>$AA$3*INDEX(Descriptors!P$5:P$53,MATCH(SingleSite_QSAR1_MolGpKa!$A60,Descriptors!$B$5:$B$53,0))</f>
        <v>-6.0139999999999999E-2</v>
      </c>
      <c r="AB60">
        <f>$AB$3*INDEX(Descriptors!Q$5:Q$53,MATCH(SingleSite_QSAR1_MolGpKa!$A60,Descriptors!$B$5:$B$53,0))</f>
        <v>0.48971999999999999</v>
      </c>
      <c r="AC60">
        <f>$AC$3*INDEX(Descriptors!R$5:R$53,MATCH(SingleSite_QSAR1_MolGpKa!$A60,Descriptors!$B$5:$B$53,0))</f>
        <v>-0.28560000000000002</v>
      </c>
      <c r="AD60">
        <f>$AD$3*INDEX(Descriptors!AC$5:AC$53,MATCH(SingleSite_QSAR1_MolGpKa!$A60,Descriptors!$B$5:$B$53,0))</f>
        <v>0</v>
      </c>
      <c r="AE60">
        <f>$AE$3*INDEX(Descriptors!AD$5:AD$53,MATCH(SingleSite_QSAR1_MolGpKa!$A60,Descriptors!$B$5:$B$53,0))</f>
        <v>1.7447999999999999</v>
      </c>
      <c r="AF60">
        <f>$AF$3*INDEX(Descriptors!AE$5:AE$53,MATCH(SingleSite_QSAR1_MolGpKa!$A60,Descriptors!$B$5:$B$53,0))</f>
        <v>-1.6689700000000001</v>
      </c>
      <c r="AG60">
        <f>$AG$3*INDEX(Descriptors!Z$5:Z$53,MATCH(SingleSite_QSAR1_MolGpKa!$A60,Descriptors!$B$5:$B$53,0))</f>
        <v>0.97902000000000011</v>
      </c>
    </row>
    <row r="61" spans="1:33" x14ac:dyDescent="0.3">
      <c r="A61" t="s">
        <v>187</v>
      </c>
      <c r="B61" t="s">
        <v>188</v>
      </c>
      <c r="C61" s="38" t="s">
        <v>182</v>
      </c>
      <c r="D61" t="s">
        <v>189</v>
      </c>
      <c r="E61" t="s">
        <v>417</v>
      </c>
      <c r="G61" s="10">
        <v>80.801277641263951</v>
      </c>
      <c r="H61" t="s">
        <v>159</v>
      </c>
      <c r="J61" s="10">
        <v>-7.0031065093885871</v>
      </c>
      <c r="L61" s="10">
        <f t="shared" si="11"/>
        <v>-6.1305171503999976</v>
      </c>
      <c r="M61">
        <f t="shared" si="8"/>
        <v>7.404280271816718E-7</v>
      </c>
      <c r="N61">
        <f t="shared" si="9"/>
        <v>10.834998835164285</v>
      </c>
      <c r="O61" s="10">
        <f t="shared" si="13"/>
        <v>2.968492831551859E-2</v>
      </c>
      <c r="P61" s="10" t="s">
        <v>223</v>
      </c>
      <c r="R61">
        <f t="shared" si="12"/>
        <v>0.86948284960000244</v>
      </c>
      <c r="S61">
        <f>$S$3*INDEX(Descriptors!I$5:I$53,MATCH(SingleSite_QSAR1_MolGpKa!$A61,Descriptors!$B$5:$B$53,0))</f>
        <v>11.89212</v>
      </c>
      <c r="T61">
        <f>$T$3*INDEX(Descriptors!K$5:K$53,MATCH(SingleSite_QSAR1_MolGpKa!$A61,Descriptors!$B$5:$B$53,0))</f>
        <v>-4.0624753104</v>
      </c>
      <c r="U61">
        <f>$U$3*INDEX(Descriptors!T$5:T$53,MATCH(SingleSite_QSAR1_MolGpKa!$A61,Descriptors!$B$5:$B$53,0))</f>
        <v>-4.63505784</v>
      </c>
      <c r="V61">
        <f>$V$3*INDEX(Descriptors!O$5:O$53,MATCH(SingleSite_QSAR1_MolGpKa!$A61,Descriptors!$B$5:$B$53,0))</f>
        <v>-15.218112</v>
      </c>
      <c r="W61">
        <f>$W$3*INDEX(Descriptors!X$5:X$53,MATCH(SingleSite_QSAR1_MolGpKa!$A61,Descriptors!$B$5:$B$53,0))</f>
        <v>-11.570357999999999</v>
      </c>
      <c r="X61">
        <f>$X$3*INDEX(Descriptors!Y$5:Y$53,MATCH(SingleSite_QSAR1_MolGpKa!$A61,Descriptors!$B$5:$B$53,0))</f>
        <v>8.6079299999999996</v>
      </c>
      <c r="Y61">
        <f>$Y$3*INDEX(Descriptors!AA$5:AA$53,MATCH(SingleSite_QSAR1_MolGpKa!$A61,Descriptors!$B$5:$B$53,0))</f>
        <v>24.371202</v>
      </c>
      <c r="Z61">
        <f>$Z$3*INDEX(Descriptors!AB$5:AB$53,MATCH(SingleSite_QSAR1_MolGpKa!$A61,Descriptors!$B$5:$B$53,0))</f>
        <v>-1.2536160000000001</v>
      </c>
      <c r="AA61">
        <f>$AA$3*INDEX(Descriptors!P$5:P$53,MATCH(SingleSite_QSAR1_MolGpKa!$A61,Descriptors!$B$5:$B$53,0))</f>
        <v>-6.0139999999999999E-2</v>
      </c>
      <c r="AB61">
        <f>$AB$3*INDEX(Descriptors!Q$5:Q$53,MATCH(SingleSite_QSAR1_MolGpKa!$A61,Descriptors!$B$5:$B$53,0))</f>
        <v>0.48971999999999999</v>
      </c>
      <c r="AC61">
        <f>$AC$3*INDEX(Descriptors!R$5:R$53,MATCH(SingleSite_QSAR1_MolGpKa!$A61,Descriptors!$B$5:$B$53,0))</f>
        <v>-0.28560000000000002</v>
      </c>
      <c r="AD61">
        <f>$AD$3*INDEX(Descriptors!AC$5:AC$53,MATCH(SingleSite_QSAR1_MolGpKa!$A61,Descriptors!$B$5:$B$53,0))</f>
        <v>0</v>
      </c>
      <c r="AE61">
        <f>$AE$3*INDEX(Descriptors!AD$5:AD$53,MATCH(SingleSite_QSAR1_MolGpKa!$A61,Descriptors!$B$5:$B$53,0))</f>
        <v>2.0467499999999998</v>
      </c>
      <c r="AF61">
        <f>$AF$3*INDEX(Descriptors!AE$5:AE$53,MATCH(SingleSite_QSAR1_MolGpKa!$A61,Descriptors!$B$5:$B$53,0))</f>
        <v>-1.9235700000000002</v>
      </c>
      <c r="AG61">
        <f>$AG$3*INDEX(Descriptors!Z$5:Z$53,MATCH(SingleSite_QSAR1_MolGpKa!$A61,Descriptors!$B$5:$B$53,0))</f>
        <v>1.16669</v>
      </c>
    </row>
    <row r="62" spans="1:33" x14ac:dyDescent="0.3">
      <c r="A62" s="2" t="s">
        <v>368</v>
      </c>
      <c r="B62" t="s">
        <v>190</v>
      </c>
      <c r="C62" s="38" t="s">
        <v>191</v>
      </c>
      <c r="D62" t="s">
        <v>192</v>
      </c>
      <c r="E62" t="s">
        <v>418</v>
      </c>
      <c r="G62" s="10">
        <v>143.59899304814076</v>
      </c>
      <c r="H62" t="s">
        <v>159</v>
      </c>
      <c r="J62" s="10">
        <v>-7.2528396759697769</v>
      </c>
      <c r="L62" s="10">
        <f t="shared" si="11"/>
        <v>-6.4340493983999938</v>
      </c>
      <c r="M62">
        <f t="shared" si="8"/>
        <v>3.680871035546767E-7</v>
      </c>
      <c r="N62">
        <f t="shared" si="9"/>
        <v>21.795212966065556</v>
      </c>
      <c r="O62" s="10">
        <f t="shared" si="13"/>
        <v>5.9712912235796042E-2</v>
      </c>
      <c r="P62" s="10" t="s">
        <v>223</v>
      </c>
      <c r="R62">
        <f t="shared" si="12"/>
        <v>0.56595060160000621</v>
      </c>
      <c r="S62">
        <f>$S$3*INDEX(Descriptors!I$5:I$53,MATCH(SingleSite_QSAR1_MolGpKa!$A62,Descriptors!$B$5:$B$53,0))</f>
        <v>11.89212</v>
      </c>
      <c r="T62">
        <f>$T$3*INDEX(Descriptors!K$5:K$53,MATCH(SingleSite_QSAR1_MolGpKa!$A62,Descriptors!$B$5:$B$53,0))</f>
        <v>-4.0624753104</v>
      </c>
      <c r="U62">
        <f>$U$3*INDEX(Descriptors!T$5:T$53,MATCH(SingleSite_QSAR1_MolGpKa!$A62,Descriptors!$B$5:$B$53,0))</f>
        <v>-4.6329470879999999</v>
      </c>
      <c r="V62">
        <f>$V$3*INDEX(Descriptors!O$5:O$53,MATCH(SingleSite_QSAR1_MolGpKa!$A62,Descriptors!$B$5:$B$53,0))</f>
        <v>-15.218112</v>
      </c>
      <c r="W62">
        <f>$W$3*INDEX(Descriptors!X$5:X$53,MATCH(SingleSite_QSAR1_MolGpKa!$A62,Descriptors!$B$5:$B$53,0))</f>
        <v>-11.551264999999999</v>
      </c>
      <c r="X62">
        <f>$X$3*INDEX(Descriptors!Y$5:Y$53,MATCH(SingleSite_QSAR1_MolGpKa!$A62,Descriptors!$B$5:$B$53,0))</f>
        <v>8.6701560000000004</v>
      </c>
      <c r="Y62">
        <f>$Y$3*INDEX(Descriptors!AA$5:AA$53,MATCH(SingleSite_QSAR1_MolGpKa!$A62,Descriptors!$B$5:$B$53,0))</f>
        <v>24.389540000000004</v>
      </c>
      <c r="Z62">
        <f>$Z$3*INDEX(Descriptors!AB$5:AB$53,MATCH(SingleSite_QSAR1_MolGpKa!$A62,Descriptors!$B$5:$B$53,0))</f>
        <v>-1.2536160000000001</v>
      </c>
      <c r="AA62">
        <f>$AA$3*INDEX(Descriptors!P$5:P$53,MATCH(SingleSite_QSAR1_MolGpKa!$A62,Descriptors!$B$5:$B$53,0))</f>
        <v>-6.0139999999999999E-2</v>
      </c>
      <c r="AB62">
        <f>$AB$3*INDEX(Descriptors!Q$5:Q$53,MATCH(SingleSite_QSAR1_MolGpKa!$A62,Descriptors!$B$5:$B$53,0))</f>
        <v>0.48971999999999999</v>
      </c>
      <c r="AC62">
        <f>$AC$3*INDEX(Descriptors!R$5:R$53,MATCH(SingleSite_QSAR1_MolGpKa!$A62,Descriptors!$B$5:$B$53,0))</f>
        <v>-0.28560000000000002</v>
      </c>
      <c r="AD62">
        <f>$AD$3*INDEX(Descriptors!AC$5:AC$53,MATCH(SingleSite_QSAR1_MolGpKa!$A62,Descriptors!$B$5:$B$53,0))</f>
        <v>0</v>
      </c>
      <c r="AE62">
        <f>$AE$3*INDEX(Descriptors!AD$5:AD$53,MATCH(SingleSite_QSAR1_MolGpKa!$A62,Descriptors!$B$5:$B$53,0))</f>
        <v>1.5790499999999998</v>
      </c>
      <c r="AF62">
        <f>$AF$3*INDEX(Descriptors!AE$5:AE$53,MATCH(SingleSite_QSAR1_MolGpKa!$A62,Descriptors!$B$5:$B$53,0))</f>
        <v>-1.6475300000000002</v>
      </c>
      <c r="AG62">
        <f>$AG$3*INDEX(Descriptors!Z$5:Z$53,MATCH(SingleSite_QSAR1_MolGpKa!$A62,Descriptors!$B$5:$B$53,0))</f>
        <v>0.95304999999999995</v>
      </c>
    </row>
    <row r="63" spans="1:33" x14ac:dyDescent="0.3">
      <c r="A63" t="s">
        <v>193</v>
      </c>
      <c r="B63" t="s">
        <v>194</v>
      </c>
      <c r="C63" s="38" t="s">
        <v>191</v>
      </c>
      <c r="D63" t="s">
        <v>195</v>
      </c>
      <c r="E63" t="s">
        <v>418</v>
      </c>
      <c r="G63" s="10">
        <v>64.391250619466987</v>
      </c>
      <c r="H63" t="s">
        <v>159</v>
      </c>
      <c r="J63" s="10">
        <v>-6.9045151415601858</v>
      </c>
      <c r="L63" s="10">
        <f t="shared" si="11"/>
        <v>-6.0973879343999968</v>
      </c>
      <c r="M63">
        <f t="shared" si="8"/>
        <v>7.9912012048439182E-7</v>
      </c>
      <c r="N63">
        <f t="shared" si="9"/>
        <v>10.039212636985653</v>
      </c>
      <c r="O63" s="10">
        <f t="shared" si="13"/>
        <v>2.7504692156125075E-2</v>
      </c>
      <c r="P63" s="10" t="s">
        <v>223</v>
      </c>
      <c r="R63">
        <f t="shared" si="12"/>
        <v>0.90261206560000318</v>
      </c>
      <c r="S63">
        <f>$S$3*INDEX(Descriptors!I$5:I$53,MATCH(SingleSite_QSAR1_MolGpKa!$A63,Descriptors!$B$5:$B$53,0))</f>
        <v>11.89212</v>
      </c>
      <c r="T63">
        <f>$T$3*INDEX(Descriptors!K$5:K$53,MATCH(SingleSite_QSAR1_MolGpKa!$A63,Descriptors!$B$5:$B$53,0))</f>
        <v>-4.0624753104</v>
      </c>
      <c r="U63">
        <f>$U$3*INDEX(Descriptors!T$5:T$53,MATCH(SingleSite_QSAR1_MolGpKa!$A63,Descriptors!$B$5:$B$53,0))</f>
        <v>-4.638642624</v>
      </c>
      <c r="V63">
        <f>$V$3*INDEX(Descriptors!O$5:O$53,MATCH(SingleSite_QSAR1_MolGpKa!$A63,Descriptors!$B$5:$B$53,0))</f>
        <v>-15.218112</v>
      </c>
      <c r="W63">
        <f>$W$3*INDEX(Descriptors!X$5:X$53,MATCH(SingleSite_QSAR1_MolGpKa!$A63,Descriptors!$B$5:$B$53,0))</f>
        <v>-11.799474</v>
      </c>
      <c r="X63">
        <f>$X$3*INDEX(Descriptors!Y$5:Y$53,MATCH(SingleSite_QSAR1_MolGpKa!$A63,Descriptors!$B$5:$B$53,0))</f>
        <v>8.7116399999999992</v>
      </c>
      <c r="Y63">
        <f>$Y$3*INDEX(Descriptors!AA$5:AA$53,MATCH(SingleSite_QSAR1_MolGpKa!$A63,Descriptors!$B$5:$B$53,0))</f>
        <v>24.462892000000004</v>
      </c>
      <c r="Z63">
        <f>$Z$3*INDEX(Descriptors!AB$5:AB$53,MATCH(SingleSite_QSAR1_MolGpKa!$A63,Descriptors!$B$5:$B$53,0))</f>
        <v>-1.2536160000000001</v>
      </c>
      <c r="AA63">
        <f>$AA$3*INDEX(Descriptors!P$5:P$53,MATCH(SingleSite_QSAR1_MolGpKa!$A63,Descriptors!$B$5:$B$53,0))</f>
        <v>-6.0139999999999999E-2</v>
      </c>
      <c r="AB63">
        <f>$AB$3*INDEX(Descriptors!Q$5:Q$53,MATCH(SingleSite_QSAR1_MolGpKa!$A63,Descriptors!$B$5:$B$53,0))</f>
        <v>0.48971999999999999</v>
      </c>
      <c r="AC63">
        <f>$AC$3*INDEX(Descriptors!R$5:R$53,MATCH(SingleSite_QSAR1_MolGpKa!$A63,Descriptors!$B$5:$B$53,0))</f>
        <v>-0.28560000000000002</v>
      </c>
      <c r="AD63">
        <f>$AD$3*INDEX(Descriptors!AC$5:AC$53,MATCH(SingleSite_QSAR1_MolGpKa!$A63,Descriptors!$B$5:$B$53,0))</f>
        <v>0</v>
      </c>
      <c r="AE63">
        <f>$AE$3*INDEX(Descriptors!AD$5:AD$53,MATCH(SingleSite_QSAR1_MolGpKa!$A63,Descriptors!$B$5:$B$53,0))</f>
        <v>2.1829499999999999</v>
      </c>
      <c r="AF63">
        <f>$AF$3*INDEX(Descriptors!AE$5:AE$53,MATCH(SingleSite_QSAR1_MolGpKa!$A63,Descriptors!$B$5:$B$53,0))</f>
        <v>-2.1446700000000001</v>
      </c>
      <c r="AG63">
        <f>$AG$3*INDEX(Descriptors!Z$5:Z$53,MATCH(SingleSite_QSAR1_MolGpKa!$A63,Descriptors!$B$5:$B$53,0))</f>
        <v>1.32202</v>
      </c>
    </row>
    <row r="64" spans="1:33" x14ac:dyDescent="0.3">
      <c r="A64" t="s">
        <v>328</v>
      </c>
      <c r="B64" t="s">
        <v>228</v>
      </c>
      <c r="C64" s="38" t="s">
        <v>191</v>
      </c>
      <c r="D64" t="s">
        <v>229</v>
      </c>
      <c r="E64" t="s">
        <v>418</v>
      </c>
      <c r="G64" s="10">
        <v>35.000000000000014</v>
      </c>
      <c r="H64" t="s">
        <v>159</v>
      </c>
      <c r="J64" s="10">
        <v>-6.6397563257840311</v>
      </c>
      <c r="L64" s="10">
        <f t="shared" si="11"/>
        <v>-6.1282114064000019</v>
      </c>
      <c r="M64">
        <f t="shared" si="8"/>
        <v>7.4436954058330338E-7</v>
      </c>
      <c r="N64">
        <f t="shared" si="9"/>
        <v>10.777626400120802</v>
      </c>
      <c r="O64" s="10">
        <f t="shared" si="13"/>
        <v>2.9527743561974799E-2</v>
      </c>
      <c r="P64" s="10" t="s">
        <v>223</v>
      </c>
      <c r="R64">
        <f t="shared" si="12"/>
        <v>0.87178859359999805</v>
      </c>
      <c r="S64">
        <f>$S$3*INDEX(Descriptors!I$5:I$53,MATCH(SingleSite_QSAR1_MolGpKa!$A64,Descriptors!$B$5:$B$53,0))</f>
        <v>11.89212</v>
      </c>
      <c r="T64">
        <f>$T$3*INDEX(Descriptors!K$5:K$53,MATCH(SingleSite_QSAR1_MolGpKa!$A64,Descriptors!$B$5:$B$53,0))</f>
        <v>-4.0624753104</v>
      </c>
      <c r="U64">
        <f>$U$3*INDEX(Descriptors!T$5:T$53,MATCH(SingleSite_QSAR1_MolGpKa!$A64,Descriptors!$B$5:$B$53,0))</f>
        <v>-4.6343340960000008</v>
      </c>
      <c r="V64">
        <f>$V$3*INDEX(Descriptors!O$5:O$53,MATCH(SingleSite_QSAR1_MolGpKa!$A64,Descriptors!$B$5:$B$53,0))</f>
        <v>-15.218112</v>
      </c>
      <c r="W64">
        <f>$W$3*INDEX(Descriptors!X$5:X$53,MATCH(SingleSite_QSAR1_MolGpKa!$A64,Descriptors!$B$5:$B$53,0))</f>
        <v>-11.914032000000001</v>
      </c>
      <c r="X64">
        <f>$X$3*INDEX(Descriptors!Y$5:Y$53,MATCH(SingleSite_QSAR1_MolGpKa!$A64,Descriptors!$B$5:$B$53,0))</f>
        <v>8.7669519999999999</v>
      </c>
      <c r="Y64">
        <f>$Y$3*INDEX(Descriptors!AA$5:AA$53,MATCH(SingleSite_QSAR1_MolGpKa!$A64,Descriptors!$B$5:$B$53,0))</f>
        <v>24.517906</v>
      </c>
      <c r="Z64">
        <f>$Z$3*INDEX(Descriptors!AB$5:AB$53,MATCH(SingleSite_QSAR1_MolGpKa!$A64,Descriptors!$B$5:$B$53,0))</f>
        <v>-1.2536160000000001</v>
      </c>
      <c r="AA64">
        <f>$AA$3*INDEX(Descriptors!P$5:P$53,MATCH(SingleSite_QSAR1_MolGpKa!$A64,Descriptors!$B$5:$B$53,0))</f>
        <v>-6.0139999999999999E-2</v>
      </c>
      <c r="AB64">
        <f>$AB$3*INDEX(Descriptors!Q$5:Q$53,MATCH(SingleSite_QSAR1_MolGpKa!$A64,Descriptors!$B$5:$B$53,0))</f>
        <v>0.48971999999999999</v>
      </c>
      <c r="AC64">
        <f>$AC$3*INDEX(Descriptors!R$5:R$53,MATCH(SingleSite_QSAR1_MolGpKa!$A64,Descriptors!$B$5:$B$53,0))</f>
        <v>-0.28560000000000002</v>
      </c>
      <c r="AD64">
        <f>$AD$3*INDEX(Descriptors!AC$5:AC$53,MATCH(SingleSite_QSAR1_MolGpKa!$A64,Descriptors!$B$5:$B$53,0))</f>
        <v>0</v>
      </c>
      <c r="AE64">
        <f>$AE$3*INDEX(Descriptors!AD$5:AD$53,MATCH(SingleSite_QSAR1_MolGpKa!$A64,Descriptors!$B$5:$B$53,0))</f>
        <v>2.1833999999999998</v>
      </c>
      <c r="AF64">
        <f>$AF$3*INDEX(Descriptors!AE$5:AE$53,MATCH(SingleSite_QSAR1_MolGpKa!$A64,Descriptors!$B$5:$B$53,0))</f>
        <v>-2.2558900000000004</v>
      </c>
      <c r="AG64">
        <f>$AG$3*INDEX(Descriptors!Z$5:Z$53,MATCH(SingleSite_QSAR1_MolGpKa!$A64,Descriptors!$B$5:$B$53,0))</f>
        <v>1.4018900000000001</v>
      </c>
    </row>
    <row r="65" spans="1:33" s="2" customFormat="1" x14ac:dyDescent="0.3">
      <c r="A65" s="2" t="s">
        <v>197</v>
      </c>
      <c r="B65" s="2" t="s">
        <v>198</v>
      </c>
      <c r="C65" s="43" t="s">
        <v>65</v>
      </c>
      <c r="D65" s="2" t="s">
        <v>167</v>
      </c>
      <c r="E65" s="4" t="s">
        <v>420</v>
      </c>
      <c r="F65"/>
      <c r="G65" s="10">
        <v>1.4975961139417266</v>
      </c>
      <c r="H65" t="s">
        <v>126</v>
      </c>
      <c r="I65"/>
      <c r="J65" s="10">
        <v>-3.8908717441825154</v>
      </c>
      <c r="L65" s="10">
        <f t="shared" si="11"/>
        <v>0.93227358848000286</v>
      </c>
      <c r="M65">
        <f t="shared" si="8"/>
        <v>8.5560554105976276</v>
      </c>
      <c r="N65">
        <f t="shared" si="9"/>
        <v>9.3764432639129449E-7</v>
      </c>
      <c r="O65" s="10">
        <f t="shared" ref="O65:O66" si="14">N65*86400</f>
        <v>8.1012469800207848E-2</v>
      </c>
      <c r="P65" t="s">
        <v>138</v>
      </c>
      <c r="Q65"/>
      <c r="R65">
        <f t="shared" si="12"/>
        <v>7.9322735884800029</v>
      </c>
      <c r="S65">
        <f>$S$3*INDEX(Descriptors!I$5:I$53,MATCH(SingleSite_QSAR1_MolGpKa!$A65,Descriptors!$B$5:$B$53,0))</f>
        <v>14.61082</v>
      </c>
      <c r="T65">
        <f>$T$3*INDEX(Descriptors!K$5:K$53,MATCH(SingleSite_QSAR1_MolGpKa!$A65,Descriptors!$B$5:$B$53,0))</f>
        <v>0.37996047648000003</v>
      </c>
      <c r="U65">
        <f>$U$3*INDEX(Descriptors!T$5:T$53,MATCH(SingleSite_QSAR1_MolGpKa!$A65,Descriptors!$B$5:$B$53,0))</f>
        <v>-4.6559798880000001</v>
      </c>
      <c r="V65">
        <f>$V$3*INDEX(Descriptors!O$5:O$53,MATCH(SingleSite_QSAR1_MolGpKa!$A65,Descriptors!$B$5:$B$53,0))</f>
        <v>-15.143071999999998</v>
      </c>
      <c r="W65">
        <f>$W$3*INDEX(Descriptors!X$5:X$53,MATCH(SingleSite_QSAR1_MolGpKa!$A65,Descriptors!$B$5:$B$53,0))</f>
        <v>-8.7255009999999995</v>
      </c>
      <c r="X65">
        <f>$X$3*INDEX(Descriptors!Y$5:Y$53,MATCH(SingleSite_QSAR1_MolGpKa!$A65,Descriptors!$B$5:$B$53,0))</f>
        <v>6.9139999999999997</v>
      </c>
      <c r="Y65">
        <f>$Y$3*INDEX(Descriptors!AA$5:AA$53,MATCH(SingleSite_QSAR1_MolGpKa!$A65,Descriptors!$B$5:$B$53,0))</f>
        <v>23.931090000000001</v>
      </c>
      <c r="Z65">
        <f>$Z$3*INDEX(Descriptors!AB$5:AB$53,MATCH(SingleSite_QSAR1_MolGpKa!$A65,Descriptors!$B$5:$B$53,0))</f>
        <v>-1.619254</v>
      </c>
      <c r="AA65">
        <f>$AA$3*INDEX(Descriptors!P$5:P$53,MATCH(SingleSite_QSAR1_MolGpKa!$A65,Descriptors!$B$5:$B$53,0))</f>
        <v>2.4251300000000002</v>
      </c>
      <c r="AB65">
        <f>$AB$3*INDEX(Descriptors!Q$5:Q$53,MATCH(SingleSite_QSAR1_MolGpKa!$A65,Descriptors!$B$5:$B$53,0))</f>
        <v>-1.56948</v>
      </c>
      <c r="AC65">
        <f>$AC$3*INDEX(Descriptors!R$5:R$53,MATCH(SingleSite_QSAR1_MolGpKa!$A65,Descriptors!$B$5:$B$53,0))</f>
        <v>-0.15540000000000001</v>
      </c>
      <c r="AD65">
        <f>$AD$3*INDEX(Descriptors!AC$5:AC$53,MATCH(SingleSite_QSAR1_MolGpKa!$A65,Descriptors!$B$5:$B$53,0))</f>
        <v>0</v>
      </c>
      <c r="AE65">
        <f>$AE$3*INDEX(Descriptors!AD$5:AD$53,MATCH(SingleSite_QSAR1_MolGpKa!$A65,Descriptors!$B$5:$B$53,0))</f>
        <v>0.55034999999999989</v>
      </c>
      <c r="AF65">
        <f>$AF$3*INDEX(Descriptors!AE$5:AE$53,MATCH(SingleSite_QSAR1_MolGpKa!$A65,Descriptors!$B$5:$B$53,0))</f>
        <v>-0.47168000000000004</v>
      </c>
      <c r="AG65">
        <f>$AG$3*INDEX(Descriptors!Z$5:Z$53,MATCH(SingleSite_QSAR1_MolGpKa!$A65,Descriptors!$B$5:$B$53,0))</f>
        <v>0.15729000000000001</v>
      </c>
    </row>
    <row r="66" spans="1:33" x14ac:dyDescent="0.3">
      <c r="A66" t="s">
        <v>199</v>
      </c>
      <c r="B66" t="s">
        <v>200</v>
      </c>
      <c r="C66" s="40" t="s">
        <v>65</v>
      </c>
      <c r="D66" s="50" t="s">
        <v>170</v>
      </c>
      <c r="E66" s="4" t="s">
        <v>420</v>
      </c>
      <c r="G66" s="10">
        <v>4.8056788580189451</v>
      </c>
      <c r="H66" t="s">
        <v>126</v>
      </c>
      <c r="J66" s="10">
        <v>-4.3972317852057898</v>
      </c>
      <c r="L66" s="10">
        <f t="shared" si="11"/>
        <v>0.72837938848000583</v>
      </c>
      <c r="M66">
        <f t="shared" si="8"/>
        <v>5.3503154509184867</v>
      </c>
      <c r="N66">
        <f t="shared" si="9"/>
        <v>1.4994511792120924E-6</v>
      </c>
      <c r="O66" s="10">
        <f t="shared" si="14"/>
        <v>0.12955258188392479</v>
      </c>
      <c r="P66" t="s">
        <v>138</v>
      </c>
      <c r="R66">
        <f t="shared" si="12"/>
        <v>7.7283793884800058</v>
      </c>
      <c r="S66">
        <f>$S$3*INDEX(Descriptors!I$5:I$53,MATCH(SingleSite_QSAR1_MolGpKa!$A66,Descriptors!$B$5:$B$53,0))</f>
        <v>14.628359999999999</v>
      </c>
      <c r="T66">
        <f>$T$3*INDEX(Descriptors!K$5:K$53,MATCH(SingleSite_QSAR1_MolGpKa!$A66,Descriptors!$B$5:$B$53,0))</f>
        <v>0.37996047648000003</v>
      </c>
      <c r="U66">
        <f>$U$3*INDEX(Descriptors!T$5:T$53,MATCH(SingleSite_QSAR1_MolGpKa!$A66,Descriptors!$B$5:$B$53,0))</f>
        <v>-4.656509088</v>
      </c>
      <c r="V66">
        <f>$V$3*INDEX(Descriptors!O$5:O$53,MATCH(SingleSite_QSAR1_MolGpKa!$A66,Descriptors!$B$5:$B$53,0))</f>
        <v>-15.143071999999998</v>
      </c>
      <c r="W66">
        <f>$W$3*INDEX(Descriptors!X$5:X$53,MATCH(SingleSite_QSAR1_MolGpKa!$A66,Descriptors!$B$5:$B$53,0))</f>
        <v>-10.081104</v>
      </c>
      <c r="X66">
        <f>$X$3*INDEX(Descriptors!Y$5:Y$53,MATCH(SingleSite_QSAR1_MolGpKa!$A66,Descriptors!$B$5:$B$53,0))</f>
        <v>7.7782499999999999</v>
      </c>
      <c r="Y66">
        <f>$Y$3*INDEX(Descriptors!AA$5:AA$53,MATCH(SingleSite_QSAR1_MolGpKa!$A66,Descriptors!$B$5:$B$53,0))</f>
        <v>24.224498000000001</v>
      </c>
      <c r="Z66">
        <f>$Z$3*INDEX(Descriptors!AB$5:AB$53,MATCH(SingleSite_QSAR1_MolGpKa!$A66,Descriptors!$B$5:$B$53,0))</f>
        <v>-1.619254</v>
      </c>
      <c r="AA66">
        <f>$AA$3*INDEX(Descriptors!P$5:P$53,MATCH(SingleSite_QSAR1_MolGpKa!$A66,Descriptors!$B$5:$B$53,0))</f>
        <v>2.4251300000000002</v>
      </c>
      <c r="AB66">
        <f>$AB$3*INDEX(Descriptors!Q$5:Q$53,MATCH(SingleSite_QSAR1_MolGpKa!$A66,Descriptors!$B$5:$B$53,0))</f>
        <v>-1.56948</v>
      </c>
      <c r="AC66">
        <f>$AC$3*INDEX(Descriptors!R$5:R$53,MATCH(SingleSite_QSAR1_MolGpKa!$A66,Descriptors!$B$5:$B$53,0))</f>
        <v>-0.15540000000000001</v>
      </c>
      <c r="AD66">
        <f>$AD$3*INDEX(Descriptors!AC$5:AC$53,MATCH(SingleSite_QSAR1_MolGpKa!$A66,Descriptors!$B$5:$B$53,0))</f>
        <v>0</v>
      </c>
      <c r="AE66">
        <f>$AE$3*INDEX(Descriptors!AD$5:AD$53,MATCH(SingleSite_QSAR1_MolGpKa!$A66,Descriptors!$B$5:$B$53,0))</f>
        <v>0.55094999999999994</v>
      </c>
      <c r="AF66">
        <f>$AF$3*INDEX(Descriptors!AE$5:AE$53,MATCH(SingleSite_QSAR1_MolGpKa!$A66,Descriptors!$B$5:$B$53,0))</f>
        <v>-0.58491000000000004</v>
      </c>
      <c r="AG66">
        <f>$AG$3*INDEX(Descriptors!Z$5:Z$53,MATCH(SingleSite_QSAR1_MolGpKa!$A66,Descriptors!$B$5:$B$53,0))</f>
        <v>0.24696000000000001</v>
      </c>
    </row>
    <row r="67" spans="1:33" x14ac:dyDescent="0.3">
      <c r="A67" t="s">
        <v>230</v>
      </c>
      <c r="B67" t="s">
        <v>203</v>
      </c>
      <c r="C67" s="40" t="s">
        <v>65</v>
      </c>
      <c r="D67" t="s">
        <v>204</v>
      </c>
      <c r="E67" s="4" t="s">
        <v>420</v>
      </c>
      <c r="G67" s="10">
        <v>7.1224769657211633</v>
      </c>
      <c r="H67" t="s">
        <v>126</v>
      </c>
      <c r="J67" s="10">
        <v>-4.5681080931160967</v>
      </c>
      <c r="L67" s="10">
        <f t="shared" si="11"/>
        <v>0.73697366848000279</v>
      </c>
      <c r="M67">
        <f t="shared" si="8"/>
        <v>5.4572477248667042</v>
      </c>
      <c r="N67">
        <f t="shared" si="9"/>
        <v>1.4700701189503648E-6</v>
      </c>
      <c r="O67" s="15">
        <f t="shared" ref="O67:O73" si="15">N67*24*60</f>
        <v>2.116900971288525E-3</v>
      </c>
      <c r="P67" t="s">
        <v>134</v>
      </c>
      <c r="Q67" s="2"/>
      <c r="R67">
        <f t="shared" si="12"/>
        <v>7.7369736684800028</v>
      </c>
      <c r="S67">
        <f>$S$3*INDEX(Descriptors!I$5:I$53,MATCH(SingleSite_QSAR1_MolGpKa!$A67,Descriptors!$B$5:$B$53,0))</f>
        <v>14.628359999999999</v>
      </c>
      <c r="T67">
        <f>$T$3*INDEX(Descriptors!K$5:K$53,MATCH(SingleSite_QSAR1_MolGpKa!$A67,Descriptors!$B$5:$B$53,0))</f>
        <v>0.37996047648000003</v>
      </c>
      <c r="U67">
        <f>$U$3*INDEX(Descriptors!T$5:T$53,MATCH(SingleSite_QSAR1_MolGpKa!$A67,Descriptors!$B$5:$B$53,0))</f>
        <v>-4.6614298080000003</v>
      </c>
      <c r="V67">
        <f>$V$3*INDEX(Descriptors!O$5:O$53,MATCH(SingleSite_QSAR1_MolGpKa!$A67,Descriptors!$B$5:$B$53,0))</f>
        <v>-15.143071999999998</v>
      </c>
      <c r="W67">
        <f>$W$3*INDEX(Descriptors!X$5:X$53,MATCH(SingleSite_QSAR1_MolGpKa!$A67,Descriptors!$B$5:$B$53,0))</f>
        <v>-10.443871000000001</v>
      </c>
      <c r="X67">
        <f>$X$3*INDEX(Descriptors!Y$5:Y$53,MATCH(SingleSite_QSAR1_MolGpKa!$A67,Descriptors!$B$5:$B$53,0))</f>
        <v>8.0340679999999995</v>
      </c>
      <c r="Y67">
        <f>$Y$3*INDEX(Descriptors!AA$5:AA$53,MATCH(SingleSite_QSAR1_MolGpKa!$A67,Descriptors!$B$5:$B$53,0))</f>
        <v>24.371202</v>
      </c>
      <c r="Z67">
        <f>$Z$3*INDEX(Descriptors!AB$5:AB$53,MATCH(SingleSite_QSAR1_MolGpKa!$A67,Descriptors!$B$5:$B$53,0))</f>
        <v>-1.619254</v>
      </c>
      <c r="AA67">
        <f>$AA$3*INDEX(Descriptors!P$5:P$53,MATCH(SingleSite_QSAR1_MolGpKa!$A67,Descriptors!$B$5:$B$53,0))</f>
        <v>2.4251300000000002</v>
      </c>
      <c r="AB67">
        <f>$AB$3*INDEX(Descriptors!Q$5:Q$53,MATCH(SingleSite_QSAR1_MolGpKa!$A67,Descriptors!$B$5:$B$53,0))</f>
        <v>-1.56948</v>
      </c>
      <c r="AC67">
        <f>$AC$3*INDEX(Descriptors!R$5:R$53,MATCH(SingleSite_QSAR1_MolGpKa!$A67,Descriptors!$B$5:$B$53,0))</f>
        <v>-0.15540000000000001</v>
      </c>
      <c r="AD67">
        <f>$AD$3*INDEX(Descriptors!AC$5:AC$53,MATCH(SingleSite_QSAR1_MolGpKa!$A67,Descriptors!$B$5:$B$53,0))</f>
        <v>0</v>
      </c>
      <c r="AE67">
        <f>$AE$3*INDEX(Descriptors!AD$5:AD$53,MATCH(SingleSite_QSAR1_MolGpKa!$A67,Descriptors!$B$5:$B$53,0))</f>
        <v>0.55094999999999994</v>
      </c>
      <c r="AF67">
        <f>$AF$3*INDEX(Descriptors!AE$5:AE$53,MATCH(SingleSite_QSAR1_MolGpKa!$A67,Descriptors!$B$5:$B$53,0))</f>
        <v>-0.70082000000000011</v>
      </c>
      <c r="AG67">
        <f>$AG$3*INDEX(Descriptors!Z$5:Z$53,MATCH(SingleSite_QSAR1_MolGpKa!$A67,Descriptors!$B$5:$B$53,0))</f>
        <v>0.33663000000000004</v>
      </c>
    </row>
    <row r="68" spans="1:33" x14ac:dyDescent="0.3">
      <c r="A68" t="s">
        <v>231</v>
      </c>
      <c r="B68" t="s">
        <v>232</v>
      </c>
      <c r="C68" s="40" t="s">
        <v>65</v>
      </c>
      <c r="D68" t="s">
        <v>163</v>
      </c>
      <c r="E68" s="4" t="s">
        <v>420</v>
      </c>
      <c r="G68" s="10">
        <v>8.4051769342979927</v>
      </c>
      <c r="H68" t="s">
        <v>126</v>
      </c>
      <c r="J68" s="10">
        <v>-4.6400238997677743</v>
      </c>
      <c r="L68" s="10">
        <f t="shared" si="11"/>
        <v>0.72386138848000137</v>
      </c>
      <c r="M68">
        <f t="shared" si="8"/>
        <v>5.294944209286311</v>
      </c>
      <c r="N68">
        <f t="shared" si="9"/>
        <v>1.5151315094059767E-6</v>
      </c>
      <c r="O68" s="15">
        <f t="shared" si="15"/>
        <v>2.1817893735446062E-3</v>
      </c>
      <c r="P68" t="s">
        <v>134</v>
      </c>
      <c r="R68">
        <f t="shared" si="12"/>
        <v>7.7238613884800014</v>
      </c>
      <c r="S68">
        <f>$S$3*INDEX(Descriptors!I$5:I$53,MATCH(SingleSite_QSAR1_MolGpKa!$A68,Descriptors!$B$5:$B$53,0))</f>
        <v>14.628359999999999</v>
      </c>
      <c r="T68">
        <f>$T$3*INDEX(Descriptors!K$5:K$53,MATCH(SingleSite_QSAR1_MolGpKa!$A68,Descriptors!$B$5:$B$53,0))</f>
        <v>0.37996047648000003</v>
      </c>
      <c r="U68">
        <f>$U$3*INDEX(Descriptors!T$5:T$53,MATCH(SingleSite_QSAR1_MolGpKa!$A68,Descriptors!$B$5:$B$53,0))</f>
        <v>-4.6607510880000005</v>
      </c>
      <c r="V68">
        <f>$V$3*INDEX(Descriptors!O$5:O$53,MATCH(SingleSite_QSAR1_MolGpKa!$A68,Descriptors!$B$5:$B$53,0))</f>
        <v>-15.143071999999998</v>
      </c>
      <c r="W68">
        <f>$W$3*INDEX(Descriptors!X$5:X$53,MATCH(SingleSite_QSAR1_MolGpKa!$A68,Descriptors!$B$5:$B$53,0))</f>
        <v>-10.615708000000001</v>
      </c>
      <c r="X68">
        <f>$X$3*INDEX(Descriptors!Y$5:Y$53,MATCH(SingleSite_QSAR1_MolGpKa!$A68,Descriptors!$B$5:$B$53,0))</f>
        <v>8.1446919999999992</v>
      </c>
      <c r="Y68">
        <f>$Y$3*INDEX(Descriptors!AA$5:AA$53,MATCH(SingleSite_QSAR1_MolGpKa!$A68,Descriptors!$B$5:$B$53,0))</f>
        <v>24.444554</v>
      </c>
      <c r="Z68">
        <f>$Z$3*INDEX(Descriptors!AB$5:AB$53,MATCH(SingleSite_QSAR1_MolGpKa!$A68,Descriptors!$B$5:$B$53,0))</f>
        <v>-1.619254</v>
      </c>
      <c r="AA68">
        <f>$AA$3*INDEX(Descriptors!P$5:P$53,MATCH(SingleSite_QSAR1_MolGpKa!$A68,Descriptors!$B$5:$B$53,0))</f>
        <v>2.4251300000000002</v>
      </c>
      <c r="AB68">
        <f>$AB$3*INDEX(Descriptors!Q$5:Q$53,MATCH(SingleSite_QSAR1_MolGpKa!$A68,Descriptors!$B$5:$B$53,0))</f>
        <v>-1.56948</v>
      </c>
      <c r="AC68">
        <f>$AC$3*INDEX(Descriptors!R$5:R$53,MATCH(SingleSite_QSAR1_MolGpKa!$A68,Descriptors!$B$5:$B$53,0))</f>
        <v>-0.15540000000000001</v>
      </c>
      <c r="AD68">
        <f>$AD$3*INDEX(Descriptors!AC$5:AC$53,MATCH(SingleSite_QSAR1_MolGpKa!$A68,Descriptors!$B$5:$B$53,0))</f>
        <v>0</v>
      </c>
      <c r="AE68">
        <f>$AE$3*INDEX(Descriptors!AD$5:AD$53,MATCH(SingleSite_QSAR1_MolGpKa!$A68,Descriptors!$B$5:$B$53,0))</f>
        <v>0.55094999999999994</v>
      </c>
      <c r="AF68">
        <f>$AF$3*INDEX(Descriptors!AE$5:AE$53,MATCH(SingleSite_QSAR1_MolGpKa!$A68,Descriptors!$B$5:$B$53,0))</f>
        <v>-0.81740000000000002</v>
      </c>
      <c r="AG68">
        <f>$AG$3*INDEX(Descriptors!Z$5:Z$53,MATCH(SingleSite_QSAR1_MolGpKa!$A68,Descriptors!$B$5:$B$53,0))</f>
        <v>0.42728000000000005</v>
      </c>
    </row>
    <row r="69" spans="1:33" x14ac:dyDescent="0.3">
      <c r="A69" t="s">
        <v>233</v>
      </c>
      <c r="B69" t="s">
        <v>234</v>
      </c>
      <c r="C69" s="40" t="s">
        <v>65</v>
      </c>
      <c r="D69" t="s">
        <v>235</v>
      </c>
      <c r="E69" s="4" t="s">
        <v>420</v>
      </c>
      <c r="G69" s="10">
        <v>9.8248092811777745</v>
      </c>
      <c r="H69" t="s">
        <v>126</v>
      </c>
      <c r="J69" s="10">
        <v>-4.7078011683435559</v>
      </c>
      <c r="L69" s="10">
        <f t="shared" si="11"/>
        <v>0.71067040448000718</v>
      </c>
      <c r="M69">
        <f t="shared" si="8"/>
        <v>5.1365368068194313</v>
      </c>
      <c r="N69">
        <f t="shared" si="9"/>
        <v>1.5618571644196975E-6</v>
      </c>
      <c r="O69" s="15">
        <f t="shared" si="15"/>
        <v>2.2490743167643645E-3</v>
      </c>
      <c r="P69" t="s">
        <v>134</v>
      </c>
      <c r="R69">
        <f t="shared" si="12"/>
        <v>7.7106704044800072</v>
      </c>
      <c r="S69">
        <f>$S$3*INDEX(Descriptors!I$5:I$53,MATCH(SingleSite_QSAR1_MolGpKa!$A69,Descriptors!$B$5:$B$53,0))</f>
        <v>14.628359999999999</v>
      </c>
      <c r="T69">
        <f>$T$3*INDEX(Descriptors!K$5:K$53,MATCH(SingleSite_QSAR1_MolGpKa!$A69,Descriptors!$B$5:$B$53,0))</f>
        <v>0.37996047648000003</v>
      </c>
      <c r="U69">
        <f>$U$3*INDEX(Descriptors!T$5:T$53,MATCH(SingleSite_QSAR1_MolGpKa!$A69,Descriptors!$B$5:$B$53,0))</f>
        <v>-4.661043072</v>
      </c>
      <c r="V69">
        <f>$V$3*INDEX(Descriptors!O$5:O$53,MATCH(SingleSite_QSAR1_MolGpKa!$A69,Descriptors!$B$5:$B$53,0))</f>
        <v>-15.143071999999998</v>
      </c>
      <c r="W69">
        <f>$W$3*INDEX(Descriptors!X$5:X$53,MATCH(SingleSite_QSAR1_MolGpKa!$A69,Descriptors!$B$5:$B$53,0))</f>
        <v>-10.711173</v>
      </c>
      <c r="X69">
        <f>$X$3*INDEX(Descriptors!Y$5:Y$53,MATCH(SingleSite_QSAR1_MolGpKa!$A69,Descriptors!$B$5:$B$53,0))</f>
        <v>8.2000039999999998</v>
      </c>
      <c r="Y69">
        <f>$Y$3*INDEX(Descriptors!AA$5:AA$53,MATCH(SingleSite_QSAR1_MolGpKa!$A69,Descriptors!$B$5:$B$53,0))</f>
        <v>24.499568000000004</v>
      </c>
      <c r="Z69">
        <f>$Z$3*INDEX(Descriptors!AB$5:AB$53,MATCH(SingleSite_QSAR1_MolGpKa!$A69,Descriptors!$B$5:$B$53,0))</f>
        <v>-1.619254</v>
      </c>
      <c r="AA69">
        <f>$AA$3*INDEX(Descriptors!P$5:P$53,MATCH(SingleSite_QSAR1_MolGpKa!$A69,Descriptors!$B$5:$B$53,0))</f>
        <v>2.4251300000000002</v>
      </c>
      <c r="AB69">
        <f>$AB$3*INDEX(Descriptors!Q$5:Q$53,MATCH(SingleSite_QSAR1_MolGpKa!$A69,Descriptors!$B$5:$B$53,0))</f>
        <v>-1.56948</v>
      </c>
      <c r="AC69">
        <f>$AC$3*INDEX(Descriptors!R$5:R$53,MATCH(SingleSite_QSAR1_MolGpKa!$A69,Descriptors!$B$5:$B$53,0))</f>
        <v>-0.15540000000000001</v>
      </c>
      <c r="AD69">
        <f>$AD$3*INDEX(Descriptors!AC$5:AC$53,MATCH(SingleSite_QSAR1_MolGpKa!$A69,Descriptors!$B$5:$B$53,0))</f>
        <v>0</v>
      </c>
      <c r="AE69">
        <f>$AE$3*INDEX(Descriptors!AD$5:AD$53,MATCH(SingleSite_QSAR1_MolGpKa!$A69,Descriptors!$B$5:$B$53,0))</f>
        <v>0.55094999999999994</v>
      </c>
      <c r="AF69">
        <f>$AF$3*INDEX(Descriptors!AE$5:AE$53,MATCH(SingleSite_QSAR1_MolGpKa!$A69,Descriptors!$B$5:$B$53,0))</f>
        <v>-0.93532000000000015</v>
      </c>
      <c r="AG69">
        <f>$AG$3*INDEX(Descriptors!Z$5:Z$53,MATCH(SingleSite_QSAR1_MolGpKa!$A69,Descriptors!$B$5:$B$53,0))</f>
        <v>0.51744000000000001</v>
      </c>
    </row>
    <row r="70" spans="1:33" x14ac:dyDescent="0.3">
      <c r="A70" t="s">
        <v>236</v>
      </c>
      <c r="B70" t="s">
        <v>237</v>
      </c>
      <c r="C70" s="40" t="s">
        <v>65</v>
      </c>
      <c r="D70" t="s">
        <v>238</v>
      </c>
      <c r="E70" s="4" t="s">
        <v>420</v>
      </c>
      <c r="G70" s="10">
        <v>10.94826459302282</v>
      </c>
      <c r="H70" t="s">
        <v>126</v>
      </c>
      <c r="J70" s="10">
        <v>-4.7548223244322099</v>
      </c>
      <c r="L70" s="10">
        <f t="shared" si="11"/>
        <v>0.68860425248001</v>
      </c>
      <c r="M70">
        <f t="shared" si="8"/>
        <v>4.8820728144111403</v>
      </c>
      <c r="N70">
        <f t="shared" si="9"/>
        <v>1.6432644733104119E-6</v>
      </c>
      <c r="O70" s="15">
        <f t="shared" si="15"/>
        <v>2.3663008415669932E-3</v>
      </c>
      <c r="P70" t="s">
        <v>134</v>
      </c>
      <c r="R70">
        <f t="shared" si="12"/>
        <v>7.68860425248001</v>
      </c>
      <c r="S70">
        <f>$S$3*INDEX(Descriptors!I$5:I$53,MATCH(SingleSite_QSAR1_MolGpKa!$A70,Descriptors!$B$5:$B$53,0))</f>
        <v>14.628359999999999</v>
      </c>
      <c r="T70">
        <f>$T$3*INDEX(Descriptors!K$5:K$53,MATCH(SingleSite_QSAR1_MolGpKa!$A70,Descriptors!$B$5:$B$53,0))</f>
        <v>0.37996047648000003</v>
      </c>
      <c r="U70">
        <f>$U$3*INDEX(Descriptors!T$5:T$53,MATCH(SingleSite_QSAR1_MolGpKa!$A70,Descriptors!$B$5:$B$53,0))</f>
        <v>-4.6610622240000001</v>
      </c>
      <c r="V70">
        <f>$V$3*INDEX(Descriptors!O$5:O$53,MATCH(SingleSite_QSAR1_MolGpKa!$A70,Descriptors!$B$5:$B$53,0))</f>
        <v>-15.143071999999998</v>
      </c>
      <c r="W70">
        <f>$W$3*INDEX(Descriptors!X$5:X$53,MATCH(SingleSite_QSAR1_MolGpKa!$A70,Descriptors!$B$5:$B$53,0))</f>
        <v>-10.768451999999998</v>
      </c>
      <c r="X70">
        <f>$X$3*INDEX(Descriptors!Y$5:Y$53,MATCH(SingleSite_QSAR1_MolGpKa!$A70,Descriptors!$B$5:$B$53,0))</f>
        <v>8.2276599999999984</v>
      </c>
      <c r="Y70">
        <f>$Y$3*INDEX(Descriptors!AA$5:AA$53,MATCH(SingleSite_QSAR1_MolGpKa!$A70,Descriptors!$B$5:$B$53,0))</f>
        <v>24.536244000000003</v>
      </c>
      <c r="Z70">
        <f>$Z$3*INDEX(Descriptors!AB$5:AB$53,MATCH(SingleSite_QSAR1_MolGpKa!$A70,Descriptors!$B$5:$B$53,0))</f>
        <v>-1.619254</v>
      </c>
      <c r="AA70">
        <f>$AA$3*INDEX(Descriptors!P$5:P$53,MATCH(SingleSite_QSAR1_MolGpKa!$A70,Descriptors!$B$5:$B$53,0))</f>
        <v>2.4251300000000002</v>
      </c>
      <c r="AB70">
        <f>$AB$3*INDEX(Descriptors!Q$5:Q$53,MATCH(SingleSite_QSAR1_MolGpKa!$A70,Descriptors!$B$5:$B$53,0))</f>
        <v>-1.56948</v>
      </c>
      <c r="AC70">
        <f>$AC$3*INDEX(Descriptors!R$5:R$53,MATCH(SingleSite_QSAR1_MolGpKa!$A70,Descriptors!$B$5:$B$53,0))</f>
        <v>-0.15540000000000001</v>
      </c>
      <c r="AD70">
        <f>$AD$3*INDEX(Descriptors!AC$5:AC$53,MATCH(SingleSite_QSAR1_MolGpKa!$A70,Descriptors!$B$5:$B$53,0))</f>
        <v>0</v>
      </c>
      <c r="AE70">
        <f>$AE$3*INDEX(Descriptors!AD$5:AD$53,MATCH(SingleSite_QSAR1_MolGpKa!$A70,Descriptors!$B$5:$B$53,0))</f>
        <v>0.55094999999999994</v>
      </c>
      <c r="AF70">
        <f>$AF$3*INDEX(Descriptors!AE$5:AE$53,MATCH(SingleSite_QSAR1_MolGpKa!$A70,Descriptors!$B$5:$B$53,0))</f>
        <v>-1.0545800000000001</v>
      </c>
      <c r="AG70">
        <f>$AG$3*INDEX(Descriptors!Z$5:Z$53,MATCH(SingleSite_QSAR1_MolGpKa!$A70,Descriptors!$B$5:$B$53,0))</f>
        <v>0.60760000000000003</v>
      </c>
    </row>
    <row r="71" spans="1:33" x14ac:dyDescent="0.3">
      <c r="A71" t="s">
        <v>239</v>
      </c>
      <c r="B71" t="s">
        <v>240</v>
      </c>
      <c r="C71" s="40" t="s">
        <v>65</v>
      </c>
      <c r="D71" t="s">
        <v>241</v>
      </c>
      <c r="E71" s="4" t="s">
        <v>420</v>
      </c>
      <c r="G71" s="10">
        <v>14.394195093500096</v>
      </c>
      <c r="H71" t="s">
        <v>126</v>
      </c>
      <c r="J71" s="10">
        <v>-4.8736644243773855</v>
      </c>
      <c r="L71" s="10">
        <f t="shared" si="11"/>
        <v>0.71702272448000848</v>
      </c>
      <c r="M71">
        <f t="shared" si="8"/>
        <v>5.2122198335733732</v>
      </c>
      <c r="N71">
        <f t="shared" si="9"/>
        <v>1.5391785205146164E-6</v>
      </c>
      <c r="O71" s="15">
        <f t="shared" si="15"/>
        <v>2.2164170695410479E-3</v>
      </c>
      <c r="P71" t="s">
        <v>134</v>
      </c>
      <c r="R71">
        <f t="shared" si="12"/>
        <v>7.7170227244800085</v>
      </c>
      <c r="S71">
        <f>$S$3*INDEX(Descriptors!I$5:I$53,MATCH(SingleSite_QSAR1_MolGpKa!$A71,Descriptors!$B$5:$B$53,0))</f>
        <v>14.628359999999999</v>
      </c>
      <c r="T71">
        <f>$T$3*INDEX(Descriptors!K$5:K$53,MATCH(SingleSite_QSAR1_MolGpKa!$A71,Descriptors!$B$5:$B$53,0))</f>
        <v>0.37996047648000003</v>
      </c>
      <c r="U71">
        <f>$U$3*INDEX(Descriptors!T$5:T$53,MATCH(SingleSite_QSAR1_MolGpKa!$A71,Descriptors!$B$5:$B$53,0))</f>
        <v>-4.6609607520000003</v>
      </c>
      <c r="V71">
        <f>$V$3*INDEX(Descriptors!O$5:O$53,MATCH(SingleSite_QSAR1_MolGpKa!$A71,Descriptors!$B$5:$B$53,0))</f>
        <v>-15.143071999999998</v>
      </c>
      <c r="W71">
        <f>$W$3*INDEX(Descriptors!X$5:X$53,MATCH(SingleSite_QSAR1_MolGpKa!$A71,Descriptors!$B$5:$B$53,0))</f>
        <v>-10.749358999999998</v>
      </c>
      <c r="X71">
        <f>$X$3*INDEX(Descriptors!Y$5:Y$53,MATCH(SingleSite_QSAR1_MolGpKa!$A71,Descriptors!$B$5:$B$53,0))</f>
        <v>8.2829719999999991</v>
      </c>
      <c r="Y71">
        <f>$Y$3*INDEX(Descriptors!AA$5:AA$53,MATCH(SingleSite_QSAR1_MolGpKa!$A71,Descriptors!$B$5:$B$53,0))</f>
        <v>24.609596000000003</v>
      </c>
      <c r="Z71">
        <f>$Z$3*INDEX(Descriptors!AB$5:AB$53,MATCH(SingleSite_QSAR1_MolGpKa!$A71,Descriptors!$B$5:$B$53,0))</f>
        <v>-1.619254</v>
      </c>
      <c r="AA71">
        <f>$AA$3*INDEX(Descriptors!P$5:P$53,MATCH(SingleSite_QSAR1_MolGpKa!$A71,Descriptors!$B$5:$B$53,0))</f>
        <v>2.4251300000000002</v>
      </c>
      <c r="AB71">
        <f>$AB$3*INDEX(Descriptors!Q$5:Q$53,MATCH(SingleSite_QSAR1_MolGpKa!$A71,Descriptors!$B$5:$B$53,0))</f>
        <v>-1.56948</v>
      </c>
      <c r="AC71">
        <f>$AC$3*INDEX(Descriptors!R$5:R$53,MATCH(SingleSite_QSAR1_MolGpKa!$A71,Descriptors!$B$5:$B$53,0))</f>
        <v>-0.15540000000000001</v>
      </c>
      <c r="AD71">
        <f>$AD$3*INDEX(Descriptors!AC$5:AC$53,MATCH(SingleSite_QSAR1_MolGpKa!$A71,Descriptors!$B$5:$B$53,0))</f>
        <v>0</v>
      </c>
      <c r="AE71">
        <f>$AE$3*INDEX(Descriptors!AD$5:AD$53,MATCH(SingleSite_QSAR1_MolGpKa!$A71,Descriptors!$B$5:$B$53,0))</f>
        <v>0.55094999999999994</v>
      </c>
      <c r="AF71">
        <f>$AF$3*INDEX(Descriptors!AE$5:AE$53,MATCH(SingleSite_QSAR1_MolGpKa!$A71,Descriptors!$B$5:$B$53,0))</f>
        <v>-1.5356400000000001</v>
      </c>
      <c r="AG71">
        <f>$AG$3*INDEX(Descriptors!Z$5:Z$53,MATCH(SingleSite_QSAR1_MolGpKa!$A71,Descriptors!$B$5:$B$53,0))</f>
        <v>0.96922000000000008</v>
      </c>
    </row>
    <row r="72" spans="1:33" x14ac:dyDescent="0.3">
      <c r="A72" t="s">
        <v>242</v>
      </c>
      <c r="B72" t="s">
        <v>243</v>
      </c>
      <c r="C72" t="s">
        <v>244</v>
      </c>
      <c r="D72" s="50" t="s">
        <v>170</v>
      </c>
      <c r="E72" s="4" t="s">
        <v>420</v>
      </c>
      <c r="G72" s="10">
        <v>2.9299849209291629</v>
      </c>
      <c r="H72" t="s">
        <v>159</v>
      </c>
      <c r="J72" s="10">
        <v>-5.5625536667113771</v>
      </c>
      <c r="L72" s="10">
        <f t="shared" si="11"/>
        <v>-0.51880493970399222</v>
      </c>
      <c r="M72">
        <f t="shared" si="8"/>
        <v>0.30282732502211079</v>
      </c>
      <c r="N72">
        <f t="shared" si="9"/>
        <v>2.6492116626036444E-5</v>
      </c>
      <c r="O72" s="15">
        <f t="shared" si="15"/>
        <v>3.8148647941492482E-2</v>
      </c>
      <c r="P72" t="s">
        <v>134</v>
      </c>
      <c r="R72">
        <f t="shared" si="12"/>
        <v>6.4811950602960078</v>
      </c>
      <c r="S72">
        <f>$S$3*INDEX(Descriptors!I$5:I$53,MATCH(SingleSite_QSAR1_MolGpKa!$A72,Descriptors!$B$5:$B$53,0))</f>
        <v>14.04954</v>
      </c>
      <c r="T72">
        <f>$T$3*INDEX(Descriptors!K$5:K$53,MATCH(SingleSite_QSAR1_MolGpKa!$A72,Descriptors!$B$5:$B$53,0))</f>
        <v>-1.8893851704000004E-2</v>
      </c>
      <c r="U72">
        <f>$U$3*INDEX(Descriptors!T$5:T$53,MATCH(SingleSite_QSAR1_MolGpKa!$A72,Descriptors!$B$5:$B$53,0))</f>
        <v>-4.656509088</v>
      </c>
      <c r="V72">
        <f>$V$3*INDEX(Descriptors!O$5:O$53,MATCH(SingleSite_QSAR1_MolGpKa!$A72,Descriptors!$B$5:$B$53,0))</f>
        <v>-16.163615999999998</v>
      </c>
      <c r="W72">
        <f>$W$3*INDEX(Descriptors!X$5:X$53,MATCH(SingleSite_QSAR1_MolGpKa!$A72,Descriptors!$B$5:$B$53,0))</f>
        <v>-10.081104</v>
      </c>
      <c r="X72">
        <f>$X$3*INDEX(Descriptors!Y$5:Y$53,MATCH(SingleSite_QSAR1_MolGpKa!$A72,Descriptors!$B$5:$B$53,0))</f>
        <v>7.7782499999999999</v>
      </c>
      <c r="Y72">
        <f>$Y$3*INDEX(Descriptors!AA$5:AA$53,MATCH(SingleSite_QSAR1_MolGpKa!$A72,Descriptors!$B$5:$B$53,0))</f>
        <v>25.013032000000003</v>
      </c>
      <c r="Z72">
        <f>$Z$3*INDEX(Descriptors!AB$5:AB$53,MATCH(SingleSite_QSAR1_MolGpKa!$A72,Descriptors!$B$5:$B$53,0))</f>
        <v>-1.619254</v>
      </c>
      <c r="AA72">
        <f>$AA$3*INDEX(Descriptors!P$5:P$53,MATCH(SingleSite_QSAR1_MolGpKa!$A72,Descriptors!$B$5:$B$53,0))</f>
        <v>2.1461300000000003</v>
      </c>
      <c r="AB72">
        <f>$AB$3*INDEX(Descriptors!Q$5:Q$53,MATCH(SingleSite_QSAR1_MolGpKa!$A72,Descriptors!$B$5:$B$53,0))</f>
        <v>-1.3525599999999998</v>
      </c>
      <c r="AC72">
        <f>$AC$3*INDEX(Descriptors!R$5:R$53,MATCH(SingleSite_QSAR1_MolGpKa!$A72,Descriptors!$B$5:$B$53,0))</f>
        <v>-0.15372000000000002</v>
      </c>
      <c r="AD72">
        <f>$AD$3*INDEX(Descriptors!AC$5:AC$53,MATCH(SingleSite_QSAR1_MolGpKa!$A72,Descriptors!$B$5:$B$53,0))</f>
        <v>0</v>
      </c>
      <c r="AE72">
        <f>$AE$3*INDEX(Descriptors!AD$5:AD$53,MATCH(SingleSite_QSAR1_MolGpKa!$A72,Descriptors!$B$5:$B$53,0))</f>
        <v>0.69779999999999998</v>
      </c>
      <c r="AF72">
        <f>$AF$3*INDEX(Descriptors!AE$5:AE$53,MATCH(SingleSite_QSAR1_MolGpKa!$A72,Descriptors!$B$5:$B$53,0))</f>
        <v>-0.70886000000000005</v>
      </c>
      <c r="AG72">
        <f>$AG$3*INDEX(Descriptors!Z$5:Z$53,MATCH(SingleSite_QSAR1_MolGpKa!$A72,Descriptors!$B$5:$B$53,0))</f>
        <v>0.24696000000000001</v>
      </c>
    </row>
    <row r="73" spans="1:33" x14ac:dyDescent="0.3">
      <c r="A73" t="s">
        <v>245</v>
      </c>
      <c r="B73" t="s">
        <v>246</v>
      </c>
      <c r="C73" t="s">
        <v>247</v>
      </c>
      <c r="D73" s="50" t="s">
        <v>170</v>
      </c>
      <c r="E73" s="4" t="s">
        <v>420</v>
      </c>
      <c r="G73" s="10">
        <v>6.0819105240415974</v>
      </c>
      <c r="H73" t="s">
        <v>159</v>
      </c>
      <c r="J73" s="10">
        <v>-5.8797283080276559</v>
      </c>
      <c r="L73" s="10">
        <f t="shared" si="11"/>
        <v>-0.64009807153599674</v>
      </c>
      <c r="M73">
        <f t="shared" si="8"/>
        <v>0.22903503918915841</v>
      </c>
      <c r="N73">
        <f t="shared" si="9"/>
        <v>3.5027552292602041E-5</v>
      </c>
      <c r="O73" s="15">
        <f t="shared" si="15"/>
        <v>5.0439675301346944E-2</v>
      </c>
      <c r="P73" t="s">
        <v>134</v>
      </c>
      <c r="R73">
        <f t="shared" si="12"/>
        <v>6.3599019284640033</v>
      </c>
      <c r="S73">
        <f>$S$3*INDEX(Descriptors!I$5:I$53,MATCH(SingleSite_QSAR1_MolGpKa!$A73,Descriptors!$B$5:$B$53,0))</f>
        <v>13.996920000000001</v>
      </c>
      <c r="T73">
        <f>$T$3*INDEX(Descriptors!K$5:K$53,MATCH(SingleSite_QSAR1_MolGpKa!$A73,Descriptors!$B$5:$B$53,0))</f>
        <v>-8.7950983536000005E-2</v>
      </c>
      <c r="U73">
        <f>$U$3*INDEX(Descriptors!T$5:T$53,MATCH(SingleSite_QSAR1_MolGpKa!$A73,Descriptors!$B$5:$B$53,0))</f>
        <v>-4.656509088</v>
      </c>
      <c r="V73">
        <f>$V$3*INDEX(Descriptors!O$5:O$53,MATCH(SingleSite_QSAR1_MolGpKa!$A73,Descriptors!$B$5:$B$53,0))</f>
        <v>-16.583839999999999</v>
      </c>
      <c r="W73">
        <f>$W$3*INDEX(Descriptors!X$5:X$53,MATCH(SingleSite_QSAR1_MolGpKa!$A73,Descriptors!$B$5:$B$53,0))</f>
        <v>-10.081104</v>
      </c>
      <c r="X73">
        <f>$X$3*INDEX(Descriptors!Y$5:Y$53,MATCH(SingleSite_QSAR1_MolGpKa!$A73,Descriptors!$B$5:$B$53,0))</f>
        <v>7.7782499999999999</v>
      </c>
      <c r="Y73">
        <f>$Y$3*INDEX(Descriptors!AA$5:AA$53,MATCH(SingleSite_QSAR1_MolGpKa!$A73,Descriptors!$B$5:$B$53,0))</f>
        <v>25.398130000000002</v>
      </c>
      <c r="Z73">
        <f>$Z$3*INDEX(Descriptors!AB$5:AB$53,MATCH(SingleSite_QSAR1_MolGpKa!$A73,Descriptors!$B$5:$B$53,0))</f>
        <v>-1.619254</v>
      </c>
      <c r="AA73">
        <f>$AA$3*INDEX(Descriptors!P$5:P$53,MATCH(SingleSite_QSAR1_MolGpKa!$A73,Descriptors!$B$5:$B$53,0))</f>
        <v>1.9554799999999999</v>
      </c>
      <c r="AB73">
        <f>$AB$3*INDEX(Descriptors!Q$5:Q$53,MATCH(SingleSite_QSAR1_MolGpKa!$A73,Descriptors!$B$5:$B$53,0))</f>
        <v>-1.15324</v>
      </c>
      <c r="AC73">
        <f>$AC$3*INDEX(Descriptors!R$5:R$53,MATCH(SingleSite_QSAR1_MolGpKa!$A73,Descriptors!$B$5:$B$53,0))</f>
        <v>-0.15204000000000001</v>
      </c>
      <c r="AD73">
        <f>$AD$3*INDEX(Descriptors!AC$5:AC$53,MATCH(SingleSite_QSAR1_MolGpKa!$A73,Descriptors!$B$5:$B$53,0))</f>
        <v>0</v>
      </c>
      <c r="AE73">
        <f>$AE$3*INDEX(Descriptors!AD$5:AD$53,MATCH(SingleSite_QSAR1_MolGpKa!$A73,Descriptors!$B$5:$B$53,0))</f>
        <v>0.84824999999999995</v>
      </c>
      <c r="AF73">
        <f>$AF$3*INDEX(Descriptors!AE$5:AE$53,MATCH(SingleSite_QSAR1_MolGpKa!$A73,Descriptors!$B$5:$B$53,0))</f>
        <v>-0.83414999999999995</v>
      </c>
      <c r="AG73">
        <f>$AG$3*INDEX(Descriptors!Z$5:Z$53,MATCH(SingleSite_QSAR1_MolGpKa!$A73,Descriptors!$B$5:$B$53,0))</f>
        <v>0.24696000000000001</v>
      </c>
    </row>
    <row r="74" spans="1:33" x14ac:dyDescent="0.3">
      <c r="M74"/>
      <c r="N74"/>
      <c r="O74" s="15"/>
      <c r="P74"/>
    </row>
    <row r="75" spans="1:33" x14ac:dyDescent="0.3">
      <c r="L75" s="10" t="s">
        <v>96</v>
      </c>
      <c r="M75"/>
      <c r="N75"/>
      <c r="P75"/>
    </row>
    <row r="76" spans="1:33" x14ac:dyDescent="0.3">
      <c r="A76" s="1" t="s">
        <v>248</v>
      </c>
      <c r="L76" s="10" t="s">
        <v>332</v>
      </c>
      <c r="M76"/>
      <c r="N76"/>
      <c r="P76"/>
    </row>
    <row r="77" spans="1:33" x14ac:dyDescent="0.3">
      <c r="A77" s="2" t="s">
        <v>368</v>
      </c>
      <c r="B77" t="s">
        <v>190</v>
      </c>
      <c r="C77" s="38" t="s">
        <v>191</v>
      </c>
      <c r="D77" t="s">
        <v>192</v>
      </c>
      <c r="E77" t="s">
        <v>418</v>
      </c>
      <c r="G77" s="10">
        <v>56.35538723317633</v>
      </c>
      <c r="H77" t="s">
        <v>223</v>
      </c>
      <c r="L77" s="10">
        <f>R77-10</f>
        <v>-9.4340493983999938</v>
      </c>
      <c r="M77">
        <f t="shared" ref="M77:M83" si="16">10^(L77)</f>
        <v>3.680871035546761E-10</v>
      </c>
      <c r="N77">
        <f t="shared" ref="N77:N83" si="17">(LN(2)/(M77))/(60*60*24)</f>
        <v>21795.212966065588</v>
      </c>
      <c r="O77" s="10">
        <f>N77/365</f>
        <v>59.712912235796132</v>
      </c>
      <c r="P77" s="10" t="s">
        <v>223</v>
      </c>
      <c r="R77">
        <f t="shared" ref="R77:R83" si="18">-8.696+SUM(S77:AG77)</f>
        <v>0.56595060160000621</v>
      </c>
      <c r="S77">
        <f>$S$3*INDEX(Descriptors!I$5:I$53,MATCH(SingleSite_QSAR1_MolGpKa!$A77,Descriptors!$B$5:$B$53,0))</f>
        <v>11.89212</v>
      </c>
      <c r="T77">
        <f>$T$3*INDEX(Descriptors!K$5:K$53,MATCH(SingleSite_QSAR1_MolGpKa!$A77,Descriptors!$B$5:$B$53,0))</f>
        <v>-4.0624753104</v>
      </c>
      <c r="U77">
        <f>$U$3*INDEX(Descriptors!T$5:T$53,MATCH(SingleSite_QSAR1_MolGpKa!$A77,Descriptors!$B$5:$B$53,0))</f>
        <v>-4.6329470879999999</v>
      </c>
      <c r="V77">
        <f>$V$3*INDEX(Descriptors!O$5:O$53,MATCH(SingleSite_QSAR1_MolGpKa!$A77,Descriptors!$B$5:$B$53,0))</f>
        <v>-15.218112</v>
      </c>
      <c r="W77">
        <f>$W$3*INDEX(Descriptors!X$5:X$53,MATCH(SingleSite_QSAR1_MolGpKa!$A77,Descriptors!$B$5:$B$53,0))</f>
        <v>-11.551264999999999</v>
      </c>
      <c r="X77">
        <f>$X$3*INDEX(Descriptors!Y$5:Y$53,MATCH(SingleSite_QSAR1_MolGpKa!$A77,Descriptors!$B$5:$B$53,0))</f>
        <v>8.6701560000000004</v>
      </c>
      <c r="Y77">
        <f>$Y$3*INDEX(Descriptors!AA$5:AA$53,MATCH(SingleSite_QSAR1_MolGpKa!$A77,Descriptors!$B$5:$B$53,0))</f>
        <v>24.389540000000004</v>
      </c>
      <c r="Z77">
        <f>$Z$3*INDEX(Descriptors!AB$5:AB$53,MATCH(SingleSite_QSAR1_MolGpKa!$A77,Descriptors!$B$5:$B$53,0))</f>
        <v>-1.2536160000000001</v>
      </c>
      <c r="AA77">
        <f>$AA$3*INDEX(Descriptors!P$5:P$53,MATCH(SingleSite_QSAR1_MolGpKa!$A77,Descriptors!$B$5:$B$53,0))</f>
        <v>-6.0139999999999999E-2</v>
      </c>
      <c r="AB77">
        <f>$AB$3*INDEX(Descriptors!Q$5:Q$53,MATCH(SingleSite_QSAR1_MolGpKa!$A77,Descriptors!$B$5:$B$53,0))</f>
        <v>0.48971999999999999</v>
      </c>
      <c r="AC77">
        <f>$AC$3*INDEX(Descriptors!R$5:R$53,MATCH(SingleSite_QSAR1_MolGpKa!$A77,Descriptors!$B$5:$B$53,0))</f>
        <v>-0.28560000000000002</v>
      </c>
      <c r="AD77">
        <f>$AD$3*INDEX(Descriptors!AC$5:AC$53,MATCH(SingleSite_QSAR1_MolGpKa!$A77,Descriptors!$B$5:$B$53,0))</f>
        <v>0</v>
      </c>
      <c r="AE77">
        <f>$AE$3*INDEX(Descriptors!AD$5:AD$53,MATCH(SingleSite_QSAR1_MolGpKa!$A77,Descriptors!$B$5:$B$53,0))</f>
        <v>1.5790499999999998</v>
      </c>
      <c r="AF77">
        <f>$AF$3*INDEX(Descriptors!AE$5:AE$53,MATCH(SingleSite_QSAR1_MolGpKa!$A77,Descriptors!$B$5:$B$53,0))</f>
        <v>-1.6475300000000002</v>
      </c>
      <c r="AG77">
        <f>$AG$3*INDEX(Descriptors!Z$5:Z$53,MATCH(SingleSite_QSAR1_MolGpKa!$A77,Descriptors!$B$5:$B$53,0))</f>
        <v>0.95304999999999995</v>
      </c>
    </row>
    <row r="78" spans="1:33" x14ac:dyDescent="0.3">
      <c r="A78" t="s">
        <v>193</v>
      </c>
      <c r="B78" t="s">
        <v>194</v>
      </c>
      <c r="C78" s="38" t="s">
        <v>191</v>
      </c>
      <c r="D78" t="s">
        <v>195</v>
      </c>
      <c r="E78" t="s">
        <v>418</v>
      </c>
      <c r="G78" s="10">
        <v>18.152510681141052</v>
      </c>
      <c r="H78" t="s">
        <v>223</v>
      </c>
      <c r="L78" s="10">
        <f t="shared" ref="L78:L83" si="19">R78-10</f>
        <v>-9.0973879343999968</v>
      </c>
      <c r="M78">
        <f t="shared" si="16"/>
        <v>7.991201204843906E-10</v>
      </c>
      <c r="N78">
        <f t="shared" si="17"/>
        <v>10039.212636985669</v>
      </c>
      <c r="O78" s="10">
        <f t="shared" ref="O78:O83" si="20">N78/365</f>
        <v>27.50469215612512</v>
      </c>
      <c r="P78" s="10" t="s">
        <v>223</v>
      </c>
      <c r="R78">
        <f t="shared" si="18"/>
        <v>0.90261206560000318</v>
      </c>
      <c r="S78">
        <f>$S$3*INDEX(Descriptors!I$5:I$53,MATCH(SingleSite_QSAR1_MolGpKa!$A78,Descriptors!$B$5:$B$53,0))</f>
        <v>11.89212</v>
      </c>
      <c r="T78">
        <f>$T$3*INDEX(Descriptors!K$5:K$53,MATCH(SingleSite_QSAR1_MolGpKa!$A78,Descriptors!$B$5:$B$53,0))</f>
        <v>-4.0624753104</v>
      </c>
      <c r="U78">
        <f>$U$3*INDEX(Descriptors!T$5:T$53,MATCH(SingleSite_QSAR1_MolGpKa!$A78,Descriptors!$B$5:$B$53,0))</f>
        <v>-4.638642624</v>
      </c>
      <c r="V78">
        <f>$V$3*INDEX(Descriptors!O$5:O$53,MATCH(SingleSite_QSAR1_MolGpKa!$A78,Descriptors!$B$5:$B$53,0))</f>
        <v>-15.218112</v>
      </c>
      <c r="W78">
        <f>$W$3*INDEX(Descriptors!X$5:X$53,MATCH(SingleSite_QSAR1_MolGpKa!$A78,Descriptors!$B$5:$B$53,0))</f>
        <v>-11.799474</v>
      </c>
      <c r="X78">
        <f>$X$3*INDEX(Descriptors!Y$5:Y$53,MATCH(SingleSite_QSAR1_MolGpKa!$A78,Descriptors!$B$5:$B$53,0))</f>
        <v>8.7116399999999992</v>
      </c>
      <c r="Y78">
        <f>$Y$3*INDEX(Descriptors!AA$5:AA$53,MATCH(SingleSite_QSAR1_MolGpKa!$A78,Descriptors!$B$5:$B$53,0))</f>
        <v>24.462892000000004</v>
      </c>
      <c r="Z78">
        <f>$Z$3*INDEX(Descriptors!AB$5:AB$53,MATCH(SingleSite_QSAR1_MolGpKa!$A78,Descriptors!$B$5:$B$53,0))</f>
        <v>-1.2536160000000001</v>
      </c>
      <c r="AA78">
        <f>$AA$3*INDEX(Descriptors!P$5:P$53,MATCH(SingleSite_QSAR1_MolGpKa!$A78,Descriptors!$B$5:$B$53,0))</f>
        <v>-6.0139999999999999E-2</v>
      </c>
      <c r="AB78">
        <f>$AB$3*INDEX(Descriptors!Q$5:Q$53,MATCH(SingleSite_QSAR1_MolGpKa!$A78,Descriptors!$B$5:$B$53,0))</f>
        <v>0.48971999999999999</v>
      </c>
      <c r="AC78">
        <f>$AC$3*INDEX(Descriptors!R$5:R$53,MATCH(SingleSite_QSAR1_MolGpKa!$A78,Descriptors!$B$5:$B$53,0))</f>
        <v>-0.28560000000000002</v>
      </c>
      <c r="AD78">
        <f>$AD$3*INDEX(Descriptors!AC$5:AC$53,MATCH(SingleSite_QSAR1_MolGpKa!$A78,Descriptors!$B$5:$B$53,0))</f>
        <v>0</v>
      </c>
      <c r="AE78">
        <f>$AE$3*INDEX(Descriptors!AD$5:AD$53,MATCH(SingleSite_QSAR1_MolGpKa!$A78,Descriptors!$B$5:$B$53,0))</f>
        <v>2.1829499999999999</v>
      </c>
      <c r="AF78">
        <f>$AF$3*INDEX(Descriptors!AE$5:AE$53,MATCH(SingleSite_QSAR1_MolGpKa!$A78,Descriptors!$B$5:$B$53,0))</f>
        <v>-2.1446700000000001</v>
      </c>
      <c r="AG78">
        <f>$AG$3*INDEX(Descriptors!Z$5:Z$53,MATCH(SingleSite_QSAR1_MolGpKa!$A78,Descriptors!$B$5:$B$53,0))</f>
        <v>1.32202</v>
      </c>
    </row>
    <row r="79" spans="1:33" x14ac:dyDescent="0.3">
      <c r="A79" t="s">
        <v>180</v>
      </c>
      <c r="B79" t="s">
        <v>181</v>
      </c>
      <c r="C79" s="38" t="s">
        <v>182</v>
      </c>
      <c r="D79" t="s">
        <v>183</v>
      </c>
      <c r="E79" t="s">
        <v>417</v>
      </c>
      <c r="G79" s="10">
        <v>1.5541666666666656</v>
      </c>
      <c r="H79" t="s">
        <v>159</v>
      </c>
      <c r="L79" s="10">
        <f t="shared" si="19"/>
        <v>-9.5391712703999954</v>
      </c>
      <c r="M79">
        <f t="shared" si="16"/>
        <v>2.8895401251026444E-10</v>
      </c>
      <c r="N79">
        <f t="shared" si="17"/>
        <v>27764.060939459774</v>
      </c>
      <c r="O79" s="10">
        <f t="shared" si="20"/>
        <v>76.065920382081572</v>
      </c>
      <c r="P79" s="10" t="s">
        <v>223</v>
      </c>
      <c r="R79">
        <f t="shared" si="18"/>
        <v>0.46082872960000465</v>
      </c>
      <c r="S79">
        <f>$S$3*INDEX(Descriptors!I$5:I$53,MATCH(SingleSite_QSAR1_MolGpKa!$A79,Descriptors!$B$5:$B$53,0))</f>
        <v>11.89212</v>
      </c>
      <c r="T79">
        <f>$T$3*INDEX(Descriptors!K$5:K$53,MATCH(SingleSite_QSAR1_MolGpKa!$A79,Descriptors!$B$5:$B$53,0))</f>
        <v>-4.0624753104</v>
      </c>
      <c r="U79">
        <f>$U$3*INDEX(Descriptors!T$5:T$53,MATCH(SingleSite_QSAR1_MolGpKa!$A79,Descriptors!$B$5:$B$53,0))</f>
        <v>-4.6298229600000003</v>
      </c>
      <c r="V79">
        <f>$V$3*INDEX(Descriptors!O$5:O$53,MATCH(SingleSite_QSAR1_MolGpKa!$A79,Descriptors!$B$5:$B$53,0))</f>
        <v>-15.218112</v>
      </c>
      <c r="W79">
        <f>$W$3*INDEX(Descriptors!X$5:X$53,MATCH(SingleSite_QSAR1_MolGpKa!$A79,Descriptors!$B$5:$B$53,0))</f>
        <v>-11.398520999999999</v>
      </c>
      <c r="X79">
        <f>$X$3*INDEX(Descriptors!Y$5:Y$53,MATCH(SingleSite_QSAR1_MolGpKa!$A79,Descriptors!$B$5:$B$53,0))</f>
        <v>8.5664460000000009</v>
      </c>
      <c r="Y79">
        <f>$Y$3*INDEX(Descriptors!AA$5:AA$53,MATCH(SingleSite_QSAR1_MolGpKa!$A79,Descriptors!$B$5:$B$53,0))</f>
        <v>24.29785</v>
      </c>
      <c r="Z79">
        <f>$Z$3*INDEX(Descriptors!AB$5:AB$53,MATCH(SingleSite_QSAR1_MolGpKa!$A79,Descriptors!$B$5:$B$53,0))</f>
        <v>-1.2536160000000001</v>
      </c>
      <c r="AA79">
        <f>$AA$3*INDEX(Descriptors!P$5:P$53,MATCH(SingleSite_QSAR1_MolGpKa!$A79,Descriptors!$B$5:$B$53,0))</f>
        <v>-6.0139999999999999E-2</v>
      </c>
      <c r="AB79">
        <f>$AB$3*INDEX(Descriptors!Q$5:Q$53,MATCH(SingleSite_QSAR1_MolGpKa!$A79,Descriptors!$B$5:$B$53,0))</f>
        <v>0.48971999999999999</v>
      </c>
      <c r="AC79">
        <f>$AC$3*INDEX(Descriptors!R$5:R$53,MATCH(SingleSite_QSAR1_MolGpKa!$A79,Descriptors!$B$5:$B$53,0))</f>
        <v>-0.28560000000000002</v>
      </c>
      <c r="AD79">
        <f>$AD$3*INDEX(Descriptors!AC$5:AC$53,MATCH(SingleSite_QSAR1_MolGpKa!$A79,Descriptors!$B$5:$B$53,0))</f>
        <v>0</v>
      </c>
      <c r="AE79">
        <f>$AE$3*INDEX(Descriptors!AD$5:AD$53,MATCH(SingleSite_QSAR1_MolGpKa!$A79,Descriptors!$B$5:$B$53,0))</f>
        <v>1.44285</v>
      </c>
      <c r="AF79">
        <f>$AF$3*INDEX(Descriptors!AE$5:AE$53,MATCH(SingleSite_QSAR1_MolGpKa!$A79,Descriptors!$B$5:$B$53,0))</f>
        <v>-1.41571</v>
      </c>
      <c r="AG79">
        <f>$AG$3*INDEX(Descriptors!Z$5:Z$53,MATCH(SingleSite_QSAR1_MolGpKa!$A79,Descriptors!$B$5:$B$53,0))</f>
        <v>0.79183999999999999</v>
      </c>
    </row>
    <row r="80" spans="1:33" x14ac:dyDescent="0.3">
      <c r="A80" t="s">
        <v>180</v>
      </c>
      <c r="B80" t="s">
        <v>181</v>
      </c>
      <c r="C80" s="38" t="s">
        <v>182</v>
      </c>
      <c r="D80" t="s">
        <v>183</v>
      </c>
      <c r="E80" t="s">
        <v>417</v>
      </c>
      <c r="G80" s="10">
        <v>39.08398718285013</v>
      </c>
      <c r="H80" t="s">
        <v>159</v>
      </c>
      <c r="L80" s="10">
        <f t="shared" si="19"/>
        <v>-9.5391712703999954</v>
      </c>
      <c r="M80">
        <f t="shared" si="16"/>
        <v>2.8895401251026444E-10</v>
      </c>
      <c r="N80">
        <f t="shared" si="17"/>
        <v>27764.060939459774</v>
      </c>
      <c r="O80" s="10">
        <f t="shared" si="20"/>
        <v>76.065920382081572</v>
      </c>
      <c r="P80" s="10" t="s">
        <v>223</v>
      </c>
      <c r="R80">
        <f t="shared" si="18"/>
        <v>0.46082872960000465</v>
      </c>
      <c r="S80">
        <f>$S$3*INDEX(Descriptors!I$5:I$53,MATCH(SingleSite_QSAR1_MolGpKa!$A80,Descriptors!$B$5:$B$53,0))</f>
        <v>11.89212</v>
      </c>
      <c r="T80">
        <f>$T$3*INDEX(Descriptors!K$5:K$53,MATCH(SingleSite_QSAR1_MolGpKa!$A80,Descriptors!$B$5:$B$53,0))</f>
        <v>-4.0624753104</v>
      </c>
      <c r="U80">
        <f>$U$3*INDEX(Descriptors!T$5:T$53,MATCH(SingleSite_QSAR1_MolGpKa!$A80,Descriptors!$B$5:$B$53,0))</f>
        <v>-4.6298229600000003</v>
      </c>
      <c r="V80">
        <f>$V$3*INDEX(Descriptors!O$5:O$53,MATCH(SingleSite_QSAR1_MolGpKa!$A80,Descriptors!$B$5:$B$53,0))</f>
        <v>-15.218112</v>
      </c>
      <c r="W80">
        <f>$W$3*INDEX(Descriptors!X$5:X$53,MATCH(SingleSite_QSAR1_MolGpKa!$A80,Descriptors!$B$5:$B$53,0))</f>
        <v>-11.398520999999999</v>
      </c>
      <c r="X80">
        <f>$X$3*INDEX(Descriptors!Y$5:Y$53,MATCH(SingleSite_QSAR1_MolGpKa!$A80,Descriptors!$B$5:$B$53,0))</f>
        <v>8.5664460000000009</v>
      </c>
      <c r="Y80">
        <f>$Y$3*INDEX(Descriptors!AA$5:AA$53,MATCH(SingleSite_QSAR1_MolGpKa!$A80,Descriptors!$B$5:$B$53,0))</f>
        <v>24.29785</v>
      </c>
      <c r="Z80">
        <f>$Z$3*INDEX(Descriptors!AB$5:AB$53,MATCH(SingleSite_QSAR1_MolGpKa!$A80,Descriptors!$B$5:$B$53,0))</f>
        <v>-1.2536160000000001</v>
      </c>
      <c r="AA80">
        <f>$AA$3*INDEX(Descriptors!P$5:P$53,MATCH(SingleSite_QSAR1_MolGpKa!$A80,Descriptors!$B$5:$B$53,0))</f>
        <v>-6.0139999999999999E-2</v>
      </c>
      <c r="AB80">
        <f>$AB$3*INDEX(Descriptors!Q$5:Q$53,MATCH(SingleSite_QSAR1_MolGpKa!$A80,Descriptors!$B$5:$B$53,0))</f>
        <v>0.48971999999999999</v>
      </c>
      <c r="AC80">
        <f>$AC$3*INDEX(Descriptors!R$5:R$53,MATCH(SingleSite_QSAR1_MolGpKa!$A80,Descriptors!$B$5:$B$53,0))</f>
        <v>-0.28560000000000002</v>
      </c>
      <c r="AD80">
        <f>$AD$3*INDEX(Descriptors!AC$5:AC$53,MATCH(SingleSite_QSAR1_MolGpKa!$A80,Descriptors!$B$5:$B$53,0))</f>
        <v>0</v>
      </c>
      <c r="AE80">
        <f>$AE$3*INDEX(Descriptors!AD$5:AD$53,MATCH(SingleSite_QSAR1_MolGpKa!$A80,Descriptors!$B$5:$B$53,0))</f>
        <v>1.44285</v>
      </c>
      <c r="AF80">
        <f>$AF$3*INDEX(Descriptors!AE$5:AE$53,MATCH(SingleSite_QSAR1_MolGpKa!$A80,Descriptors!$B$5:$B$53,0))</f>
        <v>-1.41571</v>
      </c>
      <c r="AG80">
        <f>$AG$3*INDEX(Descriptors!Z$5:Z$53,MATCH(SingleSite_QSAR1_MolGpKa!$A80,Descriptors!$B$5:$B$53,0))</f>
        <v>0.79183999999999999</v>
      </c>
    </row>
    <row r="81" spans="1:33" x14ac:dyDescent="0.3">
      <c r="A81" t="s">
        <v>184</v>
      </c>
      <c r="B81" t="s">
        <v>185</v>
      </c>
      <c r="C81" s="38" t="s">
        <v>182</v>
      </c>
      <c r="D81" t="s">
        <v>186</v>
      </c>
      <c r="E81" t="s">
        <v>417</v>
      </c>
      <c r="G81" s="10">
        <v>3.9071292994660705</v>
      </c>
      <c r="H81" t="s">
        <v>159</v>
      </c>
      <c r="L81" s="10">
        <f t="shared" si="19"/>
        <v>-9.3545981023999971</v>
      </c>
      <c r="M81">
        <f t="shared" si="16"/>
        <v>4.4197926728915378E-10</v>
      </c>
      <c r="N81">
        <f t="shared" si="17"/>
        <v>18151.387193435618</v>
      </c>
      <c r="O81" s="10">
        <f t="shared" si="20"/>
        <v>49.729827927220867</v>
      </c>
      <c r="P81" s="10" t="s">
        <v>223</v>
      </c>
      <c r="R81">
        <f t="shared" si="18"/>
        <v>0.64540189760000288</v>
      </c>
      <c r="S81">
        <f>$S$3*INDEX(Descriptors!I$5:I$53,MATCH(SingleSite_QSAR1_MolGpKa!$A81,Descriptors!$B$5:$B$53,0))</f>
        <v>11.89212</v>
      </c>
      <c r="T81">
        <f>$T$3*INDEX(Descriptors!K$5:K$53,MATCH(SingleSite_QSAR1_MolGpKa!$A81,Descriptors!$B$5:$B$53,0))</f>
        <v>-4.0624753104</v>
      </c>
      <c r="U81">
        <f>$U$3*INDEX(Descriptors!T$5:T$53,MATCH(SingleSite_QSAR1_MolGpKa!$A81,Descriptors!$B$5:$B$53,0))</f>
        <v>-4.6308937920000002</v>
      </c>
      <c r="V81">
        <f>$V$3*INDEX(Descriptors!O$5:O$53,MATCH(SingleSite_QSAR1_MolGpKa!$A81,Descriptors!$B$5:$B$53,0))</f>
        <v>-15.218112</v>
      </c>
      <c r="W81">
        <f>$W$3*INDEX(Descriptors!X$5:X$53,MATCH(SingleSite_QSAR1_MolGpKa!$A81,Descriptors!$B$5:$B$53,0))</f>
        <v>-11.513078999999999</v>
      </c>
      <c r="X81">
        <f>$X$3*INDEX(Descriptors!Y$5:Y$53,MATCH(SingleSite_QSAR1_MolGpKa!$A81,Descriptors!$B$5:$B$53,0))</f>
        <v>8.5941020000000012</v>
      </c>
      <c r="Y81">
        <f>$Y$3*INDEX(Descriptors!AA$5:AA$53,MATCH(SingleSite_QSAR1_MolGpKa!$A81,Descriptors!$B$5:$B$53,0))</f>
        <v>24.334526</v>
      </c>
      <c r="Z81">
        <f>$Z$3*INDEX(Descriptors!AB$5:AB$53,MATCH(SingleSite_QSAR1_MolGpKa!$A81,Descriptors!$B$5:$B$53,0))</f>
        <v>-1.2536160000000001</v>
      </c>
      <c r="AA81">
        <f>$AA$3*INDEX(Descriptors!P$5:P$53,MATCH(SingleSite_QSAR1_MolGpKa!$A81,Descriptors!$B$5:$B$53,0))</f>
        <v>-6.0139999999999999E-2</v>
      </c>
      <c r="AB81">
        <f>$AB$3*INDEX(Descriptors!Q$5:Q$53,MATCH(SingleSite_QSAR1_MolGpKa!$A81,Descriptors!$B$5:$B$53,0))</f>
        <v>0.48971999999999999</v>
      </c>
      <c r="AC81">
        <f>$AC$3*INDEX(Descriptors!R$5:R$53,MATCH(SingleSite_QSAR1_MolGpKa!$A81,Descriptors!$B$5:$B$53,0))</f>
        <v>-0.28560000000000002</v>
      </c>
      <c r="AD81">
        <f>$AD$3*INDEX(Descriptors!AC$5:AC$53,MATCH(SingleSite_QSAR1_MolGpKa!$A81,Descriptors!$B$5:$B$53,0))</f>
        <v>0</v>
      </c>
      <c r="AE81">
        <f>$AE$3*INDEX(Descriptors!AD$5:AD$53,MATCH(SingleSite_QSAR1_MolGpKa!$A81,Descriptors!$B$5:$B$53,0))</f>
        <v>1.7447999999999999</v>
      </c>
      <c r="AF81">
        <f>$AF$3*INDEX(Descriptors!AE$5:AE$53,MATCH(SingleSite_QSAR1_MolGpKa!$A81,Descriptors!$B$5:$B$53,0))</f>
        <v>-1.6689700000000001</v>
      </c>
      <c r="AG81">
        <f>$AG$3*INDEX(Descriptors!Z$5:Z$53,MATCH(SingleSite_QSAR1_MolGpKa!$A81,Descriptors!$B$5:$B$53,0))</f>
        <v>0.97902000000000011</v>
      </c>
    </row>
    <row r="82" spans="1:33" x14ac:dyDescent="0.3">
      <c r="A82" t="s">
        <v>184</v>
      </c>
      <c r="B82" t="s">
        <v>185</v>
      </c>
      <c r="C82" s="38" t="s">
        <v>182</v>
      </c>
      <c r="D82" t="s">
        <v>186</v>
      </c>
      <c r="E82" t="s">
        <v>417</v>
      </c>
      <c r="G82" s="10">
        <v>10.203547934889393</v>
      </c>
      <c r="H82" t="s">
        <v>159</v>
      </c>
      <c r="L82" s="10">
        <f t="shared" si="19"/>
        <v>-9.3545981023999971</v>
      </c>
      <c r="M82">
        <f t="shared" si="16"/>
        <v>4.4197926728915378E-10</v>
      </c>
      <c r="N82">
        <f t="shared" si="17"/>
        <v>18151.387193435618</v>
      </c>
      <c r="O82" s="10">
        <f t="shared" si="20"/>
        <v>49.729827927220867</v>
      </c>
      <c r="P82" s="10" t="s">
        <v>223</v>
      </c>
      <c r="R82">
        <f t="shared" si="18"/>
        <v>0.64540189760000288</v>
      </c>
      <c r="S82">
        <f>$S$3*INDEX(Descriptors!I$5:I$53,MATCH(SingleSite_QSAR1_MolGpKa!$A82,Descriptors!$B$5:$B$53,0))</f>
        <v>11.89212</v>
      </c>
      <c r="T82">
        <f>$T$3*INDEX(Descriptors!K$5:K$53,MATCH(SingleSite_QSAR1_MolGpKa!$A82,Descriptors!$B$5:$B$53,0))</f>
        <v>-4.0624753104</v>
      </c>
      <c r="U82">
        <f>$U$3*INDEX(Descriptors!T$5:T$53,MATCH(SingleSite_QSAR1_MolGpKa!$A82,Descriptors!$B$5:$B$53,0))</f>
        <v>-4.6308937920000002</v>
      </c>
      <c r="V82">
        <f>$V$3*INDEX(Descriptors!O$5:O$53,MATCH(SingleSite_QSAR1_MolGpKa!$A82,Descriptors!$B$5:$B$53,0))</f>
        <v>-15.218112</v>
      </c>
      <c r="W82">
        <f>$W$3*INDEX(Descriptors!X$5:X$53,MATCH(SingleSite_QSAR1_MolGpKa!$A82,Descriptors!$B$5:$B$53,0))</f>
        <v>-11.513078999999999</v>
      </c>
      <c r="X82">
        <f>$X$3*INDEX(Descriptors!Y$5:Y$53,MATCH(SingleSite_QSAR1_MolGpKa!$A82,Descriptors!$B$5:$B$53,0))</f>
        <v>8.5941020000000012</v>
      </c>
      <c r="Y82">
        <f>$Y$3*INDEX(Descriptors!AA$5:AA$53,MATCH(SingleSite_QSAR1_MolGpKa!$A82,Descriptors!$B$5:$B$53,0))</f>
        <v>24.334526</v>
      </c>
      <c r="Z82">
        <f>$Z$3*INDEX(Descriptors!AB$5:AB$53,MATCH(SingleSite_QSAR1_MolGpKa!$A82,Descriptors!$B$5:$B$53,0))</f>
        <v>-1.2536160000000001</v>
      </c>
      <c r="AA82">
        <f>$AA$3*INDEX(Descriptors!P$5:P$53,MATCH(SingleSite_QSAR1_MolGpKa!$A82,Descriptors!$B$5:$B$53,0))</f>
        <v>-6.0139999999999999E-2</v>
      </c>
      <c r="AB82">
        <f>$AB$3*INDEX(Descriptors!Q$5:Q$53,MATCH(SingleSite_QSAR1_MolGpKa!$A82,Descriptors!$B$5:$B$53,0))</f>
        <v>0.48971999999999999</v>
      </c>
      <c r="AC82">
        <f>$AC$3*INDEX(Descriptors!R$5:R$53,MATCH(SingleSite_QSAR1_MolGpKa!$A82,Descriptors!$B$5:$B$53,0))</f>
        <v>-0.28560000000000002</v>
      </c>
      <c r="AD82">
        <f>$AD$3*INDEX(Descriptors!AC$5:AC$53,MATCH(SingleSite_QSAR1_MolGpKa!$A82,Descriptors!$B$5:$B$53,0))</f>
        <v>0</v>
      </c>
      <c r="AE82">
        <f>$AE$3*INDEX(Descriptors!AD$5:AD$53,MATCH(SingleSite_QSAR1_MolGpKa!$A82,Descriptors!$B$5:$B$53,0))</f>
        <v>1.7447999999999999</v>
      </c>
      <c r="AF82">
        <f>$AF$3*INDEX(Descriptors!AE$5:AE$53,MATCH(SingleSite_QSAR1_MolGpKa!$A82,Descriptors!$B$5:$B$53,0))</f>
        <v>-1.6689700000000001</v>
      </c>
      <c r="AG82">
        <f>$AG$3*INDEX(Descriptors!Z$5:Z$53,MATCH(SingleSite_QSAR1_MolGpKa!$A82,Descriptors!$B$5:$B$53,0))</f>
        <v>0.97902000000000011</v>
      </c>
    </row>
    <row r="83" spans="1:33" x14ac:dyDescent="0.3">
      <c r="A83" t="s">
        <v>187</v>
      </c>
      <c r="B83" t="s">
        <v>188</v>
      </c>
      <c r="C83" s="38" t="s">
        <v>182</v>
      </c>
      <c r="D83" t="s">
        <v>189</v>
      </c>
      <c r="E83" t="s">
        <v>417</v>
      </c>
      <c r="G83" s="10">
        <v>4.5452304984500165</v>
      </c>
      <c r="H83" t="s">
        <v>223</v>
      </c>
      <c r="L83" s="10">
        <f t="shared" si="19"/>
        <v>-9.1305171503999976</v>
      </c>
      <c r="M83">
        <f t="shared" si="16"/>
        <v>7.4042802718167065E-10</v>
      </c>
      <c r="N83">
        <f t="shared" si="17"/>
        <v>10834.998835164302</v>
      </c>
      <c r="O83" s="10">
        <f t="shared" si="20"/>
        <v>29.684928315518636</v>
      </c>
      <c r="P83" s="10" t="s">
        <v>223</v>
      </c>
      <c r="R83">
        <f t="shared" si="18"/>
        <v>0.86948284960000244</v>
      </c>
      <c r="S83">
        <f>$S$3*INDEX(Descriptors!I$5:I$53,MATCH(SingleSite_QSAR1_MolGpKa!$A83,Descriptors!$B$5:$B$53,0))</f>
        <v>11.89212</v>
      </c>
      <c r="T83">
        <f>$T$3*INDEX(Descriptors!K$5:K$53,MATCH(SingleSite_QSAR1_MolGpKa!$A83,Descriptors!$B$5:$B$53,0))</f>
        <v>-4.0624753104</v>
      </c>
      <c r="U83">
        <f>$U$3*INDEX(Descriptors!T$5:T$53,MATCH(SingleSite_QSAR1_MolGpKa!$A83,Descriptors!$B$5:$B$53,0))</f>
        <v>-4.63505784</v>
      </c>
      <c r="V83">
        <f>$V$3*INDEX(Descriptors!O$5:O$53,MATCH(SingleSite_QSAR1_MolGpKa!$A83,Descriptors!$B$5:$B$53,0))</f>
        <v>-15.218112</v>
      </c>
      <c r="W83">
        <f>$W$3*INDEX(Descriptors!X$5:X$53,MATCH(SingleSite_QSAR1_MolGpKa!$A83,Descriptors!$B$5:$B$53,0))</f>
        <v>-11.570357999999999</v>
      </c>
      <c r="X83">
        <f>$X$3*INDEX(Descriptors!Y$5:Y$53,MATCH(SingleSite_QSAR1_MolGpKa!$A83,Descriptors!$B$5:$B$53,0))</f>
        <v>8.6079299999999996</v>
      </c>
      <c r="Y83">
        <f>$Y$3*INDEX(Descriptors!AA$5:AA$53,MATCH(SingleSite_QSAR1_MolGpKa!$A83,Descriptors!$B$5:$B$53,0))</f>
        <v>24.371202</v>
      </c>
      <c r="Z83">
        <f>$Z$3*INDEX(Descriptors!AB$5:AB$53,MATCH(SingleSite_QSAR1_MolGpKa!$A83,Descriptors!$B$5:$B$53,0))</f>
        <v>-1.2536160000000001</v>
      </c>
      <c r="AA83">
        <f>$AA$3*INDEX(Descriptors!P$5:P$53,MATCH(SingleSite_QSAR1_MolGpKa!$A83,Descriptors!$B$5:$B$53,0))</f>
        <v>-6.0139999999999999E-2</v>
      </c>
      <c r="AB83">
        <f>$AB$3*INDEX(Descriptors!Q$5:Q$53,MATCH(SingleSite_QSAR1_MolGpKa!$A83,Descriptors!$B$5:$B$53,0))</f>
        <v>0.48971999999999999</v>
      </c>
      <c r="AC83">
        <f>$AC$3*INDEX(Descriptors!R$5:R$53,MATCH(SingleSite_QSAR1_MolGpKa!$A83,Descriptors!$B$5:$B$53,0))</f>
        <v>-0.28560000000000002</v>
      </c>
      <c r="AD83">
        <f>$AD$3*INDEX(Descriptors!AC$5:AC$53,MATCH(SingleSite_QSAR1_MolGpKa!$A83,Descriptors!$B$5:$B$53,0))</f>
        <v>0</v>
      </c>
      <c r="AE83">
        <f>$AE$3*INDEX(Descriptors!AD$5:AD$53,MATCH(SingleSite_QSAR1_MolGpKa!$A83,Descriptors!$B$5:$B$53,0))</f>
        <v>2.0467499999999998</v>
      </c>
      <c r="AF83">
        <f>$AF$3*INDEX(Descriptors!AE$5:AE$53,MATCH(SingleSite_QSAR1_MolGpKa!$A83,Descriptors!$B$5:$B$53,0))</f>
        <v>-1.9235700000000002</v>
      </c>
      <c r="AG83">
        <f>$AG$3*INDEX(Descriptors!Z$5:Z$53,MATCH(SingleSite_QSAR1_MolGpKa!$A83,Descriptors!$B$5:$B$53,0))</f>
        <v>1.16669</v>
      </c>
    </row>
    <row r="84" spans="1:33" x14ac:dyDescent="0.3">
      <c r="I84" t="s">
        <v>334</v>
      </c>
      <c r="M84"/>
      <c r="N84"/>
      <c r="P84"/>
    </row>
    <row r="85" spans="1:33" x14ac:dyDescent="0.3">
      <c r="I85" s="13" t="s">
        <v>330</v>
      </c>
      <c r="J85" s="10" t="s">
        <v>370</v>
      </c>
      <c r="L85" s="10" t="s">
        <v>96</v>
      </c>
      <c r="M85"/>
      <c r="N85"/>
      <c r="P85"/>
    </row>
    <row r="86" spans="1:33" x14ac:dyDescent="0.3">
      <c r="A86" s="1" t="s">
        <v>249</v>
      </c>
      <c r="J86" s="10" t="s">
        <v>333</v>
      </c>
      <c r="L86" s="10" t="s">
        <v>333</v>
      </c>
      <c r="M86"/>
      <c r="N86"/>
      <c r="P86"/>
    </row>
    <row r="87" spans="1:33" x14ac:dyDescent="0.3">
      <c r="A87" t="s">
        <v>250</v>
      </c>
      <c r="B87" t="s">
        <v>251</v>
      </c>
      <c r="C87" s="38" t="s">
        <v>191</v>
      </c>
      <c r="D87" t="s">
        <v>252</v>
      </c>
      <c r="E87" t="s">
        <v>249</v>
      </c>
      <c r="G87" s="10">
        <v>54.99999999999995</v>
      </c>
      <c r="H87" t="s">
        <v>223</v>
      </c>
      <c r="I87">
        <v>-4.3983438353844733</v>
      </c>
      <c r="J87" s="10">
        <f t="shared" ref="J87:J112" si="21">I87-5</f>
        <v>-9.3983438353844733</v>
      </c>
      <c r="L87" s="10">
        <f>R87-5</f>
        <v>-4.1719351503999942</v>
      </c>
      <c r="M87">
        <f t="shared" ref="M87:M112" si="22">10^(L87)</f>
        <v>6.7307715382072033E-5</v>
      </c>
      <c r="N87">
        <f t="shared" ref="N87:N112" si="23">(LN(2)/(M87))/(60*60*24)</f>
        <v>0.11919193463181003</v>
      </c>
      <c r="O87" s="10">
        <f t="shared" ref="O87:O112" si="24">N87</f>
        <v>0.11919193463181003</v>
      </c>
      <c r="P87" s="10" t="s">
        <v>159</v>
      </c>
      <c r="R87">
        <f t="shared" ref="R87:R112" si="25">-8.696+SUM(S87:AG87)</f>
        <v>0.82806484960000581</v>
      </c>
      <c r="S87">
        <f>$S$3*INDEX(Descriptors!I$5:I$53,MATCH(SingleSite_QSAR1_MolGpKa!$A87,Descriptors!$B$5:$B$53,0))</f>
        <v>11.89212</v>
      </c>
      <c r="T87">
        <f>$T$3*INDEX(Descriptors!K$5:K$53,MATCH(SingleSite_QSAR1_MolGpKa!$A87,Descriptors!$B$5:$B$53,0))</f>
        <v>-4.0624753104</v>
      </c>
      <c r="U87">
        <f>$U$3*INDEX(Descriptors!T$5:T$53,MATCH(SingleSite_QSAR1_MolGpKa!$A87,Descriptors!$B$5:$B$53,0))</f>
        <v>-4.63505784</v>
      </c>
      <c r="V87">
        <f>$V$3*INDEX(Descriptors!O$5:O$53,MATCH(SingleSite_QSAR1_MolGpKa!$A87,Descriptors!$B$5:$B$53,0))</f>
        <v>-15.218112</v>
      </c>
      <c r="W87">
        <f>$W$3*INDEX(Descriptors!X$5:X$53,MATCH(SingleSite_QSAR1_MolGpKa!$A87,Descriptors!$B$5:$B$53,0))</f>
        <v>-11.570357999999999</v>
      </c>
      <c r="X87">
        <f>$X$3*INDEX(Descriptors!Y$5:Y$53,MATCH(SingleSite_QSAR1_MolGpKa!$A87,Descriptors!$B$5:$B$53,0))</f>
        <v>8.6079299999999996</v>
      </c>
      <c r="Y87">
        <f>$Y$3*INDEX(Descriptors!AA$5:AA$53,MATCH(SingleSite_QSAR1_MolGpKa!$A87,Descriptors!$B$5:$B$53,0))</f>
        <v>24.352864000000004</v>
      </c>
      <c r="Z87">
        <f>$Z$3*INDEX(Descriptors!AB$5:AB$53,MATCH(SingleSite_QSAR1_MolGpKa!$A87,Descriptors!$B$5:$B$53,0))</f>
        <v>-1.2536160000000001</v>
      </c>
      <c r="AA87">
        <f>$AA$3*INDEX(Descriptors!P$5:P$53,MATCH(SingleSite_QSAR1_MolGpKa!$A87,Descriptors!$B$5:$B$53,0))</f>
        <v>-6.0139999999999999E-2</v>
      </c>
      <c r="AB87">
        <f>$AB$3*INDEX(Descriptors!Q$5:Q$53,MATCH(SingleSite_QSAR1_MolGpKa!$A87,Descriptors!$B$5:$B$53,0))</f>
        <v>0.48971999999999999</v>
      </c>
      <c r="AC87">
        <f>$AC$3*INDEX(Descriptors!R$5:R$53,MATCH(SingleSite_QSAR1_MolGpKa!$A87,Descriptors!$B$5:$B$53,0))</f>
        <v>-0.28560000000000002</v>
      </c>
      <c r="AD87">
        <f>$AD$3*INDEX(Descriptors!AC$5:AC$53,MATCH(SingleSite_QSAR1_MolGpKa!$A87,Descriptors!$B$5:$B$53,0))</f>
        <v>0</v>
      </c>
      <c r="AE87">
        <f>$AE$3*INDEX(Descriptors!AD$5:AD$53,MATCH(SingleSite_QSAR1_MolGpKa!$A87,Descriptors!$B$5:$B$53,0))</f>
        <v>1.8956999999999999</v>
      </c>
      <c r="AF87">
        <f>$AF$3*INDEX(Descriptors!AE$5:AE$53,MATCH(SingleSite_QSAR1_MolGpKa!$A87,Descriptors!$B$5:$B$53,0))</f>
        <v>-1.7956000000000001</v>
      </c>
      <c r="AG87">
        <f>$AG$3*INDEX(Descriptors!Z$5:Z$53,MATCH(SingleSite_QSAR1_MolGpKa!$A87,Descriptors!$B$5:$B$53,0))</f>
        <v>1.16669</v>
      </c>
    </row>
    <row r="88" spans="1:33" x14ac:dyDescent="0.3">
      <c r="A88" t="s">
        <v>253</v>
      </c>
      <c r="B88" t="s">
        <v>254</v>
      </c>
      <c r="C88" s="38" t="s">
        <v>191</v>
      </c>
      <c r="D88" t="s">
        <v>255</v>
      </c>
      <c r="E88" t="s">
        <v>249</v>
      </c>
      <c r="G88" s="10">
        <v>7.2440025989217656</v>
      </c>
      <c r="H88" t="s">
        <v>159</v>
      </c>
      <c r="I88">
        <v>1.1321550084303966</v>
      </c>
      <c r="J88" s="10">
        <f t="shared" si="21"/>
        <v>-3.8678449915696032</v>
      </c>
      <c r="L88" s="10">
        <f t="shared" ref="L88:L112" si="26">R88-5</f>
        <v>-4.9202441023999981</v>
      </c>
      <c r="M88">
        <f t="shared" si="22"/>
        <v>1.2015888718709811E-5</v>
      </c>
      <c r="N88">
        <f t="shared" si="23"/>
        <v>0.6676607115663945</v>
      </c>
      <c r="O88" s="10">
        <f t="shared" si="24"/>
        <v>0.6676607115663945</v>
      </c>
      <c r="P88" s="10" t="s">
        <v>159</v>
      </c>
      <c r="R88">
        <f t="shared" si="25"/>
        <v>7.9755897600001902E-2</v>
      </c>
      <c r="S88">
        <f>$S$3*INDEX(Descriptors!I$5:I$53,MATCH(SingleSite_QSAR1_MolGpKa!$A88,Descriptors!$B$5:$B$53,0))</f>
        <v>11.839499999999999</v>
      </c>
      <c r="T88">
        <f>$T$3*INDEX(Descriptors!K$5:K$53,MATCH(SingleSite_QSAR1_MolGpKa!$A88,Descriptors!$B$5:$B$53,0))</f>
        <v>-4.0624753104</v>
      </c>
      <c r="U88">
        <f>$U$3*INDEX(Descriptors!T$5:T$53,MATCH(SingleSite_QSAR1_MolGpKa!$A88,Descriptors!$B$5:$B$53,0))</f>
        <v>-4.6308937920000002</v>
      </c>
      <c r="V88">
        <f>$V$3*INDEX(Descriptors!O$5:O$53,MATCH(SingleSite_QSAR1_MolGpKa!$A88,Descriptors!$B$5:$B$53,0))</f>
        <v>-15.218112</v>
      </c>
      <c r="W88">
        <f>$W$3*INDEX(Descriptors!X$5:X$53,MATCH(SingleSite_QSAR1_MolGpKa!$A88,Descriptors!$B$5:$B$53,0))</f>
        <v>-11.513078999999999</v>
      </c>
      <c r="X88">
        <f>$X$3*INDEX(Descriptors!Y$5:Y$53,MATCH(SingleSite_QSAR1_MolGpKa!$A88,Descriptors!$B$5:$B$53,0))</f>
        <v>8.5941020000000012</v>
      </c>
      <c r="Y88">
        <f>$Y$3*INDEX(Descriptors!AA$5:AA$53,MATCH(SingleSite_QSAR1_MolGpKa!$A88,Descriptors!$B$5:$B$53,0))</f>
        <v>25.141398000000002</v>
      </c>
      <c r="Z88">
        <f>$Z$3*INDEX(Descriptors!AB$5:AB$53,MATCH(SingleSite_QSAR1_MolGpKa!$A88,Descriptors!$B$5:$B$53,0))</f>
        <v>-1.619254</v>
      </c>
      <c r="AA88">
        <f>$AA$3*INDEX(Descriptors!P$5:P$53,MATCH(SingleSite_QSAR1_MolGpKa!$A88,Descriptors!$B$5:$B$53,0))</f>
        <v>-6.0139999999999999E-2</v>
      </c>
      <c r="AB88">
        <f>$AB$3*INDEX(Descriptors!Q$5:Q$53,MATCH(SingleSite_QSAR1_MolGpKa!$A88,Descriptors!$B$5:$B$53,0))</f>
        <v>0.48971999999999999</v>
      </c>
      <c r="AC88">
        <f>$AC$3*INDEX(Descriptors!R$5:R$53,MATCH(SingleSite_QSAR1_MolGpKa!$A88,Descriptors!$B$5:$B$53,0))</f>
        <v>-0.28560000000000002</v>
      </c>
      <c r="AD88">
        <f>$AD$3*INDEX(Descriptors!AC$5:AC$53,MATCH(SingleSite_QSAR1_MolGpKa!$A88,Descriptors!$B$5:$B$53,0))</f>
        <v>0</v>
      </c>
      <c r="AE88">
        <f>$AE$3*INDEX(Descriptors!AD$5:AD$53,MATCH(SingleSite_QSAR1_MolGpKa!$A88,Descriptors!$B$5:$B$53,0))</f>
        <v>2.0420999999999996</v>
      </c>
      <c r="AF88">
        <f>$AF$3*INDEX(Descriptors!AE$5:AE$53,MATCH(SingleSite_QSAR1_MolGpKa!$A88,Descriptors!$B$5:$B$53,0))</f>
        <v>-2.9205300000000003</v>
      </c>
      <c r="AG88">
        <f>$AG$3*INDEX(Descriptors!Z$5:Z$53,MATCH(SingleSite_QSAR1_MolGpKa!$A88,Descriptors!$B$5:$B$53,0))</f>
        <v>0.97902000000000011</v>
      </c>
    </row>
    <row r="89" spans="1:33" x14ac:dyDescent="0.3">
      <c r="A89" t="s">
        <v>253</v>
      </c>
      <c r="B89" t="s">
        <v>254</v>
      </c>
      <c r="C89" s="38" t="s">
        <v>191</v>
      </c>
      <c r="D89" t="s">
        <v>255</v>
      </c>
      <c r="E89" t="s">
        <v>249</v>
      </c>
      <c r="G89" s="10">
        <v>52.602233854140579</v>
      </c>
      <c r="H89" t="s">
        <v>159</v>
      </c>
      <c r="I89">
        <v>-0.81669246912222238</v>
      </c>
      <c r="J89" s="10">
        <f t="shared" si="21"/>
        <v>-5.8166924691222226</v>
      </c>
      <c r="L89" s="10">
        <f t="shared" si="26"/>
        <v>-4.9202441023999981</v>
      </c>
      <c r="M89">
        <f t="shared" si="22"/>
        <v>1.2015888718709811E-5</v>
      </c>
      <c r="N89">
        <f t="shared" si="23"/>
        <v>0.6676607115663945</v>
      </c>
      <c r="O89" s="10">
        <f t="shared" si="24"/>
        <v>0.6676607115663945</v>
      </c>
      <c r="P89" s="10" t="s">
        <v>159</v>
      </c>
      <c r="R89">
        <f t="shared" si="25"/>
        <v>7.9755897600001902E-2</v>
      </c>
      <c r="S89">
        <f>$S$3*INDEX(Descriptors!I$5:I$53,MATCH(SingleSite_QSAR1_MolGpKa!$A89,Descriptors!$B$5:$B$53,0))</f>
        <v>11.839499999999999</v>
      </c>
      <c r="T89">
        <f>$T$3*INDEX(Descriptors!K$5:K$53,MATCH(SingleSite_QSAR1_MolGpKa!$A89,Descriptors!$B$5:$B$53,0))</f>
        <v>-4.0624753104</v>
      </c>
      <c r="U89">
        <f>$U$3*INDEX(Descriptors!T$5:T$53,MATCH(SingleSite_QSAR1_MolGpKa!$A89,Descriptors!$B$5:$B$53,0))</f>
        <v>-4.6308937920000002</v>
      </c>
      <c r="V89">
        <f>$V$3*INDEX(Descriptors!O$5:O$53,MATCH(SingleSite_QSAR1_MolGpKa!$A89,Descriptors!$B$5:$B$53,0))</f>
        <v>-15.218112</v>
      </c>
      <c r="W89">
        <f>$W$3*INDEX(Descriptors!X$5:X$53,MATCH(SingleSite_QSAR1_MolGpKa!$A89,Descriptors!$B$5:$B$53,0))</f>
        <v>-11.513078999999999</v>
      </c>
      <c r="X89">
        <f>$X$3*INDEX(Descriptors!Y$5:Y$53,MATCH(SingleSite_QSAR1_MolGpKa!$A89,Descriptors!$B$5:$B$53,0))</f>
        <v>8.5941020000000012</v>
      </c>
      <c r="Y89">
        <f>$Y$3*INDEX(Descriptors!AA$5:AA$53,MATCH(SingleSite_QSAR1_MolGpKa!$A89,Descriptors!$B$5:$B$53,0))</f>
        <v>25.141398000000002</v>
      </c>
      <c r="Z89">
        <f>$Z$3*INDEX(Descriptors!AB$5:AB$53,MATCH(SingleSite_QSAR1_MolGpKa!$A89,Descriptors!$B$5:$B$53,0))</f>
        <v>-1.619254</v>
      </c>
      <c r="AA89">
        <f>$AA$3*INDEX(Descriptors!P$5:P$53,MATCH(SingleSite_QSAR1_MolGpKa!$A89,Descriptors!$B$5:$B$53,0))</f>
        <v>-6.0139999999999999E-2</v>
      </c>
      <c r="AB89">
        <f>$AB$3*INDEX(Descriptors!Q$5:Q$53,MATCH(SingleSite_QSAR1_MolGpKa!$A89,Descriptors!$B$5:$B$53,0))</f>
        <v>0.48971999999999999</v>
      </c>
      <c r="AC89">
        <f>$AC$3*INDEX(Descriptors!R$5:R$53,MATCH(SingleSite_QSAR1_MolGpKa!$A89,Descriptors!$B$5:$B$53,0))</f>
        <v>-0.28560000000000002</v>
      </c>
      <c r="AD89">
        <f>$AD$3*INDEX(Descriptors!AC$5:AC$53,MATCH(SingleSite_QSAR1_MolGpKa!$A89,Descriptors!$B$5:$B$53,0))</f>
        <v>0</v>
      </c>
      <c r="AE89">
        <f>$AE$3*INDEX(Descriptors!AD$5:AD$53,MATCH(SingleSite_QSAR1_MolGpKa!$A89,Descriptors!$B$5:$B$53,0))</f>
        <v>2.0420999999999996</v>
      </c>
      <c r="AF89">
        <f>$AF$3*INDEX(Descriptors!AE$5:AE$53,MATCH(SingleSite_QSAR1_MolGpKa!$A89,Descriptors!$B$5:$B$53,0))</f>
        <v>-2.9205300000000003</v>
      </c>
      <c r="AG89">
        <f>$AG$3*INDEX(Descriptors!Z$5:Z$53,MATCH(SingleSite_QSAR1_MolGpKa!$A89,Descriptors!$B$5:$B$53,0))</f>
        <v>0.97902000000000011</v>
      </c>
    </row>
    <row r="90" spans="1:33" x14ac:dyDescent="0.3">
      <c r="A90" t="s">
        <v>253</v>
      </c>
      <c r="B90" t="s">
        <v>254</v>
      </c>
      <c r="C90" s="38" t="s">
        <v>191</v>
      </c>
      <c r="D90" s="4" t="s">
        <v>255</v>
      </c>
      <c r="E90" t="s">
        <v>249</v>
      </c>
      <c r="G90" s="10">
        <v>6.9697959856736267</v>
      </c>
      <c r="H90" t="s">
        <v>159</v>
      </c>
      <c r="I90">
        <v>-1.938908347395049</v>
      </c>
      <c r="J90" s="10">
        <f t="shared" si="21"/>
        <v>-6.9389083473950492</v>
      </c>
      <c r="L90" s="10">
        <f t="shared" si="26"/>
        <v>-4.9202441023999981</v>
      </c>
      <c r="M90">
        <f t="shared" si="22"/>
        <v>1.2015888718709811E-5</v>
      </c>
      <c r="N90">
        <f t="shared" si="23"/>
        <v>0.6676607115663945</v>
      </c>
      <c r="O90" s="10">
        <f t="shared" si="24"/>
        <v>0.6676607115663945</v>
      </c>
      <c r="P90" s="10" t="s">
        <v>159</v>
      </c>
      <c r="R90">
        <f t="shared" si="25"/>
        <v>7.9755897600001902E-2</v>
      </c>
      <c r="S90">
        <f>$S$3*INDEX(Descriptors!I$5:I$53,MATCH(SingleSite_QSAR1_MolGpKa!$A90,Descriptors!$B$5:$B$53,0))</f>
        <v>11.839499999999999</v>
      </c>
      <c r="T90">
        <f>$T$3*INDEX(Descriptors!K$5:K$53,MATCH(SingleSite_QSAR1_MolGpKa!$A90,Descriptors!$B$5:$B$53,0))</f>
        <v>-4.0624753104</v>
      </c>
      <c r="U90">
        <f>$U$3*INDEX(Descriptors!T$5:T$53,MATCH(SingleSite_QSAR1_MolGpKa!$A90,Descriptors!$B$5:$B$53,0))</f>
        <v>-4.6308937920000002</v>
      </c>
      <c r="V90">
        <f>$V$3*INDEX(Descriptors!O$5:O$53,MATCH(SingleSite_QSAR1_MolGpKa!$A90,Descriptors!$B$5:$B$53,0))</f>
        <v>-15.218112</v>
      </c>
      <c r="W90">
        <f>$W$3*INDEX(Descriptors!X$5:X$53,MATCH(SingleSite_QSAR1_MolGpKa!$A90,Descriptors!$B$5:$B$53,0))</f>
        <v>-11.513078999999999</v>
      </c>
      <c r="X90">
        <f>$X$3*INDEX(Descriptors!Y$5:Y$53,MATCH(SingleSite_QSAR1_MolGpKa!$A90,Descriptors!$B$5:$B$53,0))</f>
        <v>8.5941020000000012</v>
      </c>
      <c r="Y90">
        <f>$Y$3*INDEX(Descriptors!AA$5:AA$53,MATCH(SingleSite_QSAR1_MolGpKa!$A90,Descriptors!$B$5:$B$53,0))</f>
        <v>25.141398000000002</v>
      </c>
      <c r="Z90">
        <f>$Z$3*INDEX(Descriptors!AB$5:AB$53,MATCH(SingleSite_QSAR1_MolGpKa!$A90,Descriptors!$B$5:$B$53,0))</f>
        <v>-1.619254</v>
      </c>
      <c r="AA90">
        <f>$AA$3*INDEX(Descriptors!P$5:P$53,MATCH(SingleSite_QSAR1_MolGpKa!$A90,Descriptors!$B$5:$B$53,0))</f>
        <v>-6.0139999999999999E-2</v>
      </c>
      <c r="AB90">
        <f>$AB$3*INDEX(Descriptors!Q$5:Q$53,MATCH(SingleSite_QSAR1_MolGpKa!$A90,Descriptors!$B$5:$B$53,0))</f>
        <v>0.48971999999999999</v>
      </c>
      <c r="AC90">
        <f>$AC$3*INDEX(Descriptors!R$5:R$53,MATCH(SingleSite_QSAR1_MolGpKa!$A90,Descriptors!$B$5:$B$53,0))</f>
        <v>-0.28560000000000002</v>
      </c>
      <c r="AD90">
        <f>$AD$3*INDEX(Descriptors!AC$5:AC$53,MATCH(SingleSite_QSAR1_MolGpKa!$A90,Descriptors!$B$5:$B$53,0))</f>
        <v>0</v>
      </c>
      <c r="AE90">
        <f>$AE$3*INDEX(Descriptors!AD$5:AD$53,MATCH(SingleSite_QSAR1_MolGpKa!$A90,Descriptors!$B$5:$B$53,0))</f>
        <v>2.0420999999999996</v>
      </c>
      <c r="AF90">
        <f>$AF$3*INDEX(Descriptors!AE$5:AE$53,MATCH(SingleSite_QSAR1_MolGpKa!$A90,Descriptors!$B$5:$B$53,0))</f>
        <v>-2.9205300000000003</v>
      </c>
      <c r="AG90">
        <f>$AG$3*INDEX(Descriptors!Z$5:Z$53,MATCH(SingleSite_QSAR1_MolGpKa!$A90,Descriptors!$B$5:$B$53,0))</f>
        <v>0.97902000000000011</v>
      </c>
    </row>
    <row r="91" spans="1:33" x14ac:dyDescent="0.3">
      <c r="A91" t="s">
        <v>256</v>
      </c>
      <c r="B91" s="2" t="s">
        <v>181</v>
      </c>
      <c r="C91" s="38" t="s">
        <v>182</v>
      </c>
      <c r="D91" t="s">
        <v>183</v>
      </c>
      <c r="E91" t="s">
        <v>249</v>
      </c>
      <c r="G91" s="10">
        <v>120.12016132192434</v>
      </c>
      <c r="H91" t="s">
        <v>159</v>
      </c>
      <c r="I91">
        <v>-2.1753041882205593</v>
      </c>
      <c r="J91" s="10">
        <f t="shared" si="21"/>
        <v>-7.1753041882205597</v>
      </c>
      <c r="L91" s="10">
        <f t="shared" si="26"/>
        <v>-4.5391712703999954</v>
      </c>
      <c r="M91">
        <f t="shared" si="22"/>
        <v>2.8895401251026451E-5</v>
      </c>
      <c r="N91">
        <f t="shared" si="23"/>
        <v>0.27764060939459767</v>
      </c>
      <c r="O91" s="10">
        <f t="shared" si="24"/>
        <v>0.27764060939459767</v>
      </c>
      <c r="P91" s="10" t="s">
        <v>159</v>
      </c>
      <c r="R91">
        <f t="shared" si="25"/>
        <v>0.46082872960000465</v>
      </c>
      <c r="S91">
        <f>$S$3*INDEX(Descriptors!I$5:I$53,MATCH(SingleSite_QSAR1_MolGpKa!$A91,Descriptors!$B$5:$B$53,0))</f>
        <v>11.89212</v>
      </c>
      <c r="T91">
        <f>$T$3*INDEX(Descriptors!K$5:K$53,MATCH(SingleSite_QSAR1_MolGpKa!$A91,Descriptors!$B$5:$B$53,0))</f>
        <v>-4.0624753104</v>
      </c>
      <c r="U91">
        <f>$U$3*INDEX(Descriptors!T$5:T$53,MATCH(SingleSite_QSAR1_MolGpKa!$A91,Descriptors!$B$5:$B$53,0))</f>
        <v>-4.6298229600000003</v>
      </c>
      <c r="V91">
        <f>$V$3*INDEX(Descriptors!O$5:O$53,MATCH(SingleSite_QSAR1_MolGpKa!$A91,Descriptors!$B$5:$B$53,0))</f>
        <v>-15.218112</v>
      </c>
      <c r="W91">
        <f>$W$3*INDEX(Descriptors!X$5:X$53,MATCH(SingleSite_QSAR1_MolGpKa!$A91,Descriptors!$B$5:$B$53,0))</f>
        <v>-11.398520999999999</v>
      </c>
      <c r="X91">
        <f>$X$3*INDEX(Descriptors!Y$5:Y$53,MATCH(SingleSite_QSAR1_MolGpKa!$A91,Descriptors!$B$5:$B$53,0))</f>
        <v>8.5664460000000009</v>
      </c>
      <c r="Y91">
        <f>$Y$3*INDEX(Descriptors!AA$5:AA$53,MATCH(SingleSite_QSAR1_MolGpKa!$A91,Descriptors!$B$5:$B$53,0))</f>
        <v>24.29785</v>
      </c>
      <c r="Z91">
        <f>$Z$3*INDEX(Descriptors!AB$5:AB$53,MATCH(SingleSite_QSAR1_MolGpKa!$A91,Descriptors!$B$5:$B$53,0))</f>
        <v>-1.2536160000000001</v>
      </c>
      <c r="AA91">
        <f>$AA$3*INDEX(Descriptors!P$5:P$53,MATCH(SingleSite_QSAR1_MolGpKa!$A91,Descriptors!$B$5:$B$53,0))</f>
        <v>-6.0139999999999999E-2</v>
      </c>
      <c r="AB91">
        <f>$AB$3*INDEX(Descriptors!Q$5:Q$53,MATCH(SingleSite_QSAR1_MolGpKa!$A91,Descriptors!$B$5:$B$53,0))</f>
        <v>0.48971999999999999</v>
      </c>
      <c r="AC91">
        <f>$AC$3*INDEX(Descriptors!R$5:R$53,MATCH(SingleSite_QSAR1_MolGpKa!$A91,Descriptors!$B$5:$B$53,0))</f>
        <v>-0.28560000000000002</v>
      </c>
      <c r="AD91">
        <f>$AD$3*INDEX(Descriptors!AC$5:AC$53,MATCH(SingleSite_QSAR1_MolGpKa!$A91,Descriptors!$B$5:$B$53,0))</f>
        <v>0</v>
      </c>
      <c r="AE91">
        <f>$AE$3*INDEX(Descriptors!AD$5:AD$53,MATCH(SingleSite_QSAR1_MolGpKa!$A91,Descriptors!$B$5:$B$53,0))</f>
        <v>1.44285</v>
      </c>
      <c r="AF91">
        <f>$AF$3*INDEX(Descriptors!AE$5:AE$53,MATCH(SingleSite_QSAR1_MolGpKa!$A91,Descriptors!$B$5:$B$53,0))</f>
        <v>-1.41571</v>
      </c>
      <c r="AG91">
        <f>$AG$3*INDEX(Descriptors!Z$5:Z$53,MATCH(SingleSite_QSAR1_MolGpKa!$A91,Descriptors!$B$5:$B$53,0))</f>
        <v>0.79183999999999999</v>
      </c>
    </row>
    <row r="92" spans="1:33" x14ac:dyDescent="0.3">
      <c r="A92" t="s">
        <v>257</v>
      </c>
      <c r="B92" s="2" t="s">
        <v>258</v>
      </c>
      <c r="C92" s="38" t="s">
        <v>182</v>
      </c>
      <c r="D92" t="s">
        <v>259</v>
      </c>
      <c r="E92" t="s">
        <v>249</v>
      </c>
      <c r="G92" s="10">
        <v>46.316636003764316</v>
      </c>
      <c r="H92" t="s">
        <v>159</v>
      </c>
      <c r="I92">
        <v>-1.7614252903125418</v>
      </c>
      <c r="J92" s="10">
        <f t="shared" si="21"/>
        <v>-6.761425290312542</v>
      </c>
      <c r="L92" s="10">
        <f t="shared" si="26"/>
        <v>-4.980011270399995</v>
      </c>
      <c r="M92">
        <f t="shared" si="22"/>
        <v>1.0471013743129304E-5</v>
      </c>
      <c r="N92">
        <f t="shared" si="23"/>
        <v>0.76616620022111037</v>
      </c>
      <c r="O92" s="10">
        <f t="shared" si="24"/>
        <v>0.76616620022111037</v>
      </c>
      <c r="P92" s="10" t="s">
        <v>159</v>
      </c>
      <c r="R92">
        <f t="shared" si="25"/>
        <v>1.9988729600004973E-2</v>
      </c>
      <c r="S92">
        <f>$S$3*INDEX(Descriptors!I$5:I$53,MATCH(SingleSite_QSAR1_MolGpKa!$A92,Descriptors!$B$5:$B$53,0))</f>
        <v>11.909660000000001</v>
      </c>
      <c r="T92">
        <f>$T$3*INDEX(Descriptors!K$5:K$53,MATCH(SingleSite_QSAR1_MolGpKa!$A92,Descriptors!$B$5:$B$53,0))</f>
        <v>-4.0624753104</v>
      </c>
      <c r="U92">
        <f>$U$3*INDEX(Descriptors!T$5:T$53,MATCH(SingleSite_QSAR1_MolGpKa!$A92,Descriptors!$B$5:$B$53,0))</f>
        <v>-4.3450209600000003</v>
      </c>
      <c r="V92">
        <f>$V$3*INDEX(Descriptors!O$5:O$53,MATCH(SingleSite_QSAR1_MolGpKa!$A92,Descriptors!$B$5:$B$53,0))</f>
        <v>-15.218112</v>
      </c>
      <c r="W92">
        <f>$W$3*INDEX(Descriptors!X$5:X$53,MATCH(SingleSite_QSAR1_MolGpKa!$A92,Descriptors!$B$5:$B$53,0))</f>
        <v>-11.704008999999999</v>
      </c>
      <c r="X92">
        <f>$X$3*INDEX(Descriptors!Y$5:Y$53,MATCH(SingleSite_QSAR1_MolGpKa!$A92,Descriptors!$B$5:$B$53,0))</f>
        <v>8.6286719999999999</v>
      </c>
      <c r="Y92">
        <f>$Y$3*INDEX(Descriptors!AA$5:AA$53,MATCH(SingleSite_QSAR1_MolGpKa!$A92,Descriptors!$B$5:$B$53,0))</f>
        <v>24.206160000000004</v>
      </c>
      <c r="Z92">
        <f>$Z$3*INDEX(Descriptors!AB$5:AB$53,MATCH(SingleSite_QSAR1_MolGpKa!$A92,Descriptors!$B$5:$B$53,0))</f>
        <v>-1.2536160000000001</v>
      </c>
      <c r="AA92">
        <f>$AA$3*INDEX(Descriptors!P$5:P$53,MATCH(SingleSite_QSAR1_MolGpKa!$A92,Descriptors!$B$5:$B$53,0))</f>
        <v>-6.0139999999999999E-2</v>
      </c>
      <c r="AB92">
        <f>$AB$3*INDEX(Descriptors!Q$5:Q$53,MATCH(SingleSite_QSAR1_MolGpKa!$A92,Descriptors!$B$5:$B$53,0))</f>
        <v>0.48971999999999999</v>
      </c>
      <c r="AC92">
        <f>$AC$3*INDEX(Descriptors!R$5:R$53,MATCH(SingleSite_QSAR1_MolGpKa!$A92,Descriptors!$B$5:$B$53,0))</f>
        <v>-0.28560000000000002</v>
      </c>
      <c r="AD92">
        <f>$AD$3*INDEX(Descriptors!AC$5:AC$53,MATCH(SingleSite_QSAR1_MolGpKa!$A92,Descriptors!$B$5:$B$53,0))</f>
        <v>0</v>
      </c>
      <c r="AE92">
        <f>$AE$3*INDEX(Descriptors!AD$5:AD$53,MATCH(SingleSite_QSAR1_MolGpKa!$A92,Descriptors!$B$5:$B$53,0))</f>
        <v>0.90734999999999999</v>
      </c>
      <c r="AF92">
        <f>$AF$3*INDEX(Descriptors!AE$5:AE$53,MATCH(SingleSite_QSAR1_MolGpKa!$A92,Descriptors!$B$5:$B$53,0))</f>
        <v>-0.92192000000000007</v>
      </c>
      <c r="AG92">
        <f>$AG$3*INDEX(Descriptors!Z$5:Z$53,MATCH(SingleSite_QSAR1_MolGpKa!$A92,Descriptors!$B$5:$B$53,0))</f>
        <v>0.42531999999999998</v>
      </c>
    </row>
    <row r="93" spans="1:33" x14ac:dyDescent="0.3">
      <c r="A93" t="s">
        <v>260</v>
      </c>
      <c r="B93" s="2" t="s">
        <v>181</v>
      </c>
      <c r="C93" s="38" t="s">
        <v>182</v>
      </c>
      <c r="D93" t="s">
        <v>183</v>
      </c>
      <c r="E93" t="s">
        <v>249</v>
      </c>
      <c r="G93" s="10">
        <v>6.006008066096217</v>
      </c>
      <c r="H93" t="s">
        <v>159</v>
      </c>
      <c r="I93">
        <v>-0.87427419255657823</v>
      </c>
      <c r="J93" s="10">
        <f t="shared" si="21"/>
        <v>-5.8742741925565785</v>
      </c>
      <c r="L93" s="10">
        <f t="shared" si="26"/>
        <v>-4.5391712703999954</v>
      </c>
      <c r="M93">
        <f t="shared" si="22"/>
        <v>2.8895401251026451E-5</v>
      </c>
      <c r="N93">
        <f t="shared" si="23"/>
        <v>0.27764060939459767</v>
      </c>
      <c r="O93" s="10">
        <f t="shared" si="24"/>
        <v>0.27764060939459767</v>
      </c>
      <c r="P93" s="10" t="s">
        <v>159</v>
      </c>
      <c r="R93">
        <f t="shared" si="25"/>
        <v>0.46082872960000465</v>
      </c>
      <c r="S93">
        <f>$S$3*INDEX(Descriptors!I$5:I$53,MATCH(SingleSite_QSAR1_MolGpKa!$A93,Descriptors!$B$5:$B$53,0))</f>
        <v>11.89212</v>
      </c>
      <c r="T93">
        <f>$T$3*INDEX(Descriptors!K$5:K$53,MATCH(SingleSite_QSAR1_MolGpKa!$A93,Descriptors!$B$5:$B$53,0))</f>
        <v>-4.0624753104</v>
      </c>
      <c r="U93">
        <f>$U$3*INDEX(Descriptors!T$5:T$53,MATCH(SingleSite_QSAR1_MolGpKa!$A93,Descriptors!$B$5:$B$53,0))</f>
        <v>-4.6298229600000003</v>
      </c>
      <c r="V93">
        <f>$V$3*INDEX(Descriptors!O$5:O$53,MATCH(SingleSite_QSAR1_MolGpKa!$A93,Descriptors!$B$5:$B$53,0))</f>
        <v>-15.218112</v>
      </c>
      <c r="W93">
        <f>$W$3*INDEX(Descriptors!X$5:X$53,MATCH(SingleSite_QSAR1_MolGpKa!$A93,Descriptors!$B$5:$B$53,0))</f>
        <v>-11.398520999999999</v>
      </c>
      <c r="X93">
        <f>$X$3*INDEX(Descriptors!Y$5:Y$53,MATCH(SingleSite_QSAR1_MolGpKa!$A93,Descriptors!$B$5:$B$53,0))</f>
        <v>8.5664460000000009</v>
      </c>
      <c r="Y93">
        <f>$Y$3*INDEX(Descriptors!AA$5:AA$53,MATCH(SingleSite_QSAR1_MolGpKa!$A93,Descriptors!$B$5:$B$53,0))</f>
        <v>24.29785</v>
      </c>
      <c r="Z93">
        <f>$Z$3*INDEX(Descriptors!AB$5:AB$53,MATCH(SingleSite_QSAR1_MolGpKa!$A93,Descriptors!$B$5:$B$53,0))</f>
        <v>-1.2536160000000001</v>
      </c>
      <c r="AA93">
        <f>$AA$3*INDEX(Descriptors!P$5:P$53,MATCH(SingleSite_QSAR1_MolGpKa!$A93,Descriptors!$B$5:$B$53,0))</f>
        <v>-6.0139999999999999E-2</v>
      </c>
      <c r="AB93">
        <f>$AB$3*INDEX(Descriptors!Q$5:Q$53,MATCH(SingleSite_QSAR1_MolGpKa!$A93,Descriptors!$B$5:$B$53,0))</f>
        <v>0.48971999999999999</v>
      </c>
      <c r="AC93">
        <f>$AC$3*INDEX(Descriptors!R$5:R$53,MATCH(SingleSite_QSAR1_MolGpKa!$A93,Descriptors!$B$5:$B$53,0))</f>
        <v>-0.28560000000000002</v>
      </c>
      <c r="AD93">
        <f>$AD$3*INDEX(Descriptors!AC$5:AC$53,MATCH(SingleSite_QSAR1_MolGpKa!$A93,Descriptors!$B$5:$B$53,0))</f>
        <v>0</v>
      </c>
      <c r="AE93">
        <f>$AE$3*INDEX(Descriptors!AD$5:AD$53,MATCH(SingleSite_QSAR1_MolGpKa!$A93,Descriptors!$B$5:$B$53,0))</f>
        <v>1.44285</v>
      </c>
      <c r="AF93">
        <f>$AF$3*INDEX(Descriptors!AE$5:AE$53,MATCH(SingleSite_QSAR1_MolGpKa!$A93,Descriptors!$B$5:$B$53,0))</f>
        <v>-1.41571</v>
      </c>
      <c r="AG93">
        <f>$AG$3*INDEX(Descriptors!Z$5:Z$53,MATCH(SingleSite_QSAR1_MolGpKa!$A93,Descriptors!$B$5:$B$53,0))</f>
        <v>0.79183999999999999</v>
      </c>
    </row>
    <row r="94" spans="1:33" x14ac:dyDescent="0.3">
      <c r="A94" t="s">
        <v>261</v>
      </c>
      <c r="B94" s="2" t="s">
        <v>258</v>
      </c>
      <c r="C94" s="38" t="s">
        <v>182</v>
      </c>
      <c r="D94" t="s">
        <v>259</v>
      </c>
      <c r="E94" t="s">
        <v>249</v>
      </c>
      <c r="G94" s="10">
        <v>6.006008066096217</v>
      </c>
      <c r="H94" t="s">
        <v>159</v>
      </c>
      <c r="I94">
        <v>-0.87427419255657823</v>
      </c>
      <c r="J94" s="10">
        <f t="shared" si="21"/>
        <v>-5.8742741925565785</v>
      </c>
      <c r="L94" s="10">
        <f t="shared" si="26"/>
        <v>-4.980011270399995</v>
      </c>
      <c r="M94">
        <f t="shared" si="22"/>
        <v>1.0471013743129304E-5</v>
      </c>
      <c r="N94">
        <f t="shared" si="23"/>
        <v>0.76616620022111037</v>
      </c>
      <c r="O94" s="10">
        <f t="shared" si="24"/>
        <v>0.76616620022111037</v>
      </c>
      <c r="P94" s="10" t="s">
        <v>159</v>
      </c>
      <c r="R94">
        <f t="shared" si="25"/>
        <v>1.9988729600004973E-2</v>
      </c>
      <c r="S94">
        <f>$S$3*INDEX(Descriptors!I$5:I$53,MATCH(SingleSite_QSAR1_MolGpKa!$A94,Descriptors!$B$5:$B$53,0))</f>
        <v>11.909660000000001</v>
      </c>
      <c r="T94">
        <f>$T$3*INDEX(Descriptors!K$5:K$53,MATCH(SingleSite_QSAR1_MolGpKa!$A94,Descriptors!$B$5:$B$53,0))</f>
        <v>-4.0624753104</v>
      </c>
      <c r="U94">
        <f>$U$3*INDEX(Descriptors!T$5:T$53,MATCH(SingleSite_QSAR1_MolGpKa!$A94,Descriptors!$B$5:$B$53,0))</f>
        <v>-4.3450209600000003</v>
      </c>
      <c r="V94">
        <f>$V$3*INDEX(Descriptors!O$5:O$53,MATCH(SingleSite_QSAR1_MolGpKa!$A94,Descriptors!$B$5:$B$53,0))</f>
        <v>-15.218112</v>
      </c>
      <c r="W94">
        <f>$W$3*INDEX(Descriptors!X$5:X$53,MATCH(SingleSite_QSAR1_MolGpKa!$A94,Descriptors!$B$5:$B$53,0))</f>
        <v>-11.704008999999999</v>
      </c>
      <c r="X94">
        <f>$X$3*INDEX(Descriptors!Y$5:Y$53,MATCH(SingleSite_QSAR1_MolGpKa!$A94,Descriptors!$B$5:$B$53,0))</f>
        <v>8.6286719999999999</v>
      </c>
      <c r="Y94">
        <f>$Y$3*INDEX(Descriptors!AA$5:AA$53,MATCH(SingleSite_QSAR1_MolGpKa!$A94,Descriptors!$B$5:$B$53,0))</f>
        <v>24.206160000000004</v>
      </c>
      <c r="Z94">
        <f>$Z$3*INDEX(Descriptors!AB$5:AB$53,MATCH(SingleSite_QSAR1_MolGpKa!$A94,Descriptors!$B$5:$B$53,0))</f>
        <v>-1.2536160000000001</v>
      </c>
      <c r="AA94">
        <f>$AA$3*INDEX(Descriptors!P$5:P$53,MATCH(SingleSite_QSAR1_MolGpKa!$A94,Descriptors!$B$5:$B$53,0))</f>
        <v>-6.0139999999999999E-2</v>
      </c>
      <c r="AB94">
        <f>$AB$3*INDEX(Descriptors!Q$5:Q$53,MATCH(SingleSite_QSAR1_MolGpKa!$A94,Descriptors!$B$5:$B$53,0))</f>
        <v>0.48971999999999999</v>
      </c>
      <c r="AC94">
        <f>$AC$3*INDEX(Descriptors!R$5:R$53,MATCH(SingleSite_QSAR1_MolGpKa!$A94,Descriptors!$B$5:$B$53,0))</f>
        <v>-0.28560000000000002</v>
      </c>
      <c r="AD94">
        <f>$AD$3*INDEX(Descriptors!AC$5:AC$53,MATCH(SingleSite_QSAR1_MolGpKa!$A94,Descriptors!$B$5:$B$53,0))</f>
        <v>0</v>
      </c>
      <c r="AE94">
        <f>$AE$3*INDEX(Descriptors!AD$5:AD$53,MATCH(SingleSite_QSAR1_MolGpKa!$A94,Descriptors!$B$5:$B$53,0))</f>
        <v>0.90734999999999999</v>
      </c>
      <c r="AF94">
        <f>$AF$3*INDEX(Descriptors!AE$5:AE$53,MATCH(SingleSite_QSAR1_MolGpKa!$A94,Descriptors!$B$5:$B$53,0))</f>
        <v>-0.92192000000000007</v>
      </c>
      <c r="AG94">
        <f>$AG$3*INDEX(Descriptors!Z$5:Z$53,MATCH(SingleSite_QSAR1_MolGpKa!$A94,Descriptors!$B$5:$B$53,0))</f>
        <v>0.42531999999999998</v>
      </c>
    </row>
    <row r="95" spans="1:33" x14ac:dyDescent="0.3">
      <c r="A95" t="s">
        <v>262</v>
      </c>
      <c r="B95" s="2" t="s">
        <v>181</v>
      </c>
      <c r="C95" s="38" t="s">
        <v>182</v>
      </c>
      <c r="D95" t="s">
        <v>183</v>
      </c>
      <c r="E95" t="s">
        <v>249</v>
      </c>
      <c r="G95" s="10">
        <v>1.1297675097692075</v>
      </c>
      <c r="H95" t="s">
        <v>223</v>
      </c>
      <c r="I95">
        <v>-2.7109702268845886</v>
      </c>
      <c r="J95" s="10">
        <f t="shared" si="21"/>
        <v>-7.710970226884589</v>
      </c>
      <c r="L95" s="10">
        <f t="shared" si="26"/>
        <v>-4.5391712703999954</v>
      </c>
      <c r="M95">
        <f t="shared" si="22"/>
        <v>2.8895401251026451E-5</v>
      </c>
      <c r="N95">
        <f t="shared" si="23"/>
        <v>0.27764060939459767</v>
      </c>
      <c r="O95" s="10">
        <f t="shared" si="24"/>
        <v>0.27764060939459767</v>
      </c>
      <c r="P95" s="10" t="s">
        <v>159</v>
      </c>
      <c r="R95">
        <f t="shared" si="25"/>
        <v>0.46082872960000465</v>
      </c>
      <c r="S95">
        <f>$S$3*INDEX(Descriptors!I$5:I$53,MATCH(SingleSite_QSAR1_MolGpKa!$A95,Descriptors!$B$5:$B$53,0))</f>
        <v>11.89212</v>
      </c>
      <c r="T95">
        <f>$T$3*INDEX(Descriptors!K$5:K$53,MATCH(SingleSite_QSAR1_MolGpKa!$A95,Descriptors!$B$5:$B$53,0))</f>
        <v>-4.0624753104</v>
      </c>
      <c r="U95">
        <f>$U$3*INDEX(Descriptors!T$5:T$53,MATCH(SingleSite_QSAR1_MolGpKa!$A95,Descriptors!$B$5:$B$53,0))</f>
        <v>-4.6298229600000003</v>
      </c>
      <c r="V95">
        <f>$V$3*INDEX(Descriptors!O$5:O$53,MATCH(SingleSite_QSAR1_MolGpKa!$A95,Descriptors!$B$5:$B$53,0))</f>
        <v>-15.218112</v>
      </c>
      <c r="W95">
        <f>$W$3*INDEX(Descriptors!X$5:X$53,MATCH(SingleSite_QSAR1_MolGpKa!$A95,Descriptors!$B$5:$B$53,0))</f>
        <v>-11.398520999999999</v>
      </c>
      <c r="X95">
        <f>$X$3*INDEX(Descriptors!Y$5:Y$53,MATCH(SingleSite_QSAR1_MolGpKa!$A95,Descriptors!$B$5:$B$53,0))</f>
        <v>8.5664460000000009</v>
      </c>
      <c r="Y95">
        <f>$Y$3*INDEX(Descriptors!AA$5:AA$53,MATCH(SingleSite_QSAR1_MolGpKa!$A95,Descriptors!$B$5:$B$53,0))</f>
        <v>24.29785</v>
      </c>
      <c r="Z95">
        <f>$Z$3*INDEX(Descriptors!AB$5:AB$53,MATCH(SingleSite_QSAR1_MolGpKa!$A95,Descriptors!$B$5:$B$53,0))</f>
        <v>-1.2536160000000001</v>
      </c>
      <c r="AA95">
        <f>$AA$3*INDEX(Descriptors!P$5:P$53,MATCH(SingleSite_QSAR1_MolGpKa!$A95,Descriptors!$B$5:$B$53,0))</f>
        <v>-6.0139999999999999E-2</v>
      </c>
      <c r="AB95">
        <f>$AB$3*INDEX(Descriptors!Q$5:Q$53,MATCH(SingleSite_QSAR1_MolGpKa!$A95,Descriptors!$B$5:$B$53,0))</f>
        <v>0.48971999999999999</v>
      </c>
      <c r="AC95">
        <f>$AC$3*INDEX(Descriptors!R$5:R$53,MATCH(SingleSite_QSAR1_MolGpKa!$A95,Descriptors!$B$5:$B$53,0))</f>
        <v>-0.28560000000000002</v>
      </c>
      <c r="AD95">
        <f>$AD$3*INDEX(Descriptors!AC$5:AC$53,MATCH(SingleSite_QSAR1_MolGpKa!$A95,Descriptors!$B$5:$B$53,0))</f>
        <v>0</v>
      </c>
      <c r="AE95">
        <f>$AE$3*INDEX(Descriptors!AD$5:AD$53,MATCH(SingleSite_QSAR1_MolGpKa!$A95,Descriptors!$B$5:$B$53,0))</f>
        <v>1.44285</v>
      </c>
      <c r="AF95">
        <f>$AF$3*INDEX(Descriptors!AE$5:AE$53,MATCH(SingleSite_QSAR1_MolGpKa!$A95,Descriptors!$B$5:$B$53,0))</f>
        <v>-1.41571</v>
      </c>
      <c r="AG95">
        <f>$AG$3*INDEX(Descriptors!Z$5:Z$53,MATCH(SingleSite_QSAR1_MolGpKa!$A95,Descriptors!$B$5:$B$53,0))</f>
        <v>0.79183999999999999</v>
      </c>
    </row>
    <row r="96" spans="1:33" x14ac:dyDescent="0.3">
      <c r="A96" t="s">
        <v>263</v>
      </c>
      <c r="B96" s="2" t="s">
        <v>258</v>
      </c>
      <c r="C96" s="38" t="s">
        <v>182</v>
      </c>
      <c r="D96" t="s">
        <v>259</v>
      </c>
      <c r="E96" t="s">
        <v>249</v>
      </c>
      <c r="G96" s="10">
        <v>108.71444628097319</v>
      </c>
      <c r="H96" t="s">
        <v>159</v>
      </c>
      <c r="I96">
        <v>-2.1319755396253193</v>
      </c>
      <c r="J96" s="10">
        <f t="shared" si="21"/>
        <v>-7.1319755396253193</v>
      </c>
      <c r="L96" s="10">
        <f t="shared" si="26"/>
        <v>-4.980011270399995</v>
      </c>
      <c r="M96">
        <f t="shared" si="22"/>
        <v>1.0471013743129304E-5</v>
      </c>
      <c r="N96">
        <f t="shared" si="23"/>
        <v>0.76616620022111037</v>
      </c>
      <c r="O96" s="10">
        <f t="shared" si="24"/>
        <v>0.76616620022111037</v>
      </c>
      <c r="P96" s="10" t="s">
        <v>159</v>
      </c>
      <c r="R96">
        <f t="shared" si="25"/>
        <v>1.9988729600004973E-2</v>
      </c>
      <c r="S96">
        <f>$S$3*INDEX(Descriptors!I$5:I$53,MATCH(SingleSite_QSAR1_MolGpKa!$A96,Descriptors!$B$5:$B$53,0))</f>
        <v>11.909660000000001</v>
      </c>
      <c r="T96">
        <f>$T$3*INDEX(Descriptors!K$5:K$53,MATCH(SingleSite_QSAR1_MolGpKa!$A96,Descriptors!$B$5:$B$53,0))</f>
        <v>-4.0624753104</v>
      </c>
      <c r="U96">
        <f>$U$3*INDEX(Descriptors!T$5:T$53,MATCH(SingleSite_QSAR1_MolGpKa!$A96,Descriptors!$B$5:$B$53,0))</f>
        <v>-4.3450209600000003</v>
      </c>
      <c r="V96">
        <f>$V$3*INDEX(Descriptors!O$5:O$53,MATCH(SingleSite_QSAR1_MolGpKa!$A96,Descriptors!$B$5:$B$53,0))</f>
        <v>-15.218112</v>
      </c>
      <c r="W96">
        <f>$W$3*INDEX(Descriptors!X$5:X$53,MATCH(SingleSite_QSAR1_MolGpKa!$A96,Descriptors!$B$5:$B$53,0))</f>
        <v>-11.704008999999999</v>
      </c>
      <c r="X96">
        <f>$X$3*INDEX(Descriptors!Y$5:Y$53,MATCH(SingleSite_QSAR1_MolGpKa!$A96,Descriptors!$B$5:$B$53,0))</f>
        <v>8.6286719999999999</v>
      </c>
      <c r="Y96">
        <f>$Y$3*INDEX(Descriptors!AA$5:AA$53,MATCH(SingleSite_QSAR1_MolGpKa!$A96,Descriptors!$B$5:$B$53,0))</f>
        <v>24.206160000000004</v>
      </c>
      <c r="Z96">
        <f>$Z$3*INDEX(Descriptors!AB$5:AB$53,MATCH(SingleSite_QSAR1_MolGpKa!$A96,Descriptors!$B$5:$B$53,0))</f>
        <v>-1.2536160000000001</v>
      </c>
      <c r="AA96">
        <f>$AA$3*INDEX(Descriptors!P$5:P$53,MATCH(SingleSite_QSAR1_MolGpKa!$A96,Descriptors!$B$5:$B$53,0))</f>
        <v>-6.0139999999999999E-2</v>
      </c>
      <c r="AB96">
        <f>$AB$3*INDEX(Descriptors!Q$5:Q$53,MATCH(SingleSite_QSAR1_MolGpKa!$A96,Descriptors!$B$5:$B$53,0))</f>
        <v>0.48971999999999999</v>
      </c>
      <c r="AC96">
        <f>$AC$3*INDEX(Descriptors!R$5:R$53,MATCH(SingleSite_QSAR1_MolGpKa!$A96,Descriptors!$B$5:$B$53,0))</f>
        <v>-0.28560000000000002</v>
      </c>
      <c r="AD96">
        <f>$AD$3*INDEX(Descriptors!AC$5:AC$53,MATCH(SingleSite_QSAR1_MolGpKa!$A96,Descriptors!$B$5:$B$53,0))</f>
        <v>0</v>
      </c>
      <c r="AE96">
        <f>$AE$3*INDEX(Descriptors!AD$5:AD$53,MATCH(SingleSite_QSAR1_MolGpKa!$A96,Descriptors!$B$5:$B$53,0))</f>
        <v>0.90734999999999999</v>
      </c>
      <c r="AF96">
        <f>$AF$3*INDEX(Descriptors!AE$5:AE$53,MATCH(SingleSite_QSAR1_MolGpKa!$A96,Descriptors!$B$5:$B$53,0))</f>
        <v>-0.92192000000000007</v>
      </c>
      <c r="AG96">
        <f>$AG$3*INDEX(Descriptors!Z$5:Z$53,MATCH(SingleSite_QSAR1_MolGpKa!$A96,Descriptors!$B$5:$B$53,0))</f>
        <v>0.42531999999999998</v>
      </c>
    </row>
    <row r="97" spans="1:33" x14ac:dyDescent="0.3">
      <c r="A97" t="s">
        <v>264</v>
      </c>
      <c r="B97" t="s">
        <v>265</v>
      </c>
      <c r="C97" s="38" t="s">
        <v>191</v>
      </c>
      <c r="D97" t="s">
        <v>255</v>
      </c>
      <c r="E97" t="s">
        <v>249</v>
      </c>
      <c r="G97" s="10">
        <v>262.55575021210052</v>
      </c>
      <c r="H97" t="s">
        <v>159</v>
      </c>
      <c r="I97">
        <v>-5.5149098156090615</v>
      </c>
      <c r="J97" s="10">
        <f t="shared" si="21"/>
        <v>-10.514909815609062</v>
      </c>
      <c r="L97" s="10">
        <f t="shared" si="26"/>
        <v>-4.3545981023999971</v>
      </c>
      <c r="M97">
        <f t="shared" si="22"/>
        <v>4.4197926728915467E-5</v>
      </c>
      <c r="N97">
        <f t="shared" si="23"/>
        <v>0.18151387193435581</v>
      </c>
      <c r="O97" s="10">
        <f t="shared" si="24"/>
        <v>0.18151387193435581</v>
      </c>
      <c r="P97" s="10" t="s">
        <v>159</v>
      </c>
      <c r="R97">
        <f t="shared" si="25"/>
        <v>0.64540189760000288</v>
      </c>
      <c r="S97">
        <f>$S$3*INDEX(Descriptors!I$5:I$53,MATCH(SingleSite_QSAR1_MolGpKa!$A97,Descriptors!$B$5:$B$53,0))</f>
        <v>11.89212</v>
      </c>
      <c r="T97">
        <f>$T$3*INDEX(Descriptors!K$5:K$53,MATCH(SingleSite_QSAR1_MolGpKa!$A97,Descriptors!$B$5:$B$53,0))</f>
        <v>-4.0624753104</v>
      </c>
      <c r="U97">
        <f>$U$3*INDEX(Descriptors!T$5:T$53,MATCH(SingleSite_QSAR1_MolGpKa!$A97,Descriptors!$B$5:$B$53,0))</f>
        <v>-4.6308937920000002</v>
      </c>
      <c r="V97">
        <f>$V$3*INDEX(Descriptors!O$5:O$53,MATCH(SingleSite_QSAR1_MolGpKa!$A97,Descriptors!$B$5:$B$53,0))</f>
        <v>-15.218112</v>
      </c>
      <c r="W97">
        <f>$W$3*INDEX(Descriptors!X$5:X$53,MATCH(SingleSite_QSAR1_MolGpKa!$A97,Descriptors!$B$5:$B$53,0))</f>
        <v>-11.513078999999999</v>
      </c>
      <c r="X97">
        <f>$X$3*INDEX(Descriptors!Y$5:Y$53,MATCH(SingleSite_QSAR1_MolGpKa!$A97,Descriptors!$B$5:$B$53,0))</f>
        <v>8.5941020000000012</v>
      </c>
      <c r="Y97">
        <f>$Y$3*INDEX(Descriptors!AA$5:AA$53,MATCH(SingleSite_QSAR1_MolGpKa!$A97,Descriptors!$B$5:$B$53,0))</f>
        <v>24.334526</v>
      </c>
      <c r="Z97">
        <f>$Z$3*INDEX(Descriptors!AB$5:AB$53,MATCH(SingleSite_QSAR1_MolGpKa!$A97,Descriptors!$B$5:$B$53,0))</f>
        <v>-1.2536160000000001</v>
      </c>
      <c r="AA97">
        <f>$AA$3*INDEX(Descriptors!P$5:P$53,MATCH(SingleSite_QSAR1_MolGpKa!$A97,Descriptors!$B$5:$B$53,0))</f>
        <v>-6.0139999999999999E-2</v>
      </c>
      <c r="AB97">
        <f>$AB$3*INDEX(Descriptors!Q$5:Q$53,MATCH(SingleSite_QSAR1_MolGpKa!$A97,Descriptors!$B$5:$B$53,0))</f>
        <v>0.48971999999999999</v>
      </c>
      <c r="AC97">
        <f>$AC$3*INDEX(Descriptors!R$5:R$53,MATCH(SingleSite_QSAR1_MolGpKa!$A97,Descriptors!$B$5:$B$53,0))</f>
        <v>-0.28560000000000002</v>
      </c>
      <c r="AD97">
        <f>$AD$3*INDEX(Descriptors!AC$5:AC$53,MATCH(SingleSite_QSAR1_MolGpKa!$A97,Descriptors!$B$5:$B$53,0))</f>
        <v>0</v>
      </c>
      <c r="AE97">
        <f>$AE$3*INDEX(Descriptors!AD$5:AD$53,MATCH(SingleSite_QSAR1_MolGpKa!$A97,Descriptors!$B$5:$B$53,0))</f>
        <v>1.7447999999999999</v>
      </c>
      <c r="AF97">
        <f>$AF$3*INDEX(Descriptors!AE$5:AE$53,MATCH(SingleSite_QSAR1_MolGpKa!$A97,Descriptors!$B$5:$B$53,0))</f>
        <v>-1.6689700000000001</v>
      </c>
      <c r="AG97">
        <f>$AG$3*INDEX(Descriptors!Z$5:Z$53,MATCH(SingleSite_QSAR1_MolGpKa!$A97,Descriptors!$B$5:$B$53,0))</f>
        <v>0.97902000000000011</v>
      </c>
    </row>
    <row r="98" spans="1:33" x14ac:dyDescent="0.3">
      <c r="A98" t="s">
        <v>266</v>
      </c>
      <c r="B98" t="s">
        <v>251</v>
      </c>
      <c r="C98" s="38" t="s">
        <v>191</v>
      </c>
      <c r="D98" t="s">
        <v>252</v>
      </c>
      <c r="E98" t="s">
        <v>249</v>
      </c>
      <c r="G98" s="10">
        <v>230.28145533553007</v>
      </c>
      <c r="H98" t="s">
        <v>159</v>
      </c>
      <c r="I98">
        <v>-5.4579472468850492</v>
      </c>
      <c r="J98" s="10">
        <f t="shared" si="21"/>
        <v>-10.457947246885048</v>
      </c>
      <c r="L98" s="10">
        <f t="shared" si="26"/>
        <v>-4.1719351503999942</v>
      </c>
      <c r="M98">
        <f t="shared" si="22"/>
        <v>6.7307715382072033E-5</v>
      </c>
      <c r="N98">
        <f t="shared" si="23"/>
        <v>0.11919193463181003</v>
      </c>
      <c r="O98" s="10">
        <f t="shared" si="24"/>
        <v>0.11919193463181003</v>
      </c>
      <c r="P98" s="10" t="s">
        <v>159</v>
      </c>
      <c r="R98">
        <f t="shared" si="25"/>
        <v>0.82806484960000581</v>
      </c>
      <c r="S98">
        <f>$S$3*INDEX(Descriptors!I$5:I$53,MATCH(SingleSite_QSAR1_MolGpKa!$A98,Descriptors!$B$5:$B$53,0))</f>
        <v>11.89212</v>
      </c>
      <c r="T98">
        <f>$T$3*INDEX(Descriptors!K$5:K$53,MATCH(SingleSite_QSAR1_MolGpKa!$A98,Descriptors!$B$5:$B$53,0))</f>
        <v>-4.0624753104</v>
      </c>
      <c r="U98">
        <f>$U$3*INDEX(Descriptors!T$5:T$53,MATCH(SingleSite_QSAR1_MolGpKa!$A98,Descriptors!$B$5:$B$53,0))</f>
        <v>-4.63505784</v>
      </c>
      <c r="V98">
        <f>$V$3*INDEX(Descriptors!O$5:O$53,MATCH(SingleSite_QSAR1_MolGpKa!$A98,Descriptors!$B$5:$B$53,0))</f>
        <v>-15.218112</v>
      </c>
      <c r="W98">
        <f>$W$3*INDEX(Descriptors!X$5:X$53,MATCH(SingleSite_QSAR1_MolGpKa!$A98,Descriptors!$B$5:$B$53,0))</f>
        <v>-11.570357999999999</v>
      </c>
      <c r="X98">
        <f>$X$3*INDEX(Descriptors!Y$5:Y$53,MATCH(SingleSite_QSAR1_MolGpKa!$A98,Descriptors!$B$5:$B$53,0))</f>
        <v>8.6079299999999996</v>
      </c>
      <c r="Y98">
        <f>$Y$3*INDEX(Descriptors!AA$5:AA$53,MATCH(SingleSite_QSAR1_MolGpKa!$A98,Descriptors!$B$5:$B$53,0))</f>
        <v>24.352864000000004</v>
      </c>
      <c r="Z98">
        <f>$Z$3*INDEX(Descriptors!AB$5:AB$53,MATCH(SingleSite_QSAR1_MolGpKa!$A98,Descriptors!$B$5:$B$53,0))</f>
        <v>-1.2536160000000001</v>
      </c>
      <c r="AA98">
        <f>$AA$3*INDEX(Descriptors!P$5:P$53,MATCH(SingleSite_QSAR1_MolGpKa!$A98,Descriptors!$B$5:$B$53,0))</f>
        <v>-6.0139999999999999E-2</v>
      </c>
      <c r="AB98">
        <f>$AB$3*INDEX(Descriptors!Q$5:Q$53,MATCH(SingleSite_QSAR1_MolGpKa!$A98,Descriptors!$B$5:$B$53,0))</f>
        <v>0.48971999999999999</v>
      </c>
      <c r="AC98">
        <f>$AC$3*INDEX(Descriptors!R$5:R$53,MATCH(SingleSite_QSAR1_MolGpKa!$A98,Descriptors!$B$5:$B$53,0))</f>
        <v>-0.28560000000000002</v>
      </c>
      <c r="AD98">
        <f>$AD$3*INDEX(Descriptors!AC$5:AC$53,MATCH(SingleSite_QSAR1_MolGpKa!$A98,Descriptors!$B$5:$B$53,0))</f>
        <v>0</v>
      </c>
      <c r="AE98">
        <f>$AE$3*INDEX(Descriptors!AD$5:AD$53,MATCH(SingleSite_QSAR1_MolGpKa!$A98,Descriptors!$B$5:$B$53,0))</f>
        <v>1.8956999999999999</v>
      </c>
      <c r="AF98">
        <f>$AF$3*INDEX(Descriptors!AE$5:AE$53,MATCH(SingleSite_QSAR1_MolGpKa!$A98,Descriptors!$B$5:$B$53,0))</f>
        <v>-1.7956000000000001</v>
      </c>
      <c r="AG98">
        <f>$AG$3*INDEX(Descriptors!Z$5:Z$53,MATCH(SingleSite_QSAR1_MolGpKa!$A98,Descriptors!$B$5:$B$53,0))</f>
        <v>1.16669</v>
      </c>
    </row>
    <row r="99" spans="1:33" x14ac:dyDescent="0.3">
      <c r="A99" t="s">
        <v>264</v>
      </c>
      <c r="B99" t="s">
        <v>265</v>
      </c>
      <c r="C99" s="38" t="s">
        <v>191</v>
      </c>
      <c r="D99" t="s">
        <v>255</v>
      </c>
      <c r="E99" t="s">
        <v>249</v>
      </c>
      <c r="G99" s="10">
        <v>5.3645010491443772</v>
      </c>
      <c r="H99" t="s">
        <v>223</v>
      </c>
      <c r="I99">
        <v>-5.3875104804531055</v>
      </c>
      <c r="J99" s="10">
        <f t="shared" si="21"/>
        <v>-10.387510480453106</v>
      </c>
      <c r="L99" s="10">
        <f t="shared" si="26"/>
        <v>-4.3545981023999971</v>
      </c>
      <c r="M99">
        <f t="shared" si="22"/>
        <v>4.4197926728915467E-5</v>
      </c>
      <c r="N99">
        <f t="shared" si="23"/>
        <v>0.18151387193435581</v>
      </c>
      <c r="O99" s="10">
        <f t="shared" si="24"/>
        <v>0.18151387193435581</v>
      </c>
      <c r="P99" s="10" t="s">
        <v>159</v>
      </c>
      <c r="R99">
        <f t="shared" si="25"/>
        <v>0.64540189760000288</v>
      </c>
      <c r="S99">
        <f>$S$3*INDEX(Descriptors!I$5:I$53,MATCH(SingleSite_QSAR1_MolGpKa!$A99,Descriptors!$B$5:$B$53,0))</f>
        <v>11.89212</v>
      </c>
      <c r="T99">
        <f>$T$3*INDEX(Descriptors!K$5:K$53,MATCH(SingleSite_QSAR1_MolGpKa!$A99,Descriptors!$B$5:$B$53,0))</f>
        <v>-4.0624753104</v>
      </c>
      <c r="U99">
        <f>$U$3*INDEX(Descriptors!T$5:T$53,MATCH(SingleSite_QSAR1_MolGpKa!$A99,Descriptors!$B$5:$B$53,0))</f>
        <v>-4.6308937920000002</v>
      </c>
      <c r="V99">
        <f>$V$3*INDEX(Descriptors!O$5:O$53,MATCH(SingleSite_QSAR1_MolGpKa!$A99,Descriptors!$B$5:$B$53,0))</f>
        <v>-15.218112</v>
      </c>
      <c r="W99">
        <f>$W$3*INDEX(Descriptors!X$5:X$53,MATCH(SingleSite_QSAR1_MolGpKa!$A99,Descriptors!$B$5:$B$53,0))</f>
        <v>-11.513078999999999</v>
      </c>
      <c r="X99">
        <f>$X$3*INDEX(Descriptors!Y$5:Y$53,MATCH(SingleSite_QSAR1_MolGpKa!$A99,Descriptors!$B$5:$B$53,0))</f>
        <v>8.5941020000000012</v>
      </c>
      <c r="Y99">
        <f>$Y$3*INDEX(Descriptors!AA$5:AA$53,MATCH(SingleSite_QSAR1_MolGpKa!$A99,Descriptors!$B$5:$B$53,0))</f>
        <v>24.334526</v>
      </c>
      <c r="Z99">
        <f>$Z$3*INDEX(Descriptors!AB$5:AB$53,MATCH(SingleSite_QSAR1_MolGpKa!$A99,Descriptors!$B$5:$B$53,0))</f>
        <v>-1.2536160000000001</v>
      </c>
      <c r="AA99">
        <f>$AA$3*INDEX(Descriptors!P$5:P$53,MATCH(SingleSite_QSAR1_MolGpKa!$A99,Descriptors!$B$5:$B$53,0))</f>
        <v>-6.0139999999999999E-2</v>
      </c>
      <c r="AB99">
        <f>$AB$3*INDEX(Descriptors!Q$5:Q$53,MATCH(SingleSite_QSAR1_MolGpKa!$A99,Descriptors!$B$5:$B$53,0))</f>
        <v>0.48971999999999999</v>
      </c>
      <c r="AC99">
        <f>$AC$3*INDEX(Descriptors!R$5:R$53,MATCH(SingleSite_QSAR1_MolGpKa!$A99,Descriptors!$B$5:$B$53,0))</f>
        <v>-0.28560000000000002</v>
      </c>
      <c r="AD99">
        <f>$AD$3*INDEX(Descriptors!AC$5:AC$53,MATCH(SingleSite_QSAR1_MolGpKa!$A99,Descriptors!$B$5:$B$53,0))</f>
        <v>0</v>
      </c>
      <c r="AE99">
        <f>$AE$3*INDEX(Descriptors!AD$5:AD$53,MATCH(SingleSite_QSAR1_MolGpKa!$A99,Descriptors!$B$5:$B$53,0))</f>
        <v>1.7447999999999999</v>
      </c>
      <c r="AF99">
        <f>$AF$3*INDEX(Descriptors!AE$5:AE$53,MATCH(SingleSite_QSAR1_MolGpKa!$A99,Descriptors!$B$5:$B$53,0))</f>
        <v>-1.6689700000000001</v>
      </c>
      <c r="AG99">
        <f>$AG$3*INDEX(Descriptors!Z$5:Z$53,MATCH(SingleSite_QSAR1_MolGpKa!$A99,Descriptors!$B$5:$B$53,0))</f>
        <v>0.97902000000000011</v>
      </c>
    </row>
    <row r="100" spans="1:33" x14ac:dyDescent="0.3">
      <c r="A100" t="s">
        <v>266</v>
      </c>
      <c r="B100" t="s">
        <v>251</v>
      </c>
      <c r="C100" s="38" t="s">
        <v>191</v>
      </c>
      <c r="D100" t="s">
        <v>252</v>
      </c>
      <c r="E100" t="s">
        <v>249</v>
      </c>
      <c r="G100" s="10">
        <v>5.0912422825659789</v>
      </c>
      <c r="H100" t="s">
        <v>223</v>
      </c>
      <c r="I100">
        <v>-5.3648049106702054</v>
      </c>
      <c r="J100" s="10">
        <f t="shared" si="21"/>
        <v>-10.364804910670205</v>
      </c>
      <c r="L100" s="10">
        <f t="shared" si="26"/>
        <v>-4.1719351503999942</v>
      </c>
      <c r="M100">
        <f t="shared" si="22"/>
        <v>6.7307715382072033E-5</v>
      </c>
      <c r="N100">
        <f t="shared" si="23"/>
        <v>0.11919193463181003</v>
      </c>
      <c r="O100" s="10">
        <f t="shared" si="24"/>
        <v>0.11919193463181003</v>
      </c>
      <c r="P100" s="10" t="s">
        <v>159</v>
      </c>
      <c r="R100">
        <f t="shared" si="25"/>
        <v>0.82806484960000581</v>
      </c>
      <c r="S100">
        <f>$S$3*INDEX(Descriptors!I$5:I$53,MATCH(SingleSite_QSAR1_MolGpKa!$A100,Descriptors!$B$5:$B$53,0))</f>
        <v>11.89212</v>
      </c>
      <c r="T100">
        <f>$T$3*INDEX(Descriptors!K$5:K$53,MATCH(SingleSite_QSAR1_MolGpKa!$A100,Descriptors!$B$5:$B$53,0))</f>
        <v>-4.0624753104</v>
      </c>
      <c r="U100">
        <f>$U$3*INDEX(Descriptors!T$5:T$53,MATCH(SingleSite_QSAR1_MolGpKa!$A100,Descriptors!$B$5:$B$53,0))</f>
        <v>-4.63505784</v>
      </c>
      <c r="V100">
        <f>$V$3*INDEX(Descriptors!O$5:O$53,MATCH(SingleSite_QSAR1_MolGpKa!$A100,Descriptors!$B$5:$B$53,0))</f>
        <v>-15.218112</v>
      </c>
      <c r="W100">
        <f>$W$3*INDEX(Descriptors!X$5:X$53,MATCH(SingleSite_QSAR1_MolGpKa!$A100,Descriptors!$B$5:$B$53,0))</f>
        <v>-11.570357999999999</v>
      </c>
      <c r="X100">
        <f>$X$3*INDEX(Descriptors!Y$5:Y$53,MATCH(SingleSite_QSAR1_MolGpKa!$A100,Descriptors!$B$5:$B$53,0))</f>
        <v>8.6079299999999996</v>
      </c>
      <c r="Y100">
        <f>$Y$3*INDEX(Descriptors!AA$5:AA$53,MATCH(SingleSite_QSAR1_MolGpKa!$A100,Descriptors!$B$5:$B$53,0))</f>
        <v>24.352864000000004</v>
      </c>
      <c r="Z100">
        <f>$Z$3*INDEX(Descriptors!AB$5:AB$53,MATCH(SingleSite_QSAR1_MolGpKa!$A100,Descriptors!$B$5:$B$53,0))</f>
        <v>-1.2536160000000001</v>
      </c>
      <c r="AA100">
        <f>$AA$3*INDEX(Descriptors!P$5:P$53,MATCH(SingleSite_QSAR1_MolGpKa!$A100,Descriptors!$B$5:$B$53,0))</f>
        <v>-6.0139999999999999E-2</v>
      </c>
      <c r="AB100">
        <f>$AB$3*INDEX(Descriptors!Q$5:Q$53,MATCH(SingleSite_QSAR1_MolGpKa!$A100,Descriptors!$B$5:$B$53,0))</f>
        <v>0.48971999999999999</v>
      </c>
      <c r="AC100">
        <f>$AC$3*INDEX(Descriptors!R$5:R$53,MATCH(SingleSite_QSAR1_MolGpKa!$A100,Descriptors!$B$5:$B$53,0))</f>
        <v>-0.28560000000000002</v>
      </c>
      <c r="AD100">
        <f>$AD$3*INDEX(Descriptors!AC$5:AC$53,MATCH(SingleSite_QSAR1_MolGpKa!$A100,Descriptors!$B$5:$B$53,0))</f>
        <v>0</v>
      </c>
      <c r="AE100">
        <f>$AE$3*INDEX(Descriptors!AD$5:AD$53,MATCH(SingleSite_QSAR1_MolGpKa!$A100,Descriptors!$B$5:$B$53,0))</f>
        <v>1.8956999999999999</v>
      </c>
      <c r="AF100">
        <f>$AF$3*INDEX(Descriptors!AE$5:AE$53,MATCH(SingleSite_QSAR1_MolGpKa!$A100,Descriptors!$B$5:$B$53,0))</f>
        <v>-1.7956000000000001</v>
      </c>
      <c r="AG100">
        <f>$AG$3*INDEX(Descriptors!Z$5:Z$53,MATCH(SingleSite_QSAR1_MolGpKa!$A100,Descriptors!$B$5:$B$53,0))</f>
        <v>1.16669</v>
      </c>
    </row>
    <row r="101" spans="1:33" x14ac:dyDescent="0.3">
      <c r="A101" t="s">
        <v>264</v>
      </c>
      <c r="B101" t="s">
        <v>265</v>
      </c>
      <c r="C101" s="38" t="s">
        <v>191</v>
      </c>
      <c r="D101" t="s">
        <v>255</v>
      </c>
      <c r="E101" t="s">
        <v>249</v>
      </c>
      <c r="G101" s="10">
        <v>18.802310607892164</v>
      </c>
      <c r="H101" t="s">
        <v>223</v>
      </c>
      <c r="I101">
        <v>-4.932192368696251</v>
      </c>
      <c r="J101" s="10">
        <f t="shared" si="21"/>
        <v>-9.932192368696251</v>
      </c>
      <c r="L101" s="10">
        <f t="shared" si="26"/>
        <v>-4.3545981023999971</v>
      </c>
      <c r="M101">
        <f t="shared" si="22"/>
        <v>4.4197926728915467E-5</v>
      </c>
      <c r="N101">
        <f t="shared" si="23"/>
        <v>0.18151387193435581</v>
      </c>
      <c r="O101" s="10">
        <f t="shared" si="24"/>
        <v>0.18151387193435581</v>
      </c>
      <c r="P101" s="10" t="s">
        <v>159</v>
      </c>
      <c r="R101">
        <f t="shared" si="25"/>
        <v>0.64540189760000288</v>
      </c>
      <c r="S101">
        <f>$S$3*INDEX(Descriptors!I$5:I$53,MATCH(SingleSite_QSAR1_MolGpKa!$A101,Descriptors!$B$5:$B$53,0))</f>
        <v>11.89212</v>
      </c>
      <c r="T101">
        <f>$T$3*INDEX(Descriptors!K$5:K$53,MATCH(SingleSite_QSAR1_MolGpKa!$A101,Descriptors!$B$5:$B$53,0))</f>
        <v>-4.0624753104</v>
      </c>
      <c r="U101">
        <f>$U$3*INDEX(Descriptors!T$5:T$53,MATCH(SingleSite_QSAR1_MolGpKa!$A101,Descriptors!$B$5:$B$53,0))</f>
        <v>-4.6308937920000002</v>
      </c>
      <c r="V101">
        <f>$V$3*INDEX(Descriptors!O$5:O$53,MATCH(SingleSite_QSAR1_MolGpKa!$A101,Descriptors!$B$5:$B$53,0))</f>
        <v>-15.218112</v>
      </c>
      <c r="W101">
        <f>$W$3*INDEX(Descriptors!X$5:X$53,MATCH(SingleSite_QSAR1_MolGpKa!$A101,Descriptors!$B$5:$B$53,0))</f>
        <v>-11.513078999999999</v>
      </c>
      <c r="X101">
        <f>$X$3*INDEX(Descriptors!Y$5:Y$53,MATCH(SingleSite_QSAR1_MolGpKa!$A101,Descriptors!$B$5:$B$53,0))</f>
        <v>8.5941020000000012</v>
      </c>
      <c r="Y101">
        <f>$Y$3*INDEX(Descriptors!AA$5:AA$53,MATCH(SingleSite_QSAR1_MolGpKa!$A101,Descriptors!$B$5:$B$53,0))</f>
        <v>24.334526</v>
      </c>
      <c r="Z101">
        <f>$Z$3*INDEX(Descriptors!AB$5:AB$53,MATCH(SingleSite_QSAR1_MolGpKa!$A101,Descriptors!$B$5:$B$53,0))</f>
        <v>-1.2536160000000001</v>
      </c>
      <c r="AA101">
        <f>$AA$3*INDEX(Descriptors!P$5:P$53,MATCH(SingleSite_QSAR1_MolGpKa!$A101,Descriptors!$B$5:$B$53,0))</f>
        <v>-6.0139999999999999E-2</v>
      </c>
      <c r="AB101">
        <f>$AB$3*INDEX(Descriptors!Q$5:Q$53,MATCH(SingleSite_QSAR1_MolGpKa!$A101,Descriptors!$B$5:$B$53,0))</f>
        <v>0.48971999999999999</v>
      </c>
      <c r="AC101">
        <f>$AC$3*INDEX(Descriptors!R$5:R$53,MATCH(SingleSite_QSAR1_MolGpKa!$A101,Descriptors!$B$5:$B$53,0))</f>
        <v>-0.28560000000000002</v>
      </c>
      <c r="AD101">
        <f>$AD$3*INDEX(Descriptors!AC$5:AC$53,MATCH(SingleSite_QSAR1_MolGpKa!$A101,Descriptors!$B$5:$B$53,0))</f>
        <v>0</v>
      </c>
      <c r="AE101">
        <f>$AE$3*INDEX(Descriptors!AD$5:AD$53,MATCH(SingleSite_QSAR1_MolGpKa!$A101,Descriptors!$B$5:$B$53,0))</f>
        <v>1.7447999999999999</v>
      </c>
      <c r="AF101">
        <f>$AF$3*INDEX(Descriptors!AE$5:AE$53,MATCH(SingleSite_QSAR1_MolGpKa!$A101,Descriptors!$B$5:$B$53,0))</f>
        <v>-1.6689700000000001</v>
      </c>
      <c r="AG101">
        <f>$AG$3*INDEX(Descriptors!Z$5:Z$53,MATCH(SingleSite_QSAR1_MolGpKa!$A101,Descriptors!$B$5:$B$53,0))</f>
        <v>0.97902000000000011</v>
      </c>
    </row>
    <row r="102" spans="1:33" x14ac:dyDescent="0.3">
      <c r="A102" t="s">
        <v>266</v>
      </c>
      <c r="B102" t="s">
        <v>251</v>
      </c>
      <c r="C102" s="38" t="s">
        <v>191</v>
      </c>
      <c r="D102" t="s">
        <v>252</v>
      </c>
      <c r="E102" t="s">
        <v>249</v>
      </c>
      <c r="G102" s="10">
        <v>17.915409164123677</v>
      </c>
      <c r="H102" t="s">
        <v>223</v>
      </c>
      <c r="I102">
        <v>-4.9112078772141237</v>
      </c>
      <c r="J102" s="10">
        <f t="shared" si="21"/>
        <v>-9.9112078772141246</v>
      </c>
      <c r="L102" s="10">
        <f t="shared" si="26"/>
        <v>-4.1719351503999942</v>
      </c>
      <c r="M102">
        <f t="shared" si="22"/>
        <v>6.7307715382072033E-5</v>
      </c>
      <c r="N102">
        <f t="shared" si="23"/>
        <v>0.11919193463181003</v>
      </c>
      <c r="O102" s="10">
        <f t="shared" si="24"/>
        <v>0.11919193463181003</v>
      </c>
      <c r="P102" s="10" t="s">
        <v>159</v>
      </c>
      <c r="R102">
        <f t="shared" si="25"/>
        <v>0.82806484960000581</v>
      </c>
      <c r="S102">
        <f>$S$3*INDEX(Descriptors!I$5:I$53,MATCH(SingleSite_QSAR1_MolGpKa!$A102,Descriptors!$B$5:$B$53,0))</f>
        <v>11.89212</v>
      </c>
      <c r="T102">
        <f>$T$3*INDEX(Descriptors!K$5:K$53,MATCH(SingleSite_QSAR1_MolGpKa!$A102,Descriptors!$B$5:$B$53,0))</f>
        <v>-4.0624753104</v>
      </c>
      <c r="U102">
        <f>$U$3*INDEX(Descriptors!T$5:T$53,MATCH(SingleSite_QSAR1_MolGpKa!$A102,Descriptors!$B$5:$B$53,0))</f>
        <v>-4.63505784</v>
      </c>
      <c r="V102">
        <f>$V$3*INDEX(Descriptors!O$5:O$53,MATCH(SingleSite_QSAR1_MolGpKa!$A102,Descriptors!$B$5:$B$53,0))</f>
        <v>-15.218112</v>
      </c>
      <c r="W102">
        <f>$W$3*INDEX(Descriptors!X$5:X$53,MATCH(SingleSite_QSAR1_MolGpKa!$A102,Descriptors!$B$5:$B$53,0))</f>
        <v>-11.570357999999999</v>
      </c>
      <c r="X102">
        <f>$X$3*INDEX(Descriptors!Y$5:Y$53,MATCH(SingleSite_QSAR1_MolGpKa!$A102,Descriptors!$B$5:$B$53,0))</f>
        <v>8.6079299999999996</v>
      </c>
      <c r="Y102">
        <f>$Y$3*INDEX(Descriptors!AA$5:AA$53,MATCH(SingleSite_QSAR1_MolGpKa!$A102,Descriptors!$B$5:$B$53,0))</f>
        <v>24.352864000000004</v>
      </c>
      <c r="Z102">
        <f>$Z$3*INDEX(Descriptors!AB$5:AB$53,MATCH(SingleSite_QSAR1_MolGpKa!$A102,Descriptors!$B$5:$B$53,0))</f>
        <v>-1.2536160000000001</v>
      </c>
      <c r="AA102">
        <f>$AA$3*INDEX(Descriptors!P$5:P$53,MATCH(SingleSite_QSAR1_MolGpKa!$A102,Descriptors!$B$5:$B$53,0))</f>
        <v>-6.0139999999999999E-2</v>
      </c>
      <c r="AB102">
        <f>$AB$3*INDEX(Descriptors!Q$5:Q$53,MATCH(SingleSite_QSAR1_MolGpKa!$A102,Descriptors!$B$5:$B$53,0))</f>
        <v>0.48971999999999999</v>
      </c>
      <c r="AC102">
        <f>$AC$3*INDEX(Descriptors!R$5:R$53,MATCH(SingleSite_QSAR1_MolGpKa!$A102,Descriptors!$B$5:$B$53,0))</f>
        <v>-0.28560000000000002</v>
      </c>
      <c r="AD102">
        <f>$AD$3*INDEX(Descriptors!AC$5:AC$53,MATCH(SingleSite_QSAR1_MolGpKa!$A102,Descriptors!$B$5:$B$53,0))</f>
        <v>0</v>
      </c>
      <c r="AE102">
        <f>$AE$3*INDEX(Descriptors!AD$5:AD$53,MATCH(SingleSite_QSAR1_MolGpKa!$A102,Descriptors!$B$5:$B$53,0))</f>
        <v>1.8956999999999999</v>
      </c>
      <c r="AF102">
        <f>$AF$3*INDEX(Descriptors!AE$5:AE$53,MATCH(SingleSite_QSAR1_MolGpKa!$A102,Descriptors!$B$5:$B$53,0))</f>
        <v>-1.7956000000000001</v>
      </c>
      <c r="AG102">
        <f>$AG$3*INDEX(Descriptors!Z$5:Z$53,MATCH(SingleSite_QSAR1_MolGpKa!$A102,Descriptors!$B$5:$B$53,0))</f>
        <v>1.16669</v>
      </c>
    </row>
    <row r="103" spans="1:33" x14ac:dyDescent="0.3">
      <c r="A103" t="s">
        <v>264</v>
      </c>
      <c r="B103" t="s">
        <v>265</v>
      </c>
      <c r="C103" s="38" t="s">
        <v>191</v>
      </c>
      <c r="D103" t="s">
        <v>255</v>
      </c>
      <c r="E103" t="s">
        <v>249</v>
      </c>
      <c r="G103" s="10">
        <v>46.774220970372191</v>
      </c>
      <c r="H103" t="s">
        <v>223</v>
      </c>
      <c r="I103">
        <v>-4.3279877089016994</v>
      </c>
      <c r="J103" s="10">
        <f t="shared" si="21"/>
        <v>-9.3279877089016985</v>
      </c>
      <c r="L103" s="10">
        <f t="shared" si="26"/>
        <v>-4.3545981023999971</v>
      </c>
      <c r="M103">
        <f t="shared" si="22"/>
        <v>4.4197926728915467E-5</v>
      </c>
      <c r="N103">
        <f t="shared" si="23"/>
        <v>0.18151387193435581</v>
      </c>
      <c r="O103" s="10">
        <f t="shared" si="24"/>
        <v>0.18151387193435581</v>
      </c>
      <c r="P103" s="10" t="s">
        <v>159</v>
      </c>
      <c r="R103">
        <f t="shared" si="25"/>
        <v>0.64540189760000288</v>
      </c>
      <c r="S103">
        <f>$S$3*INDEX(Descriptors!I$5:I$53,MATCH(SingleSite_QSAR1_MolGpKa!$A103,Descriptors!$B$5:$B$53,0))</f>
        <v>11.89212</v>
      </c>
      <c r="T103">
        <f>$T$3*INDEX(Descriptors!K$5:K$53,MATCH(SingleSite_QSAR1_MolGpKa!$A103,Descriptors!$B$5:$B$53,0))</f>
        <v>-4.0624753104</v>
      </c>
      <c r="U103">
        <f>$U$3*INDEX(Descriptors!T$5:T$53,MATCH(SingleSite_QSAR1_MolGpKa!$A103,Descriptors!$B$5:$B$53,0))</f>
        <v>-4.6308937920000002</v>
      </c>
      <c r="V103">
        <f>$V$3*INDEX(Descriptors!O$5:O$53,MATCH(SingleSite_QSAR1_MolGpKa!$A103,Descriptors!$B$5:$B$53,0))</f>
        <v>-15.218112</v>
      </c>
      <c r="W103">
        <f>$W$3*INDEX(Descriptors!X$5:X$53,MATCH(SingleSite_QSAR1_MolGpKa!$A103,Descriptors!$B$5:$B$53,0))</f>
        <v>-11.513078999999999</v>
      </c>
      <c r="X103">
        <f>$X$3*INDEX(Descriptors!Y$5:Y$53,MATCH(SingleSite_QSAR1_MolGpKa!$A103,Descriptors!$B$5:$B$53,0))</f>
        <v>8.5941020000000012</v>
      </c>
      <c r="Y103">
        <f>$Y$3*INDEX(Descriptors!AA$5:AA$53,MATCH(SingleSite_QSAR1_MolGpKa!$A103,Descriptors!$B$5:$B$53,0))</f>
        <v>24.334526</v>
      </c>
      <c r="Z103">
        <f>$Z$3*INDEX(Descriptors!AB$5:AB$53,MATCH(SingleSite_QSAR1_MolGpKa!$A103,Descriptors!$B$5:$B$53,0))</f>
        <v>-1.2536160000000001</v>
      </c>
      <c r="AA103">
        <f>$AA$3*INDEX(Descriptors!P$5:P$53,MATCH(SingleSite_QSAR1_MolGpKa!$A103,Descriptors!$B$5:$B$53,0))</f>
        <v>-6.0139999999999999E-2</v>
      </c>
      <c r="AB103">
        <f>$AB$3*INDEX(Descriptors!Q$5:Q$53,MATCH(SingleSite_QSAR1_MolGpKa!$A103,Descriptors!$B$5:$B$53,0))</f>
        <v>0.48971999999999999</v>
      </c>
      <c r="AC103">
        <f>$AC$3*INDEX(Descriptors!R$5:R$53,MATCH(SingleSite_QSAR1_MolGpKa!$A103,Descriptors!$B$5:$B$53,0))</f>
        <v>-0.28560000000000002</v>
      </c>
      <c r="AD103">
        <f>$AD$3*INDEX(Descriptors!AC$5:AC$53,MATCH(SingleSite_QSAR1_MolGpKa!$A103,Descriptors!$B$5:$B$53,0))</f>
        <v>0</v>
      </c>
      <c r="AE103">
        <f>$AE$3*INDEX(Descriptors!AD$5:AD$53,MATCH(SingleSite_QSAR1_MolGpKa!$A103,Descriptors!$B$5:$B$53,0))</f>
        <v>1.7447999999999999</v>
      </c>
      <c r="AF103">
        <f>$AF$3*INDEX(Descriptors!AE$5:AE$53,MATCH(SingleSite_QSAR1_MolGpKa!$A103,Descriptors!$B$5:$B$53,0))</f>
        <v>-1.6689700000000001</v>
      </c>
      <c r="AG103">
        <f>$AG$3*INDEX(Descriptors!Z$5:Z$53,MATCH(SingleSite_QSAR1_MolGpKa!$A103,Descriptors!$B$5:$B$53,0))</f>
        <v>0.97902000000000011</v>
      </c>
    </row>
    <row r="104" spans="1:33" x14ac:dyDescent="0.3">
      <c r="A104" t="s">
        <v>266</v>
      </c>
      <c r="B104" t="s">
        <v>251</v>
      </c>
      <c r="C104" s="38" t="s">
        <v>191</v>
      </c>
      <c r="D104" t="s">
        <v>252</v>
      </c>
      <c r="E104" t="s">
        <v>249</v>
      </c>
      <c r="G104" s="10">
        <v>43.959105819377591</v>
      </c>
      <c r="H104" t="s">
        <v>223</v>
      </c>
      <c r="I104">
        <v>-4.3010299956639813</v>
      </c>
      <c r="J104" s="10">
        <f t="shared" si="21"/>
        <v>-9.3010299956639813</v>
      </c>
      <c r="L104" s="10">
        <f t="shared" si="26"/>
        <v>-4.1719351503999942</v>
      </c>
      <c r="M104">
        <f t="shared" si="22"/>
        <v>6.7307715382072033E-5</v>
      </c>
      <c r="N104">
        <f t="shared" si="23"/>
        <v>0.11919193463181003</v>
      </c>
      <c r="O104" s="10">
        <f t="shared" si="24"/>
        <v>0.11919193463181003</v>
      </c>
      <c r="P104" s="10" t="s">
        <v>159</v>
      </c>
      <c r="R104">
        <f t="shared" si="25"/>
        <v>0.82806484960000581</v>
      </c>
      <c r="S104">
        <f>$S$3*INDEX(Descriptors!I$5:I$53,MATCH(SingleSite_QSAR1_MolGpKa!$A104,Descriptors!$B$5:$B$53,0))</f>
        <v>11.89212</v>
      </c>
      <c r="T104">
        <f>$T$3*INDEX(Descriptors!K$5:K$53,MATCH(SingleSite_QSAR1_MolGpKa!$A104,Descriptors!$B$5:$B$53,0))</f>
        <v>-4.0624753104</v>
      </c>
      <c r="U104">
        <f>$U$3*INDEX(Descriptors!T$5:T$53,MATCH(SingleSite_QSAR1_MolGpKa!$A104,Descriptors!$B$5:$B$53,0))</f>
        <v>-4.63505784</v>
      </c>
      <c r="V104">
        <f>$V$3*INDEX(Descriptors!O$5:O$53,MATCH(SingleSite_QSAR1_MolGpKa!$A104,Descriptors!$B$5:$B$53,0))</f>
        <v>-15.218112</v>
      </c>
      <c r="W104">
        <f>$W$3*INDEX(Descriptors!X$5:X$53,MATCH(SingleSite_QSAR1_MolGpKa!$A104,Descriptors!$B$5:$B$53,0))</f>
        <v>-11.570357999999999</v>
      </c>
      <c r="X104">
        <f>$X$3*INDEX(Descriptors!Y$5:Y$53,MATCH(SingleSite_QSAR1_MolGpKa!$A104,Descriptors!$B$5:$B$53,0))</f>
        <v>8.6079299999999996</v>
      </c>
      <c r="Y104">
        <f>$Y$3*INDEX(Descriptors!AA$5:AA$53,MATCH(SingleSite_QSAR1_MolGpKa!$A104,Descriptors!$B$5:$B$53,0))</f>
        <v>24.352864000000004</v>
      </c>
      <c r="Z104">
        <f>$Z$3*INDEX(Descriptors!AB$5:AB$53,MATCH(SingleSite_QSAR1_MolGpKa!$A104,Descriptors!$B$5:$B$53,0))</f>
        <v>-1.2536160000000001</v>
      </c>
      <c r="AA104">
        <f>$AA$3*INDEX(Descriptors!P$5:P$53,MATCH(SingleSite_QSAR1_MolGpKa!$A104,Descriptors!$B$5:$B$53,0))</f>
        <v>-6.0139999999999999E-2</v>
      </c>
      <c r="AB104">
        <f>$AB$3*INDEX(Descriptors!Q$5:Q$53,MATCH(SingleSite_QSAR1_MolGpKa!$A104,Descriptors!$B$5:$B$53,0))</f>
        <v>0.48971999999999999</v>
      </c>
      <c r="AC104">
        <f>$AC$3*INDEX(Descriptors!R$5:R$53,MATCH(SingleSite_QSAR1_MolGpKa!$A104,Descriptors!$B$5:$B$53,0))</f>
        <v>-0.28560000000000002</v>
      </c>
      <c r="AD104">
        <f>$AD$3*INDEX(Descriptors!AC$5:AC$53,MATCH(SingleSite_QSAR1_MolGpKa!$A104,Descriptors!$B$5:$B$53,0))</f>
        <v>0</v>
      </c>
      <c r="AE104">
        <f>$AE$3*INDEX(Descriptors!AD$5:AD$53,MATCH(SingleSite_QSAR1_MolGpKa!$A104,Descriptors!$B$5:$B$53,0))</f>
        <v>1.8956999999999999</v>
      </c>
      <c r="AF104">
        <f>$AF$3*INDEX(Descriptors!AE$5:AE$53,MATCH(SingleSite_QSAR1_MolGpKa!$A104,Descriptors!$B$5:$B$53,0))</f>
        <v>-1.7956000000000001</v>
      </c>
      <c r="AG104">
        <f>$AG$3*INDEX(Descriptors!Z$5:Z$53,MATCH(SingleSite_QSAR1_MolGpKa!$A104,Descriptors!$B$5:$B$53,0))</f>
        <v>1.16669</v>
      </c>
    </row>
    <row r="105" spans="1:33" x14ac:dyDescent="0.3">
      <c r="A105" t="s">
        <v>264</v>
      </c>
      <c r="B105" t="s">
        <v>265</v>
      </c>
      <c r="C105" s="38" t="s">
        <v>191</v>
      </c>
      <c r="D105" t="s">
        <v>255</v>
      </c>
      <c r="E105" t="s">
        <v>249</v>
      </c>
      <c r="G105" s="10">
        <v>57.02802917108437</v>
      </c>
      <c r="H105" t="s">
        <v>223</v>
      </c>
      <c r="I105">
        <v>-3.4140695089725734</v>
      </c>
      <c r="J105" s="10">
        <f t="shared" si="21"/>
        <v>-8.4140695089725739</v>
      </c>
      <c r="L105" s="10">
        <f t="shared" si="26"/>
        <v>-4.3545981023999971</v>
      </c>
      <c r="M105">
        <f t="shared" si="22"/>
        <v>4.4197926728915467E-5</v>
      </c>
      <c r="N105">
        <f t="shared" si="23"/>
        <v>0.18151387193435581</v>
      </c>
      <c r="O105" s="10">
        <f t="shared" si="24"/>
        <v>0.18151387193435581</v>
      </c>
      <c r="P105" s="10" t="s">
        <v>159</v>
      </c>
      <c r="R105">
        <f t="shared" si="25"/>
        <v>0.64540189760000288</v>
      </c>
      <c r="S105">
        <f>$S$3*INDEX(Descriptors!I$5:I$53,MATCH(SingleSite_QSAR1_MolGpKa!$A105,Descriptors!$B$5:$B$53,0))</f>
        <v>11.89212</v>
      </c>
      <c r="T105">
        <f>$T$3*INDEX(Descriptors!K$5:K$53,MATCH(SingleSite_QSAR1_MolGpKa!$A105,Descriptors!$B$5:$B$53,0))</f>
        <v>-4.0624753104</v>
      </c>
      <c r="U105">
        <f>$U$3*INDEX(Descriptors!T$5:T$53,MATCH(SingleSite_QSAR1_MolGpKa!$A105,Descriptors!$B$5:$B$53,0))</f>
        <v>-4.6308937920000002</v>
      </c>
      <c r="V105">
        <f>$V$3*INDEX(Descriptors!O$5:O$53,MATCH(SingleSite_QSAR1_MolGpKa!$A105,Descriptors!$B$5:$B$53,0))</f>
        <v>-15.218112</v>
      </c>
      <c r="W105">
        <f>$W$3*INDEX(Descriptors!X$5:X$53,MATCH(SingleSite_QSAR1_MolGpKa!$A105,Descriptors!$B$5:$B$53,0))</f>
        <v>-11.513078999999999</v>
      </c>
      <c r="X105">
        <f>$X$3*INDEX(Descriptors!Y$5:Y$53,MATCH(SingleSite_QSAR1_MolGpKa!$A105,Descriptors!$B$5:$B$53,0))</f>
        <v>8.5941020000000012</v>
      </c>
      <c r="Y105">
        <f>$Y$3*INDEX(Descriptors!AA$5:AA$53,MATCH(SingleSite_QSAR1_MolGpKa!$A105,Descriptors!$B$5:$B$53,0))</f>
        <v>24.334526</v>
      </c>
      <c r="Z105">
        <f>$Z$3*INDEX(Descriptors!AB$5:AB$53,MATCH(SingleSite_QSAR1_MolGpKa!$A105,Descriptors!$B$5:$B$53,0))</f>
        <v>-1.2536160000000001</v>
      </c>
      <c r="AA105">
        <f>$AA$3*INDEX(Descriptors!P$5:P$53,MATCH(SingleSite_QSAR1_MolGpKa!$A105,Descriptors!$B$5:$B$53,0))</f>
        <v>-6.0139999999999999E-2</v>
      </c>
      <c r="AB105">
        <f>$AB$3*INDEX(Descriptors!Q$5:Q$53,MATCH(SingleSite_QSAR1_MolGpKa!$A105,Descriptors!$B$5:$B$53,0))</f>
        <v>0.48971999999999999</v>
      </c>
      <c r="AC105">
        <f>$AC$3*INDEX(Descriptors!R$5:R$53,MATCH(SingleSite_QSAR1_MolGpKa!$A105,Descriptors!$B$5:$B$53,0))</f>
        <v>-0.28560000000000002</v>
      </c>
      <c r="AD105">
        <f>$AD$3*INDEX(Descriptors!AC$5:AC$53,MATCH(SingleSite_QSAR1_MolGpKa!$A105,Descriptors!$B$5:$B$53,0))</f>
        <v>0</v>
      </c>
      <c r="AE105">
        <f>$AE$3*INDEX(Descriptors!AD$5:AD$53,MATCH(SingleSite_QSAR1_MolGpKa!$A105,Descriptors!$B$5:$B$53,0))</f>
        <v>1.7447999999999999</v>
      </c>
      <c r="AF105">
        <f>$AF$3*INDEX(Descriptors!AE$5:AE$53,MATCH(SingleSite_QSAR1_MolGpKa!$A105,Descriptors!$B$5:$B$53,0))</f>
        <v>-1.6689700000000001</v>
      </c>
      <c r="AG105">
        <f>$AG$3*INDEX(Descriptors!Z$5:Z$53,MATCH(SingleSite_QSAR1_MolGpKa!$A105,Descriptors!$B$5:$B$53,0))</f>
        <v>0.97902000000000011</v>
      </c>
    </row>
    <row r="106" spans="1:33" x14ac:dyDescent="0.3">
      <c r="A106" t="s">
        <v>266</v>
      </c>
      <c r="B106" t="s">
        <v>251</v>
      </c>
      <c r="C106" s="38" t="s">
        <v>191</v>
      </c>
      <c r="D106" t="s">
        <v>252</v>
      </c>
      <c r="E106" t="s">
        <v>249</v>
      </c>
      <c r="G106" s="10">
        <v>49.325542114210663</v>
      </c>
      <c r="H106" t="s">
        <v>223</v>
      </c>
      <c r="I106">
        <v>-3.3510530129703926</v>
      </c>
      <c r="J106" s="10">
        <f t="shared" si="21"/>
        <v>-8.351053012970393</v>
      </c>
      <c r="L106" s="10">
        <f t="shared" si="26"/>
        <v>-4.1719351503999942</v>
      </c>
      <c r="M106">
        <f t="shared" si="22"/>
        <v>6.7307715382072033E-5</v>
      </c>
      <c r="N106">
        <f t="shared" si="23"/>
        <v>0.11919193463181003</v>
      </c>
      <c r="O106" s="10">
        <f t="shared" si="24"/>
        <v>0.11919193463181003</v>
      </c>
      <c r="P106" s="10" t="s">
        <v>159</v>
      </c>
      <c r="R106">
        <f t="shared" si="25"/>
        <v>0.82806484960000581</v>
      </c>
      <c r="S106">
        <f>$S$3*INDEX(Descriptors!I$5:I$53,MATCH(SingleSite_QSAR1_MolGpKa!$A106,Descriptors!$B$5:$B$53,0))</f>
        <v>11.89212</v>
      </c>
      <c r="T106">
        <f>$T$3*INDEX(Descriptors!K$5:K$53,MATCH(SingleSite_QSAR1_MolGpKa!$A106,Descriptors!$B$5:$B$53,0))</f>
        <v>-4.0624753104</v>
      </c>
      <c r="U106">
        <f>$U$3*INDEX(Descriptors!T$5:T$53,MATCH(SingleSite_QSAR1_MolGpKa!$A106,Descriptors!$B$5:$B$53,0))</f>
        <v>-4.63505784</v>
      </c>
      <c r="V106">
        <f>$V$3*INDEX(Descriptors!O$5:O$53,MATCH(SingleSite_QSAR1_MolGpKa!$A106,Descriptors!$B$5:$B$53,0))</f>
        <v>-15.218112</v>
      </c>
      <c r="W106">
        <f>$W$3*INDEX(Descriptors!X$5:X$53,MATCH(SingleSite_QSAR1_MolGpKa!$A106,Descriptors!$B$5:$B$53,0))</f>
        <v>-11.570357999999999</v>
      </c>
      <c r="X106">
        <f>$X$3*INDEX(Descriptors!Y$5:Y$53,MATCH(SingleSite_QSAR1_MolGpKa!$A106,Descriptors!$B$5:$B$53,0))</f>
        <v>8.6079299999999996</v>
      </c>
      <c r="Y106">
        <f>$Y$3*INDEX(Descriptors!AA$5:AA$53,MATCH(SingleSite_QSAR1_MolGpKa!$A106,Descriptors!$B$5:$B$53,0))</f>
        <v>24.352864000000004</v>
      </c>
      <c r="Z106">
        <f>$Z$3*INDEX(Descriptors!AB$5:AB$53,MATCH(SingleSite_QSAR1_MolGpKa!$A106,Descriptors!$B$5:$B$53,0))</f>
        <v>-1.2536160000000001</v>
      </c>
      <c r="AA106">
        <f>$AA$3*INDEX(Descriptors!P$5:P$53,MATCH(SingleSite_QSAR1_MolGpKa!$A106,Descriptors!$B$5:$B$53,0))</f>
        <v>-6.0139999999999999E-2</v>
      </c>
      <c r="AB106">
        <f>$AB$3*INDEX(Descriptors!Q$5:Q$53,MATCH(SingleSite_QSAR1_MolGpKa!$A106,Descriptors!$B$5:$B$53,0))</f>
        <v>0.48971999999999999</v>
      </c>
      <c r="AC106">
        <f>$AC$3*INDEX(Descriptors!R$5:R$53,MATCH(SingleSite_QSAR1_MolGpKa!$A106,Descriptors!$B$5:$B$53,0))</f>
        <v>-0.28560000000000002</v>
      </c>
      <c r="AD106">
        <f>$AD$3*INDEX(Descriptors!AC$5:AC$53,MATCH(SingleSite_QSAR1_MolGpKa!$A106,Descriptors!$B$5:$B$53,0))</f>
        <v>0</v>
      </c>
      <c r="AE106">
        <f>$AE$3*INDEX(Descriptors!AD$5:AD$53,MATCH(SingleSite_QSAR1_MolGpKa!$A106,Descriptors!$B$5:$B$53,0))</f>
        <v>1.8956999999999999</v>
      </c>
      <c r="AF106">
        <f>$AF$3*INDEX(Descriptors!AE$5:AE$53,MATCH(SingleSite_QSAR1_MolGpKa!$A106,Descriptors!$B$5:$B$53,0))</f>
        <v>-1.7956000000000001</v>
      </c>
      <c r="AG106">
        <f>$AG$3*INDEX(Descriptors!Z$5:Z$53,MATCH(SingleSite_QSAR1_MolGpKa!$A106,Descriptors!$B$5:$B$53,0))</f>
        <v>1.16669</v>
      </c>
    </row>
    <row r="107" spans="1:33" x14ac:dyDescent="0.3">
      <c r="A107" t="s">
        <v>264</v>
      </c>
      <c r="B107" t="s">
        <v>265</v>
      </c>
      <c r="C107" s="38" t="s">
        <v>191</v>
      </c>
      <c r="D107" t="s">
        <v>255</v>
      </c>
      <c r="E107" t="s">
        <v>249</v>
      </c>
      <c r="G107" s="10">
        <v>49.974562405187108</v>
      </c>
      <c r="H107" t="s">
        <v>223</v>
      </c>
      <c r="I107">
        <v>-2.3567301458620831</v>
      </c>
      <c r="J107" s="10">
        <f t="shared" si="21"/>
        <v>-7.3567301458620831</v>
      </c>
      <c r="L107" s="10">
        <f t="shared" si="26"/>
        <v>-4.3545981023999971</v>
      </c>
      <c r="M107">
        <f t="shared" si="22"/>
        <v>4.4197926728915467E-5</v>
      </c>
      <c r="N107">
        <f t="shared" si="23"/>
        <v>0.18151387193435581</v>
      </c>
      <c r="O107" s="10">
        <f t="shared" si="24"/>
        <v>0.18151387193435581</v>
      </c>
      <c r="P107" s="10" t="s">
        <v>159</v>
      </c>
      <c r="R107">
        <f t="shared" si="25"/>
        <v>0.64540189760000288</v>
      </c>
      <c r="S107">
        <f>$S$3*INDEX(Descriptors!I$5:I$53,MATCH(SingleSite_QSAR1_MolGpKa!$A107,Descriptors!$B$5:$B$53,0))</f>
        <v>11.89212</v>
      </c>
      <c r="T107">
        <f>$T$3*INDEX(Descriptors!K$5:K$53,MATCH(SingleSite_QSAR1_MolGpKa!$A107,Descriptors!$B$5:$B$53,0))</f>
        <v>-4.0624753104</v>
      </c>
      <c r="U107">
        <f>$U$3*INDEX(Descriptors!T$5:T$53,MATCH(SingleSite_QSAR1_MolGpKa!$A107,Descriptors!$B$5:$B$53,0))</f>
        <v>-4.6308937920000002</v>
      </c>
      <c r="V107">
        <f>$V$3*INDEX(Descriptors!O$5:O$53,MATCH(SingleSite_QSAR1_MolGpKa!$A107,Descriptors!$B$5:$B$53,0))</f>
        <v>-15.218112</v>
      </c>
      <c r="W107">
        <f>$W$3*INDEX(Descriptors!X$5:X$53,MATCH(SingleSite_QSAR1_MolGpKa!$A107,Descriptors!$B$5:$B$53,0))</f>
        <v>-11.513078999999999</v>
      </c>
      <c r="X107">
        <f>$X$3*INDEX(Descriptors!Y$5:Y$53,MATCH(SingleSite_QSAR1_MolGpKa!$A107,Descriptors!$B$5:$B$53,0))</f>
        <v>8.5941020000000012</v>
      </c>
      <c r="Y107">
        <f>$Y$3*INDEX(Descriptors!AA$5:AA$53,MATCH(SingleSite_QSAR1_MolGpKa!$A107,Descriptors!$B$5:$B$53,0))</f>
        <v>24.334526</v>
      </c>
      <c r="Z107">
        <f>$Z$3*INDEX(Descriptors!AB$5:AB$53,MATCH(SingleSite_QSAR1_MolGpKa!$A107,Descriptors!$B$5:$B$53,0))</f>
        <v>-1.2536160000000001</v>
      </c>
      <c r="AA107">
        <f>$AA$3*INDEX(Descriptors!P$5:P$53,MATCH(SingleSite_QSAR1_MolGpKa!$A107,Descriptors!$B$5:$B$53,0))</f>
        <v>-6.0139999999999999E-2</v>
      </c>
      <c r="AB107">
        <f>$AB$3*INDEX(Descriptors!Q$5:Q$53,MATCH(SingleSite_QSAR1_MolGpKa!$A107,Descriptors!$B$5:$B$53,0))</f>
        <v>0.48971999999999999</v>
      </c>
      <c r="AC107">
        <f>$AC$3*INDEX(Descriptors!R$5:R$53,MATCH(SingleSite_QSAR1_MolGpKa!$A107,Descriptors!$B$5:$B$53,0))</f>
        <v>-0.28560000000000002</v>
      </c>
      <c r="AD107">
        <f>$AD$3*INDEX(Descriptors!AC$5:AC$53,MATCH(SingleSite_QSAR1_MolGpKa!$A107,Descriptors!$B$5:$B$53,0))</f>
        <v>0</v>
      </c>
      <c r="AE107">
        <f>$AE$3*INDEX(Descriptors!AD$5:AD$53,MATCH(SingleSite_QSAR1_MolGpKa!$A107,Descriptors!$B$5:$B$53,0))</f>
        <v>1.7447999999999999</v>
      </c>
      <c r="AF107">
        <f>$AF$3*INDEX(Descriptors!AE$5:AE$53,MATCH(SingleSite_QSAR1_MolGpKa!$A107,Descriptors!$B$5:$B$53,0))</f>
        <v>-1.6689700000000001</v>
      </c>
      <c r="AG107">
        <f>$AG$3*INDEX(Descriptors!Z$5:Z$53,MATCH(SingleSite_QSAR1_MolGpKa!$A107,Descriptors!$B$5:$B$53,0))</f>
        <v>0.97902000000000011</v>
      </c>
    </row>
    <row r="108" spans="1:33" x14ac:dyDescent="0.3">
      <c r="A108" t="s">
        <v>266</v>
      </c>
      <c r="B108" t="s">
        <v>251</v>
      </c>
      <c r="C108" s="38" t="s">
        <v>191</v>
      </c>
      <c r="D108" t="s">
        <v>252</v>
      </c>
      <c r="E108" t="s">
        <v>249</v>
      </c>
      <c r="G108" s="10">
        <v>56.51885033919973</v>
      </c>
      <c r="H108" t="s">
        <v>223</v>
      </c>
      <c r="I108">
        <v>-2.4101744650890491</v>
      </c>
      <c r="J108" s="10">
        <f t="shared" si="21"/>
        <v>-7.4101744650890495</v>
      </c>
      <c r="L108" s="10">
        <f t="shared" si="26"/>
        <v>-4.1719351503999942</v>
      </c>
      <c r="M108">
        <f t="shared" si="22"/>
        <v>6.7307715382072033E-5</v>
      </c>
      <c r="N108">
        <f t="shared" si="23"/>
        <v>0.11919193463181003</v>
      </c>
      <c r="O108" s="10">
        <f t="shared" si="24"/>
        <v>0.11919193463181003</v>
      </c>
      <c r="P108" s="10" t="s">
        <v>159</v>
      </c>
      <c r="R108">
        <f t="shared" si="25"/>
        <v>0.82806484960000581</v>
      </c>
      <c r="S108">
        <f>$S$3*INDEX(Descriptors!I$5:I$53,MATCH(SingleSite_QSAR1_MolGpKa!$A108,Descriptors!$B$5:$B$53,0))</f>
        <v>11.89212</v>
      </c>
      <c r="T108">
        <f>$T$3*INDEX(Descriptors!K$5:K$53,MATCH(SingleSite_QSAR1_MolGpKa!$A108,Descriptors!$B$5:$B$53,0))</f>
        <v>-4.0624753104</v>
      </c>
      <c r="U108">
        <f>$U$3*INDEX(Descriptors!T$5:T$53,MATCH(SingleSite_QSAR1_MolGpKa!$A108,Descriptors!$B$5:$B$53,0))</f>
        <v>-4.63505784</v>
      </c>
      <c r="V108">
        <f>$V$3*INDEX(Descriptors!O$5:O$53,MATCH(SingleSite_QSAR1_MolGpKa!$A108,Descriptors!$B$5:$B$53,0))</f>
        <v>-15.218112</v>
      </c>
      <c r="W108">
        <f>$W$3*INDEX(Descriptors!X$5:X$53,MATCH(SingleSite_QSAR1_MolGpKa!$A108,Descriptors!$B$5:$B$53,0))</f>
        <v>-11.570357999999999</v>
      </c>
      <c r="X108">
        <f>$X$3*INDEX(Descriptors!Y$5:Y$53,MATCH(SingleSite_QSAR1_MolGpKa!$A108,Descriptors!$B$5:$B$53,0))</f>
        <v>8.6079299999999996</v>
      </c>
      <c r="Y108">
        <f>$Y$3*INDEX(Descriptors!AA$5:AA$53,MATCH(SingleSite_QSAR1_MolGpKa!$A108,Descriptors!$B$5:$B$53,0))</f>
        <v>24.352864000000004</v>
      </c>
      <c r="Z108">
        <f>$Z$3*INDEX(Descriptors!AB$5:AB$53,MATCH(SingleSite_QSAR1_MolGpKa!$A108,Descriptors!$B$5:$B$53,0))</f>
        <v>-1.2536160000000001</v>
      </c>
      <c r="AA108">
        <f>$AA$3*INDEX(Descriptors!P$5:P$53,MATCH(SingleSite_QSAR1_MolGpKa!$A108,Descriptors!$B$5:$B$53,0))</f>
        <v>-6.0139999999999999E-2</v>
      </c>
      <c r="AB108">
        <f>$AB$3*INDEX(Descriptors!Q$5:Q$53,MATCH(SingleSite_QSAR1_MolGpKa!$A108,Descriptors!$B$5:$B$53,0))</f>
        <v>0.48971999999999999</v>
      </c>
      <c r="AC108">
        <f>$AC$3*INDEX(Descriptors!R$5:R$53,MATCH(SingleSite_QSAR1_MolGpKa!$A108,Descriptors!$B$5:$B$53,0))</f>
        <v>-0.28560000000000002</v>
      </c>
      <c r="AD108">
        <f>$AD$3*INDEX(Descriptors!AC$5:AC$53,MATCH(SingleSite_QSAR1_MolGpKa!$A108,Descriptors!$B$5:$B$53,0))</f>
        <v>0</v>
      </c>
      <c r="AE108">
        <f>$AE$3*INDEX(Descriptors!AD$5:AD$53,MATCH(SingleSite_QSAR1_MolGpKa!$A108,Descriptors!$B$5:$B$53,0))</f>
        <v>1.8956999999999999</v>
      </c>
      <c r="AF108">
        <f>$AF$3*INDEX(Descriptors!AE$5:AE$53,MATCH(SingleSite_QSAR1_MolGpKa!$A108,Descriptors!$B$5:$B$53,0))</f>
        <v>-1.7956000000000001</v>
      </c>
      <c r="AG108">
        <f>$AG$3*INDEX(Descriptors!Z$5:Z$53,MATCH(SingleSite_QSAR1_MolGpKa!$A108,Descriptors!$B$5:$B$53,0))</f>
        <v>1.16669</v>
      </c>
    </row>
    <row r="109" spans="1:33" x14ac:dyDescent="0.3">
      <c r="A109" t="s">
        <v>264</v>
      </c>
      <c r="B109" t="s">
        <v>265</v>
      </c>
      <c r="C109" s="38" t="s">
        <v>191</v>
      </c>
      <c r="D109" t="s">
        <v>255</v>
      </c>
      <c r="E109" t="s">
        <v>249</v>
      </c>
      <c r="G109" s="10">
        <v>4.1828928885398895</v>
      </c>
      <c r="H109" t="s">
        <v>223</v>
      </c>
      <c r="I109">
        <v>-1.2794578896217894</v>
      </c>
      <c r="J109" s="10">
        <f t="shared" si="21"/>
        <v>-6.2794578896217894</v>
      </c>
      <c r="L109" s="10">
        <f t="shared" si="26"/>
        <v>-4.3545981023999971</v>
      </c>
      <c r="M109">
        <f t="shared" si="22"/>
        <v>4.4197926728915467E-5</v>
      </c>
      <c r="N109">
        <f t="shared" si="23"/>
        <v>0.18151387193435581</v>
      </c>
      <c r="O109" s="10">
        <f t="shared" si="24"/>
        <v>0.18151387193435581</v>
      </c>
      <c r="P109" s="10" t="s">
        <v>159</v>
      </c>
      <c r="R109">
        <f t="shared" si="25"/>
        <v>0.64540189760000288</v>
      </c>
      <c r="S109">
        <f>$S$3*INDEX(Descriptors!I$5:I$53,MATCH(SingleSite_QSAR1_MolGpKa!$A109,Descriptors!$B$5:$B$53,0))</f>
        <v>11.89212</v>
      </c>
      <c r="T109">
        <f>$T$3*INDEX(Descriptors!K$5:K$53,MATCH(SingleSite_QSAR1_MolGpKa!$A109,Descriptors!$B$5:$B$53,0))</f>
        <v>-4.0624753104</v>
      </c>
      <c r="U109">
        <f>$U$3*INDEX(Descriptors!T$5:T$53,MATCH(SingleSite_QSAR1_MolGpKa!$A109,Descriptors!$B$5:$B$53,0))</f>
        <v>-4.6308937920000002</v>
      </c>
      <c r="V109">
        <f>$V$3*INDEX(Descriptors!O$5:O$53,MATCH(SingleSite_QSAR1_MolGpKa!$A109,Descriptors!$B$5:$B$53,0))</f>
        <v>-15.218112</v>
      </c>
      <c r="W109">
        <f>$W$3*INDEX(Descriptors!X$5:X$53,MATCH(SingleSite_QSAR1_MolGpKa!$A109,Descriptors!$B$5:$B$53,0))</f>
        <v>-11.513078999999999</v>
      </c>
      <c r="X109">
        <f>$X$3*INDEX(Descriptors!Y$5:Y$53,MATCH(SingleSite_QSAR1_MolGpKa!$A109,Descriptors!$B$5:$B$53,0))</f>
        <v>8.5941020000000012</v>
      </c>
      <c r="Y109">
        <f>$Y$3*INDEX(Descriptors!AA$5:AA$53,MATCH(SingleSite_QSAR1_MolGpKa!$A109,Descriptors!$B$5:$B$53,0))</f>
        <v>24.334526</v>
      </c>
      <c r="Z109">
        <f>$Z$3*INDEX(Descriptors!AB$5:AB$53,MATCH(SingleSite_QSAR1_MolGpKa!$A109,Descriptors!$B$5:$B$53,0))</f>
        <v>-1.2536160000000001</v>
      </c>
      <c r="AA109">
        <f>$AA$3*INDEX(Descriptors!P$5:P$53,MATCH(SingleSite_QSAR1_MolGpKa!$A109,Descriptors!$B$5:$B$53,0))</f>
        <v>-6.0139999999999999E-2</v>
      </c>
      <c r="AB109">
        <f>$AB$3*INDEX(Descriptors!Q$5:Q$53,MATCH(SingleSite_QSAR1_MolGpKa!$A109,Descriptors!$B$5:$B$53,0))</f>
        <v>0.48971999999999999</v>
      </c>
      <c r="AC109">
        <f>$AC$3*INDEX(Descriptors!R$5:R$53,MATCH(SingleSite_QSAR1_MolGpKa!$A109,Descriptors!$B$5:$B$53,0))</f>
        <v>-0.28560000000000002</v>
      </c>
      <c r="AD109">
        <f>$AD$3*INDEX(Descriptors!AC$5:AC$53,MATCH(SingleSite_QSAR1_MolGpKa!$A109,Descriptors!$B$5:$B$53,0))</f>
        <v>0</v>
      </c>
      <c r="AE109">
        <f>$AE$3*INDEX(Descriptors!AD$5:AD$53,MATCH(SingleSite_QSAR1_MolGpKa!$A109,Descriptors!$B$5:$B$53,0))</f>
        <v>1.7447999999999999</v>
      </c>
      <c r="AF109">
        <f>$AF$3*INDEX(Descriptors!AE$5:AE$53,MATCH(SingleSite_QSAR1_MolGpKa!$A109,Descriptors!$B$5:$B$53,0))</f>
        <v>-1.6689700000000001</v>
      </c>
      <c r="AG109">
        <f>$AG$3*INDEX(Descriptors!Z$5:Z$53,MATCH(SingleSite_QSAR1_MolGpKa!$A109,Descriptors!$B$5:$B$53,0))</f>
        <v>0.97902000000000011</v>
      </c>
    </row>
    <row r="110" spans="1:33" x14ac:dyDescent="0.3">
      <c r="A110" t="s">
        <v>266</v>
      </c>
      <c r="B110" t="s">
        <v>251</v>
      </c>
      <c r="C110" s="38" t="s">
        <v>191</v>
      </c>
      <c r="D110" t="s">
        <v>252</v>
      </c>
      <c r="E110" t="s">
        <v>249</v>
      </c>
      <c r="G110" s="10">
        <v>6.7581258768580472</v>
      </c>
      <c r="H110" t="s">
        <v>223</v>
      </c>
      <c r="I110">
        <v>-1.4878074225738134</v>
      </c>
      <c r="J110" s="10">
        <f t="shared" si="21"/>
        <v>-6.4878074225738134</v>
      </c>
      <c r="L110" s="10">
        <f t="shared" si="26"/>
        <v>-4.1719351503999942</v>
      </c>
      <c r="M110">
        <f t="shared" si="22"/>
        <v>6.7307715382072033E-5</v>
      </c>
      <c r="N110">
        <f t="shared" si="23"/>
        <v>0.11919193463181003</v>
      </c>
      <c r="O110" s="10">
        <f t="shared" si="24"/>
        <v>0.11919193463181003</v>
      </c>
      <c r="P110" s="10" t="s">
        <v>159</v>
      </c>
      <c r="R110">
        <f t="shared" si="25"/>
        <v>0.82806484960000581</v>
      </c>
      <c r="S110">
        <f>$S$3*INDEX(Descriptors!I$5:I$53,MATCH(SingleSite_QSAR1_MolGpKa!$A110,Descriptors!$B$5:$B$53,0))</f>
        <v>11.89212</v>
      </c>
      <c r="T110">
        <f>$T$3*INDEX(Descriptors!K$5:K$53,MATCH(SingleSite_QSAR1_MolGpKa!$A110,Descriptors!$B$5:$B$53,0))</f>
        <v>-4.0624753104</v>
      </c>
      <c r="U110">
        <f>$U$3*INDEX(Descriptors!T$5:T$53,MATCH(SingleSite_QSAR1_MolGpKa!$A110,Descriptors!$B$5:$B$53,0))</f>
        <v>-4.63505784</v>
      </c>
      <c r="V110">
        <f>$V$3*INDEX(Descriptors!O$5:O$53,MATCH(SingleSite_QSAR1_MolGpKa!$A110,Descriptors!$B$5:$B$53,0))</f>
        <v>-15.218112</v>
      </c>
      <c r="W110">
        <f>$W$3*INDEX(Descriptors!X$5:X$53,MATCH(SingleSite_QSAR1_MolGpKa!$A110,Descriptors!$B$5:$B$53,0))</f>
        <v>-11.570357999999999</v>
      </c>
      <c r="X110">
        <f>$X$3*INDEX(Descriptors!Y$5:Y$53,MATCH(SingleSite_QSAR1_MolGpKa!$A110,Descriptors!$B$5:$B$53,0))</f>
        <v>8.6079299999999996</v>
      </c>
      <c r="Y110">
        <f>$Y$3*INDEX(Descriptors!AA$5:AA$53,MATCH(SingleSite_QSAR1_MolGpKa!$A110,Descriptors!$B$5:$B$53,0))</f>
        <v>24.352864000000004</v>
      </c>
      <c r="Z110">
        <f>$Z$3*INDEX(Descriptors!AB$5:AB$53,MATCH(SingleSite_QSAR1_MolGpKa!$A110,Descriptors!$B$5:$B$53,0))</f>
        <v>-1.2536160000000001</v>
      </c>
      <c r="AA110">
        <f>$AA$3*INDEX(Descriptors!P$5:P$53,MATCH(SingleSite_QSAR1_MolGpKa!$A110,Descriptors!$B$5:$B$53,0))</f>
        <v>-6.0139999999999999E-2</v>
      </c>
      <c r="AB110">
        <f>$AB$3*INDEX(Descriptors!Q$5:Q$53,MATCH(SingleSite_QSAR1_MolGpKa!$A110,Descriptors!$B$5:$B$53,0))</f>
        <v>0.48971999999999999</v>
      </c>
      <c r="AC110">
        <f>$AC$3*INDEX(Descriptors!R$5:R$53,MATCH(SingleSite_QSAR1_MolGpKa!$A110,Descriptors!$B$5:$B$53,0))</f>
        <v>-0.28560000000000002</v>
      </c>
      <c r="AD110">
        <f>$AD$3*INDEX(Descriptors!AC$5:AC$53,MATCH(SingleSite_QSAR1_MolGpKa!$A110,Descriptors!$B$5:$B$53,0))</f>
        <v>0</v>
      </c>
      <c r="AE110">
        <f>$AE$3*INDEX(Descriptors!AD$5:AD$53,MATCH(SingleSite_QSAR1_MolGpKa!$A110,Descriptors!$B$5:$B$53,0))</f>
        <v>1.8956999999999999</v>
      </c>
      <c r="AF110">
        <f>$AF$3*INDEX(Descriptors!AE$5:AE$53,MATCH(SingleSite_QSAR1_MolGpKa!$A110,Descriptors!$B$5:$B$53,0))</f>
        <v>-1.7956000000000001</v>
      </c>
      <c r="AG110">
        <f>$AG$3*INDEX(Descriptors!Z$5:Z$53,MATCH(SingleSite_QSAR1_MolGpKa!$A110,Descriptors!$B$5:$B$53,0))</f>
        <v>1.16669</v>
      </c>
    </row>
    <row r="111" spans="1:33" x14ac:dyDescent="0.3">
      <c r="A111" t="s">
        <v>264</v>
      </c>
      <c r="B111" t="s">
        <v>265</v>
      </c>
      <c r="C111" s="38" t="s">
        <v>191</v>
      </c>
      <c r="D111" t="s">
        <v>255</v>
      </c>
      <c r="E111" t="s">
        <v>249</v>
      </c>
      <c r="G111" s="10">
        <v>71.933082249890532</v>
      </c>
      <c r="H111" t="s">
        <v>223</v>
      </c>
      <c r="I111">
        <v>-0.51490981560906224</v>
      </c>
      <c r="J111" s="10">
        <f t="shared" si="21"/>
        <v>-5.5149098156090623</v>
      </c>
      <c r="L111" s="10">
        <f t="shared" si="26"/>
        <v>-4.3545981023999971</v>
      </c>
      <c r="M111">
        <f t="shared" si="22"/>
        <v>4.4197926728915467E-5</v>
      </c>
      <c r="N111">
        <f t="shared" si="23"/>
        <v>0.18151387193435581</v>
      </c>
      <c r="O111" s="10">
        <f t="shared" si="24"/>
        <v>0.18151387193435581</v>
      </c>
      <c r="P111" s="10" t="s">
        <v>159</v>
      </c>
      <c r="R111">
        <f t="shared" si="25"/>
        <v>0.64540189760000288</v>
      </c>
      <c r="S111">
        <f>$S$3*INDEX(Descriptors!I$5:I$53,MATCH(SingleSite_QSAR1_MolGpKa!$A111,Descriptors!$B$5:$B$53,0))</f>
        <v>11.89212</v>
      </c>
      <c r="T111">
        <f>$T$3*INDEX(Descriptors!K$5:K$53,MATCH(SingleSite_QSAR1_MolGpKa!$A111,Descriptors!$B$5:$B$53,0))</f>
        <v>-4.0624753104</v>
      </c>
      <c r="U111">
        <f>$U$3*INDEX(Descriptors!T$5:T$53,MATCH(SingleSite_QSAR1_MolGpKa!$A111,Descriptors!$B$5:$B$53,0))</f>
        <v>-4.6308937920000002</v>
      </c>
      <c r="V111">
        <f>$V$3*INDEX(Descriptors!O$5:O$53,MATCH(SingleSite_QSAR1_MolGpKa!$A111,Descriptors!$B$5:$B$53,0))</f>
        <v>-15.218112</v>
      </c>
      <c r="W111">
        <f>$W$3*INDEX(Descriptors!X$5:X$53,MATCH(SingleSite_QSAR1_MolGpKa!$A111,Descriptors!$B$5:$B$53,0))</f>
        <v>-11.513078999999999</v>
      </c>
      <c r="X111">
        <f>$X$3*INDEX(Descriptors!Y$5:Y$53,MATCH(SingleSite_QSAR1_MolGpKa!$A111,Descriptors!$B$5:$B$53,0))</f>
        <v>8.5941020000000012</v>
      </c>
      <c r="Y111">
        <f>$Y$3*INDEX(Descriptors!AA$5:AA$53,MATCH(SingleSite_QSAR1_MolGpKa!$A111,Descriptors!$B$5:$B$53,0))</f>
        <v>24.334526</v>
      </c>
      <c r="Z111">
        <f>$Z$3*INDEX(Descriptors!AB$5:AB$53,MATCH(SingleSite_QSAR1_MolGpKa!$A111,Descriptors!$B$5:$B$53,0))</f>
        <v>-1.2536160000000001</v>
      </c>
      <c r="AA111">
        <f>$AA$3*INDEX(Descriptors!P$5:P$53,MATCH(SingleSite_QSAR1_MolGpKa!$A111,Descriptors!$B$5:$B$53,0))</f>
        <v>-6.0139999999999999E-2</v>
      </c>
      <c r="AB111">
        <f>$AB$3*INDEX(Descriptors!Q$5:Q$53,MATCH(SingleSite_QSAR1_MolGpKa!$A111,Descriptors!$B$5:$B$53,0))</f>
        <v>0.48971999999999999</v>
      </c>
      <c r="AC111">
        <f>$AC$3*INDEX(Descriptors!R$5:R$53,MATCH(SingleSite_QSAR1_MolGpKa!$A111,Descriptors!$B$5:$B$53,0))</f>
        <v>-0.28560000000000002</v>
      </c>
      <c r="AD111">
        <f>$AD$3*INDEX(Descriptors!AC$5:AC$53,MATCH(SingleSite_QSAR1_MolGpKa!$A111,Descriptors!$B$5:$B$53,0))</f>
        <v>0</v>
      </c>
      <c r="AE111">
        <f>$AE$3*INDEX(Descriptors!AD$5:AD$53,MATCH(SingleSite_QSAR1_MolGpKa!$A111,Descriptors!$B$5:$B$53,0))</f>
        <v>1.7447999999999999</v>
      </c>
      <c r="AF111">
        <f>$AF$3*INDEX(Descriptors!AE$5:AE$53,MATCH(SingleSite_QSAR1_MolGpKa!$A111,Descriptors!$B$5:$B$53,0))</f>
        <v>-1.6689700000000001</v>
      </c>
      <c r="AG111">
        <f>$AG$3*INDEX(Descriptors!Z$5:Z$53,MATCH(SingleSite_QSAR1_MolGpKa!$A111,Descriptors!$B$5:$B$53,0))</f>
        <v>0.97902000000000011</v>
      </c>
    </row>
    <row r="112" spans="1:33" x14ac:dyDescent="0.3">
      <c r="A112" t="s">
        <v>266</v>
      </c>
      <c r="B112" t="s">
        <v>251</v>
      </c>
      <c r="C112" s="38" t="s">
        <v>191</v>
      </c>
      <c r="D112" t="s">
        <v>252</v>
      </c>
      <c r="E112" t="s">
        <v>249</v>
      </c>
      <c r="G112" s="10">
        <v>106.68726805601737</v>
      </c>
      <c r="H112" t="s">
        <v>223</v>
      </c>
      <c r="I112">
        <v>-0.68609374016999936</v>
      </c>
      <c r="J112" s="10">
        <f t="shared" si="21"/>
        <v>-5.6860937401699996</v>
      </c>
      <c r="L112" s="10">
        <f t="shared" si="26"/>
        <v>-4.1719351503999942</v>
      </c>
      <c r="M112">
        <f t="shared" si="22"/>
        <v>6.7307715382072033E-5</v>
      </c>
      <c r="N112">
        <f t="shared" si="23"/>
        <v>0.11919193463181003</v>
      </c>
      <c r="O112" s="10">
        <f t="shared" si="24"/>
        <v>0.11919193463181003</v>
      </c>
      <c r="P112" s="10" t="s">
        <v>159</v>
      </c>
      <c r="R112">
        <f t="shared" si="25"/>
        <v>0.82806484960000581</v>
      </c>
      <c r="S112">
        <f>$S$3*INDEX(Descriptors!I$5:I$53,MATCH(SingleSite_QSAR1_MolGpKa!$A112,Descriptors!$B$5:$B$53,0))</f>
        <v>11.89212</v>
      </c>
      <c r="T112">
        <f>$T$3*INDEX(Descriptors!K$5:K$53,MATCH(SingleSite_QSAR1_MolGpKa!$A112,Descriptors!$B$5:$B$53,0))</f>
        <v>-4.0624753104</v>
      </c>
      <c r="U112">
        <f>$U$3*INDEX(Descriptors!T$5:T$53,MATCH(SingleSite_QSAR1_MolGpKa!$A112,Descriptors!$B$5:$B$53,0))</f>
        <v>-4.63505784</v>
      </c>
      <c r="V112">
        <f>$V$3*INDEX(Descriptors!O$5:O$53,MATCH(SingleSite_QSAR1_MolGpKa!$A112,Descriptors!$B$5:$B$53,0))</f>
        <v>-15.218112</v>
      </c>
      <c r="W112">
        <f>$W$3*INDEX(Descriptors!X$5:X$53,MATCH(SingleSite_QSAR1_MolGpKa!$A112,Descriptors!$B$5:$B$53,0))</f>
        <v>-11.570357999999999</v>
      </c>
      <c r="X112">
        <f>$X$3*INDEX(Descriptors!Y$5:Y$53,MATCH(SingleSite_QSAR1_MolGpKa!$A112,Descriptors!$B$5:$B$53,0))</f>
        <v>8.6079299999999996</v>
      </c>
      <c r="Y112">
        <f>$Y$3*INDEX(Descriptors!AA$5:AA$53,MATCH(SingleSite_QSAR1_MolGpKa!$A112,Descriptors!$B$5:$B$53,0))</f>
        <v>24.352864000000004</v>
      </c>
      <c r="Z112">
        <f>$Z$3*INDEX(Descriptors!AB$5:AB$53,MATCH(SingleSite_QSAR1_MolGpKa!$A112,Descriptors!$B$5:$B$53,0))</f>
        <v>-1.2536160000000001</v>
      </c>
      <c r="AA112">
        <f>$AA$3*INDEX(Descriptors!P$5:P$53,MATCH(SingleSite_QSAR1_MolGpKa!$A112,Descriptors!$B$5:$B$53,0))</f>
        <v>-6.0139999999999999E-2</v>
      </c>
      <c r="AB112">
        <f>$AB$3*INDEX(Descriptors!Q$5:Q$53,MATCH(SingleSite_QSAR1_MolGpKa!$A112,Descriptors!$B$5:$B$53,0))</f>
        <v>0.48971999999999999</v>
      </c>
      <c r="AC112">
        <f>$AC$3*INDEX(Descriptors!R$5:R$53,MATCH(SingleSite_QSAR1_MolGpKa!$A112,Descriptors!$B$5:$B$53,0))</f>
        <v>-0.28560000000000002</v>
      </c>
      <c r="AD112">
        <f>$AD$3*INDEX(Descriptors!AC$5:AC$53,MATCH(SingleSite_QSAR1_MolGpKa!$A112,Descriptors!$B$5:$B$53,0))</f>
        <v>0</v>
      </c>
      <c r="AE112">
        <f>$AE$3*INDEX(Descriptors!AD$5:AD$53,MATCH(SingleSite_QSAR1_MolGpKa!$A112,Descriptors!$B$5:$B$53,0))</f>
        <v>1.8956999999999999</v>
      </c>
      <c r="AF112">
        <f>$AF$3*INDEX(Descriptors!AE$5:AE$53,MATCH(SingleSite_QSAR1_MolGpKa!$A112,Descriptors!$B$5:$B$53,0))</f>
        <v>-1.7956000000000001</v>
      </c>
      <c r="AG112">
        <f>$AG$3*INDEX(Descriptors!Z$5:Z$53,MATCH(SingleSite_QSAR1_MolGpKa!$A112,Descriptors!$B$5:$B$53,0))</f>
        <v>1.16669</v>
      </c>
    </row>
    <row r="114" spans="9:17" x14ac:dyDescent="0.3">
      <c r="J114" t="s">
        <v>412</v>
      </c>
      <c r="K114" t="s">
        <v>329</v>
      </c>
      <c r="L114" s="10" t="s">
        <v>379</v>
      </c>
      <c r="N114" s="10" t="s">
        <v>380</v>
      </c>
    </row>
    <row r="115" spans="9:17" x14ac:dyDescent="0.3">
      <c r="I115" s="45" t="s">
        <v>371</v>
      </c>
      <c r="J115" s="54">
        <f>COUNT($L$5:$L$21)+COUNT($L$26:$L$36)</f>
        <v>28</v>
      </c>
      <c r="K115" s="57">
        <f>SUMXMY2(L$5:L$21,J$5:J$21)+SUMXMY2(L$26:L$36,J$26:J$36)</f>
        <v>124.56250367553466</v>
      </c>
      <c r="L115" s="10">
        <f t="shared" ref="L115" si="27">SQRT(K115/J115)</f>
        <v>2.1091848770448762</v>
      </c>
      <c r="N115" s="10">
        <f>SingleSite_QSAR1!L115</f>
        <v>1.4222759875149327</v>
      </c>
      <c r="P115" s="54"/>
      <c r="Q115" s="56"/>
    </row>
    <row r="116" spans="9:17" x14ac:dyDescent="0.3">
      <c r="I116" s="45" t="s">
        <v>413</v>
      </c>
      <c r="J116" s="54">
        <f>COUNT($L$5:$L$21)+COUNT($L$26:$L$33)</f>
        <v>25</v>
      </c>
      <c r="K116" s="57">
        <f>SUMXMY2(L$5:L$21,J$5:J$21)+SUMXMY2(L$26:L$33,J$26:J$33)</f>
        <v>91.444836200422017</v>
      </c>
      <c r="L116" s="10">
        <f>SQRT(K116/J116)</f>
        <v>1.9125358684262319</v>
      </c>
      <c r="N116" s="10">
        <f>SingleSite_QSAR1!L116</f>
        <v>1.2505273468715852</v>
      </c>
      <c r="P116" s="54"/>
      <c r="Q116" s="56"/>
    </row>
    <row r="117" spans="9:17" x14ac:dyDescent="0.3">
      <c r="I117" s="45" t="s">
        <v>372</v>
      </c>
      <c r="J117" s="54">
        <f>COUNT($L$5:$L$21)+COUNT($L$26:$L$27)</f>
        <v>19</v>
      </c>
      <c r="K117" s="57">
        <f>SUMXMY2(L$5:L$21,J$5:J$21)+SUMXMY2(L$26:L$27,J$26:J$27)</f>
        <v>72.022046174270741</v>
      </c>
      <c r="L117" s="10">
        <f t="shared" ref="L117:L119" si="28">SQRT(K117/J117)</f>
        <v>1.9469550609020601</v>
      </c>
      <c r="N117" s="10">
        <f>SingleSite_QSAR1!L117</f>
        <v>1.3397190439088671</v>
      </c>
      <c r="P117" s="54"/>
      <c r="Q117" s="56"/>
    </row>
    <row r="118" spans="9:17" x14ac:dyDescent="0.3">
      <c r="I118" s="45" t="s">
        <v>374</v>
      </c>
      <c r="J118">
        <f>COUNT($L$28:$L$33)</f>
        <v>6</v>
      </c>
      <c r="K118" s="57">
        <f>SUMXMY2(L$28:L$33,J$28:J$33)</f>
        <v>19.422790026151276</v>
      </c>
      <c r="L118" s="10">
        <f t="shared" si="28"/>
        <v>1.7992030655335192</v>
      </c>
      <c r="N118" s="10">
        <f>SingleSite_QSAR1!L118</f>
        <v>0.91226557867509595</v>
      </c>
    </row>
    <row r="119" spans="9:17" x14ac:dyDescent="0.3">
      <c r="I119" s="45" t="s">
        <v>373</v>
      </c>
      <c r="J119">
        <f>COUNT($L$34:$L$36)</f>
        <v>3</v>
      </c>
      <c r="K119" s="57">
        <f>SUMXMY2(L$34:L$36,J$34:J$36)</f>
        <v>33.117667475112647</v>
      </c>
      <c r="L119" s="10">
        <f t="shared" si="28"/>
        <v>3.3225325418578242</v>
      </c>
      <c r="N119" s="10">
        <f>SingleSite_QSAR1!L119</f>
        <v>2.4183234853014732</v>
      </c>
    </row>
    <row r="120" spans="9:17" x14ac:dyDescent="0.3">
      <c r="K120" s="57"/>
    </row>
    <row r="121" spans="9:17" x14ac:dyDescent="0.3">
      <c r="I121" s="45" t="s">
        <v>375</v>
      </c>
      <c r="J121" s="54">
        <f>COUNT(J$40:J$64)</f>
        <v>25</v>
      </c>
      <c r="K121" s="57">
        <f>SUMXMY2(L$40:L$64,J$40:J$64)</f>
        <v>133.06842523065734</v>
      </c>
      <c r="L121" s="10">
        <f t="shared" ref="L121:L125" si="29">SQRT(K121/J121)</f>
        <v>2.3071057646380875</v>
      </c>
      <c r="N121" s="10">
        <f>SingleSite_QSAR1!L121</f>
        <v>1.0119429741934367</v>
      </c>
    </row>
    <row r="122" spans="9:17" x14ac:dyDescent="0.3">
      <c r="I122" s="45" t="s">
        <v>414</v>
      </c>
      <c r="J122" s="54">
        <f>COUNT(J$40:J$61)</f>
        <v>22</v>
      </c>
      <c r="K122" s="57">
        <f>SUMXMY2(L$40:L$61,J$40:J$61)</f>
        <v>131.48487517892872</v>
      </c>
      <c r="L122" s="10">
        <f t="shared" si="29"/>
        <v>2.4447055518826497</v>
      </c>
      <c r="N122" s="10">
        <f>SingleSite_QSAR1!L122</f>
        <v>1.0741189989404105</v>
      </c>
    </row>
    <row r="123" spans="9:17" x14ac:dyDescent="0.3">
      <c r="I123" s="45" t="s">
        <v>376</v>
      </c>
      <c r="J123" s="54">
        <f>COUNT(J$40:J$55)</f>
        <v>16</v>
      </c>
      <c r="K123" s="57">
        <f>SUMXMY2(L$40:L$55,J$40:J$55)</f>
        <v>128.51975489395463</v>
      </c>
      <c r="L123" s="10">
        <f t="shared" si="29"/>
        <v>2.8341638415716486</v>
      </c>
      <c r="N123" s="10">
        <f>SingleSite_QSAR1!L123</f>
        <v>0.84447366343510388</v>
      </c>
    </row>
    <row r="124" spans="9:17" x14ac:dyDescent="0.3">
      <c r="I124" s="45" t="s">
        <v>377</v>
      </c>
      <c r="J124" s="54">
        <f>COUNT(J$56:J$61)</f>
        <v>6</v>
      </c>
      <c r="K124" s="57">
        <f>SUMXMY2(L$56:L$61,J$56:J$61)</f>
        <v>2.9651202849740543</v>
      </c>
      <c r="L124" s="15">
        <f t="shared" si="29"/>
        <v>0.70298414929665543</v>
      </c>
      <c r="N124" s="10">
        <f>SingleSite_QSAR1!L124</f>
        <v>1.5259927606696131</v>
      </c>
    </row>
    <row r="125" spans="9:17" x14ac:dyDescent="0.3">
      <c r="I125" s="45" t="s">
        <v>378</v>
      </c>
      <c r="J125" s="54">
        <f>COUNT(J$62:J$64)</f>
        <v>3</v>
      </c>
      <c r="K125" s="57">
        <f>SUMXMY2(L$62:L$64,J$62:J$64)</f>
        <v>1.5835500517286218</v>
      </c>
      <c r="L125" s="15">
        <f t="shared" si="29"/>
        <v>0.72653287416528778</v>
      </c>
      <c r="N125" s="10">
        <f>SingleSite_QSAR1!L125</f>
        <v>0.26994990277332248</v>
      </c>
    </row>
  </sheetData>
  <conditionalFormatting sqref="A36">
    <cfRule type="duplicateValues" dxfId="33" priority="3"/>
  </conditionalFormatting>
  <conditionalFormatting sqref="A64">
    <cfRule type="duplicateValues" dxfId="32" priority="1"/>
  </conditionalFormatting>
  <conditionalFormatting sqref="B36">
    <cfRule type="duplicateValues" dxfId="31" priority="2"/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81D26-A6E4-4D75-9F21-E07F2E949280}">
  <dimension ref="A1:AG125"/>
  <sheetViews>
    <sheetView zoomScaleNormal="100" workbookViewId="0"/>
  </sheetViews>
  <sheetFormatPr defaultRowHeight="14.4" x14ac:dyDescent="0.3"/>
  <cols>
    <col min="1" max="1" width="45.33203125" customWidth="1"/>
    <col min="2" max="2" width="12.6640625" customWidth="1"/>
    <col min="3" max="4" width="16.6640625" customWidth="1"/>
    <col min="5" max="5" width="12.109375" bestFit="1" customWidth="1"/>
    <col min="6" max="6" width="6.6640625" customWidth="1"/>
    <col min="7" max="7" width="7.44140625" style="10" customWidth="1"/>
    <col min="12" max="12" width="12.33203125" style="10" customWidth="1"/>
    <col min="13" max="13" width="7.44140625" style="10" customWidth="1"/>
    <col min="14" max="14" width="8.6640625" style="10" customWidth="1"/>
    <col min="15" max="15" width="7.44140625" style="10" customWidth="1"/>
    <col min="16" max="16" width="4.109375" style="10" customWidth="1"/>
    <col min="18" max="18" width="11.6640625" customWidth="1"/>
  </cols>
  <sheetData>
    <row r="1" spans="1:33" x14ac:dyDescent="0.3">
      <c r="G1" s="10" t="s">
        <v>93</v>
      </c>
      <c r="M1" s="10" t="s">
        <v>93</v>
      </c>
      <c r="S1" s="4" t="s">
        <v>327</v>
      </c>
    </row>
    <row r="2" spans="1:33" x14ac:dyDescent="0.3">
      <c r="G2" s="10" t="s">
        <v>94</v>
      </c>
      <c r="I2" t="s">
        <v>334</v>
      </c>
      <c r="M2" s="10" t="s">
        <v>94</v>
      </c>
      <c r="S2" s="36" t="s">
        <v>1</v>
      </c>
      <c r="T2" s="34" t="s">
        <v>99</v>
      </c>
      <c r="U2" s="35" t="s">
        <v>100</v>
      </c>
      <c r="V2" s="34" t="s">
        <v>4</v>
      </c>
      <c r="W2" s="35" t="s">
        <v>5</v>
      </c>
      <c r="X2" s="35" t="s">
        <v>6</v>
      </c>
      <c r="Y2" t="s">
        <v>7</v>
      </c>
      <c r="Z2" t="s">
        <v>8</v>
      </c>
      <c r="AA2" s="34" t="s">
        <v>9</v>
      </c>
      <c r="AB2" s="34" t="s">
        <v>10</v>
      </c>
      <c r="AC2" s="34" t="s">
        <v>11</v>
      </c>
      <c r="AD2" t="s">
        <v>12</v>
      </c>
      <c r="AE2" t="s">
        <v>101</v>
      </c>
      <c r="AF2" t="s">
        <v>102</v>
      </c>
      <c r="AG2" s="35" t="s">
        <v>103</v>
      </c>
    </row>
    <row r="3" spans="1:33" ht="28.8" x14ac:dyDescent="0.3">
      <c r="A3" t="s">
        <v>0</v>
      </c>
      <c r="B3" t="s">
        <v>311</v>
      </c>
      <c r="C3" t="s">
        <v>313</v>
      </c>
      <c r="D3" t="s">
        <v>314</v>
      </c>
      <c r="E3" s="55" t="s">
        <v>422</v>
      </c>
      <c r="G3" s="11" t="s">
        <v>321</v>
      </c>
      <c r="H3" s="12" t="s">
        <v>277</v>
      </c>
      <c r="I3" s="13" t="s">
        <v>330</v>
      </c>
      <c r="J3" s="10" t="s">
        <v>370</v>
      </c>
      <c r="L3" s="10" t="s">
        <v>96</v>
      </c>
      <c r="M3" s="11" t="s">
        <v>97</v>
      </c>
      <c r="N3" s="10" t="s">
        <v>98</v>
      </c>
      <c r="O3" s="10" t="s">
        <v>281</v>
      </c>
      <c r="R3" s="48" t="s">
        <v>325</v>
      </c>
      <c r="S3" s="47">
        <v>-1.754</v>
      </c>
      <c r="T3" s="47">
        <v>-0.93600000000000005</v>
      </c>
      <c r="U3" s="47">
        <v>-0.33600000000000002</v>
      </c>
      <c r="V3" s="47">
        <v>-15.007999999999999</v>
      </c>
      <c r="W3" s="47">
        <v>-19.093</v>
      </c>
      <c r="X3" s="47">
        <v>6.9139999999999997</v>
      </c>
      <c r="Y3" s="47">
        <v>18.338000000000001</v>
      </c>
      <c r="Z3" s="47">
        <v>-3.7309999999999999</v>
      </c>
      <c r="AA3" s="47">
        <v>3.1E-2</v>
      </c>
      <c r="AB3" s="47">
        <v>-2.1999999999999999E-2</v>
      </c>
      <c r="AC3" s="47">
        <v>-8.4000000000000005E-2</v>
      </c>
      <c r="AD3" s="47">
        <v>-0.14299999999999999</v>
      </c>
      <c r="AE3" s="47">
        <v>1.4999999999999999E-2</v>
      </c>
      <c r="AF3" s="47">
        <v>-6.7000000000000004E-2</v>
      </c>
      <c r="AG3" s="47">
        <v>4.9000000000000002E-2</v>
      </c>
    </row>
    <row r="4" spans="1:33" x14ac:dyDescent="0.3">
      <c r="A4" s="1" t="s">
        <v>104</v>
      </c>
      <c r="J4" s="10" t="s">
        <v>333</v>
      </c>
      <c r="L4" s="10" t="s">
        <v>333</v>
      </c>
      <c r="R4" s="4" t="s">
        <v>335</v>
      </c>
    </row>
    <row r="5" spans="1:33" x14ac:dyDescent="0.3">
      <c r="A5" t="s">
        <v>127</v>
      </c>
      <c r="B5" t="s">
        <v>123</v>
      </c>
      <c r="C5" t="s">
        <v>124</v>
      </c>
      <c r="D5" s="37" t="s">
        <v>125</v>
      </c>
      <c r="E5" t="s">
        <v>416</v>
      </c>
      <c r="G5" s="10">
        <v>7.7144928276009503</v>
      </c>
      <c r="H5" s="14" t="s">
        <v>126</v>
      </c>
      <c r="I5" s="14">
        <v>0.39721558067770529</v>
      </c>
      <c r="J5" s="14">
        <f>I5-5</f>
        <v>-4.6027844193222949</v>
      </c>
      <c r="L5" s="10">
        <f>R5-5</f>
        <v>-2.8554000288969767</v>
      </c>
      <c r="M5">
        <f t="shared" ref="M5:M36" si="0">10^(L5)</f>
        <v>1.3950827575317003E-3</v>
      </c>
      <c r="N5">
        <f t="shared" ref="N5:N36" si="1">(LN(2)/(M5))/(60*60*24)</f>
        <v>5.7505812961451564E-3</v>
      </c>
      <c r="O5" s="10">
        <f>N5*24</f>
        <v>0.13801395110748377</v>
      </c>
      <c r="P5" s="10" t="s">
        <v>126</v>
      </c>
      <c r="R5">
        <f>-8.696+SUM(S5:AG5)</f>
        <v>2.1445999711030233</v>
      </c>
      <c r="S5">
        <f>$S$3*INDEX(Descriptors!I$5:I$53,MATCH(SingleSite_QSAR1_OPERA!$A5,Descriptors!$B$5:$B$53,0))</f>
        <v>12.295539999999999</v>
      </c>
      <c r="T5">
        <f>$T$3*INDEX(Descriptors!L$5:L$53,MATCH(SingleSite_QSAR1_OPERA!$A5,Descriptors!$B$5:$B$53,0))</f>
        <v>-3.6966267836152387</v>
      </c>
      <c r="U5">
        <f>$U$3*INDEX(Descriptors!U$5:U$53,MATCH(SingleSite_QSAR1_OPERA!$A5,Descriptors!$B$5:$B$53,0))</f>
        <v>-3.0984862452817357</v>
      </c>
      <c r="V5">
        <f>$V$3*INDEX(Descriptors!O$5:O$53,MATCH(SingleSite_QSAR1_OPERA!$A5,Descriptors!$B$5:$B$53,0))</f>
        <v>-13.387136</v>
      </c>
      <c r="W5">
        <f>$W$3*INDEX(Descriptors!X$5:X$53,MATCH(SingleSite_QSAR1_OPERA!$A5,Descriptors!$B$5:$B$53,0))</f>
        <v>-11.131219</v>
      </c>
      <c r="X5">
        <f>$X$3*INDEX(Descriptors!Y$5:Y$53,MATCH(SingleSite_QSAR1_OPERA!$A5,Descriptors!$B$5:$B$53,0))</f>
        <v>8.2553159999999988</v>
      </c>
      <c r="Y5">
        <f>$Y$3*INDEX(Descriptors!AA$5:AA$53,MATCH(SingleSite_QSAR1_OPERA!$A5,Descriptors!$B$5:$B$53,0))</f>
        <v>23.234245999999999</v>
      </c>
      <c r="Z5">
        <f>$Z$3*INDEX(Descriptors!AB$5:AB$53,MATCH(SingleSite_QSAR1_OPERA!$A5,Descriptors!$B$5:$B$53,0))</f>
        <v>-1.619254</v>
      </c>
      <c r="AA5">
        <f>$AA$3*INDEX(Descriptors!P$5:P$53,MATCH(SingleSite_QSAR1_OPERA!$A5,Descriptors!$B$5:$B$53,0))</f>
        <v>-0.64046000000000003</v>
      </c>
      <c r="AB5">
        <f>$AB$3*INDEX(Descriptors!Q$5:Q$53,MATCH(SingleSite_QSAR1_OPERA!$A5,Descriptors!$B$5:$B$53,0))</f>
        <v>0.58101999999999998</v>
      </c>
      <c r="AC5">
        <f>$AC$3*INDEX(Descriptors!R$5:R$53,MATCH(SingleSite_QSAR1_OPERA!$A5,Descriptors!$B$5:$B$53,0))</f>
        <v>-0.14280000000000001</v>
      </c>
      <c r="AD5">
        <f>$AD$3*INDEX(Descriptors!AC$5:AC$53,MATCH(SingleSite_QSAR1_OPERA!$A5,Descriptors!$B$5:$B$53,0))</f>
        <v>0</v>
      </c>
      <c r="AE5">
        <f>$AE$3*INDEX(Descriptors!AD$5:AD$53,MATCH(SingleSite_QSAR1_OPERA!$A5,Descriptors!$B$5:$B$53,0))</f>
        <v>0.52889999999999993</v>
      </c>
      <c r="AF5">
        <f>$AF$3*INDEX(Descriptors!AE$5:AE$53,MATCH(SingleSite_QSAR1_OPERA!$A5,Descriptors!$B$5:$B$53,0))</f>
        <v>-0.58491000000000004</v>
      </c>
      <c r="AG5">
        <f>$AG$3*INDEX(Descriptors!Z$5:Z$53,MATCH(SingleSite_QSAR1_OPERA!$A5,Descriptors!$B$5:$B$53,0))</f>
        <v>0.24647000000000002</v>
      </c>
    </row>
    <row r="6" spans="1:33" x14ac:dyDescent="0.3">
      <c r="A6" t="s">
        <v>127</v>
      </c>
      <c r="B6" t="s">
        <v>123</v>
      </c>
      <c r="C6" t="s">
        <v>124</v>
      </c>
      <c r="D6" s="37" t="s">
        <v>125</v>
      </c>
      <c r="E6" s="2" t="s">
        <v>416</v>
      </c>
      <c r="G6" s="10">
        <v>6.1478985874030796</v>
      </c>
      <c r="H6" t="s">
        <v>126</v>
      </c>
      <c r="I6">
        <v>0.49579626529114723</v>
      </c>
      <c r="J6" s="10">
        <f t="shared" ref="J6:J36" si="2">I6-5</f>
        <v>-4.5042037347088524</v>
      </c>
      <c r="L6" s="10">
        <f t="shared" ref="L6:L36" si="3">R6-5</f>
        <v>-2.8554000288969767</v>
      </c>
      <c r="M6">
        <f t="shared" si="0"/>
        <v>1.3950827575317003E-3</v>
      </c>
      <c r="N6">
        <f t="shared" si="1"/>
        <v>5.7505812961451564E-3</v>
      </c>
      <c r="O6" s="10">
        <f>N6*24</f>
        <v>0.13801395110748377</v>
      </c>
      <c r="P6" s="10" t="s">
        <v>126</v>
      </c>
      <c r="R6">
        <f t="shared" ref="R6:R36" si="4">-8.696+SUM(S6:AG6)</f>
        <v>2.1445999711030233</v>
      </c>
      <c r="S6">
        <f>$S$3*INDEX(Descriptors!I$5:I$53,MATCH(SingleSite_QSAR1_OPERA!$A6,Descriptors!$B$5:$B$53,0))</f>
        <v>12.295539999999999</v>
      </c>
      <c r="T6">
        <f>$T$3*INDEX(Descriptors!L$5:L$53,MATCH(SingleSite_QSAR1_OPERA!$A6,Descriptors!$B$5:$B$53,0))</f>
        <v>-3.6966267836152387</v>
      </c>
      <c r="U6">
        <f>$U$3*INDEX(Descriptors!U$5:U$53,MATCH(SingleSite_QSAR1_OPERA!$A6,Descriptors!$B$5:$B$53,0))</f>
        <v>-3.0984862452817357</v>
      </c>
      <c r="V6">
        <f>$V$3*INDEX(Descriptors!O$5:O$53,MATCH(SingleSite_QSAR1_OPERA!$A6,Descriptors!$B$5:$B$53,0))</f>
        <v>-13.387136</v>
      </c>
      <c r="W6">
        <f>$W$3*INDEX(Descriptors!X$5:X$53,MATCH(SingleSite_QSAR1_OPERA!$A6,Descriptors!$B$5:$B$53,0))</f>
        <v>-11.131219</v>
      </c>
      <c r="X6">
        <f>$X$3*INDEX(Descriptors!Y$5:Y$53,MATCH(SingleSite_QSAR1_OPERA!$A6,Descriptors!$B$5:$B$53,0))</f>
        <v>8.2553159999999988</v>
      </c>
      <c r="Y6">
        <f>$Y$3*INDEX(Descriptors!AA$5:AA$53,MATCH(SingleSite_QSAR1_OPERA!$A6,Descriptors!$B$5:$B$53,0))</f>
        <v>23.234245999999999</v>
      </c>
      <c r="Z6">
        <f>$Z$3*INDEX(Descriptors!AB$5:AB$53,MATCH(SingleSite_QSAR1_OPERA!$A6,Descriptors!$B$5:$B$53,0))</f>
        <v>-1.619254</v>
      </c>
      <c r="AA6">
        <f>$AA$3*INDEX(Descriptors!P$5:P$53,MATCH(SingleSite_QSAR1_OPERA!$A6,Descriptors!$B$5:$B$53,0))</f>
        <v>-0.64046000000000003</v>
      </c>
      <c r="AB6">
        <f>$AB$3*INDEX(Descriptors!Q$5:Q$53,MATCH(SingleSite_QSAR1_OPERA!$A6,Descriptors!$B$5:$B$53,0))</f>
        <v>0.58101999999999998</v>
      </c>
      <c r="AC6">
        <f>$AC$3*INDEX(Descriptors!R$5:R$53,MATCH(SingleSite_QSAR1_OPERA!$A6,Descriptors!$B$5:$B$53,0))</f>
        <v>-0.14280000000000001</v>
      </c>
      <c r="AD6">
        <f>$AD$3*INDEX(Descriptors!AC$5:AC$53,MATCH(SingleSite_QSAR1_OPERA!$A6,Descriptors!$B$5:$B$53,0))</f>
        <v>0</v>
      </c>
      <c r="AE6">
        <f>$AE$3*INDEX(Descriptors!AD$5:AD$53,MATCH(SingleSite_QSAR1_OPERA!$A6,Descriptors!$B$5:$B$53,0))</f>
        <v>0.52889999999999993</v>
      </c>
      <c r="AF6">
        <f>$AF$3*INDEX(Descriptors!AE$5:AE$53,MATCH(SingleSite_QSAR1_OPERA!$A6,Descriptors!$B$5:$B$53,0))</f>
        <v>-0.58491000000000004</v>
      </c>
      <c r="AG6">
        <f>$AG$3*INDEX(Descriptors!Z$5:Z$53,MATCH(SingleSite_QSAR1_OPERA!$A6,Descriptors!$B$5:$B$53,0))</f>
        <v>0.24647000000000002</v>
      </c>
    </row>
    <row r="7" spans="1:33" x14ac:dyDescent="0.3">
      <c r="A7" s="2" t="s">
        <v>128</v>
      </c>
      <c r="B7" t="s">
        <v>129</v>
      </c>
      <c r="C7" s="42" t="s">
        <v>130</v>
      </c>
      <c r="D7" s="37" t="s">
        <v>125</v>
      </c>
      <c r="E7" t="s">
        <v>416</v>
      </c>
      <c r="G7" s="10">
        <v>4.7307342380558639</v>
      </c>
      <c r="H7" t="s">
        <v>126</v>
      </c>
      <c r="I7">
        <v>0.60959440922522001</v>
      </c>
      <c r="J7" s="10">
        <f t="shared" si="2"/>
        <v>-4.3904055907747797</v>
      </c>
      <c r="L7" s="10">
        <f t="shared" si="3"/>
        <v>-2.9127994354421158</v>
      </c>
      <c r="M7">
        <f t="shared" si="0"/>
        <v>1.2223640382807463E-3</v>
      </c>
      <c r="N7">
        <f t="shared" si="1"/>
        <v>6.5631322264029408E-3</v>
      </c>
      <c r="O7" s="10">
        <f>N7*24</f>
        <v>0.15751517343367058</v>
      </c>
      <c r="P7" s="10" t="s">
        <v>126</v>
      </c>
      <c r="R7">
        <f t="shared" si="4"/>
        <v>2.0872005645578842</v>
      </c>
      <c r="S7">
        <f>$S$3*INDEX(Descriptors!I$5:I$53,MATCH(SingleSite_QSAR1_OPERA!$A7,Descriptors!$B$5:$B$53,0))</f>
        <v>12.470940000000001</v>
      </c>
      <c r="T7">
        <f>$T$3*INDEX(Descriptors!L$5:L$53,MATCH(SingleSite_QSAR1_OPERA!$A7,Descriptors!$B$5:$B$53,0))</f>
        <v>-3.7942201901603849</v>
      </c>
      <c r="U7">
        <f>$U$3*INDEX(Descriptors!U$5:U$53,MATCH(SingleSite_QSAR1_OPERA!$A7,Descriptors!$B$5:$B$53,0))</f>
        <v>-3.0984862452817357</v>
      </c>
      <c r="V7">
        <f>$V$3*INDEX(Descriptors!O$5:O$53,MATCH(SingleSite_QSAR1_OPERA!$A7,Descriptors!$B$5:$B$53,0))</f>
        <v>-15.563295999999998</v>
      </c>
      <c r="W7">
        <f>$W$3*INDEX(Descriptors!X$5:X$53,MATCH(SingleSite_QSAR1_OPERA!$A7,Descriptors!$B$5:$B$53,0))</f>
        <v>-11.131219</v>
      </c>
      <c r="X7">
        <f>$X$3*INDEX(Descriptors!Y$5:Y$53,MATCH(SingleSite_QSAR1_OPERA!$A7,Descriptors!$B$5:$B$53,0))</f>
        <v>8.2553159999999988</v>
      </c>
      <c r="Y7">
        <f>$Y$3*INDEX(Descriptors!AA$5:AA$53,MATCH(SingleSite_QSAR1_OPERA!$A7,Descriptors!$B$5:$B$53,0))</f>
        <v>24.866328000000003</v>
      </c>
      <c r="Z7">
        <f>$Z$3*INDEX(Descriptors!AB$5:AB$53,MATCH(SingleSite_QSAR1_OPERA!$A7,Descriptors!$B$5:$B$53,0))</f>
        <v>-1.014832</v>
      </c>
      <c r="AA7">
        <f>$AA$3*INDEX(Descriptors!P$5:P$53,MATCH(SingleSite_QSAR1_OPERA!$A7,Descriptors!$B$5:$B$53,0))</f>
        <v>1.1566100000000001</v>
      </c>
      <c r="AB7">
        <f>$AB$3*INDEX(Descriptors!Q$5:Q$53,MATCH(SingleSite_QSAR1_OPERA!$A7,Descriptors!$B$5:$B$53,0))</f>
        <v>-0.40810000000000002</v>
      </c>
      <c r="AC7">
        <f>$AC$3*INDEX(Descriptors!R$5:R$53,MATCH(SingleSite_QSAR1_OPERA!$A7,Descriptors!$B$5:$B$53,0))</f>
        <v>-0.13775999999999999</v>
      </c>
      <c r="AD7">
        <f>$AD$3*INDEX(Descriptors!AC$5:AC$53,MATCH(SingleSite_QSAR1_OPERA!$A7,Descriptors!$B$5:$B$53,0))</f>
        <v>-0.85799999999999987</v>
      </c>
      <c r="AE7">
        <f>$AE$3*INDEX(Descriptors!AD$5:AD$53,MATCH(SingleSite_QSAR1_OPERA!$A7,Descriptors!$B$5:$B$53,0))</f>
        <v>0.98939999999999984</v>
      </c>
      <c r="AF7">
        <f>$AF$3*INDEX(Descriptors!AE$5:AE$53,MATCH(SingleSite_QSAR1_OPERA!$A7,Descriptors!$B$5:$B$53,0))</f>
        <v>-1.1959500000000001</v>
      </c>
      <c r="AG7">
        <f>$AG$3*INDEX(Descriptors!Z$5:Z$53,MATCH(SingleSite_QSAR1_OPERA!$A7,Descriptors!$B$5:$B$53,0))</f>
        <v>0.24647000000000002</v>
      </c>
    </row>
    <row r="8" spans="1:33" ht="13.5" customHeight="1" x14ac:dyDescent="0.3">
      <c r="A8" t="s">
        <v>131</v>
      </c>
      <c r="B8" t="s">
        <v>132</v>
      </c>
      <c r="C8" s="42" t="s">
        <v>130</v>
      </c>
      <c r="D8" t="s">
        <v>133</v>
      </c>
      <c r="E8" t="s">
        <v>416</v>
      </c>
      <c r="G8" s="10">
        <v>13.511640946587621</v>
      </c>
      <c r="H8" t="s">
        <v>134</v>
      </c>
      <c r="I8">
        <v>1.9319661147281728</v>
      </c>
      <c r="J8" s="10">
        <f t="shared" si="2"/>
        <v>-3.0680338852718272</v>
      </c>
      <c r="L8" s="10">
        <f t="shared" si="3"/>
        <v>-2.5499804956161736</v>
      </c>
      <c r="M8">
        <f t="shared" si="0"/>
        <v>2.8185095091031172E-3</v>
      </c>
      <c r="N8">
        <f t="shared" si="1"/>
        <v>2.8463756414961569E-3</v>
      </c>
      <c r="O8" s="10">
        <f>N8*1440</f>
        <v>4.0987809237544663</v>
      </c>
      <c r="P8" s="10" t="s">
        <v>134</v>
      </c>
      <c r="R8">
        <f t="shared" si="4"/>
        <v>2.4500195043838264</v>
      </c>
      <c r="S8">
        <f>$S$3*INDEX(Descriptors!I$5:I$53,MATCH(SingleSite_QSAR1_OPERA!$A8,Descriptors!$B$5:$B$53,0))</f>
        <v>12.52356</v>
      </c>
      <c r="T8">
        <f>$T$3*INDEX(Descriptors!L$5:L$53,MATCH(SingleSite_QSAR1_OPERA!$A8,Descriptors!$B$5:$B$53,0))</f>
        <v>-3.7942201901603849</v>
      </c>
      <c r="U8">
        <f>$U$3*INDEX(Descriptors!U$5:U$53,MATCH(SingleSite_QSAR1_OPERA!$A8,Descriptors!$B$5:$B$53,0))</f>
        <v>-2.5252683054557887</v>
      </c>
      <c r="V8">
        <f>$V$3*INDEX(Descriptors!O$5:O$53,MATCH(SingleSite_QSAR1_OPERA!$A8,Descriptors!$B$5:$B$53,0))</f>
        <v>-15.563295999999998</v>
      </c>
      <c r="W8">
        <f>$W$3*INDEX(Descriptors!X$5:X$53,MATCH(SingleSite_QSAR1_OPERA!$A8,Descriptors!$B$5:$B$53,0))</f>
        <v>-13.517843999999998</v>
      </c>
      <c r="X8">
        <f>$X$3*INDEX(Descriptors!Y$5:Y$53,MATCH(SingleSite_QSAR1_OPERA!$A8,Descriptors!$B$5:$B$53,0))</f>
        <v>9.5966319999999996</v>
      </c>
      <c r="Y8">
        <f>$Y$3*INDEX(Descriptors!AA$5:AA$53,MATCH(SingleSite_QSAR1_OPERA!$A8,Descriptors!$B$5:$B$53,0))</f>
        <v>25.416467999999998</v>
      </c>
      <c r="Z8">
        <f>$Z$3*INDEX(Descriptors!AB$5:AB$53,MATCH(SingleSite_QSAR1_OPERA!$A8,Descriptors!$B$5:$B$53,0))</f>
        <v>-1.014832</v>
      </c>
      <c r="AA8">
        <f>$AA$3*INDEX(Descriptors!P$5:P$53,MATCH(SingleSite_QSAR1_OPERA!$A8,Descriptors!$B$5:$B$53,0))</f>
        <v>1.1566100000000001</v>
      </c>
      <c r="AB8">
        <f>$AB$3*INDEX(Descriptors!Q$5:Q$53,MATCH(SingleSite_QSAR1_OPERA!$A8,Descriptors!$B$5:$B$53,0))</f>
        <v>-0.40810000000000002</v>
      </c>
      <c r="AC8">
        <f>$AC$3*INDEX(Descriptors!R$5:R$53,MATCH(SingleSite_QSAR1_OPERA!$A8,Descriptors!$B$5:$B$53,0))</f>
        <v>-0.13775999999999999</v>
      </c>
      <c r="AD8">
        <f>$AD$3*INDEX(Descriptors!AC$5:AC$53,MATCH(SingleSite_QSAR1_OPERA!$A8,Descriptors!$B$5:$B$53,0))</f>
        <v>-0.85799999999999987</v>
      </c>
      <c r="AE8">
        <f>$AE$3*INDEX(Descriptors!AD$5:AD$53,MATCH(SingleSite_QSAR1_OPERA!$A8,Descriptors!$B$5:$B$53,0))</f>
        <v>1.23</v>
      </c>
      <c r="AF8">
        <f>$AF$3*INDEX(Descriptors!AE$5:AE$53,MATCH(SingleSite_QSAR1_OPERA!$A8,Descriptors!$B$5:$B$53,0))</f>
        <v>-1.30583</v>
      </c>
      <c r="AG8">
        <f>$AG$3*INDEX(Descriptors!Z$5:Z$53,MATCH(SingleSite_QSAR1_OPERA!$A8,Descriptors!$B$5:$B$53,0))</f>
        <v>0.34789999999999999</v>
      </c>
    </row>
    <row r="9" spans="1:33" x14ac:dyDescent="0.3">
      <c r="A9" t="s">
        <v>135</v>
      </c>
      <c r="B9" t="s">
        <v>136</v>
      </c>
      <c r="C9" s="40" t="s">
        <v>65</v>
      </c>
      <c r="D9" t="s">
        <v>137</v>
      </c>
      <c r="E9" t="s">
        <v>416</v>
      </c>
      <c r="G9" s="10">
        <v>0.11289042028663608</v>
      </c>
      <c r="H9" t="s">
        <v>138</v>
      </c>
      <c r="I9">
        <v>5.7881683711411673</v>
      </c>
      <c r="J9" s="10">
        <f t="shared" si="2"/>
        <v>0.78816837114116733</v>
      </c>
      <c r="L9" s="10">
        <f t="shared" si="3"/>
        <v>1.7785007272177982</v>
      </c>
      <c r="M9">
        <f t="shared" si="0"/>
        <v>60.048301440402</v>
      </c>
      <c r="N9">
        <f t="shared" si="1"/>
        <v>1.3360139453734225E-7</v>
      </c>
      <c r="O9" s="10">
        <f t="shared" ref="O9:O16" si="5">N9*86400</f>
        <v>1.154316048802637E-2</v>
      </c>
      <c r="P9" t="s">
        <v>138</v>
      </c>
      <c r="R9">
        <f t="shared" si="4"/>
        <v>6.7785007272177982</v>
      </c>
      <c r="S9">
        <f>$S$3*INDEX(Descriptors!I$5:I$53,MATCH(SingleSite_QSAR1_OPERA!$A9,Descriptors!$B$5:$B$53,0))</f>
        <v>14.87392</v>
      </c>
      <c r="T9">
        <f>$T$3*INDEX(Descriptors!L$5:L$53,MATCH(SingleSite_QSAR1_OPERA!$A9,Descriptors!$B$5:$B$53,0))</f>
        <v>-0.66972327576218815</v>
      </c>
      <c r="U9">
        <f>$U$3*INDEX(Descriptors!U$5:U$53,MATCH(SingleSite_QSAR1_OPERA!$A9,Descriptors!$B$5:$B$53,0))</f>
        <v>-3.2612809970200187</v>
      </c>
      <c r="V9">
        <f>$V$3*INDEX(Descriptors!O$5:O$53,MATCH(SingleSite_QSAR1_OPERA!$A9,Descriptors!$B$5:$B$53,0))</f>
        <v>-15.143071999999998</v>
      </c>
      <c r="W9">
        <f>$W$3*INDEX(Descriptors!X$5:X$53,MATCH(SingleSite_QSAR1_OPERA!$A9,Descriptors!$B$5:$B$53,0))</f>
        <v>-13.441471999999999</v>
      </c>
      <c r="X9">
        <f>$X$3*INDEX(Descriptors!Y$5:Y$53,MATCH(SingleSite_QSAR1_OPERA!$A9,Descriptors!$B$5:$B$53,0))</f>
        <v>9.3200719999999997</v>
      </c>
      <c r="Y9">
        <f>$Y$3*INDEX(Descriptors!AA$5:AA$53,MATCH(SingleSite_QSAR1_OPERA!$A9,Descriptors!$B$5:$B$53,0))</f>
        <v>24.939680000000003</v>
      </c>
      <c r="Z9">
        <f>$Z$3*INDEX(Descriptors!AB$5:AB$53,MATCH(SingleSite_QSAR1_OPERA!$A9,Descriptors!$B$5:$B$53,0))</f>
        <v>-1.5782129999999999</v>
      </c>
      <c r="AA9">
        <f>$AA$3*INDEX(Descriptors!P$5:P$53,MATCH(SingleSite_QSAR1_OPERA!$A9,Descriptors!$B$5:$B$53,0))</f>
        <v>2.4251300000000002</v>
      </c>
      <c r="AB9">
        <f>$AB$3*INDEX(Descriptors!Q$5:Q$53,MATCH(SingleSite_QSAR1_OPERA!$A9,Descriptors!$B$5:$B$53,0))</f>
        <v>-1.56948</v>
      </c>
      <c r="AC9">
        <f>$AC$3*INDEX(Descriptors!R$5:R$53,MATCH(SingleSite_QSAR1_OPERA!$A9,Descriptors!$B$5:$B$53,0))</f>
        <v>-0.15540000000000001</v>
      </c>
      <c r="AD9">
        <f>$AD$3*INDEX(Descriptors!AC$5:AC$53,MATCH(SingleSite_QSAR1_OPERA!$A9,Descriptors!$B$5:$B$53,0))</f>
        <v>-0.85799999999999987</v>
      </c>
      <c r="AE9">
        <f>$AE$3*INDEX(Descriptors!AD$5:AD$53,MATCH(SingleSite_QSAR1_OPERA!$A9,Descriptors!$B$5:$B$53,0))</f>
        <v>1.0407</v>
      </c>
      <c r="AF9">
        <f>$AF$3*INDEX(Descriptors!AE$5:AE$53,MATCH(SingleSite_QSAR1_OPERA!$A9,Descriptors!$B$5:$B$53,0))</f>
        <v>-1.0706600000000002</v>
      </c>
      <c r="AG9">
        <f>$AG$3*INDEX(Descriptors!Z$5:Z$53,MATCH(SingleSite_QSAR1_OPERA!$A9,Descriptors!$B$5:$B$53,0))</f>
        <v>0.62229999999999996</v>
      </c>
    </row>
    <row r="10" spans="1:33" x14ac:dyDescent="0.3">
      <c r="A10" t="s">
        <v>139</v>
      </c>
      <c r="B10" t="s">
        <v>140</v>
      </c>
      <c r="C10" s="40" t="s">
        <v>141</v>
      </c>
      <c r="D10" t="s">
        <v>142</v>
      </c>
      <c r="E10" t="s">
        <v>416</v>
      </c>
      <c r="G10" s="10">
        <v>8.1450902533483638E-2</v>
      </c>
      <c r="H10" t="s">
        <v>138</v>
      </c>
      <c r="I10">
        <v>5.9299295600845872</v>
      </c>
      <c r="J10" s="10">
        <f t="shared" si="2"/>
        <v>0.92992956008458716</v>
      </c>
      <c r="L10" s="10">
        <f t="shared" si="3"/>
        <v>1.7794022169829393</v>
      </c>
      <c r="M10">
        <f t="shared" si="0"/>
        <v>60.173076572750347</v>
      </c>
      <c r="N10">
        <f t="shared" si="1"/>
        <v>1.3332435815105799E-7</v>
      </c>
      <c r="O10" s="10">
        <f t="shared" si="5"/>
        <v>1.1519224544251409E-2</v>
      </c>
      <c r="P10" t="s">
        <v>138</v>
      </c>
      <c r="R10">
        <f t="shared" si="4"/>
        <v>6.7794022169829393</v>
      </c>
      <c r="S10">
        <f>$S$3*INDEX(Descriptors!I$5:I$53,MATCH(SingleSite_QSAR1_OPERA!$A10,Descriptors!$B$5:$B$53,0))</f>
        <v>14.87392</v>
      </c>
      <c r="T10">
        <f>$T$3*INDEX(Descriptors!L$5:L$53,MATCH(SingleSite_QSAR1_OPERA!$A10,Descriptors!$B$5:$B$53,0))</f>
        <v>-0.66972327576218815</v>
      </c>
      <c r="U10">
        <f>$U$3*INDEX(Descriptors!U$5:U$53,MATCH(SingleSite_QSAR1_OPERA!$A10,Descriptors!$B$5:$B$53,0))</f>
        <v>-3.368132507254872</v>
      </c>
      <c r="V10">
        <f>$V$3*INDEX(Descriptors!O$5:O$53,MATCH(SingleSite_QSAR1_OPERA!$A10,Descriptors!$B$5:$B$53,0))</f>
        <v>-15.143071999999998</v>
      </c>
      <c r="W10">
        <f>$W$3*INDEX(Descriptors!X$5:X$53,MATCH(SingleSite_QSAR1_OPERA!$A10,Descriptors!$B$5:$B$53,0))</f>
        <v>-13.250541999999999</v>
      </c>
      <c r="X10">
        <f>$X$3*INDEX(Descriptors!Y$5:Y$53,MATCH(SingleSite_QSAR1_OPERA!$A10,Descriptors!$B$5:$B$53,0))</f>
        <v>9.2647600000000008</v>
      </c>
      <c r="Y10">
        <f>$Y$3*INDEX(Descriptors!AA$5:AA$53,MATCH(SingleSite_QSAR1_OPERA!$A10,Descriptors!$B$5:$B$53,0))</f>
        <v>24.884665999999999</v>
      </c>
      <c r="Z10">
        <f>$Z$3*INDEX(Descriptors!AB$5:AB$53,MATCH(SingleSite_QSAR1_OPERA!$A10,Descriptors!$B$5:$B$53,0))</f>
        <v>-1.5819439999999998</v>
      </c>
      <c r="AA10">
        <f>$AA$3*INDEX(Descriptors!P$5:P$53,MATCH(SingleSite_QSAR1_OPERA!$A10,Descriptors!$B$5:$B$53,0))</f>
        <v>2.4251300000000002</v>
      </c>
      <c r="AB10">
        <f>$AB$3*INDEX(Descriptors!Q$5:Q$53,MATCH(SingleSite_QSAR1_OPERA!$A10,Descriptors!$B$5:$B$53,0))</f>
        <v>-1.56948</v>
      </c>
      <c r="AC10">
        <f>$AC$3*INDEX(Descriptors!R$5:R$53,MATCH(SingleSite_QSAR1_OPERA!$A10,Descriptors!$B$5:$B$53,0))</f>
        <v>-0.15540000000000001</v>
      </c>
      <c r="AD10">
        <f>$AD$3*INDEX(Descriptors!AC$5:AC$53,MATCH(SingleSite_QSAR1_OPERA!$A10,Descriptors!$B$5:$B$53,0))</f>
        <v>-0.85799999999999987</v>
      </c>
      <c r="AE10">
        <f>$AE$3*INDEX(Descriptors!AD$5:AD$53,MATCH(SingleSite_QSAR1_OPERA!$A10,Descriptors!$B$5:$B$53,0))</f>
        <v>1.04325</v>
      </c>
      <c r="AF10">
        <f>$AF$3*INDEX(Descriptors!AE$5:AE$53,MATCH(SingleSite_QSAR1_OPERA!$A10,Descriptors!$B$5:$B$53,0))</f>
        <v>-0.95609</v>
      </c>
      <c r="AG10">
        <f>$AG$3*INDEX(Descriptors!Z$5:Z$53,MATCH(SingleSite_QSAR1_OPERA!$A10,Descriptors!$B$5:$B$53,0))</f>
        <v>0.53605999999999998</v>
      </c>
    </row>
    <row r="11" spans="1:33" x14ac:dyDescent="0.3">
      <c r="A11" t="s">
        <v>143</v>
      </c>
      <c r="B11" t="s">
        <v>144</v>
      </c>
      <c r="C11" s="40" t="s">
        <v>65</v>
      </c>
      <c r="D11" t="s">
        <v>145</v>
      </c>
      <c r="E11" t="s">
        <v>416</v>
      </c>
      <c r="G11" s="10">
        <v>9.5474818258945673E-2</v>
      </c>
      <c r="H11" t="s">
        <v>138</v>
      </c>
      <c r="I11">
        <v>5.8609366207000937</v>
      </c>
      <c r="J11" s="10">
        <f t="shared" si="2"/>
        <v>0.86093662070009369</v>
      </c>
      <c r="L11" s="10">
        <f t="shared" si="3"/>
        <v>2.0978359965212761</v>
      </c>
      <c r="M11">
        <f t="shared" si="0"/>
        <v>125.26680381181312</v>
      </c>
      <c r="N11">
        <f t="shared" si="1"/>
        <v>6.4043597887981307E-8</v>
      </c>
      <c r="O11" s="10">
        <f t="shared" si="5"/>
        <v>5.5333668575215846E-3</v>
      </c>
      <c r="P11" t="s">
        <v>138</v>
      </c>
      <c r="R11">
        <f t="shared" si="4"/>
        <v>7.0978359965212761</v>
      </c>
      <c r="S11">
        <f>$S$3*INDEX(Descriptors!I$5:I$53,MATCH(SingleSite_QSAR1_OPERA!$A11,Descriptors!$B$5:$B$53,0))</f>
        <v>14.87392</v>
      </c>
      <c r="T11">
        <f>$T$3*INDEX(Descriptors!L$5:L$53,MATCH(SingleSite_QSAR1_OPERA!$A11,Descriptors!$B$5:$B$53,0))</f>
        <v>-0.66972327576218815</v>
      </c>
      <c r="U11">
        <f>$U$3*INDEX(Descriptors!U$5:U$53,MATCH(SingleSite_QSAR1_OPERA!$A11,Descriptors!$B$5:$B$53,0))</f>
        <v>-3.1607557277165386</v>
      </c>
      <c r="V11">
        <f>$V$3*INDEX(Descriptors!O$5:O$53,MATCH(SingleSite_QSAR1_OPERA!$A11,Descriptors!$B$5:$B$53,0))</f>
        <v>-15.143071999999998</v>
      </c>
      <c r="W11">
        <f>$W$3*INDEX(Descriptors!X$5:X$53,MATCH(SingleSite_QSAR1_OPERA!$A11,Descriptors!$B$5:$B$53,0))</f>
        <v>-13.307820999999999</v>
      </c>
      <c r="X11">
        <f>$X$3*INDEX(Descriptors!Y$5:Y$53,MATCH(SingleSite_QSAR1_OPERA!$A11,Descriptors!$B$5:$B$53,0))</f>
        <v>9.2993299999999994</v>
      </c>
      <c r="Y11">
        <f>$Y$3*INDEX(Descriptors!AA$5:AA$53,MATCH(SingleSite_QSAR1_OPERA!$A11,Descriptors!$B$5:$B$53,0))</f>
        <v>24.921342000000003</v>
      </c>
      <c r="Z11">
        <f>$Z$3*INDEX(Descriptors!AB$5:AB$53,MATCH(SingleSite_QSAR1_OPERA!$A11,Descriptors!$B$5:$B$53,0))</f>
        <v>-1.5819439999999998</v>
      </c>
      <c r="AA11">
        <f>$AA$3*INDEX(Descriptors!P$5:P$53,MATCH(SingleSite_QSAR1_OPERA!$A11,Descriptors!$B$5:$B$53,0))</f>
        <v>2.4251300000000002</v>
      </c>
      <c r="AB11">
        <f>$AB$3*INDEX(Descriptors!Q$5:Q$53,MATCH(SingleSite_QSAR1_OPERA!$A11,Descriptors!$B$5:$B$53,0))</f>
        <v>-1.56948</v>
      </c>
      <c r="AC11">
        <f>$AC$3*INDEX(Descriptors!R$5:R$53,MATCH(SingleSite_QSAR1_OPERA!$A11,Descriptors!$B$5:$B$53,0))</f>
        <v>-0.15540000000000001</v>
      </c>
      <c r="AD11">
        <f>$AD$3*INDEX(Descriptors!AC$5:AC$53,MATCH(SingleSite_QSAR1_OPERA!$A11,Descriptors!$B$5:$B$53,0))</f>
        <v>-0.85799999999999987</v>
      </c>
      <c r="AE11">
        <f>$AE$3*INDEX(Descriptors!AD$5:AD$53,MATCH(SingleSite_QSAR1_OPERA!$A11,Descriptors!$B$5:$B$53,0))</f>
        <v>1.1519999999999999</v>
      </c>
      <c r="AF11">
        <f>$AF$3*INDEX(Descriptors!AE$5:AE$53,MATCH(SingleSite_QSAR1_OPERA!$A11,Descriptors!$B$5:$B$53,0))</f>
        <v>-0.95207000000000008</v>
      </c>
      <c r="AG11">
        <f>$AG$3*INDEX(Descriptors!Z$5:Z$53,MATCH(SingleSite_QSAR1_OPERA!$A11,Descriptors!$B$5:$B$53,0))</f>
        <v>0.52037999999999995</v>
      </c>
    </row>
    <row r="12" spans="1:33" x14ac:dyDescent="0.3">
      <c r="A12" t="s">
        <v>143</v>
      </c>
      <c r="B12" t="s">
        <v>144</v>
      </c>
      <c r="C12" s="40" t="s">
        <v>65</v>
      </c>
      <c r="D12" t="s">
        <v>145</v>
      </c>
      <c r="E12" t="s">
        <v>416</v>
      </c>
      <c r="G12" s="10">
        <v>5.3764014871504444E-2</v>
      </c>
      <c r="H12" t="s">
        <v>138</v>
      </c>
      <c r="I12">
        <v>6.1103337684950061</v>
      </c>
      <c r="J12" s="10">
        <f t="shared" si="2"/>
        <v>1.1103337684950061</v>
      </c>
      <c r="L12" s="10">
        <f t="shared" si="3"/>
        <v>2.0978359965212761</v>
      </c>
      <c r="M12">
        <f t="shared" si="0"/>
        <v>125.26680381181312</v>
      </c>
      <c r="N12">
        <f t="shared" si="1"/>
        <v>6.4043597887981307E-8</v>
      </c>
      <c r="O12" s="10">
        <f t="shared" si="5"/>
        <v>5.5333668575215846E-3</v>
      </c>
      <c r="P12" t="s">
        <v>138</v>
      </c>
      <c r="R12">
        <f t="shared" si="4"/>
        <v>7.0978359965212761</v>
      </c>
      <c r="S12">
        <f>$S$3*INDEX(Descriptors!I$5:I$53,MATCH(SingleSite_QSAR1_OPERA!$A12,Descriptors!$B$5:$B$53,0))</f>
        <v>14.87392</v>
      </c>
      <c r="T12">
        <f>$T$3*INDEX(Descriptors!L$5:L$53,MATCH(SingleSite_QSAR1_OPERA!$A12,Descriptors!$B$5:$B$53,0))</f>
        <v>-0.66972327576218815</v>
      </c>
      <c r="U12">
        <f>$U$3*INDEX(Descriptors!U$5:U$53,MATCH(SingleSite_QSAR1_OPERA!$A12,Descriptors!$B$5:$B$53,0))</f>
        <v>-3.1607557277165386</v>
      </c>
      <c r="V12">
        <f>$V$3*INDEX(Descriptors!O$5:O$53,MATCH(SingleSite_QSAR1_OPERA!$A12,Descriptors!$B$5:$B$53,0))</f>
        <v>-15.143071999999998</v>
      </c>
      <c r="W12">
        <f>$W$3*INDEX(Descriptors!X$5:X$53,MATCH(SingleSite_QSAR1_OPERA!$A12,Descriptors!$B$5:$B$53,0))</f>
        <v>-13.307820999999999</v>
      </c>
      <c r="X12">
        <f>$X$3*INDEX(Descriptors!Y$5:Y$53,MATCH(SingleSite_QSAR1_OPERA!$A12,Descriptors!$B$5:$B$53,0))</f>
        <v>9.2993299999999994</v>
      </c>
      <c r="Y12">
        <f>$Y$3*INDEX(Descriptors!AA$5:AA$53,MATCH(SingleSite_QSAR1_OPERA!$A12,Descriptors!$B$5:$B$53,0))</f>
        <v>24.921342000000003</v>
      </c>
      <c r="Z12">
        <f>$Z$3*INDEX(Descriptors!AB$5:AB$53,MATCH(SingleSite_QSAR1_OPERA!$A12,Descriptors!$B$5:$B$53,0))</f>
        <v>-1.5819439999999998</v>
      </c>
      <c r="AA12">
        <f>$AA$3*INDEX(Descriptors!P$5:P$53,MATCH(SingleSite_QSAR1_OPERA!$A12,Descriptors!$B$5:$B$53,0))</f>
        <v>2.4251300000000002</v>
      </c>
      <c r="AB12">
        <f>$AB$3*INDEX(Descriptors!Q$5:Q$53,MATCH(SingleSite_QSAR1_OPERA!$A12,Descriptors!$B$5:$B$53,0))</f>
        <v>-1.56948</v>
      </c>
      <c r="AC12">
        <f>$AC$3*INDEX(Descriptors!R$5:R$53,MATCH(SingleSite_QSAR1_OPERA!$A12,Descriptors!$B$5:$B$53,0))</f>
        <v>-0.15540000000000001</v>
      </c>
      <c r="AD12">
        <f>$AD$3*INDEX(Descriptors!AC$5:AC$53,MATCH(SingleSite_QSAR1_OPERA!$A12,Descriptors!$B$5:$B$53,0))</f>
        <v>-0.85799999999999987</v>
      </c>
      <c r="AE12">
        <f>$AE$3*INDEX(Descriptors!AD$5:AD$53,MATCH(SingleSite_QSAR1_OPERA!$A12,Descriptors!$B$5:$B$53,0))</f>
        <v>1.1519999999999999</v>
      </c>
      <c r="AF12">
        <f>$AF$3*INDEX(Descriptors!AE$5:AE$53,MATCH(SingleSite_QSAR1_OPERA!$A12,Descriptors!$B$5:$B$53,0))</f>
        <v>-0.95207000000000008</v>
      </c>
      <c r="AG12">
        <f>$AG$3*INDEX(Descriptors!Z$5:Z$53,MATCH(SingleSite_QSAR1_OPERA!$A12,Descriptors!$B$5:$B$53,0))</f>
        <v>0.52037999999999995</v>
      </c>
    </row>
    <row r="13" spans="1:33" x14ac:dyDescent="0.3">
      <c r="A13" t="s">
        <v>146</v>
      </c>
      <c r="B13" t="s">
        <v>147</v>
      </c>
      <c r="C13" s="40" t="s">
        <v>141</v>
      </c>
      <c r="D13" t="s">
        <v>148</v>
      </c>
      <c r="E13" s="2" t="s">
        <v>416</v>
      </c>
      <c r="G13" s="10">
        <v>5.8741286488130964</v>
      </c>
      <c r="H13" t="s">
        <v>138</v>
      </c>
      <c r="I13">
        <v>4.071882007306125</v>
      </c>
      <c r="J13" s="10">
        <f t="shared" si="2"/>
        <v>-0.92811799269387496</v>
      </c>
      <c r="L13" s="10">
        <f t="shared" si="3"/>
        <v>2.1834638587625008</v>
      </c>
      <c r="M13">
        <f t="shared" si="0"/>
        <v>152.56814249485191</v>
      </c>
      <c r="N13">
        <f t="shared" si="1"/>
        <v>5.2583302653154523E-8</v>
      </c>
      <c r="O13" s="10">
        <f t="shared" si="5"/>
        <v>4.5431973492325506E-3</v>
      </c>
      <c r="P13" t="s">
        <v>138</v>
      </c>
      <c r="R13">
        <f t="shared" si="4"/>
        <v>7.1834638587625008</v>
      </c>
      <c r="S13">
        <f>$S$3*INDEX(Descriptors!I$5:I$53,MATCH(SingleSite_QSAR1_OPERA!$A13,Descriptors!$B$5:$B$53,0))</f>
        <v>14.87392</v>
      </c>
      <c r="T13">
        <f>$T$3*INDEX(Descriptors!L$5:L$53,MATCH(SingleSite_QSAR1_OPERA!$A13,Descriptors!$B$5:$B$53,0))</f>
        <v>-0.66972327576218815</v>
      </c>
      <c r="U13">
        <f>$U$3*INDEX(Descriptors!U$5:U$53,MATCH(SingleSite_QSAR1_OPERA!$A13,Descriptors!$B$5:$B$53,0))</f>
        <v>-3.0877988654753215</v>
      </c>
      <c r="V13">
        <f>$V$3*INDEX(Descriptors!O$5:O$53,MATCH(SingleSite_QSAR1_OPERA!$A13,Descriptors!$B$5:$B$53,0))</f>
        <v>-15.143071999999998</v>
      </c>
      <c r="W13">
        <f>$W$3*INDEX(Descriptors!X$5:X$53,MATCH(SingleSite_QSAR1_OPERA!$A13,Descriptors!$B$5:$B$53,0))</f>
        <v>-13.441471999999999</v>
      </c>
      <c r="X13">
        <f>$X$3*INDEX(Descriptors!Y$5:Y$53,MATCH(SingleSite_QSAR1_OPERA!$A13,Descriptors!$B$5:$B$53,0))</f>
        <v>9.3892120000000006</v>
      </c>
      <c r="Y13">
        <f>$Y$3*INDEX(Descriptors!AA$5:AA$53,MATCH(SingleSite_QSAR1_OPERA!$A13,Descriptors!$B$5:$B$53,0))</f>
        <v>25.013032000000003</v>
      </c>
      <c r="Z13">
        <f>$Z$3*INDEX(Descriptors!AB$5:AB$53,MATCH(SingleSite_QSAR1_OPERA!$A13,Descriptors!$B$5:$B$53,0))</f>
        <v>-1.5819439999999998</v>
      </c>
      <c r="AA13">
        <f>$AA$3*INDEX(Descriptors!P$5:P$53,MATCH(SingleSite_QSAR1_OPERA!$A13,Descriptors!$B$5:$B$53,0))</f>
        <v>2.4251300000000002</v>
      </c>
      <c r="AB13">
        <f>$AB$3*INDEX(Descriptors!Q$5:Q$53,MATCH(SingleSite_QSAR1_OPERA!$A13,Descriptors!$B$5:$B$53,0))</f>
        <v>-1.56948</v>
      </c>
      <c r="AC13">
        <f>$AC$3*INDEX(Descriptors!R$5:R$53,MATCH(SingleSite_QSAR1_OPERA!$A13,Descriptors!$B$5:$B$53,0))</f>
        <v>-0.15540000000000001</v>
      </c>
      <c r="AD13">
        <f>$AD$3*INDEX(Descriptors!AC$5:AC$53,MATCH(SingleSite_QSAR1_OPERA!$A13,Descriptors!$B$5:$B$53,0))</f>
        <v>-0.85799999999999987</v>
      </c>
      <c r="AE13">
        <f>$AE$3*INDEX(Descriptors!AD$5:AD$53,MATCH(SingleSite_QSAR1_OPERA!$A13,Descriptors!$B$5:$B$53,0))</f>
        <v>1.14795</v>
      </c>
      <c r="AF13">
        <f>$AF$3*INDEX(Descriptors!AE$5:AE$53,MATCH(SingleSite_QSAR1_OPERA!$A13,Descriptors!$B$5:$B$53,0))</f>
        <v>-1.09009</v>
      </c>
      <c r="AG13">
        <f>$AG$3*INDEX(Descriptors!Z$5:Z$53,MATCH(SingleSite_QSAR1_OPERA!$A13,Descriptors!$B$5:$B$53,0))</f>
        <v>0.62720000000000009</v>
      </c>
    </row>
    <row r="14" spans="1:33" x14ac:dyDescent="0.3">
      <c r="A14" t="s">
        <v>146</v>
      </c>
      <c r="B14" t="s">
        <v>147</v>
      </c>
      <c r="C14" s="40" t="s">
        <v>141</v>
      </c>
      <c r="D14" t="s">
        <v>148</v>
      </c>
      <c r="E14" t="s">
        <v>416</v>
      </c>
      <c r="G14" s="10">
        <v>3.0885710670864229E-2</v>
      </c>
      <c r="H14" t="s">
        <v>138</v>
      </c>
      <c r="I14">
        <v>6.3510678622717371</v>
      </c>
      <c r="J14" s="10">
        <f t="shared" si="2"/>
        <v>1.3510678622717371</v>
      </c>
      <c r="L14" s="10">
        <f t="shared" si="3"/>
        <v>2.1834638587625008</v>
      </c>
      <c r="M14">
        <f t="shared" si="0"/>
        <v>152.56814249485191</v>
      </c>
      <c r="N14">
        <f t="shared" si="1"/>
        <v>5.2583302653154523E-8</v>
      </c>
      <c r="O14" s="10">
        <f t="shared" si="5"/>
        <v>4.5431973492325506E-3</v>
      </c>
      <c r="P14" t="s">
        <v>138</v>
      </c>
      <c r="R14">
        <f t="shared" si="4"/>
        <v>7.1834638587625008</v>
      </c>
      <c r="S14">
        <f>$S$3*INDEX(Descriptors!I$5:I$53,MATCH(SingleSite_QSAR1_OPERA!$A14,Descriptors!$B$5:$B$53,0))</f>
        <v>14.87392</v>
      </c>
      <c r="T14">
        <f>$T$3*INDEX(Descriptors!L$5:L$53,MATCH(SingleSite_QSAR1_OPERA!$A14,Descriptors!$B$5:$B$53,0))</f>
        <v>-0.66972327576218815</v>
      </c>
      <c r="U14">
        <f>$U$3*INDEX(Descriptors!U$5:U$53,MATCH(SingleSite_QSAR1_OPERA!$A14,Descriptors!$B$5:$B$53,0))</f>
        <v>-3.0877988654753215</v>
      </c>
      <c r="V14">
        <f>$V$3*INDEX(Descriptors!O$5:O$53,MATCH(SingleSite_QSAR1_OPERA!$A14,Descriptors!$B$5:$B$53,0))</f>
        <v>-15.143071999999998</v>
      </c>
      <c r="W14">
        <f>$W$3*INDEX(Descriptors!X$5:X$53,MATCH(SingleSite_QSAR1_OPERA!$A14,Descriptors!$B$5:$B$53,0))</f>
        <v>-13.441471999999999</v>
      </c>
      <c r="X14">
        <f>$X$3*INDEX(Descriptors!Y$5:Y$53,MATCH(SingleSite_QSAR1_OPERA!$A14,Descriptors!$B$5:$B$53,0))</f>
        <v>9.3892120000000006</v>
      </c>
      <c r="Y14">
        <f>$Y$3*INDEX(Descriptors!AA$5:AA$53,MATCH(SingleSite_QSAR1_OPERA!$A14,Descriptors!$B$5:$B$53,0))</f>
        <v>25.013032000000003</v>
      </c>
      <c r="Z14">
        <f>$Z$3*INDEX(Descriptors!AB$5:AB$53,MATCH(SingleSite_QSAR1_OPERA!$A14,Descriptors!$B$5:$B$53,0))</f>
        <v>-1.5819439999999998</v>
      </c>
      <c r="AA14">
        <f>$AA$3*INDEX(Descriptors!P$5:P$53,MATCH(SingleSite_QSAR1_OPERA!$A14,Descriptors!$B$5:$B$53,0))</f>
        <v>2.4251300000000002</v>
      </c>
      <c r="AB14">
        <f>$AB$3*INDEX(Descriptors!Q$5:Q$53,MATCH(SingleSite_QSAR1_OPERA!$A14,Descriptors!$B$5:$B$53,0))</f>
        <v>-1.56948</v>
      </c>
      <c r="AC14">
        <f>$AC$3*INDEX(Descriptors!R$5:R$53,MATCH(SingleSite_QSAR1_OPERA!$A14,Descriptors!$B$5:$B$53,0))</f>
        <v>-0.15540000000000001</v>
      </c>
      <c r="AD14">
        <f>$AD$3*INDEX(Descriptors!AC$5:AC$53,MATCH(SingleSite_QSAR1_OPERA!$A14,Descriptors!$B$5:$B$53,0))</f>
        <v>-0.85799999999999987</v>
      </c>
      <c r="AE14">
        <f>$AE$3*INDEX(Descriptors!AD$5:AD$53,MATCH(SingleSite_QSAR1_OPERA!$A14,Descriptors!$B$5:$B$53,0))</f>
        <v>1.14795</v>
      </c>
      <c r="AF14">
        <f>$AF$3*INDEX(Descriptors!AE$5:AE$53,MATCH(SingleSite_QSAR1_OPERA!$A14,Descriptors!$B$5:$B$53,0))</f>
        <v>-1.09009</v>
      </c>
      <c r="AG14">
        <f>$AG$3*INDEX(Descriptors!Z$5:Z$53,MATCH(SingleSite_QSAR1_OPERA!$A14,Descriptors!$B$5:$B$53,0))</f>
        <v>0.62720000000000009</v>
      </c>
    </row>
    <row r="15" spans="1:33" x14ac:dyDescent="0.3">
      <c r="A15" t="s">
        <v>149</v>
      </c>
      <c r="B15" t="s">
        <v>150</v>
      </c>
      <c r="C15" s="40" t="s">
        <v>141</v>
      </c>
      <c r="D15" t="s">
        <v>151</v>
      </c>
      <c r="E15" t="s">
        <v>416</v>
      </c>
      <c r="G15" s="10">
        <v>4.7152869425846609</v>
      </c>
      <c r="H15" t="s">
        <v>138</v>
      </c>
      <c r="I15">
        <v>4.1673173347481764</v>
      </c>
      <c r="J15" s="10">
        <f t="shared" si="2"/>
        <v>-0.83268266525182355</v>
      </c>
      <c r="L15" s="10">
        <f t="shared" si="3"/>
        <v>2.3585053691134892</v>
      </c>
      <c r="M15">
        <f t="shared" si="0"/>
        <v>228.29971488347437</v>
      </c>
      <c r="N15">
        <f t="shared" si="1"/>
        <v>3.5140371577472876E-8</v>
      </c>
      <c r="O15" s="10">
        <f t="shared" si="5"/>
        <v>3.0361281042936565E-3</v>
      </c>
      <c r="P15" t="s">
        <v>138</v>
      </c>
      <c r="R15">
        <f t="shared" si="4"/>
        <v>7.3585053691134892</v>
      </c>
      <c r="S15">
        <f>$S$3*INDEX(Descriptors!I$5:I$53,MATCH(SingleSite_QSAR1_OPERA!$A15,Descriptors!$B$5:$B$53,0))</f>
        <v>14.87392</v>
      </c>
      <c r="T15">
        <f>$T$3*INDEX(Descriptors!L$5:L$53,MATCH(SingleSite_QSAR1_OPERA!$A15,Descriptors!$B$5:$B$53,0))</f>
        <v>-0.66972327576218815</v>
      </c>
      <c r="U15">
        <f>$U$3*INDEX(Descriptors!U$5:U$53,MATCH(SingleSite_QSAR1_OPERA!$A15,Descriptors!$B$5:$B$53,0))</f>
        <v>-2.976880355124329</v>
      </c>
      <c r="V15">
        <f>$V$3*INDEX(Descriptors!O$5:O$53,MATCH(SingleSite_QSAR1_OPERA!$A15,Descriptors!$B$5:$B$53,0))</f>
        <v>-15.143071999999998</v>
      </c>
      <c r="W15">
        <f>$W$3*INDEX(Descriptors!X$5:X$53,MATCH(SingleSite_QSAR1_OPERA!$A15,Descriptors!$B$5:$B$53,0))</f>
        <v>-13.575123</v>
      </c>
      <c r="X15">
        <f>$X$3*INDEX(Descriptors!Y$5:Y$53,MATCH(SingleSite_QSAR1_OPERA!$A15,Descriptors!$B$5:$B$53,0))</f>
        <v>9.5136639999999986</v>
      </c>
      <c r="Y15">
        <f>$Y$3*INDEX(Descriptors!AA$5:AA$53,MATCH(SingleSite_QSAR1_OPERA!$A15,Descriptors!$B$5:$B$53,0))</f>
        <v>25.086384000000002</v>
      </c>
      <c r="Z15">
        <f>$Z$3*INDEX(Descriptors!AB$5:AB$53,MATCH(SingleSite_QSAR1_OPERA!$A15,Descriptors!$B$5:$B$53,0))</f>
        <v>-1.5819439999999998</v>
      </c>
      <c r="AA15">
        <f>$AA$3*INDEX(Descriptors!P$5:P$53,MATCH(SingleSite_QSAR1_OPERA!$A15,Descriptors!$B$5:$B$53,0))</f>
        <v>2.4251300000000002</v>
      </c>
      <c r="AB15">
        <f>$AB$3*INDEX(Descriptors!Q$5:Q$53,MATCH(SingleSite_QSAR1_OPERA!$A15,Descriptors!$B$5:$B$53,0))</f>
        <v>-1.56948</v>
      </c>
      <c r="AC15">
        <f>$AC$3*INDEX(Descriptors!R$5:R$53,MATCH(SingleSite_QSAR1_OPERA!$A15,Descriptors!$B$5:$B$53,0))</f>
        <v>-0.15540000000000001</v>
      </c>
      <c r="AD15">
        <f>$AD$3*INDEX(Descriptors!AC$5:AC$53,MATCH(SingleSite_QSAR1_OPERA!$A15,Descriptors!$B$5:$B$53,0))</f>
        <v>-0.85799999999999987</v>
      </c>
      <c r="AE15">
        <f>$AE$3*INDEX(Descriptors!AD$5:AD$53,MATCH(SingleSite_QSAR1_OPERA!$A15,Descriptors!$B$5:$B$53,0))</f>
        <v>1.1481000000000001</v>
      </c>
      <c r="AF15">
        <f>$AF$3*INDEX(Descriptors!AE$5:AE$53,MATCH(SingleSite_QSAR1_OPERA!$A15,Descriptors!$B$5:$B$53,0))</f>
        <v>-1.0907600000000002</v>
      </c>
      <c r="AG15">
        <f>$AG$3*INDEX(Descriptors!Z$5:Z$53,MATCH(SingleSite_QSAR1_OPERA!$A15,Descriptors!$B$5:$B$53,0))</f>
        <v>0.62769000000000008</v>
      </c>
    </row>
    <row r="16" spans="1:33" x14ac:dyDescent="0.3">
      <c r="A16" t="s">
        <v>149</v>
      </c>
      <c r="B16" t="s">
        <v>150</v>
      </c>
      <c r="C16" s="40" t="s">
        <v>141</v>
      </c>
      <c r="D16" t="s">
        <v>151</v>
      </c>
      <c r="E16" t="s">
        <v>416</v>
      </c>
      <c r="G16" s="10">
        <v>2.9032568030612382E-2</v>
      </c>
      <c r="H16" t="s">
        <v>138</v>
      </c>
      <c r="I16">
        <v>6.3779400086720379</v>
      </c>
      <c r="J16" s="10">
        <f t="shared" si="2"/>
        <v>1.3779400086720379</v>
      </c>
      <c r="L16" s="10">
        <f t="shared" si="3"/>
        <v>2.3585053691134892</v>
      </c>
      <c r="M16">
        <f t="shared" si="0"/>
        <v>228.29971488347437</v>
      </c>
      <c r="N16">
        <f t="shared" si="1"/>
        <v>3.5140371577472876E-8</v>
      </c>
      <c r="O16" s="10">
        <f t="shared" si="5"/>
        <v>3.0361281042936565E-3</v>
      </c>
      <c r="P16" t="s">
        <v>138</v>
      </c>
      <c r="R16">
        <f t="shared" si="4"/>
        <v>7.3585053691134892</v>
      </c>
      <c r="S16">
        <f>$S$3*INDEX(Descriptors!I$5:I$53,MATCH(SingleSite_QSAR1_OPERA!$A16,Descriptors!$B$5:$B$53,0))</f>
        <v>14.87392</v>
      </c>
      <c r="T16">
        <f>$T$3*INDEX(Descriptors!L$5:L$53,MATCH(SingleSite_QSAR1_OPERA!$A16,Descriptors!$B$5:$B$53,0))</f>
        <v>-0.66972327576218815</v>
      </c>
      <c r="U16">
        <f>$U$3*INDEX(Descriptors!U$5:U$53,MATCH(SingleSite_QSAR1_OPERA!$A16,Descriptors!$B$5:$B$53,0))</f>
        <v>-2.976880355124329</v>
      </c>
      <c r="V16">
        <f>$V$3*INDEX(Descriptors!O$5:O$53,MATCH(SingleSite_QSAR1_OPERA!$A16,Descriptors!$B$5:$B$53,0))</f>
        <v>-15.143071999999998</v>
      </c>
      <c r="W16">
        <f>$W$3*INDEX(Descriptors!X$5:X$53,MATCH(SingleSite_QSAR1_OPERA!$A16,Descriptors!$B$5:$B$53,0))</f>
        <v>-13.575123</v>
      </c>
      <c r="X16">
        <f>$X$3*INDEX(Descriptors!Y$5:Y$53,MATCH(SingleSite_QSAR1_OPERA!$A16,Descriptors!$B$5:$B$53,0))</f>
        <v>9.5136639999999986</v>
      </c>
      <c r="Y16">
        <f>$Y$3*INDEX(Descriptors!AA$5:AA$53,MATCH(SingleSite_QSAR1_OPERA!$A16,Descriptors!$B$5:$B$53,0))</f>
        <v>25.086384000000002</v>
      </c>
      <c r="Z16">
        <f>$Z$3*INDEX(Descriptors!AB$5:AB$53,MATCH(SingleSite_QSAR1_OPERA!$A16,Descriptors!$B$5:$B$53,0))</f>
        <v>-1.5819439999999998</v>
      </c>
      <c r="AA16">
        <f>$AA$3*INDEX(Descriptors!P$5:P$53,MATCH(SingleSite_QSAR1_OPERA!$A16,Descriptors!$B$5:$B$53,0))</f>
        <v>2.4251300000000002</v>
      </c>
      <c r="AB16">
        <f>$AB$3*INDEX(Descriptors!Q$5:Q$53,MATCH(SingleSite_QSAR1_OPERA!$A16,Descriptors!$B$5:$B$53,0))</f>
        <v>-1.56948</v>
      </c>
      <c r="AC16">
        <f>$AC$3*INDEX(Descriptors!R$5:R$53,MATCH(SingleSite_QSAR1_OPERA!$A16,Descriptors!$B$5:$B$53,0))</f>
        <v>-0.15540000000000001</v>
      </c>
      <c r="AD16">
        <f>$AD$3*INDEX(Descriptors!AC$5:AC$53,MATCH(SingleSite_QSAR1_OPERA!$A16,Descriptors!$B$5:$B$53,0))</f>
        <v>-0.85799999999999987</v>
      </c>
      <c r="AE16">
        <f>$AE$3*INDEX(Descriptors!AD$5:AD$53,MATCH(SingleSite_QSAR1_OPERA!$A16,Descriptors!$B$5:$B$53,0))</f>
        <v>1.1481000000000001</v>
      </c>
      <c r="AF16">
        <f>$AF$3*INDEX(Descriptors!AE$5:AE$53,MATCH(SingleSite_QSAR1_OPERA!$A16,Descriptors!$B$5:$B$53,0))</f>
        <v>-1.0907600000000002</v>
      </c>
      <c r="AG16">
        <f>$AG$3*INDEX(Descriptors!Z$5:Z$53,MATCH(SingleSite_QSAR1_OPERA!$A16,Descriptors!$B$5:$B$53,0))</f>
        <v>0.62769000000000008</v>
      </c>
    </row>
    <row r="17" spans="1:33" x14ac:dyDescent="0.3">
      <c r="A17" t="s">
        <v>152</v>
      </c>
      <c r="B17" t="s">
        <v>153</v>
      </c>
      <c r="C17" t="s">
        <v>154</v>
      </c>
      <c r="D17" s="37" t="s">
        <v>155</v>
      </c>
      <c r="E17" t="s">
        <v>416</v>
      </c>
      <c r="G17" s="10">
        <v>5.3661014572447341</v>
      </c>
      <c r="H17" t="s">
        <v>134</v>
      </c>
      <c r="I17">
        <v>2.3330153310126804</v>
      </c>
      <c r="J17" s="10">
        <f t="shared" si="2"/>
        <v>-2.6669846689873196</v>
      </c>
      <c r="L17" s="10">
        <f t="shared" si="3"/>
        <v>-2.1707850476847419</v>
      </c>
      <c r="M17">
        <f t="shared" si="0"/>
        <v>6.7486196527868922E-3</v>
      </c>
      <c r="N17">
        <f t="shared" si="1"/>
        <v>1.1887670701257313E-3</v>
      </c>
      <c r="O17" s="10">
        <f>N17*1440</f>
        <v>1.7118245809810531</v>
      </c>
      <c r="P17" s="10" t="s">
        <v>134</v>
      </c>
      <c r="R17">
        <f t="shared" si="4"/>
        <v>2.8292149523152581</v>
      </c>
      <c r="S17">
        <f>$S$3*INDEX(Descriptors!I$5:I$53,MATCH(SingleSite_QSAR1_OPERA!$A17,Descriptors!$B$5:$B$53,0))</f>
        <v>12.13768</v>
      </c>
      <c r="T17">
        <f>$T$3*INDEX(Descriptors!L$5:L$53,MATCH(SingleSite_QSAR1_OPERA!$A17,Descriptors!$B$5:$B$53,0))</f>
        <v>-3.1419048024030047</v>
      </c>
      <c r="U17">
        <f>$U$3*INDEX(Descriptors!U$5:U$53,MATCH(SingleSite_QSAR1_OPERA!$A17,Descriptors!$B$5:$B$53,0))</f>
        <v>-3.0984862452817357</v>
      </c>
      <c r="V17">
        <f>$V$3*INDEX(Descriptors!O$5:O$53,MATCH(SingleSite_QSAR1_OPERA!$A17,Descriptors!$B$5:$B$53,0))</f>
        <v>-16.508800000000001</v>
      </c>
      <c r="W17">
        <f>$W$3*INDEX(Descriptors!X$5:X$53,MATCH(SingleSite_QSAR1_OPERA!$A17,Descriptors!$B$5:$B$53,0))</f>
        <v>-11.131219</v>
      </c>
      <c r="X17">
        <f>$X$3*INDEX(Descriptors!Y$5:Y$53,MATCH(SingleSite_QSAR1_OPERA!$A17,Descriptors!$B$5:$B$53,0))</f>
        <v>8.2553159999999988</v>
      </c>
      <c r="Y17">
        <f>$Y$3*INDEX(Descriptors!AA$5:AA$53,MATCH(SingleSite_QSAR1_OPERA!$A17,Descriptors!$B$5:$B$53,0))</f>
        <v>25.434806000000002</v>
      </c>
      <c r="Z17">
        <f>$Z$3*INDEX(Descriptors!AB$5:AB$53,MATCH(SingleSite_QSAR1_OPERA!$A17,Descriptors!$B$5:$B$53,0))</f>
        <v>-1.3319669999999999</v>
      </c>
      <c r="AA17">
        <f>$AA$3*INDEX(Descriptors!P$5:P$53,MATCH(SingleSite_QSAR1_OPERA!$A17,Descriptors!$B$5:$B$53,0))</f>
        <v>3.0810900000000001</v>
      </c>
      <c r="AB17">
        <f>$AB$3*INDEX(Descriptors!Q$5:Q$53,MATCH(SingleSite_QSAR1_OPERA!$A17,Descriptors!$B$5:$B$53,0))</f>
        <v>-1.4273599999999997</v>
      </c>
      <c r="AC17">
        <f>$AC$3*INDEX(Descriptors!R$5:R$53,MATCH(SingleSite_QSAR1_OPERA!$A17,Descriptors!$B$5:$B$53,0))</f>
        <v>-0.33936000000000005</v>
      </c>
      <c r="AD17">
        <f>$AD$3*INDEX(Descriptors!AC$5:AC$53,MATCH(SingleSite_QSAR1_OPERA!$A17,Descriptors!$B$5:$B$53,0))</f>
        <v>-0.85799999999999987</v>
      </c>
      <c r="AE17">
        <f>$AE$3*INDEX(Descriptors!AD$5:AD$53,MATCH(SingleSite_QSAR1_OPERA!$A17,Descriptors!$B$5:$B$53,0))</f>
        <v>1.42635</v>
      </c>
      <c r="AF17">
        <f>$AF$3*INDEX(Descriptors!AE$5:AE$53,MATCH(SingleSite_QSAR1_OPERA!$A17,Descriptors!$B$5:$B$53,0))</f>
        <v>-1.2194</v>
      </c>
      <c r="AG17">
        <f>$AG$3*INDEX(Descriptors!Z$5:Z$53,MATCH(SingleSite_QSAR1_OPERA!$A17,Descriptors!$B$5:$B$53,0))</f>
        <v>0.24647000000000002</v>
      </c>
    </row>
    <row r="18" spans="1:33" x14ac:dyDescent="0.3">
      <c r="A18" t="s">
        <v>156</v>
      </c>
      <c r="B18" t="s">
        <v>157</v>
      </c>
      <c r="C18" t="s">
        <v>158</v>
      </c>
      <c r="D18" s="37" t="s">
        <v>125</v>
      </c>
      <c r="E18" t="s">
        <v>416</v>
      </c>
      <c r="G18" s="10">
        <v>2.7323371140285957</v>
      </c>
      <c r="H18" t="s">
        <v>159</v>
      </c>
      <c r="I18">
        <v>-0.53222256272810819</v>
      </c>
      <c r="J18" s="10">
        <f t="shared" si="2"/>
        <v>-5.5322225627281085</v>
      </c>
      <c r="L18" s="10">
        <f t="shared" si="3"/>
        <v>-1.9028346596683541</v>
      </c>
      <c r="M18">
        <f t="shared" si="0"/>
        <v>1.2507351071797334E-2</v>
      </c>
      <c r="N18">
        <f t="shared" si="1"/>
        <v>6.4142573163444014E-4</v>
      </c>
      <c r="O18" s="10">
        <f>N18*1440</f>
        <v>0.92365305355359384</v>
      </c>
      <c r="P18" s="10" t="s">
        <v>134</v>
      </c>
      <c r="R18">
        <f t="shared" si="4"/>
        <v>3.0971653403316459</v>
      </c>
      <c r="S18">
        <f>$S$3*INDEX(Descriptors!I$5:I$53,MATCH(SingleSite_QSAR1_OPERA!$A18,Descriptors!$B$5:$B$53,0))</f>
        <v>12.13768</v>
      </c>
      <c r="T18">
        <f>$T$3*INDEX(Descriptors!L$5:L$53,MATCH(SingleSite_QSAR1_OPERA!$A18,Descriptors!$B$5:$B$53,0))</f>
        <v>-3.3551274143866192</v>
      </c>
      <c r="U18">
        <f>$U$3*INDEX(Descriptors!U$5:U$53,MATCH(SingleSite_QSAR1_OPERA!$A18,Descriptors!$B$5:$B$53,0))</f>
        <v>-3.0984862452817357</v>
      </c>
      <c r="V18">
        <f>$V$3*INDEX(Descriptors!O$5:O$53,MATCH(SingleSite_QSAR1_OPERA!$A18,Descriptors!$B$5:$B$53,0))</f>
        <v>-16.583839999999999</v>
      </c>
      <c r="W18">
        <f>$W$3*INDEX(Descriptors!X$5:X$53,MATCH(SingleSite_QSAR1_OPERA!$A18,Descriptors!$B$5:$B$53,0))</f>
        <v>-11.131219</v>
      </c>
      <c r="X18">
        <f>$X$3*INDEX(Descriptors!Y$5:Y$53,MATCH(SingleSite_QSAR1_OPERA!$A18,Descriptors!$B$5:$B$53,0))</f>
        <v>8.2553159999999988</v>
      </c>
      <c r="Y18">
        <f>$Y$3*INDEX(Descriptors!AA$5:AA$53,MATCH(SingleSite_QSAR1_OPERA!$A18,Descriptors!$B$5:$B$53,0))</f>
        <v>25.581510000000002</v>
      </c>
      <c r="Z18">
        <f>$Z$3*INDEX(Descriptors!AB$5:AB$53,MATCH(SingleSite_QSAR1_OPERA!$A18,Descriptors!$B$5:$B$53,0))</f>
        <v>-1.3356979999999998</v>
      </c>
      <c r="AA18">
        <f>$AA$3*INDEX(Descriptors!P$5:P$53,MATCH(SingleSite_QSAR1_OPERA!$A18,Descriptors!$B$5:$B$53,0))</f>
        <v>3.3418000000000001</v>
      </c>
      <c r="AB18">
        <f>$AB$3*INDEX(Descriptors!Q$5:Q$53,MATCH(SingleSite_QSAR1_OPERA!$A18,Descriptors!$B$5:$B$53,0))</f>
        <v>-1.1842599999999999</v>
      </c>
      <c r="AC18">
        <f>$AC$3*INDEX(Descriptors!R$5:R$53,MATCH(SingleSite_QSAR1_OPERA!$A18,Descriptors!$B$5:$B$53,0))</f>
        <v>-0.30996000000000001</v>
      </c>
      <c r="AD18">
        <f>$AD$3*INDEX(Descriptors!AC$5:AC$53,MATCH(SingleSite_QSAR1_OPERA!$A18,Descriptors!$B$5:$B$53,0))</f>
        <v>-0.85799999999999987</v>
      </c>
      <c r="AE18">
        <f>$AE$3*INDEX(Descriptors!AD$5:AD$53,MATCH(SingleSite_QSAR1_OPERA!$A18,Descriptors!$B$5:$B$53,0))</f>
        <v>1.4209499999999999</v>
      </c>
      <c r="AF18">
        <f>$AF$3*INDEX(Descriptors!AE$5:AE$53,MATCH(SingleSite_QSAR1_OPERA!$A18,Descriptors!$B$5:$B$53,0))</f>
        <v>-1.3339700000000001</v>
      </c>
      <c r="AG18">
        <f>$AG$3*INDEX(Descriptors!Z$5:Z$53,MATCH(SingleSite_QSAR1_OPERA!$A18,Descriptors!$B$5:$B$53,0))</f>
        <v>0.24647000000000002</v>
      </c>
    </row>
    <row r="19" spans="1:33" x14ac:dyDescent="0.3">
      <c r="A19" t="s">
        <v>160</v>
      </c>
      <c r="B19" t="s">
        <v>161</v>
      </c>
      <c r="C19" t="s">
        <v>162</v>
      </c>
      <c r="D19" t="s">
        <v>163</v>
      </c>
      <c r="E19" t="s">
        <v>416</v>
      </c>
      <c r="G19" s="10">
        <v>2.5228103182504413</v>
      </c>
      <c r="H19" t="s">
        <v>159</v>
      </c>
      <c r="I19">
        <v>-0.49757288001556732</v>
      </c>
      <c r="J19" s="10">
        <f t="shared" si="2"/>
        <v>-5.497572880015567</v>
      </c>
      <c r="L19" s="10">
        <f t="shared" si="3"/>
        <v>-0.16014996946765869</v>
      </c>
      <c r="M19">
        <f t="shared" si="0"/>
        <v>0.69159211084852001</v>
      </c>
      <c r="N19">
        <f t="shared" si="1"/>
        <v>1.1600098795507495E-5</v>
      </c>
      <c r="O19" s="10">
        <f t="shared" ref="O19:O27" si="6">N19*24</f>
        <v>2.7840237109217985E-4</v>
      </c>
      <c r="P19" s="10" t="s">
        <v>126</v>
      </c>
      <c r="R19">
        <f t="shared" si="4"/>
        <v>4.8398500305323413</v>
      </c>
      <c r="S19">
        <f>$S$3*INDEX(Descriptors!I$5:I$53,MATCH(SingleSite_QSAR1_OPERA!$A19,Descriptors!$B$5:$B$53,0))</f>
        <v>13.08484</v>
      </c>
      <c r="T19">
        <f>$T$3*INDEX(Descriptors!L$5:L$53,MATCH(SingleSite_QSAR1_OPERA!$A19,Descriptors!$B$5:$B$53,0))</f>
        <v>0.46401473154969697</v>
      </c>
      <c r="U19">
        <f>$U$3*INDEX(Descriptors!U$5:U$53,MATCH(SingleSite_QSAR1_OPERA!$A19,Descriptors!$B$5:$B$53,0))</f>
        <v>-4.2751127010173571</v>
      </c>
      <c r="V19">
        <f>$V$3*INDEX(Descriptors!O$5:O$53,MATCH(SingleSite_QSAR1_OPERA!$A19,Descriptors!$B$5:$B$53,0))</f>
        <v>-15.893471999999997</v>
      </c>
      <c r="W19">
        <f>$W$3*INDEX(Descriptors!X$5:X$53,MATCH(SingleSite_QSAR1_OPERA!$A19,Descriptors!$B$5:$B$53,0))</f>
        <v>-10.615708000000001</v>
      </c>
      <c r="X19">
        <f>$X$3*INDEX(Descriptors!Y$5:Y$53,MATCH(SingleSite_QSAR1_OPERA!$A19,Descriptors!$B$5:$B$53,0))</f>
        <v>8.1446919999999992</v>
      </c>
      <c r="Y19">
        <f>$Y$3*INDEX(Descriptors!AA$5:AA$53,MATCH(SingleSite_QSAR1_OPERA!$A19,Descriptors!$B$5:$B$53,0))</f>
        <v>25.214750000000002</v>
      </c>
      <c r="Z19">
        <f>$Z$3*INDEX(Descriptors!AB$5:AB$53,MATCH(SingleSite_QSAR1_OPERA!$A19,Descriptors!$B$5:$B$53,0))</f>
        <v>-1.619254</v>
      </c>
      <c r="AA19">
        <f>$AA$3*INDEX(Descriptors!P$5:P$53,MATCH(SingleSite_QSAR1_OPERA!$A19,Descriptors!$B$5:$B$53,0))</f>
        <v>2.9914999999999998</v>
      </c>
      <c r="AB19">
        <f>$AB$3*INDEX(Descriptors!Q$5:Q$53,MATCH(SingleSite_QSAR1_OPERA!$A19,Descriptors!$B$5:$B$53,0))</f>
        <v>-1.4559600000000001</v>
      </c>
      <c r="AC19">
        <f>$AC$3*INDEX(Descriptors!R$5:R$53,MATCH(SingleSite_QSAR1_OPERA!$A19,Descriptors!$B$5:$B$53,0))</f>
        <v>-0.56447999999999998</v>
      </c>
      <c r="AD19">
        <f>$AD$3*INDEX(Descriptors!AC$5:AC$53,MATCH(SingleSite_QSAR1_OPERA!$A19,Descriptors!$B$5:$B$53,0))</f>
        <v>-1.7159999999999997</v>
      </c>
      <c r="AE19">
        <f>$AE$3*INDEX(Descriptors!AD$5:AD$53,MATCH(SingleSite_QSAR1_OPERA!$A19,Descriptors!$B$5:$B$53,0))</f>
        <v>1.7085000000000001</v>
      </c>
      <c r="AF19">
        <f>$AF$3*INDEX(Descriptors!AE$5:AE$53,MATCH(SingleSite_QSAR1_OPERA!$A19,Descriptors!$B$5:$B$53,0))</f>
        <v>-2.3597399999999999</v>
      </c>
      <c r="AG19">
        <f>$AG$3*INDEX(Descriptors!Z$5:Z$53,MATCH(SingleSite_QSAR1_OPERA!$A19,Descriptors!$B$5:$B$53,0))</f>
        <v>0.42728000000000005</v>
      </c>
    </row>
    <row r="20" spans="1:33" x14ac:dyDescent="0.3">
      <c r="A20" t="s">
        <v>160</v>
      </c>
      <c r="B20" t="s">
        <v>161</v>
      </c>
      <c r="C20" t="s">
        <v>162</v>
      </c>
      <c r="D20" t="s">
        <v>163</v>
      </c>
      <c r="E20" t="s">
        <v>416</v>
      </c>
      <c r="G20" s="10">
        <v>2.4992326517247365</v>
      </c>
      <c r="H20" t="s">
        <v>159</v>
      </c>
      <c r="I20">
        <v>-0.49349496759512801</v>
      </c>
      <c r="J20" s="10">
        <f t="shared" si="2"/>
        <v>-5.4934949675951277</v>
      </c>
      <c r="L20" s="10">
        <f t="shared" si="3"/>
        <v>-0.16014996946765869</v>
      </c>
      <c r="M20">
        <f t="shared" si="0"/>
        <v>0.69159211084852001</v>
      </c>
      <c r="N20">
        <f t="shared" si="1"/>
        <v>1.1600098795507495E-5</v>
      </c>
      <c r="O20" s="10">
        <f t="shared" si="6"/>
        <v>2.7840237109217985E-4</v>
      </c>
      <c r="P20" s="10" t="s">
        <v>126</v>
      </c>
      <c r="R20">
        <f t="shared" si="4"/>
        <v>4.8398500305323413</v>
      </c>
      <c r="S20">
        <f>$S$3*INDEX(Descriptors!I$5:I$53,MATCH(SingleSite_QSAR1_OPERA!$A20,Descriptors!$B$5:$B$53,0))</f>
        <v>13.08484</v>
      </c>
      <c r="T20">
        <f>$T$3*INDEX(Descriptors!L$5:L$53,MATCH(SingleSite_QSAR1_OPERA!$A20,Descriptors!$B$5:$B$53,0))</f>
        <v>0.46401473154969697</v>
      </c>
      <c r="U20">
        <f>$U$3*INDEX(Descriptors!U$5:U$53,MATCH(SingleSite_QSAR1_OPERA!$A20,Descriptors!$B$5:$B$53,0))</f>
        <v>-4.2751127010173571</v>
      </c>
      <c r="V20">
        <f>$V$3*INDEX(Descriptors!O$5:O$53,MATCH(SingleSite_QSAR1_OPERA!$A20,Descriptors!$B$5:$B$53,0))</f>
        <v>-15.893471999999997</v>
      </c>
      <c r="W20">
        <f>$W$3*INDEX(Descriptors!X$5:X$53,MATCH(SingleSite_QSAR1_OPERA!$A20,Descriptors!$B$5:$B$53,0))</f>
        <v>-10.615708000000001</v>
      </c>
      <c r="X20">
        <f>$X$3*INDEX(Descriptors!Y$5:Y$53,MATCH(SingleSite_QSAR1_OPERA!$A20,Descriptors!$B$5:$B$53,0))</f>
        <v>8.1446919999999992</v>
      </c>
      <c r="Y20">
        <f>$Y$3*INDEX(Descriptors!AA$5:AA$53,MATCH(SingleSite_QSAR1_OPERA!$A20,Descriptors!$B$5:$B$53,0))</f>
        <v>25.214750000000002</v>
      </c>
      <c r="Z20">
        <f>$Z$3*INDEX(Descriptors!AB$5:AB$53,MATCH(SingleSite_QSAR1_OPERA!$A20,Descriptors!$B$5:$B$53,0))</f>
        <v>-1.619254</v>
      </c>
      <c r="AA20">
        <f>$AA$3*INDEX(Descriptors!P$5:P$53,MATCH(SingleSite_QSAR1_OPERA!$A20,Descriptors!$B$5:$B$53,0))</f>
        <v>2.9914999999999998</v>
      </c>
      <c r="AB20">
        <f>$AB$3*INDEX(Descriptors!Q$5:Q$53,MATCH(SingleSite_QSAR1_OPERA!$A20,Descriptors!$B$5:$B$53,0))</f>
        <v>-1.4559600000000001</v>
      </c>
      <c r="AC20">
        <f>$AC$3*INDEX(Descriptors!R$5:R$53,MATCH(SingleSite_QSAR1_OPERA!$A20,Descriptors!$B$5:$B$53,0))</f>
        <v>-0.56447999999999998</v>
      </c>
      <c r="AD20">
        <f>$AD$3*INDEX(Descriptors!AC$5:AC$53,MATCH(SingleSite_QSAR1_OPERA!$A20,Descriptors!$B$5:$B$53,0))</f>
        <v>-1.7159999999999997</v>
      </c>
      <c r="AE20">
        <f>$AE$3*INDEX(Descriptors!AD$5:AD$53,MATCH(SingleSite_QSAR1_OPERA!$A20,Descriptors!$B$5:$B$53,0))</f>
        <v>1.7085000000000001</v>
      </c>
      <c r="AF20">
        <f>$AF$3*INDEX(Descriptors!AE$5:AE$53,MATCH(SingleSite_QSAR1_OPERA!$A20,Descriptors!$B$5:$B$53,0))</f>
        <v>-2.3597399999999999</v>
      </c>
      <c r="AG20">
        <f>$AG$3*INDEX(Descriptors!Z$5:Z$53,MATCH(SingleSite_QSAR1_OPERA!$A20,Descriptors!$B$5:$B$53,0))</f>
        <v>0.42728000000000005</v>
      </c>
    </row>
    <row r="21" spans="1:33" x14ac:dyDescent="0.3">
      <c r="A21" t="s">
        <v>160</v>
      </c>
      <c r="B21" t="s">
        <v>161</v>
      </c>
      <c r="C21" t="s">
        <v>162</v>
      </c>
      <c r="D21" t="s">
        <v>163</v>
      </c>
      <c r="E21" t="s">
        <v>416</v>
      </c>
      <c r="G21" s="10">
        <v>2.5000000000000004</v>
      </c>
      <c r="H21" t="s">
        <v>159</v>
      </c>
      <c r="I21">
        <v>-0.49362829010579257</v>
      </c>
      <c r="J21" s="10">
        <f t="shared" si="2"/>
        <v>-5.4936282901057929</v>
      </c>
      <c r="L21" s="10">
        <f t="shared" si="3"/>
        <v>-0.16014996946765869</v>
      </c>
      <c r="M21">
        <f t="shared" si="0"/>
        <v>0.69159211084852001</v>
      </c>
      <c r="N21">
        <f t="shared" si="1"/>
        <v>1.1600098795507495E-5</v>
      </c>
      <c r="O21" s="10">
        <f t="shared" si="6"/>
        <v>2.7840237109217985E-4</v>
      </c>
      <c r="P21" s="10" t="s">
        <v>126</v>
      </c>
      <c r="R21">
        <f t="shared" si="4"/>
        <v>4.8398500305323413</v>
      </c>
      <c r="S21">
        <f>$S$3*INDEX(Descriptors!I$5:I$53,MATCH(SingleSite_QSAR1_OPERA!$A21,Descriptors!$B$5:$B$53,0))</f>
        <v>13.08484</v>
      </c>
      <c r="T21">
        <f>$T$3*INDEX(Descriptors!L$5:L$53,MATCH(SingleSite_QSAR1_OPERA!$A21,Descriptors!$B$5:$B$53,0))</f>
        <v>0.46401473154969697</v>
      </c>
      <c r="U21">
        <f>$U$3*INDEX(Descriptors!U$5:U$53,MATCH(SingleSite_QSAR1_OPERA!$A21,Descriptors!$B$5:$B$53,0))</f>
        <v>-4.2751127010173571</v>
      </c>
      <c r="V21">
        <f>$V$3*INDEX(Descriptors!O$5:O$53,MATCH(SingleSite_QSAR1_OPERA!$A21,Descriptors!$B$5:$B$53,0))</f>
        <v>-15.893471999999997</v>
      </c>
      <c r="W21">
        <f>$W$3*INDEX(Descriptors!X$5:X$53,MATCH(SingleSite_QSAR1_OPERA!$A21,Descriptors!$B$5:$B$53,0))</f>
        <v>-10.615708000000001</v>
      </c>
      <c r="X21">
        <f>$X$3*INDEX(Descriptors!Y$5:Y$53,MATCH(SingleSite_QSAR1_OPERA!$A21,Descriptors!$B$5:$B$53,0))</f>
        <v>8.1446919999999992</v>
      </c>
      <c r="Y21">
        <f>$Y$3*INDEX(Descriptors!AA$5:AA$53,MATCH(SingleSite_QSAR1_OPERA!$A21,Descriptors!$B$5:$B$53,0))</f>
        <v>25.214750000000002</v>
      </c>
      <c r="Z21">
        <f>$Z$3*INDEX(Descriptors!AB$5:AB$53,MATCH(SingleSite_QSAR1_OPERA!$A21,Descriptors!$B$5:$B$53,0))</f>
        <v>-1.619254</v>
      </c>
      <c r="AA21">
        <f>$AA$3*INDEX(Descriptors!P$5:P$53,MATCH(SingleSite_QSAR1_OPERA!$A21,Descriptors!$B$5:$B$53,0))</f>
        <v>2.9914999999999998</v>
      </c>
      <c r="AB21">
        <f>$AB$3*INDEX(Descriptors!Q$5:Q$53,MATCH(SingleSite_QSAR1_OPERA!$A21,Descriptors!$B$5:$B$53,0))</f>
        <v>-1.4559600000000001</v>
      </c>
      <c r="AC21">
        <f>$AC$3*INDEX(Descriptors!R$5:R$53,MATCH(SingleSite_QSAR1_OPERA!$A21,Descriptors!$B$5:$B$53,0))</f>
        <v>-0.56447999999999998</v>
      </c>
      <c r="AD21">
        <f>$AD$3*INDEX(Descriptors!AC$5:AC$53,MATCH(SingleSite_QSAR1_OPERA!$A21,Descriptors!$B$5:$B$53,0))</f>
        <v>-1.7159999999999997</v>
      </c>
      <c r="AE21">
        <f>$AE$3*INDEX(Descriptors!AD$5:AD$53,MATCH(SingleSite_QSAR1_OPERA!$A21,Descriptors!$B$5:$B$53,0))</f>
        <v>1.7085000000000001</v>
      </c>
      <c r="AF21">
        <f>$AF$3*INDEX(Descriptors!AE$5:AE$53,MATCH(SingleSite_QSAR1_OPERA!$A21,Descriptors!$B$5:$B$53,0))</f>
        <v>-2.3597399999999999</v>
      </c>
      <c r="AG21">
        <f>$AG$3*INDEX(Descriptors!Z$5:Z$53,MATCH(SingleSite_QSAR1_OPERA!$A21,Descriptors!$B$5:$B$53,0))</f>
        <v>0.42728000000000005</v>
      </c>
    </row>
    <row r="22" spans="1:33" x14ac:dyDescent="0.3">
      <c r="A22" t="s">
        <v>164</v>
      </c>
      <c r="B22" t="s">
        <v>165</v>
      </c>
      <c r="C22" s="44" t="s">
        <v>166</v>
      </c>
      <c r="D22" t="s">
        <v>167</v>
      </c>
      <c r="E22" s="4" t="s">
        <v>421</v>
      </c>
      <c r="G22" s="10">
        <v>15.555555555555555</v>
      </c>
      <c r="H22" t="s">
        <v>159</v>
      </c>
      <c r="I22">
        <v>-1.2875738076726682</v>
      </c>
      <c r="J22" s="10">
        <f t="shared" si="2"/>
        <v>-6.2875738076726684</v>
      </c>
      <c r="L22" s="10">
        <f t="shared" si="3"/>
        <v>-3.774634866827288</v>
      </c>
      <c r="M22">
        <f t="shared" si="0"/>
        <v>1.6802160664440791E-4</v>
      </c>
      <c r="N22">
        <f t="shared" si="1"/>
        <v>4.7747054514333261E-2</v>
      </c>
      <c r="O22" s="10">
        <f t="shared" si="6"/>
        <v>1.1459293083439983</v>
      </c>
      <c r="P22" s="10" t="s">
        <v>126</v>
      </c>
      <c r="R22">
        <f t="shared" si="4"/>
        <v>1.225365133172712</v>
      </c>
      <c r="S22">
        <f>$S$3*INDEX(Descriptors!I$5:I$53,MATCH(SingleSite_QSAR1_OPERA!$A22,Descriptors!$B$5:$B$53,0))</f>
        <v>13.17254</v>
      </c>
      <c r="T22">
        <f>$T$3*INDEX(Descriptors!L$5:L$53,MATCH(SingleSite_QSAR1_OPERA!$A22,Descriptors!$B$5:$B$53,0))</f>
        <v>-4.1832480464127846</v>
      </c>
      <c r="U22">
        <f>$U$3*INDEX(Descriptors!U$5:U$53,MATCH(SingleSite_QSAR1_OPERA!$A22,Descriptors!$B$5:$B$53,0))</f>
        <v>-3.4576318204145089</v>
      </c>
      <c r="V22">
        <f>$V$3*INDEX(Descriptors!O$5:O$53,MATCH(SingleSite_QSAR1_OPERA!$A22,Descriptors!$B$5:$B$53,0))</f>
        <v>-16.793951999999997</v>
      </c>
      <c r="W22">
        <f>$W$3*INDEX(Descriptors!X$5:X$53,MATCH(SingleSite_QSAR1_OPERA!$A22,Descriptors!$B$5:$B$53,0))</f>
        <v>-8.7255009999999995</v>
      </c>
      <c r="X22">
        <f>$X$3*INDEX(Descriptors!Y$5:Y$53,MATCH(SingleSite_QSAR1_OPERA!$A22,Descriptors!$B$5:$B$53,0))</f>
        <v>6.9139999999999997</v>
      </c>
      <c r="Y22">
        <f>$Y$3*INDEX(Descriptors!AA$5:AA$53,MATCH(SingleSite_QSAR1_OPERA!$A22,Descriptors!$B$5:$B$53,0))</f>
        <v>25.013032000000003</v>
      </c>
      <c r="Z22">
        <f>$Z$3*INDEX(Descriptors!AB$5:AB$53,MATCH(SingleSite_QSAR1_OPERA!$A22,Descriptors!$B$5:$B$53,0))</f>
        <v>-1.619254</v>
      </c>
      <c r="AA22">
        <f>$AA$3*INDEX(Descriptors!P$5:P$53,MATCH(SingleSite_QSAR1_OPERA!$A22,Descriptors!$B$5:$B$53,0))</f>
        <v>0.31247999999999998</v>
      </c>
      <c r="AB22">
        <f>$AB$3*INDEX(Descriptors!Q$5:Q$53,MATCH(SingleSite_QSAR1_OPERA!$A22,Descriptors!$B$5:$B$53,0))</f>
        <v>4.4219999999999995E-2</v>
      </c>
      <c r="AC22">
        <f>$AC$3*INDEX(Descriptors!R$5:R$53,MATCH(SingleSite_QSAR1_OPERA!$A22,Descriptors!$B$5:$B$53,0))</f>
        <v>-0.33180000000000004</v>
      </c>
      <c r="AD22">
        <f>$AD$3*INDEX(Descriptors!AC$5:AC$53,MATCH(SingleSite_QSAR1_OPERA!$A22,Descriptors!$B$5:$B$53,0))</f>
        <v>0</v>
      </c>
      <c r="AE22">
        <f>$AE$3*INDEX(Descriptors!AD$5:AD$53,MATCH(SingleSite_QSAR1_OPERA!$A22,Descriptors!$B$5:$B$53,0))</f>
        <v>0.54344999999999988</v>
      </c>
      <c r="AF22">
        <f>$AF$3*INDEX(Descriptors!AE$5:AE$53,MATCH(SingleSite_QSAR1_OPERA!$A22,Descriptors!$B$5:$B$53,0))</f>
        <v>-1.12426</v>
      </c>
      <c r="AG22">
        <f>$AG$3*INDEX(Descriptors!Z$5:Z$53,MATCH(SingleSite_QSAR1_OPERA!$A22,Descriptors!$B$5:$B$53,0))</f>
        <v>0.15729000000000001</v>
      </c>
    </row>
    <row r="23" spans="1:33" x14ac:dyDescent="0.3">
      <c r="A23" t="s">
        <v>168</v>
      </c>
      <c r="B23" t="s">
        <v>169</v>
      </c>
      <c r="C23" s="44" t="s">
        <v>166</v>
      </c>
      <c r="D23" s="50" t="s">
        <v>170</v>
      </c>
      <c r="E23" s="4" t="s">
        <v>421</v>
      </c>
      <c r="G23" s="10">
        <v>41.874999999999986</v>
      </c>
      <c r="H23" t="s">
        <v>159</v>
      </c>
      <c r="I23">
        <v>-1.7176431014786564</v>
      </c>
      <c r="J23" s="10">
        <f t="shared" si="2"/>
        <v>-6.7176431014786564</v>
      </c>
      <c r="L23" s="10">
        <f t="shared" si="3"/>
        <v>-4.6842129933401608</v>
      </c>
      <c r="M23">
        <f t="shared" si="0"/>
        <v>2.0691263273398998E-5</v>
      </c>
      <c r="N23">
        <f t="shared" si="1"/>
        <v>0.38772580997267092</v>
      </c>
      <c r="O23" s="10">
        <f t="shared" si="6"/>
        <v>9.305419439344103</v>
      </c>
      <c r="P23" s="10" t="s">
        <v>126</v>
      </c>
      <c r="R23">
        <f t="shared" si="4"/>
        <v>0.31578700665983916</v>
      </c>
      <c r="S23">
        <f>$S$3*INDEX(Descriptors!I$5:I$53,MATCH(SingleSite_QSAR1_OPERA!$A23,Descriptors!$B$5:$B$53,0))</f>
        <v>13.17254</v>
      </c>
      <c r="T23">
        <f>$T$3*INDEX(Descriptors!L$5:L$53,MATCH(SingleSite_QSAR1_OPERA!$A23,Descriptors!$B$5:$B$53,0))</f>
        <v>-4.1832480464127846</v>
      </c>
      <c r="U23">
        <f>$U$3*INDEX(Descriptors!U$5:U$53,MATCH(SingleSite_QSAR1_OPERA!$A23,Descriptors!$B$5:$B$53,0))</f>
        <v>-4.1375949469273783</v>
      </c>
      <c r="V23">
        <f>$V$3*INDEX(Descriptors!O$5:O$53,MATCH(SingleSite_QSAR1_OPERA!$A23,Descriptors!$B$5:$B$53,0))</f>
        <v>-16.793951999999997</v>
      </c>
      <c r="W23">
        <f>$W$3*INDEX(Descriptors!X$5:X$53,MATCH(SingleSite_QSAR1_OPERA!$A23,Descriptors!$B$5:$B$53,0))</f>
        <v>-10.081104</v>
      </c>
      <c r="X23">
        <f>$X$3*INDEX(Descriptors!Y$5:Y$53,MATCH(SingleSite_QSAR1_OPERA!$A23,Descriptors!$B$5:$B$53,0))</f>
        <v>7.7782499999999999</v>
      </c>
      <c r="Y23">
        <f>$Y$3*INDEX(Descriptors!AA$5:AA$53,MATCH(SingleSite_QSAR1_OPERA!$A23,Descriptors!$B$5:$B$53,0))</f>
        <v>25.306439999999998</v>
      </c>
      <c r="Z23">
        <f>$Z$3*INDEX(Descriptors!AB$5:AB$53,MATCH(SingleSite_QSAR1_OPERA!$A23,Descriptors!$B$5:$B$53,0))</f>
        <v>-1.619254</v>
      </c>
      <c r="AA23">
        <f>$AA$3*INDEX(Descriptors!P$5:P$53,MATCH(SingleSite_QSAR1_OPERA!$A23,Descriptors!$B$5:$B$53,0))</f>
        <v>0.31247999999999998</v>
      </c>
      <c r="AB23">
        <f>$AB$3*INDEX(Descriptors!Q$5:Q$53,MATCH(SingleSite_QSAR1_OPERA!$A23,Descriptors!$B$5:$B$53,0))</f>
        <v>4.4219999999999995E-2</v>
      </c>
      <c r="AC23">
        <f>$AC$3*INDEX(Descriptors!R$5:R$53,MATCH(SingleSite_QSAR1_OPERA!$A23,Descriptors!$B$5:$B$53,0))</f>
        <v>-0.33180000000000004</v>
      </c>
      <c r="AD23">
        <f>$AD$3*INDEX(Descriptors!AC$5:AC$53,MATCH(SingleSite_QSAR1_OPERA!$A23,Descriptors!$B$5:$B$53,0))</f>
        <v>0</v>
      </c>
      <c r="AE23">
        <f>$AE$3*INDEX(Descriptors!AD$5:AD$53,MATCH(SingleSite_QSAR1_OPERA!$A23,Descriptors!$B$5:$B$53,0))</f>
        <v>0.54405000000000003</v>
      </c>
      <c r="AF23">
        <f>$AF$3*INDEX(Descriptors!AE$5:AE$53,MATCH(SingleSite_QSAR1_OPERA!$A23,Descriptors!$B$5:$B$53,0))</f>
        <v>-1.2462000000000002</v>
      </c>
      <c r="AG23">
        <f>$AG$3*INDEX(Descriptors!Z$5:Z$53,MATCH(SingleSite_QSAR1_OPERA!$A23,Descriptors!$B$5:$B$53,0))</f>
        <v>0.24696000000000001</v>
      </c>
    </row>
    <row r="24" spans="1:33" x14ac:dyDescent="0.3">
      <c r="A24" t="s">
        <v>171</v>
      </c>
      <c r="B24" t="s">
        <v>172</v>
      </c>
      <c r="C24" s="44" t="s">
        <v>173</v>
      </c>
      <c r="D24" t="s">
        <v>174</v>
      </c>
      <c r="E24" s="4" t="s">
        <v>421</v>
      </c>
      <c r="G24" s="10">
        <v>5.5555555555555545</v>
      </c>
      <c r="H24" t="s">
        <v>159</v>
      </c>
      <c r="I24">
        <v>-0.84041577633044884</v>
      </c>
      <c r="J24" s="10">
        <f t="shared" si="2"/>
        <v>-5.8404157763304489</v>
      </c>
      <c r="L24" s="10">
        <f t="shared" si="3"/>
        <v>-4.1856668251566749</v>
      </c>
      <c r="M24">
        <f t="shared" si="0"/>
        <v>6.5212849133679506E-5</v>
      </c>
      <c r="N24">
        <f t="shared" si="1"/>
        <v>0.12302079910035896</v>
      </c>
      <c r="O24" s="10">
        <f t="shared" si="6"/>
        <v>2.952499178408615</v>
      </c>
      <c r="P24" s="10" t="s">
        <v>126</v>
      </c>
      <c r="R24">
        <f t="shared" si="4"/>
        <v>0.81433317484332512</v>
      </c>
      <c r="S24">
        <f>$S$3*INDEX(Descriptors!I$5:I$53,MATCH(SingleSite_QSAR1_OPERA!$A24,Descriptors!$B$5:$B$53,0))</f>
        <v>13.19008</v>
      </c>
      <c r="T24">
        <f>$T$3*INDEX(Descriptors!L$5:L$53,MATCH(SingleSite_QSAR1_OPERA!$A24,Descriptors!$B$5:$B$53,0))</f>
        <v>-4.1832480464127846</v>
      </c>
      <c r="U24">
        <f>$U$3*INDEX(Descriptors!U$5:U$53,MATCH(SingleSite_QSAR1_OPERA!$A24,Descriptors!$B$5:$B$53,0))</f>
        <v>-3.7704277787438976</v>
      </c>
      <c r="V24">
        <f>$V$3*INDEX(Descriptors!O$5:O$53,MATCH(SingleSite_QSAR1_OPERA!$A24,Descriptors!$B$5:$B$53,0))</f>
        <v>-16.793951999999997</v>
      </c>
      <c r="W24">
        <f>$W$3*INDEX(Descriptors!X$5:X$53,MATCH(SingleSite_QSAR1_OPERA!$A24,Descriptors!$B$5:$B$53,0))</f>
        <v>-10.291127000000001</v>
      </c>
      <c r="X24">
        <f>$X$3*INDEX(Descriptors!Y$5:Y$53,MATCH(SingleSite_QSAR1_OPERA!$A24,Descriptors!$B$5:$B$53,0))</f>
        <v>7.9372719999999992</v>
      </c>
      <c r="Y24">
        <f>$Y$3*INDEX(Descriptors!AA$5:AA$53,MATCH(SingleSite_QSAR1_OPERA!$A24,Descriptors!$B$5:$B$53,0))</f>
        <v>25.398130000000002</v>
      </c>
      <c r="Z24">
        <f>$Z$3*INDEX(Descriptors!AB$5:AB$53,MATCH(SingleSite_QSAR1_OPERA!$A24,Descriptors!$B$5:$B$53,0))</f>
        <v>-1.619254</v>
      </c>
      <c r="AA24">
        <f>$AA$3*INDEX(Descriptors!P$5:P$53,MATCH(SingleSite_QSAR1_OPERA!$A24,Descriptors!$B$5:$B$53,0))</f>
        <v>0.31247999999999998</v>
      </c>
      <c r="AB24">
        <f>$AB$3*INDEX(Descriptors!Q$5:Q$53,MATCH(SingleSite_QSAR1_OPERA!$A24,Descriptors!$B$5:$B$53,0))</f>
        <v>4.4219999999999995E-2</v>
      </c>
      <c r="AC24">
        <f>$AC$3*INDEX(Descriptors!R$5:R$53,MATCH(SingleSite_QSAR1_OPERA!$A24,Descriptors!$B$5:$B$53,0))</f>
        <v>-0.33180000000000004</v>
      </c>
      <c r="AD24">
        <f>$AD$3*INDEX(Descriptors!AC$5:AC$53,MATCH(SingleSite_QSAR1_OPERA!$A24,Descriptors!$B$5:$B$53,0))</f>
        <v>0</v>
      </c>
      <c r="AE24">
        <f>$AE$3*INDEX(Descriptors!AD$5:AD$53,MATCH(SingleSite_QSAR1_OPERA!$A24,Descriptors!$B$5:$B$53,0))</f>
        <v>0.61199999999999999</v>
      </c>
      <c r="AF24">
        <f>$AF$3*INDEX(Descriptors!AE$5:AE$53,MATCH(SingleSite_QSAR1_OPERA!$A24,Descriptors!$B$5:$B$53,0))</f>
        <v>-1.2341400000000002</v>
      </c>
      <c r="AG24">
        <f>$AG$3*INDEX(Descriptors!Z$5:Z$53,MATCH(SingleSite_QSAR1_OPERA!$A24,Descriptors!$B$5:$B$53,0))</f>
        <v>0.24010000000000004</v>
      </c>
    </row>
    <row r="25" spans="1:33" x14ac:dyDescent="0.3">
      <c r="A25" t="s">
        <v>175</v>
      </c>
      <c r="B25" t="s">
        <v>176</v>
      </c>
      <c r="C25" s="44" t="s">
        <v>173</v>
      </c>
      <c r="D25" t="s">
        <v>177</v>
      </c>
      <c r="E25" s="4" t="s">
        <v>421</v>
      </c>
      <c r="G25" s="10">
        <v>1.3680555555555554</v>
      </c>
      <c r="H25" t="s">
        <v>159</v>
      </c>
      <c r="I25">
        <v>-0.23179201550009815</v>
      </c>
      <c r="J25" s="10"/>
      <c r="M25"/>
      <c r="N25"/>
      <c r="S25">
        <f>$S$3*INDEX(Descriptors!I$5:I$53,MATCH(SingleSite_QSAR1_OPERA!$A25,Descriptors!$B$5:$B$53,0))</f>
        <v>13.20762</v>
      </c>
      <c r="T25">
        <f>$T$3*INDEX(Descriptors!L$5:L$53,MATCH(SingleSite_QSAR1_OPERA!$A25,Descriptors!$B$5:$B$53,0))</f>
        <v>-4.1832480464127846</v>
      </c>
      <c r="U25" t="e">
        <f>$U$3*INDEX(Descriptors!U$5:U$53,MATCH(SingleSite_QSAR1_OPERA!$A25,Descriptors!$B$5:$B$53,0))</f>
        <v>#VALUE!</v>
      </c>
      <c r="V25">
        <f>$V$3*INDEX(Descriptors!O$5:O$53,MATCH(SingleSite_QSAR1_OPERA!$A25,Descriptors!$B$5:$B$53,0))</f>
        <v>-16.793951999999997</v>
      </c>
      <c r="W25">
        <f>$W$3*INDEX(Descriptors!X$5:X$53,MATCH(SingleSite_QSAR1_OPERA!$A25,Descriptors!$B$5:$B$53,0))</f>
        <v>-10.711173</v>
      </c>
      <c r="X25">
        <f>$X$3*INDEX(Descriptors!Y$5:Y$53,MATCH(SingleSite_QSAR1_OPERA!$A25,Descriptors!$B$5:$B$53,0))</f>
        <v>8.0962940000000003</v>
      </c>
      <c r="Y25">
        <f>$Y$3*INDEX(Descriptors!AA$5:AA$53,MATCH(SingleSite_QSAR1_OPERA!$A25,Descriptors!$B$5:$B$53,0))</f>
        <v>25.489819999999998</v>
      </c>
      <c r="Z25">
        <f>$Z$3*INDEX(Descriptors!AB$5:AB$53,MATCH(SingleSite_QSAR1_OPERA!$A25,Descriptors!$B$5:$B$53,0))</f>
        <v>-1.619254</v>
      </c>
      <c r="AA25">
        <f>$AA$3*INDEX(Descriptors!P$5:P$53,MATCH(SingleSite_QSAR1_OPERA!$A25,Descriptors!$B$5:$B$53,0))</f>
        <v>0.31247999999999998</v>
      </c>
      <c r="AB25">
        <f>$AB$3*INDEX(Descriptors!Q$5:Q$53,MATCH(SingleSite_QSAR1_OPERA!$A25,Descriptors!$B$5:$B$53,0))</f>
        <v>4.4219999999999995E-2</v>
      </c>
      <c r="AC25">
        <f>$AC$3*INDEX(Descriptors!R$5:R$53,MATCH(SingleSite_QSAR1_OPERA!$A25,Descriptors!$B$5:$B$53,0))</f>
        <v>-0.33180000000000004</v>
      </c>
      <c r="AD25">
        <f>$AD$3*INDEX(Descriptors!AC$5:AC$53,MATCH(SingleSite_QSAR1_OPERA!$A25,Descriptors!$B$5:$B$53,0))</f>
        <v>0</v>
      </c>
      <c r="AE25">
        <f>$AE$3*INDEX(Descriptors!AD$5:AD$53,MATCH(SingleSite_QSAR1_OPERA!$A25,Descriptors!$B$5:$B$53,0))</f>
        <v>0.6915</v>
      </c>
      <c r="AF25">
        <f>$AF$3*INDEX(Descriptors!AE$5:AE$53,MATCH(SingleSite_QSAR1_OPERA!$A25,Descriptors!$B$5:$B$53,0))</f>
        <v>-1.2261000000000002</v>
      </c>
      <c r="AG25">
        <f>$AG$3*INDEX(Descriptors!Z$5:Z$53,MATCH(SingleSite_QSAR1_OPERA!$A25,Descriptors!$B$5:$B$53,0))</f>
        <v>0.24108000000000002</v>
      </c>
    </row>
    <row r="26" spans="1:33" x14ac:dyDescent="0.3">
      <c r="A26" t="s">
        <v>178</v>
      </c>
      <c r="B26" t="s">
        <v>179</v>
      </c>
      <c r="C26" s="44" t="s">
        <v>173</v>
      </c>
      <c r="D26" s="37" t="s">
        <v>125</v>
      </c>
      <c r="E26" t="s">
        <v>416</v>
      </c>
      <c r="G26" s="10">
        <v>10.666666666666664</v>
      </c>
      <c r="H26" t="s">
        <v>126</v>
      </c>
      <c r="I26">
        <v>0.25649423667760762</v>
      </c>
      <c r="J26" s="10">
        <f t="shared" si="2"/>
        <v>-4.7435057633223927</v>
      </c>
      <c r="L26" s="10">
        <f t="shared" si="3"/>
        <v>-3.6269132916945139</v>
      </c>
      <c r="M26">
        <f t="shared" si="0"/>
        <v>2.3609495573844195E-4</v>
      </c>
      <c r="N26">
        <f t="shared" si="1"/>
        <v>3.3980127982590952E-2</v>
      </c>
      <c r="O26" s="10">
        <f t="shared" si="6"/>
        <v>0.81552307158218285</v>
      </c>
      <c r="P26" s="10" t="s">
        <v>126</v>
      </c>
      <c r="R26">
        <f t="shared" si="4"/>
        <v>1.3730867083054861</v>
      </c>
      <c r="S26">
        <f>$S$3*INDEX(Descriptors!I$5:I$53,MATCH(SingleSite_QSAR1_OPERA!$A26,Descriptors!$B$5:$B$53,0))</f>
        <v>13.225160000000001</v>
      </c>
      <c r="T26">
        <f>$T$3*INDEX(Descriptors!L$5:L$53,MATCH(SingleSite_QSAR1_OPERA!$A26,Descriptors!$B$5:$B$53,0))</f>
        <v>-4.1832480464127846</v>
      </c>
      <c r="U26">
        <f>$U$3*INDEX(Descriptors!U$5:U$53,MATCH(SingleSite_QSAR1_OPERA!$A26,Descriptors!$B$5:$B$53,0))</f>
        <v>-3.0984862452817357</v>
      </c>
      <c r="V26">
        <f>$V$3*INDEX(Descriptors!O$5:O$53,MATCH(SingleSite_QSAR1_OPERA!$A26,Descriptors!$B$5:$B$53,0))</f>
        <v>-16.793951999999997</v>
      </c>
      <c r="W26">
        <f>$W$3*INDEX(Descriptors!X$5:X$53,MATCH(SingleSite_QSAR1_OPERA!$A26,Descriptors!$B$5:$B$53,0))</f>
        <v>-11.131219</v>
      </c>
      <c r="X26">
        <f>$X$3*INDEX(Descriptors!Y$5:Y$53,MATCH(SingleSite_QSAR1_OPERA!$A26,Descriptors!$B$5:$B$53,0))</f>
        <v>8.2553159999999988</v>
      </c>
      <c r="Y26">
        <f>$Y$3*INDEX(Descriptors!AA$5:AA$53,MATCH(SingleSite_QSAR1_OPERA!$A26,Descriptors!$B$5:$B$53,0))</f>
        <v>25.581510000000002</v>
      </c>
      <c r="Z26">
        <f>$Z$3*INDEX(Descriptors!AB$5:AB$53,MATCH(SingleSite_QSAR1_OPERA!$A26,Descriptors!$B$5:$B$53,0))</f>
        <v>-1.619254</v>
      </c>
      <c r="AA26">
        <f>$AA$3*INDEX(Descriptors!P$5:P$53,MATCH(SingleSite_QSAR1_OPERA!$A26,Descriptors!$B$5:$B$53,0))</f>
        <v>0.31247999999999998</v>
      </c>
      <c r="AB26">
        <f>$AB$3*INDEX(Descriptors!Q$5:Q$53,MATCH(SingleSite_QSAR1_OPERA!$A26,Descriptors!$B$5:$B$53,0))</f>
        <v>4.4219999999999995E-2</v>
      </c>
      <c r="AC26">
        <f>$AC$3*INDEX(Descriptors!R$5:R$53,MATCH(SingleSite_QSAR1_OPERA!$A26,Descriptors!$B$5:$B$53,0))</f>
        <v>-0.33180000000000004</v>
      </c>
      <c r="AD26">
        <f>$AD$3*INDEX(Descriptors!AC$5:AC$53,MATCH(SingleSite_QSAR1_OPERA!$A26,Descriptors!$B$5:$B$53,0))</f>
        <v>0</v>
      </c>
      <c r="AE26">
        <f>$AE$3*INDEX(Descriptors!AD$5:AD$53,MATCH(SingleSite_QSAR1_OPERA!$A26,Descriptors!$B$5:$B$53,0))</f>
        <v>0.7833</v>
      </c>
      <c r="AF26">
        <f>$AF$3*INDEX(Descriptors!AE$5:AE$53,MATCH(SingleSite_QSAR1_OPERA!$A26,Descriptors!$B$5:$B$53,0))</f>
        <v>-1.2214100000000001</v>
      </c>
      <c r="AG26">
        <f>$AG$3*INDEX(Descriptors!Z$5:Z$53,MATCH(SingleSite_QSAR1_OPERA!$A26,Descriptors!$B$5:$B$53,0))</f>
        <v>0.24647000000000002</v>
      </c>
    </row>
    <row r="27" spans="1:33" x14ac:dyDescent="0.3">
      <c r="A27" t="s">
        <v>178</v>
      </c>
      <c r="B27" t="s">
        <v>179</v>
      </c>
      <c r="C27" s="44" t="s">
        <v>173</v>
      </c>
      <c r="D27" s="37" t="s">
        <v>125</v>
      </c>
      <c r="E27" t="s">
        <v>416</v>
      </c>
      <c r="G27" s="10">
        <v>10.186666666666664</v>
      </c>
      <c r="H27" t="s">
        <v>126</v>
      </c>
      <c r="I27">
        <v>0.27649086509386128</v>
      </c>
      <c r="J27" s="10">
        <f t="shared" si="2"/>
        <v>-4.7235091349061387</v>
      </c>
      <c r="L27" s="10">
        <f t="shared" si="3"/>
        <v>-3.6269132916945139</v>
      </c>
      <c r="M27">
        <f t="shared" si="0"/>
        <v>2.3609495573844195E-4</v>
      </c>
      <c r="N27">
        <f t="shared" si="1"/>
        <v>3.3980127982590952E-2</v>
      </c>
      <c r="O27" s="10">
        <f t="shared" si="6"/>
        <v>0.81552307158218285</v>
      </c>
      <c r="P27" s="10" t="s">
        <v>126</v>
      </c>
      <c r="R27">
        <f t="shared" si="4"/>
        <v>1.3730867083054861</v>
      </c>
      <c r="S27">
        <f>$S$3*INDEX(Descriptors!I$5:I$53,MATCH(SingleSite_QSAR1_OPERA!$A27,Descriptors!$B$5:$B$53,0))</f>
        <v>13.225160000000001</v>
      </c>
      <c r="T27">
        <f>$T$3*INDEX(Descriptors!L$5:L$53,MATCH(SingleSite_QSAR1_OPERA!$A27,Descriptors!$B$5:$B$53,0))</f>
        <v>-4.1832480464127846</v>
      </c>
      <c r="U27">
        <f>$U$3*INDEX(Descriptors!U$5:U$53,MATCH(SingleSite_QSAR1_OPERA!$A27,Descriptors!$B$5:$B$53,0))</f>
        <v>-3.0984862452817357</v>
      </c>
      <c r="V27">
        <f>$V$3*INDEX(Descriptors!O$5:O$53,MATCH(SingleSite_QSAR1_OPERA!$A27,Descriptors!$B$5:$B$53,0))</f>
        <v>-16.793951999999997</v>
      </c>
      <c r="W27">
        <f>$W$3*INDEX(Descriptors!X$5:X$53,MATCH(SingleSite_QSAR1_OPERA!$A27,Descriptors!$B$5:$B$53,0))</f>
        <v>-11.131219</v>
      </c>
      <c r="X27">
        <f>$X$3*INDEX(Descriptors!Y$5:Y$53,MATCH(SingleSite_QSAR1_OPERA!$A27,Descriptors!$B$5:$B$53,0))</f>
        <v>8.2553159999999988</v>
      </c>
      <c r="Y27">
        <f>$Y$3*INDEX(Descriptors!AA$5:AA$53,MATCH(SingleSite_QSAR1_OPERA!$A27,Descriptors!$B$5:$B$53,0))</f>
        <v>25.581510000000002</v>
      </c>
      <c r="Z27">
        <f>$Z$3*INDEX(Descriptors!AB$5:AB$53,MATCH(SingleSite_QSAR1_OPERA!$A27,Descriptors!$B$5:$B$53,0))</f>
        <v>-1.619254</v>
      </c>
      <c r="AA27">
        <f>$AA$3*INDEX(Descriptors!P$5:P$53,MATCH(SingleSite_QSAR1_OPERA!$A27,Descriptors!$B$5:$B$53,0))</f>
        <v>0.31247999999999998</v>
      </c>
      <c r="AB27">
        <f>$AB$3*INDEX(Descriptors!Q$5:Q$53,MATCH(SingleSite_QSAR1_OPERA!$A27,Descriptors!$B$5:$B$53,0))</f>
        <v>4.4219999999999995E-2</v>
      </c>
      <c r="AC27">
        <f>$AC$3*INDEX(Descriptors!R$5:R$53,MATCH(SingleSite_QSAR1_OPERA!$A27,Descriptors!$B$5:$B$53,0))</f>
        <v>-0.33180000000000004</v>
      </c>
      <c r="AD27">
        <f>$AD$3*INDEX(Descriptors!AC$5:AC$53,MATCH(SingleSite_QSAR1_OPERA!$A27,Descriptors!$B$5:$B$53,0))</f>
        <v>0</v>
      </c>
      <c r="AE27">
        <f>$AE$3*INDEX(Descriptors!AD$5:AD$53,MATCH(SingleSite_QSAR1_OPERA!$A27,Descriptors!$B$5:$B$53,0))</f>
        <v>0.7833</v>
      </c>
      <c r="AF27">
        <f>$AF$3*INDEX(Descriptors!AE$5:AE$53,MATCH(SingleSite_QSAR1_OPERA!$A27,Descriptors!$B$5:$B$53,0))</f>
        <v>-1.2214100000000001</v>
      </c>
      <c r="AG27">
        <f>$AG$3*INDEX(Descriptors!Z$5:Z$53,MATCH(SingleSite_QSAR1_OPERA!$A27,Descriptors!$B$5:$B$53,0))</f>
        <v>0.24647000000000002</v>
      </c>
    </row>
    <row r="28" spans="1:33" x14ac:dyDescent="0.3">
      <c r="A28" t="s">
        <v>180</v>
      </c>
      <c r="B28" t="s">
        <v>181</v>
      </c>
      <c r="C28" s="38" t="s">
        <v>182</v>
      </c>
      <c r="D28" s="41" t="s">
        <v>183</v>
      </c>
      <c r="E28" t="s">
        <v>417</v>
      </c>
      <c r="G28" s="10">
        <v>1.8666666666666667</v>
      </c>
      <c r="H28" t="s">
        <v>159</v>
      </c>
      <c r="I28">
        <v>-0.36675505372029288</v>
      </c>
      <c r="J28" s="10">
        <f t="shared" si="2"/>
        <v>-5.3667550537202926</v>
      </c>
      <c r="L28" s="10">
        <f t="shared" si="3"/>
        <v>-3.0054798943805086</v>
      </c>
      <c r="M28">
        <f t="shared" si="0"/>
        <v>9.874613491128502E-4</v>
      </c>
      <c r="N28">
        <f t="shared" si="1"/>
        <v>8.1244059012982837E-3</v>
      </c>
      <c r="O28" s="10">
        <f>N28</f>
        <v>8.1244059012982837E-3</v>
      </c>
      <c r="P28" s="10" t="s">
        <v>159</v>
      </c>
      <c r="R28">
        <f t="shared" si="4"/>
        <v>1.9945201056194914</v>
      </c>
      <c r="S28">
        <f>$S$3*INDEX(Descriptors!I$5:I$53,MATCH(SingleSite_QSAR1_OPERA!$A28,Descriptors!$B$5:$B$53,0))</f>
        <v>11.89212</v>
      </c>
      <c r="T28">
        <f>$T$3*INDEX(Descriptors!L$5:L$53,MATCH(SingleSite_QSAR1_OPERA!$A28,Descriptors!$B$5:$B$53,0))</f>
        <v>-3.8843252097912573</v>
      </c>
      <c r="U28">
        <f>$U$3*INDEX(Descriptors!U$5:U$53,MATCH(SingleSite_QSAR1_OPERA!$A28,Descriptors!$B$5:$B$53,0))</f>
        <v>-3.2742816845892553</v>
      </c>
      <c r="V28">
        <f>$V$3*INDEX(Descriptors!O$5:O$53,MATCH(SingleSite_QSAR1_OPERA!$A28,Descriptors!$B$5:$B$53,0))</f>
        <v>-15.218112</v>
      </c>
      <c r="W28">
        <f>$W$3*INDEX(Descriptors!X$5:X$53,MATCH(SingleSite_QSAR1_OPERA!$A28,Descriptors!$B$5:$B$53,0))</f>
        <v>-11.398520999999999</v>
      </c>
      <c r="X28">
        <f>$X$3*INDEX(Descriptors!Y$5:Y$53,MATCH(SingleSite_QSAR1_OPERA!$A28,Descriptors!$B$5:$B$53,0))</f>
        <v>8.5664460000000009</v>
      </c>
      <c r="Y28">
        <f>$Y$3*INDEX(Descriptors!AA$5:AA$53,MATCH(SingleSite_QSAR1_OPERA!$A28,Descriptors!$B$5:$B$53,0))</f>
        <v>24.29785</v>
      </c>
      <c r="Z28">
        <f>$Z$3*INDEX(Descriptors!AB$5:AB$53,MATCH(SingleSite_QSAR1_OPERA!$A28,Descriptors!$B$5:$B$53,0))</f>
        <v>-1.2536160000000001</v>
      </c>
      <c r="AA28">
        <f>$AA$3*INDEX(Descriptors!P$5:P$53,MATCH(SingleSite_QSAR1_OPERA!$A28,Descriptors!$B$5:$B$53,0))</f>
        <v>-6.0139999999999999E-2</v>
      </c>
      <c r="AB28">
        <f>$AB$3*INDEX(Descriptors!Q$5:Q$53,MATCH(SingleSite_QSAR1_OPERA!$A28,Descriptors!$B$5:$B$53,0))</f>
        <v>0.48971999999999999</v>
      </c>
      <c r="AC28">
        <f>$AC$3*INDEX(Descriptors!R$5:R$53,MATCH(SingleSite_QSAR1_OPERA!$A28,Descriptors!$B$5:$B$53,0))</f>
        <v>-0.28560000000000002</v>
      </c>
      <c r="AD28">
        <f>$AD$3*INDEX(Descriptors!AC$5:AC$53,MATCH(SingleSite_QSAR1_OPERA!$A28,Descriptors!$B$5:$B$53,0))</f>
        <v>0</v>
      </c>
      <c r="AE28">
        <f>$AE$3*INDEX(Descriptors!AD$5:AD$53,MATCH(SingleSite_QSAR1_OPERA!$A28,Descriptors!$B$5:$B$53,0))</f>
        <v>1.44285</v>
      </c>
      <c r="AF28">
        <f>$AF$3*INDEX(Descriptors!AE$5:AE$53,MATCH(SingleSite_QSAR1_OPERA!$A28,Descriptors!$B$5:$B$53,0))</f>
        <v>-1.41571</v>
      </c>
      <c r="AG28">
        <f>$AG$3*INDEX(Descriptors!Z$5:Z$53,MATCH(SingleSite_QSAR1_OPERA!$A28,Descriptors!$B$5:$B$53,0))</f>
        <v>0.79183999999999999</v>
      </c>
    </row>
    <row r="29" spans="1:33" x14ac:dyDescent="0.3">
      <c r="A29" t="s">
        <v>180</v>
      </c>
      <c r="B29" t="s">
        <v>181</v>
      </c>
      <c r="C29" s="38" t="s">
        <v>182</v>
      </c>
      <c r="D29" s="41" t="s">
        <v>183</v>
      </c>
      <c r="E29" t="s">
        <v>417</v>
      </c>
      <c r="G29" s="10">
        <v>15.819709097820345</v>
      </c>
      <c r="H29" t="s">
        <v>159</v>
      </c>
      <c r="I29">
        <v>-1.2948867746047055</v>
      </c>
      <c r="J29" s="10">
        <f t="shared" si="2"/>
        <v>-6.2948867746047057</v>
      </c>
      <c r="L29" s="10">
        <f t="shared" si="3"/>
        <v>-3.0054798943805086</v>
      </c>
      <c r="M29">
        <f t="shared" si="0"/>
        <v>9.874613491128502E-4</v>
      </c>
      <c r="N29">
        <f t="shared" si="1"/>
        <v>8.1244059012982837E-3</v>
      </c>
      <c r="O29" s="10">
        <f t="shared" ref="O29:O36" si="7">N29</f>
        <v>8.1244059012982837E-3</v>
      </c>
      <c r="P29" s="10" t="s">
        <v>159</v>
      </c>
      <c r="R29">
        <f t="shared" si="4"/>
        <v>1.9945201056194914</v>
      </c>
      <c r="S29">
        <f>$S$3*INDEX(Descriptors!I$5:I$53,MATCH(SingleSite_QSAR1_OPERA!$A29,Descriptors!$B$5:$B$53,0))</f>
        <v>11.89212</v>
      </c>
      <c r="T29">
        <f>$T$3*INDEX(Descriptors!L$5:L$53,MATCH(SingleSite_QSAR1_OPERA!$A29,Descriptors!$B$5:$B$53,0))</f>
        <v>-3.8843252097912573</v>
      </c>
      <c r="U29">
        <f>$U$3*INDEX(Descriptors!U$5:U$53,MATCH(SingleSite_QSAR1_OPERA!$A29,Descriptors!$B$5:$B$53,0))</f>
        <v>-3.2742816845892553</v>
      </c>
      <c r="V29">
        <f>$V$3*INDEX(Descriptors!O$5:O$53,MATCH(SingleSite_QSAR1_OPERA!$A29,Descriptors!$B$5:$B$53,0))</f>
        <v>-15.218112</v>
      </c>
      <c r="W29">
        <f>$W$3*INDEX(Descriptors!X$5:X$53,MATCH(SingleSite_QSAR1_OPERA!$A29,Descriptors!$B$5:$B$53,0))</f>
        <v>-11.398520999999999</v>
      </c>
      <c r="X29">
        <f>$X$3*INDEX(Descriptors!Y$5:Y$53,MATCH(SingleSite_QSAR1_OPERA!$A29,Descriptors!$B$5:$B$53,0))</f>
        <v>8.5664460000000009</v>
      </c>
      <c r="Y29">
        <f>$Y$3*INDEX(Descriptors!AA$5:AA$53,MATCH(SingleSite_QSAR1_OPERA!$A29,Descriptors!$B$5:$B$53,0))</f>
        <v>24.29785</v>
      </c>
      <c r="Z29">
        <f>$Z$3*INDEX(Descriptors!AB$5:AB$53,MATCH(SingleSite_QSAR1_OPERA!$A29,Descriptors!$B$5:$B$53,0))</f>
        <v>-1.2536160000000001</v>
      </c>
      <c r="AA29">
        <f>$AA$3*INDEX(Descriptors!P$5:P$53,MATCH(SingleSite_QSAR1_OPERA!$A29,Descriptors!$B$5:$B$53,0))</f>
        <v>-6.0139999999999999E-2</v>
      </c>
      <c r="AB29">
        <f>$AB$3*INDEX(Descriptors!Q$5:Q$53,MATCH(SingleSite_QSAR1_OPERA!$A29,Descriptors!$B$5:$B$53,0))</f>
        <v>0.48971999999999999</v>
      </c>
      <c r="AC29">
        <f>$AC$3*INDEX(Descriptors!R$5:R$53,MATCH(SingleSite_QSAR1_OPERA!$A29,Descriptors!$B$5:$B$53,0))</f>
        <v>-0.28560000000000002</v>
      </c>
      <c r="AD29">
        <f>$AD$3*INDEX(Descriptors!AC$5:AC$53,MATCH(SingleSite_QSAR1_OPERA!$A29,Descriptors!$B$5:$B$53,0))</f>
        <v>0</v>
      </c>
      <c r="AE29">
        <f>$AE$3*INDEX(Descriptors!AD$5:AD$53,MATCH(SingleSite_QSAR1_OPERA!$A29,Descriptors!$B$5:$B$53,0))</f>
        <v>1.44285</v>
      </c>
      <c r="AF29">
        <f>$AF$3*INDEX(Descriptors!AE$5:AE$53,MATCH(SingleSite_QSAR1_OPERA!$A29,Descriptors!$B$5:$B$53,0))</f>
        <v>-1.41571</v>
      </c>
      <c r="AG29">
        <f>$AG$3*INDEX(Descriptors!Z$5:Z$53,MATCH(SingleSite_QSAR1_OPERA!$A29,Descriptors!$B$5:$B$53,0))</f>
        <v>0.79183999999999999</v>
      </c>
    </row>
    <row r="30" spans="1:33" x14ac:dyDescent="0.3">
      <c r="A30" t="s">
        <v>224</v>
      </c>
      <c r="B30" t="s">
        <v>225</v>
      </c>
      <c r="C30" t="s">
        <v>226</v>
      </c>
      <c r="D30" s="41" t="s">
        <v>227</v>
      </c>
      <c r="E30" t="s">
        <v>417</v>
      </c>
      <c r="G30" s="10">
        <v>8.4242142655072776</v>
      </c>
      <c r="H30" t="s">
        <v>159</v>
      </c>
      <c r="I30">
        <v>-1.021217685805875</v>
      </c>
      <c r="J30" s="10">
        <f t="shared" si="2"/>
        <v>-6.0212176858058752</v>
      </c>
      <c r="L30" s="10">
        <f t="shared" si="3"/>
        <v>-3.7747926862826393</v>
      </c>
      <c r="M30">
        <f t="shared" si="0"/>
        <v>1.6796055990750592E-4</v>
      </c>
      <c r="N30">
        <f t="shared" si="1"/>
        <v>4.7764408599580338E-2</v>
      </c>
      <c r="O30" s="10">
        <f t="shared" si="7"/>
        <v>4.7764408599580338E-2</v>
      </c>
      <c r="P30" s="10" t="s">
        <v>159</v>
      </c>
      <c r="R30">
        <f t="shared" si="4"/>
        <v>1.2252073137173607</v>
      </c>
      <c r="S30">
        <f>$S$3*INDEX(Descriptors!I$5:I$53,MATCH(SingleSite_QSAR1_OPERA!$A30,Descriptors!$B$5:$B$53,0))</f>
        <v>11.97982</v>
      </c>
      <c r="T30">
        <f>$T$3*INDEX(Descriptors!L$5:L$53,MATCH(SingleSite_QSAR1_OPERA!$A30,Descriptors!$B$5:$B$53,0))</f>
        <v>-4.4552180016933915</v>
      </c>
      <c r="U30">
        <f>$U$3*INDEX(Descriptors!U$5:U$53,MATCH(SingleSite_QSAR1_OPERA!$A30,Descriptors!$B$5:$B$53,0))</f>
        <v>-3.2742816845892553</v>
      </c>
      <c r="V30">
        <f>$V$3*INDEX(Descriptors!O$5:O$53,MATCH(SingleSite_QSAR1_OPERA!$A30,Descriptors!$B$5:$B$53,0))</f>
        <v>-15.983519999999999</v>
      </c>
      <c r="W30">
        <f>$W$3*INDEX(Descriptors!X$5:X$53,MATCH(SingleSite_QSAR1_OPERA!$A30,Descriptors!$B$5:$B$53,0))</f>
        <v>-11.513078999999999</v>
      </c>
      <c r="X30">
        <f>$X$3*INDEX(Descriptors!Y$5:Y$53,MATCH(SingleSite_QSAR1_OPERA!$A30,Descriptors!$B$5:$B$53,0))</f>
        <v>8.5664460000000009</v>
      </c>
      <c r="Y30">
        <f>$Y$3*INDEX(Descriptors!AA$5:AA$53,MATCH(SingleSite_QSAR1_OPERA!$A30,Descriptors!$B$5:$B$53,0))</f>
        <v>24.976356000000003</v>
      </c>
      <c r="Z30">
        <f>$Z$3*INDEX(Descriptors!AB$5:AB$53,MATCH(SingleSite_QSAR1_OPERA!$A30,Descriptors!$B$5:$B$53,0))</f>
        <v>-1.2536160000000001</v>
      </c>
      <c r="AA30">
        <f>$AA$3*INDEX(Descriptors!P$5:P$53,MATCH(SingleSite_QSAR1_OPERA!$A30,Descriptors!$B$5:$B$53,0))</f>
        <v>-7.7499999999999999E-2</v>
      </c>
      <c r="AB30">
        <f>$AB$3*INDEX(Descriptors!Q$5:Q$53,MATCH(SingleSite_QSAR1_OPERA!$A30,Descriptors!$B$5:$B$53,0))</f>
        <v>0.44506000000000001</v>
      </c>
      <c r="AC30">
        <f>$AC$3*INDEX(Descriptors!R$5:R$53,MATCH(SingleSite_QSAR1_OPERA!$A30,Descriptors!$B$5:$B$53,0))</f>
        <v>-0.20076000000000002</v>
      </c>
      <c r="AD30">
        <f>$AD$3*INDEX(Descriptors!AC$5:AC$53,MATCH(SingleSite_QSAR1_OPERA!$A30,Descriptors!$B$5:$B$53,0))</f>
        <v>0</v>
      </c>
      <c r="AE30">
        <f>$AE$3*INDEX(Descriptors!AD$5:AD$53,MATCH(SingleSite_QSAR1_OPERA!$A30,Descriptors!$B$5:$B$53,0))</f>
        <v>1.4452499999999999</v>
      </c>
      <c r="AF30">
        <f>$AF$3*INDEX(Descriptors!AE$5:AE$53,MATCH(SingleSite_QSAR1_OPERA!$A30,Descriptors!$B$5:$B$53,0))</f>
        <v>-1.52559</v>
      </c>
      <c r="AG30">
        <f>$AG$3*INDEX(Descriptors!Z$5:Z$53,MATCH(SingleSite_QSAR1_OPERA!$A30,Descriptors!$B$5:$B$53,0))</f>
        <v>0.79183999999999999</v>
      </c>
    </row>
    <row r="31" spans="1:33" x14ac:dyDescent="0.3">
      <c r="A31" t="s">
        <v>184</v>
      </c>
      <c r="B31" t="s">
        <v>185</v>
      </c>
      <c r="C31" s="38" t="s">
        <v>182</v>
      </c>
      <c r="D31" t="s">
        <v>186</v>
      </c>
      <c r="E31" t="s">
        <v>417</v>
      </c>
      <c r="G31" s="10">
        <v>4.2122314708695994</v>
      </c>
      <c r="H31" t="s">
        <v>159</v>
      </c>
      <c r="I31">
        <v>-0.72020050998691587</v>
      </c>
      <c r="J31" s="10">
        <f t="shared" si="2"/>
        <v>-5.720200509986916</v>
      </c>
      <c r="L31" s="10">
        <f t="shared" si="3"/>
        <v>-2.8145931592368179</v>
      </c>
      <c r="M31">
        <f t="shared" si="0"/>
        <v>1.5325224342051928E-3</v>
      </c>
      <c r="N31">
        <f t="shared" si="1"/>
        <v>5.2348576653607733E-3</v>
      </c>
      <c r="O31" s="10">
        <f t="shared" si="7"/>
        <v>5.2348576653607733E-3</v>
      </c>
      <c r="P31" s="10" t="s">
        <v>159</v>
      </c>
      <c r="R31">
        <f t="shared" si="4"/>
        <v>2.1854068407631821</v>
      </c>
      <c r="S31">
        <f>$S$3*INDEX(Descriptors!I$5:I$53,MATCH(SingleSite_QSAR1_OPERA!$A31,Descriptors!$B$5:$B$53,0))</f>
        <v>11.89212</v>
      </c>
      <c r="T31">
        <f>$T$3*INDEX(Descriptors!L$5:L$53,MATCH(SingleSite_QSAR1_OPERA!$A31,Descriptors!$B$5:$B$53,0))</f>
        <v>-3.8843252097912573</v>
      </c>
      <c r="U31">
        <f>$U$3*INDEX(Descriptors!U$5:U$53,MATCH(SingleSite_QSAR1_OPERA!$A31,Descriptors!$B$5:$B$53,0))</f>
        <v>-3.2690389494455654</v>
      </c>
      <c r="V31">
        <f>$V$3*INDEX(Descriptors!O$5:O$53,MATCH(SingleSite_QSAR1_OPERA!$A31,Descriptors!$B$5:$B$53,0))</f>
        <v>-15.218112</v>
      </c>
      <c r="W31">
        <f>$W$3*INDEX(Descriptors!X$5:X$53,MATCH(SingleSite_QSAR1_OPERA!$A31,Descriptors!$B$5:$B$53,0))</f>
        <v>-11.513078999999999</v>
      </c>
      <c r="X31">
        <f>$X$3*INDEX(Descriptors!Y$5:Y$53,MATCH(SingleSite_QSAR1_OPERA!$A31,Descriptors!$B$5:$B$53,0))</f>
        <v>8.5941020000000012</v>
      </c>
      <c r="Y31">
        <f>$Y$3*INDEX(Descriptors!AA$5:AA$53,MATCH(SingleSite_QSAR1_OPERA!$A31,Descriptors!$B$5:$B$53,0))</f>
        <v>24.334526</v>
      </c>
      <c r="Z31">
        <f>$Z$3*INDEX(Descriptors!AB$5:AB$53,MATCH(SingleSite_QSAR1_OPERA!$A31,Descriptors!$B$5:$B$53,0))</f>
        <v>-1.2536160000000001</v>
      </c>
      <c r="AA31">
        <f>$AA$3*INDEX(Descriptors!P$5:P$53,MATCH(SingleSite_QSAR1_OPERA!$A31,Descriptors!$B$5:$B$53,0))</f>
        <v>-6.0139999999999999E-2</v>
      </c>
      <c r="AB31">
        <f>$AB$3*INDEX(Descriptors!Q$5:Q$53,MATCH(SingleSite_QSAR1_OPERA!$A31,Descriptors!$B$5:$B$53,0))</f>
        <v>0.48971999999999999</v>
      </c>
      <c r="AC31">
        <f>$AC$3*INDEX(Descriptors!R$5:R$53,MATCH(SingleSite_QSAR1_OPERA!$A31,Descriptors!$B$5:$B$53,0))</f>
        <v>-0.28560000000000002</v>
      </c>
      <c r="AD31">
        <f>$AD$3*INDEX(Descriptors!AC$5:AC$53,MATCH(SingleSite_QSAR1_OPERA!$A31,Descriptors!$B$5:$B$53,0))</f>
        <v>0</v>
      </c>
      <c r="AE31">
        <f>$AE$3*INDEX(Descriptors!AD$5:AD$53,MATCH(SingleSite_QSAR1_OPERA!$A31,Descriptors!$B$5:$B$53,0))</f>
        <v>1.7447999999999999</v>
      </c>
      <c r="AF31">
        <f>$AF$3*INDEX(Descriptors!AE$5:AE$53,MATCH(SingleSite_QSAR1_OPERA!$A31,Descriptors!$B$5:$B$53,0))</f>
        <v>-1.6689700000000001</v>
      </c>
      <c r="AG31">
        <f>$AG$3*INDEX(Descriptors!Z$5:Z$53,MATCH(SingleSite_QSAR1_OPERA!$A31,Descriptors!$B$5:$B$53,0))</f>
        <v>0.97902000000000011</v>
      </c>
    </row>
    <row r="32" spans="1:33" x14ac:dyDescent="0.3">
      <c r="A32" t="s">
        <v>184</v>
      </c>
      <c r="B32" t="s">
        <v>185</v>
      </c>
      <c r="C32" s="38" t="s">
        <v>182</v>
      </c>
      <c r="D32" t="s">
        <v>186</v>
      </c>
      <c r="E32" t="s">
        <v>417</v>
      </c>
      <c r="G32" s="10">
        <v>10.841269680819993</v>
      </c>
      <c r="H32" t="s">
        <v>159</v>
      </c>
      <c r="I32">
        <v>-1.1307684292341853</v>
      </c>
      <c r="J32" s="10">
        <f t="shared" si="2"/>
        <v>-6.1307684292341857</v>
      </c>
      <c r="L32" s="10">
        <f t="shared" si="3"/>
        <v>-2.8145931592368179</v>
      </c>
      <c r="M32">
        <f t="shared" si="0"/>
        <v>1.5325224342051928E-3</v>
      </c>
      <c r="N32">
        <f t="shared" si="1"/>
        <v>5.2348576653607733E-3</v>
      </c>
      <c r="O32" s="10">
        <f t="shared" si="7"/>
        <v>5.2348576653607733E-3</v>
      </c>
      <c r="P32" s="10" t="s">
        <v>159</v>
      </c>
      <c r="R32">
        <f t="shared" si="4"/>
        <v>2.1854068407631821</v>
      </c>
      <c r="S32">
        <f>$S$3*INDEX(Descriptors!I$5:I$53,MATCH(SingleSite_QSAR1_OPERA!$A32,Descriptors!$B$5:$B$53,0))</f>
        <v>11.89212</v>
      </c>
      <c r="T32">
        <f>$T$3*INDEX(Descriptors!L$5:L$53,MATCH(SingleSite_QSAR1_OPERA!$A32,Descriptors!$B$5:$B$53,0))</f>
        <v>-3.8843252097912573</v>
      </c>
      <c r="U32">
        <f>$U$3*INDEX(Descriptors!U$5:U$53,MATCH(SingleSite_QSAR1_OPERA!$A32,Descriptors!$B$5:$B$53,0))</f>
        <v>-3.2690389494455654</v>
      </c>
      <c r="V32">
        <f>$V$3*INDEX(Descriptors!O$5:O$53,MATCH(SingleSite_QSAR1_OPERA!$A32,Descriptors!$B$5:$B$53,0))</f>
        <v>-15.218112</v>
      </c>
      <c r="W32">
        <f>$W$3*INDEX(Descriptors!X$5:X$53,MATCH(SingleSite_QSAR1_OPERA!$A32,Descriptors!$B$5:$B$53,0))</f>
        <v>-11.513078999999999</v>
      </c>
      <c r="X32">
        <f>$X$3*INDEX(Descriptors!Y$5:Y$53,MATCH(SingleSite_QSAR1_OPERA!$A32,Descriptors!$B$5:$B$53,0))</f>
        <v>8.5941020000000012</v>
      </c>
      <c r="Y32">
        <f>$Y$3*INDEX(Descriptors!AA$5:AA$53,MATCH(SingleSite_QSAR1_OPERA!$A32,Descriptors!$B$5:$B$53,0))</f>
        <v>24.334526</v>
      </c>
      <c r="Z32">
        <f>$Z$3*INDEX(Descriptors!AB$5:AB$53,MATCH(SingleSite_QSAR1_OPERA!$A32,Descriptors!$B$5:$B$53,0))</f>
        <v>-1.2536160000000001</v>
      </c>
      <c r="AA32">
        <f>$AA$3*INDEX(Descriptors!P$5:P$53,MATCH(SingleSite_QSAR1_OPERA!$A32,Descriptors!$B$5:$B$53,0))</f>
        <v>-6.0139999999999999E-2</v>
      </c>
      <c r="AB32">
        <f>$AB$3*INDEX(Descriptors!Q$5:Q$53,MATCH(SingleSite_QSAR1_OPERA!$A32,Descriptors!$B$5:$B$53,0))</f>
        <v>0.48971999999999999</v>
      </c>
      <c r="AC32">
        <f>$AC$3*INDEX(Descriptors!R$5:R$53,MATCH(SingleSite_QSAR1_OPERA!$A32,Descriptors!$B$5:$B$53,0))</f>
        <v>-0.28560000000000002</v>
      </c>
      <c r="AD32">
        <f>$AD$3*INDEX(Descriptors!AC$5:AC$53,MATCH(SingleSite_QSAR1_OPERA!$A32,Descriptors!$B$5:$B$53,0))</f>
        <v>0</v>
      </c>
      <c r="AE32">
        <f>$AE$3*INDEX(Descriptors!AD$5:AD$53,MATCH(SingleSite_QSAR1_OPERA!$A32,Descriptors!$B$5:$B$53,0))</f>
        <v>1.7447999999999999</v>
      </c>
      <c r="AF32">
        <f>$AF$3*INDEX(Descriptors!AE$5:AE$53,MATCH(SingleSite_QSAR1_OPERA!$A32,Descriptors!$B$5:$B$53,0))</f>
        <v>-1.6689700000000001</v>
      </c>
      <c r="AG32">
        <f>$AG$3*INDEX(Descriptors!Z$5:Z$53,MATCH(SingleSite_QSAR1_OPERA!$A32,Descriptors!$B$5:$B$53,0))</f>
        <v>0.97902000000000011</v>
      </c>
    </row>
    <row r="33" spans="1:33" x14ac:dyDescent="0.3">
      <c r="A33" t="s">
        <v>187</v>
      </c>
      <c r="B33" t="s">
        <v>188</v>
      </c>
      <c r="C33" s="38" t="s">
        <v>182</v>
      </c>
      <c r="D33" t="s">
        <v>189</v>
      </c>
      <c r="E33" t="s">
        <v>417</v>
      </c>
      <c r="G33" s="10">
        <v>94.486518895825554</v>
      </c>
      <c r="H33" t="s">
        <v>159</v>
      </c>
      <c r="I33">
        <v>-2.0710581302942868</v>
      </c>
      <c r="J33" s="10">
        <f t="shared" si="2"/>
        <v>-7.0710581302942863</v>
      </c>
      <c r="L33" s="10">
        <f t="shared" si="3"/>
        <v>-2.6320962510190409</v>
      </c>
      <c r="M33">
        <f t="shared" si="0"/>
        <v>2.3329409642306813E-3</v>
      </c>
      <c r="N33">
        <f t="shared" si="1"/>
        <v>3.4388083260743565E-3</v>
      </c>
      <c r="O33" s="10">
        <f t="shared" si="7"/>
        <v>3.4388083260743565E-3</v>
      </c>
      <c r="P33" s="10" t="s">
        <v>159</v>
      </c>
      <c r="R33">
        <f t="shared" si="4"/>
        <v>2.3679037489809591</v>
      </c>
      <c r="S33">
        <f>$S$3*INDEX(Descriptors!I$5:I$53,MATCH(SingleSite_QSAR1_OPERA!$A33,Descriptors!$B$5:$B$53,0))</f>
        <v>11.89212</v>
      </c>
      <c r="T33">
        <f>$T$3*INDEX(Descriptors!L$5:L$53,MATCH(SingleSite_QSAR1_OPERA!$A33,Descriptors!$B$5:$B$53,0))</f>
        <v>-3.8843252097912573</v>
      </c>
      <c r="U33">
        <f>$U$3*INDEX(Descriptors!U$5:U$53,MATCH(SingleSite_QSAR1_OPERA!$A33,Descriptors!$B$5:$B$53,0))</f>
        <v>-3.3147870412277851</v>
      </c>
      <c r="V33">
        <f>$V$3*INDEX(Descriptors!O$5:O$53,MATCH(SingleSite_QSAR1_OPERA!$A33,Descriptors!$B$5:$B$53,0))</f>
        <v>-15.218112</v>
      </c>
      <c r="W33">
        <f>$W$3*INDEX(Descriptors!X$5:X$53,MATCH(SingleSite_QSAR1_OPERA!$A33,Descriptors!$B$5:$B$53,0))</f>
        <v>-11.570357999999999</v>
      </c>
      <c r="X33">
        <f>$X$3*INDEX(Descriptors!Y$5:Y$53,MATCH(SingleSite_QSAR1_OPERA!$A33,Descriptors!$B$5:$B$53,0))</f>
        <v>8.6079299999999996</v>
      </c>
      <c r="Y33">
        <f>$Y$3*INDEX(Descriptors!AA$5:AA$53,MATCH(SingleSite_QSAR1_OPERA!$A33,Descriptors!$B$5:$B$53,0))</f>
        <v>24.371202</v>
      </c>
      <c r="Z33">
        <f>$Z$3*INDEX(Descriptors!AB$5:AB$53,MATCH(SingleSite_QSAR1_OPERA!$A33,Descriptors!$B$5:$B$53,0))</f>
        <v>-1.2536160000000001</v>
      </c>
      <c r="AA33">
        <f>$AA$3*INDEX(Descriptors!P$5:P$53,MATCH(SingleSite_QSAR1_OPERA!$A33,Descriptors!$B$5:$B$53,0))</f>
        <v>-6.0139999999999999E-2</v>
      </c>
      <c r="AB33">
        <f>$AB$3*INDEX(Descriptors!Q$5:Q$53,MATCH(SingleSite_QSAR1_OPERA!$A33,Descriptors!$B$5:$B$53,0))</f>
        <v>0.48971999999999999</v>
      </c>
      <c r="AC33">
        <f>$AC$3*INDEX(Descriptors!R$5:R$53,MATCH(SingleSite_QSAR1_OPERA!$A33,Descriptors!$B$5:$B$53,0))</f>
        <v>-0.28560000000000002</v>
      </c>
      <c r="AD33">
        <f>$AD$3*INDEX(Descriptors!AC$5:AC$53,MATCH(SingleSite_QSAR1_OPERA!$A33,Descriptors!$B$5:$B$53,0))</f>
        <v>0</v>
      </c>
      <c r="AE33">
        <f>$AE$3*INDEX(Descriptors!AD$5:AD$53,MATCH(SingleSite_QSAR1_OPERA!$A33,Descriptors!$B$5:$B$53,0))</f>
        <v>2.0467499999999998</v>
      </c>
      <c r="AF33">
        <f>$AF$3*INDEX(Descriptors!AE$5:AE$53,MATCH(SingleSite_QSAR1_OPERA!$A33,Descriptors!$B$5:$B$53,0))</f>
        <v>-1.9235700000000002</v>
      </c>
      <c r="AG33">
        <f>$AG$3*INDEX(Descriptors!Z$5:Z$53,MATCH(SingleSite_QSAR1_OPERA!$A33,Descriptors!$B$5:$B$53,0))</f>
        <v>1.16669</v>
      </c>
    </row>
    <row r="34" spans="1:33" x14ac:dyDescent="0.3">
      <c r="A34" s="2" t="s">
        <v>368</v>
      </c>
      <c r="B34" t="s">
        <v>190</v>
      </c>
      <c r="C34" s="39" t="s">
        <v>191</v>
      </c>
      <c r="D34" s="2" t="s">
        <v>192</v>
      </c>
      <c r="E34" t="s">
        <v>418</v>
      </c>
      <c r="G34" s="10">
        <v>5.9854334657164827</v>
      </c>
      <c r="H34" t="s">
        <v>223</v>
      </c>
      <c r="I34">
        <v>-3.4350767534233011</v>
      </c>
      <c r="J34" s="10">
        <f t="shared" si="2"/>
        <v>-8.4350767534233011</v>
      </c>
      <c r="L34" s="10">
        <f t="shared" si="3"/>
        <v>-1.6976392737988224</v>
      </c>
      <c r="M34">
        <f t="shared" si="0"/>
        <v>2.0061376390255344E-2</v>
      </c>
      <c r="N34">
        <f t="shared" si="1"/>
        <v>3.998996208422313E-4</v>
      </c>
      <c r="O34" s="10">
        <f t="shared" si="7"/>
        <v>3.998996208422313E-4</v>
      </c>
      <c r="P34" s="10" t="s">
        <v>159</v>
      </c>
      <c r="R34">
        <f t="shared" si="4"/>
        <v>3.3023607262011776</v>
      </c>
      <c r="S34">
        <f>$S$3*INDEX(Descriptors!I$5:I$53,MATCH(SingleSite_QSAR1_OPERA!$A34,Descriptors!$B$5:$B$53,0))</f>
        <v>11.89212</v>
      </c>
      <c r="T34">
        <f>$T$3*INDEX(Descriptors!L$5:L$53,MATCH(SingleSite_QSAR1_OPERA!$A34,Descriptors!$B$5:$B$53,0))</f>
        <v>-3.8843252097912573</v>
      </c>
      <c r="U34">
        <f>$U$3*INDEX(Descriptors!U$5:U$53,MATCH(SingleSite_QSAR1_OPERA!$A34,Descriptors!$B$5:$B$53,0))</f>
        <v>-2.0746870640075734</v>
      </c>
      <c r="V34">
        <f>$V$3*INDEX(Descriptors!O$5:O$53,MATCH(SingleSite_QSAR1_OPERA!$A34,Descriptors!$B$5:$B$53,0))</f>
        <v>-15.218112</v>
      </c>
      <c r="W34">
        <f>$W$3*INDEX(Descriptors!X$5:X$53,MATCH(SingleSite_QSAR1_OPERA!$A34,Descriptors!$B$5:$B$53,0))</f>
        <v>-11.551264999999999</v>
      </c>
      <c r="X34">
        <f>$X$3*INDEX(Descriptors!Y$5:Y$53,MATCH(SingleSite_QSAR1_OPERA!$A34,Descriptors!$B$5:$B$53,0))</f>
        <v>8.6701560000000004</v>
      </c>
      <c r="Y34">
        <f>$Y$3*INDEX(Descriptors!AA$5:AA$53,MATCH(SingleSite_QSAR1_OPERA!$A34,Descriptors!$B$5:$B$53,0))</f>
        <v>24.389540000000004</v>
      </c>
      <c r="Z34">
        <f>$Z$3*INDEX(Descriptors!AB$5:AB$53,MATCH(SingleSite_QSAR1_OPERA!$A34,Descriptors!$B$5:$B$53,0))</f>
        <v>-1.2536160000000001</v>
      </c>
      <c r="AA34">
        <f>$AA$3*INDEX(Descriptors!P$5:P$53,MATCH(SingleSite_QSAR1_OPERA!$A34,Descriptors!$B$5:$B$53,0))</f>
        <v>-6.0139999999999999E-2</v>
      </c>
      <c r="AB34">
        <f>$AB$3*INDEX(Descriptors!Q$5:Q$53,MATCH(SingleSite_QSAR1_OPERA!$A34,Descriptors!$B$5:$B$53,0))</f>
        <v>0.48971999999999999</v>
      </c>
      <c r="AC34">
        <f>$AC$3*INDEX(Descriptors!R$5:R$53,MATCH(SingleSite_QSAR1_OPERA!$A34,Descriptors!$B$5:$B$53,0))</f>
        <v>-0.28560000000000002</v>
      </c>
      <c r="AD34">
        <f>$AD$3*INDEX(Descriptors!AC$5:AC$53,MATCH(SingleSite_QSAR1_OPERA!$A34,Descriptors!$B$5:$B$53,0))</f>
        <v>0</v>
      </c>
      <c r="AE34">
        <f>$AE$3*INDEX(Descriptors!AD$5:AD$53,MATCH(SingleSite_QSAR1_OPERA!$A34,Descriptors!$B$5:$B$53,0))</f>
        <v>1.5790499999999998</v>
      </c>
      <c r="AF34">
        <f>$AF$3*INDEX(Descriptors!AE$5:AE$53,MATCH(SingleSite_QSAR1_OPERA!$A34,Descriptors!$B$5:$B$53,0))</f>
        <v>-1.6475300000000002</v>
      </c>
      <c r="AG34">
        <f>$AG$3*INDEX(Descriptors!Z$5:Z$53,MATCH(SingleSite_QSAR1_OPERA!$A34,Descriptors!$B$5:$B$53,0))</f>
        <v>0.95304999999999995</v>
      </c>
    </row>
    <row r="35" spans="1:33" x14ac:dyDescent="0.3">
      <c r="A35" t="s">
        <v>193</v>
      </c>
      <c r="B35" t="s">
        <v>194</v>
      </c>
      <c r="C35" s="38" t="s">
        <v>191</v>
      </c>
      <c r="D35" t="s">
        <v>195</v>
      </c>
      <c r="E35" t="s">
        <v>418</v>
      </c>
      <c r="G35" s="10">
        <v>346.1724579052443</v>
      </c>
      <c r="H35" t="s">
        <v>159</v>
      </c>
      <c r="I35">
        <v>-2.6349807931083289</v>
      </c>
      <c r="J35" s="10">
        <f t="shared" si="2"/>
        <v>-7.6349807931083289</v>
      </c>
      <c r="L35" s="10">
        <f t="shared" si="3"/>
        <v>-1.3514064526714051</v>
      </c>
      <c r="M35">
        <f t="shared" si="0"/>
        <v>4.4523935745414599E-2</v>
      </c>
      <c r="N35">
        <f t="shared" si="1"/>
        <v>1.8018480796281859E-4</v>
      </c>
      <c r="O35" s="10">
        <f t="shared" si="7"/>
        <v>1.8018480796281859E-4</v>
      </c>
      <c r="P35" s="10" t="s">
        <v>159</v>
      </c>
      <c r="R35">
        <f t="shared" si="4"/>
        <v>3.6485935473285949</v>
      </c>
      <c r="S35">
        <f>$S$3*INDEX(Descriptors!I$5:I$53,MATCH(SingleSite_QSAR1_OPERA!$A35,Descriptors!$B$5:$B$53,0))</f>
        <v>11.89212</v>
      </c>
      <c r="T35">
        <f>$T$3*INDEX(Descriptors!L$5:L$53,MATCH(SingleSite_QSAR1_OPERA!$A35,Descriptors!$B$5:$B$53,0))</f>
        <v>-3.8843252097912573</v>
      </c>
      <c r="U35">
        <f>$U$3*INDEX(Descriptors!U$5:U$53,MATCH(SingleSite_QSAR1_OPERA!$A35,Descriptors!$B$5:$B$53,0))</f>
        <v>-2.0708112428801484</v>
      </c>
      <c r="V35">
        <f>$V$3*INDEX(Descriptors!O$5:O$53,MATCH(SingleSite_QSAR1_OPERA!$A35,Descriptors!$B$5:$B$53,0))</f>
        <v>-15.218112</v>
      </c>
      <c r="W35">
        <f>$W$3*INDEX(Descriptors!X$5:X$53,MATCH(SingleSite_QSAR1_OPERA!$A35,Descriptors!$B$5:$B$53,0))</f>
        <v>-11.799474</v>
      </c>
      <c r="X35">
        <f>$X$3*INDEX(Descriptors!Y$5:Y$53,MATCH(SingleSite_QSAR1_OPERA!$A35,Descriptors!$B$5:$B$53,0))</f>
        <v>8.7116399999999992</v>
      </c>
      <c r="Y35">
        <f>$Y$3*INDEX(Descriptors!AA$5:AA$53,MATCH(SingleSite_QSAR1_OPERA!$A35,Descriptors!$B$5:$B$53,0))</f>
        <v>24.462892000000004</v>
      </c>
      <c r="Z35">
        <f>$Z$3*INDEX(Descriptors!AB$5:AB$53,MATCH(SingleSite_QSAR1_OPERA!$A35,Descriptors!$B$5:$B$53,0))</f>
        <v>-1.2536160000000001</v>
      </c>
      <c r="AA35">
        <f>$AA$3*INDEX(Descriptors!P$5:P$53,MATCH(SingleSite_QSAR1_OPERA!$A35,Descriptors!$B$5:$B$53,0))</f>
        <v>-6.0139999999999999E-2</v>
      </c>
      <c r="AB35">
        <f>$AB$3*INDEX(Descriptors!Q$5:Q$53,MATCH(SingleSite_QSAR1_OPERA!$A35,Descriptors!$B$5:$B$53,0))</f>
        <v>0.48971999999999999</v>
      </c>
      <c r="AC35">
        <f>$AC$3*INDEX(Descriptors!R$5:R$53,MATCH(SingleSite_QSAR1_OPERA!$A35,Descriptors!$B$5:$B$53,0))</f>
        <v>-0.28560000000000002</v>
      </c>
      <c r="AD35">
        <f>$AD$3*INDEX(Descriptors!AC$5:AC$53,MATCH(SingleSite_QSAR1_OPERA!$A35,Descriptors!$B$5:$B$53,0))</f>
        <v>0</v>
      </c>
      <c r="AE35">
        <f>$AE$3*INDEX(Descriptors!AD$5:AD$53,MATCH(SingleSite_QSAR1_OPERA!$A35,Descriptors!$B$5:$B$53,0))</f>
        <v>2.1829499999999999</v>
      </c>
      <c r="AF35">
        <f>$AF$3*INDEX(Descriptors!AE$5:AE$53,MATCH(SingleSite_QSAR1_OPERA!$A35,Descriptors!$B$5:$B$53,0))</f>
        <v>-2.1446700000000001</v>
      </c>
      <c r="AG35">
        <f>$AG$3*INDEX(Descriptors!Z$5:Z$53,MATCH(SingleSite_QSAR1_OPERA!$A35,Descriptors!$B$5:$B$53,0))</f>
        <v>1.32202</v>
      </c>
    </row>
    <row r="36" spans="1:33" x14ac:dyDescent="0.3">
      <c r="A36" t="s">
        <v>328</v>
      </c>
      <c r="B36" t="s">
        <v>228</v>
      </c>
      <c r="C36" s="38" t="s">
        <v>191</v>
      </c>
      <c r="D36" t="s">
        <v>229</v>
      </c>
      <c r="E36" t="s">
        <v>418</v>
      </c>
      <c r="G36" s="10">
        <v>15.000000000000023</v>
      </c>
      <c r="H36" t="s">
        <v>159</v>
      </c>
      <c r="I36">
        <v>-1.2717795404894361</v>
      </c>
      <c r="J36" s="10">
        <f t="shared" si="2"/>
        <v>-6.2717795404894359</v>
      </c>
      <c r="L36" s="10">
        <f t="shared" si="3"/>
        <v>-1.1352631204843853</v>
      </c>
      <c r="M36">
        <f t="shared" si="0"/>
        <v>7.3238068051146868E-2</v>
      </c>
      <c r="N36">
        <f t="shared" si="1"/>
        <v>1.0954053029407806E-4</v>
      </c>
      <c r="O36" s="10">
        <f t="shared" si="7"/>
        <v>1.0954053029407806E-4</v>
      </c>
      <c r="P36" s="10" t="s">
        <v>159</v>
      </c>
      <c r="R36">
        <f t="shared" si="4"/>
        <v>3.8647368795156147</v>
      </c>
      <c r="S36">
        <f>$S$3*INDEX(Descriptors!I$5:I$53,MATCH(SingleSite_QSAR1_OPERA!$A36,Descriptors!$B$5:$B$53,0))</f>
        <v>11.89212</v>
      </c>
      <c r="T36">
        <f>$T$3*INDEX(Descriptors!L$5:L$53,MATCH(SingleSite_QSAR1_OPERA!$A36,Descriptors!$B$5:$B$53,0))</f>
        <v>-3.8843252097912573</v>
      </c>
      <c r="U36">
        <f>$U$3*INDEX(Descriptors!U$5:U$53,MATCH(SingleSite_QSAR1_OPERA!$A36,Descriptors!$B$5:$B$53,0))</f>
        <v>-1.8195359106931241</v>
      </c>
      <c r="V36">
        <f>$V$3*INDEX(Descriptors!O$5:O$53,MATCH(SingleSite_QSAR1_OPERA!$A36,Descriptors!$B$5:$B$53,0))</f>
        <v>-15.218112</v>
      </c>
      <c r="W36">
        <f>$W$3*INDEX(Descriptors!X$5:X$53,MATCH(SingleSite_QSAR1_OPERA!$A36,Descriptors!$B$5:$B$53,0))</f>
        <v>-11.914032000000001</v>
      </c>
      <c r="X36">
        <f>$X$3*INDEX(Descriptors!Y$5:Y$53,MATCH(SingleSite_QSAR1_OPERA!$A36,Descriptors!$B$5:$B$53,0))</f>
        <v>8.7669519999999999</v>
      </c>
      <c r="Y36">
        <f>$Y$3*INDEX(Descriptors!AA$5:AA$53,MATCH(SingleSite_QSAR1_OPERA!$A36,Descriptors!$B$5:$B$53,0))</f>
        <v>24.517906</v>
      </c>
      <c r="Z36">
        <f>$Z$3*INDEX(Descriptors!AB$5:AB$53,MATCH(SingleSite_QSAR1_OPERA!$A36,Descriptors!$B$5:$B$53,0))</f>
        <v>-1.2536160000000001</v>
      </c>
      <c r="AA36">
        <f>$AA$3*INDEX(Descriptors!P$5:P$53,MATCH(SingleSite_QSAR1_OPERA!$A36,Descriptors!$B$5:$B$53,0))</f>
        <v>-6.0139999999999999E-2</v>
      </c>
      <c r="AB36">
        <f>$AB$3*INDEX(Descriptors!Q$5:Q$53,MATCH(SingleSite_QSAR1_OPERA!$A36,Descriptors!$B$5:$B$53,0))</f>
        <v>0.48971999999999999</v>
      </c>
      <c r="AC36">
        <f>$AC$3*INDEX(Descriptors!R$5:R$53,MATCH(SingleSite_QSAR1_OPERA!$A36,Descriptors!$B$5:$B$53,0))</f>
        <v>-0.28560000000000002</v>
      </c>
      <c r="AD36">
        <f>$AD$3*INDEX(Descriptors!AC$5:AC$53,MATCH(SingleSite_QSAR1_OPERA!$A36,Descriptors!$B$5:$B$53,0))</f>
        <v>0</v>
      </c>
      <c r="AE36">
        <f>$AE$3*INDEX(Descriptors!AD$5:AD$53,MATCH(SingleSite_QSAR1_OPERA!$A36,Descriptors!$B$5:$B$53,0))</f>
        <v>2.1833999999999998</v>
      </c>
      <c r="AF36">
        <f>$AF$3*INDEX(Descriptors!AE$5:AE$53,MATCH(SingleSite_QSAR1_OPERA!$A36,Descriptors!$B$5:$B$53,0))</f>
        <v>-2.2558900000000004</v>
      </c>
      <c r="AG36">
        <f>$AG$3*INDEX(Descriptors!Z$5:Z$53,MATCH(SingleSite_QSAR1_OPERA!$A36,Descriptors!$B$5:$B$53,0))</f>
        <v>1.4018900000000001</v>
      </c>
    </row>
    <row r="37" spans="1:33" x14ac:dyDescent="0.3">
      <c r="C37" s="4"/>
      <c r="D37" s="4"/>
      <c r="E37" s="4"/>
      <c r="F37" s="4"/>
      <c r="I37" t="s">
        <v>334</v>
      </c>
      <c r="M37"/>
      <c r="N37"/>
      <c r="O37"/>
      <c r="P37"/>
    </row>
    <row r="38" spans="1:33" x14ac:dyDescent="0.3">
      <c r="D38" s="4"/>
      <c r="E38" s="4"/>
      <c r="F38" s="4"/>
      <c r="I38" s="13" t="s">
        <v>330</v>
      </c>
      <c r="J38" s="10" t="s">
        <v>370</v>
      </c>
      <c r="L38" s="10" t="s">
        <v>96</v>
      </c>
      <c r="M38"/>
      <c r="N38"/>
      <c r="O38"/>
      <c r="P38"/>
    </row>
    <row r="39" spans="1:33" x14ac:dyDescent="0.3">
      <c r="A39" s="1" t="s">
        <v>196</v>
      </c>
      <c r="J39" s="10" t="s">
        <v>331</v>
      </c>
      <c r="L39" s="10" t="s">
        <v>331</v>
      </c>
      <c r="M39"/>
      <c r="N39"/>
      <c r="O39"/>
      <c r="P39"/>
    </row>
    <row r="40" spans="1:33" x14ac:dyDescent="0.3">
      <c r="A40" t="s">
        <v>197</v>
      </c>
      <c r="B40" t="s">
        <v>198</v>
      </c>
      <c r="C40" s="40" t="s">
        <v>65</v>
      </c>
      <c r="D40" t="s">
        <v>167</v>
      </c>
      <c r="E40" t="s">
        <v>416</v>
      </c>
      <c r="G40" s="10">
        <v>1.3332975403460572</v>
      </c>
      <c r="H40" t="s">
        <v>134</v>
      </c>
      <c r="J40" s="10">
        <v>-2.0622528672676688</v>
      </c>
      <c r="L40" s="10">
        <f>R40-7</f>
        <v>1.0809379038233065</v>
      </c>
      <c r="M40">
        <f t="shared" ref="M40:M73" si="8">10^(L40)</f>
        <v>12.048636545645385</v>
      </c>
      <c r="N40">
        <f t="shared" ref="N40:N73" si="9">(LN(2)/(M40))/(60*60*24)</f>
        <v>6.658460301000537E-7</v>
      </c>
      <c r="O40" s="15">
        <f t="shared" ref="O40:O55" si="10">N40*24*60</f>
        <v>9.5881828334407732E-4</v>
      </c>
      <c r="P40" t="s">
        <v>134</v>
      </c>
      <c r="R40">
        <f>-8.696+SUM(S40:AG40)</f>
        <v>8.0809379038233065</v>
      </c>
      <c r="S40">
        <f>$S$3*INDEX(Descriptors!I$5:I$53,MATCH(SingleSite_QSAR1_OPERA!$A40,Descriptors!$B$5:$B$53,0))</f>
        <v>14.61082</v>
      </c>
      <c r="T40">
        <f>$T$3*INDEX(Descriptors!L$5:L$53,MATCH(SingleSite_QSAR1_OPERA!$A40,Descriptors!$B$5:$B$53,0))</f>
        <v>-0.66972327576218815</v>
      </c>
      <c r="U40">
        <f>$U$3*INDEX(Descriptors!U$5:U$53,MATCH(SingleSite_QSAR1_OPERA!$A40,Descriptors!$B$5:$B$53,0))</f>
        <v>-3.4576318204145089</v>
      </c>
      <c r="V40">
        <f>$V$3*INDEX(Descriptors!O$5:O$53,MATCH(SingleSite_QSAR1_OPERA!$A40,Descriptors!$B$5:$B$53,0))</f>
        <v>-15.143071999999998</v>
      </c>
      <c r="W40">
        <f>$W$3*INDEX(Descriptors!X$5:X$53,MATCH(SingleSite_QSAR1_OPERA!$A40,Descriptors!$B$5:$B$53,0))</f>
        <v>-8.7255009999999995</v>
      </c>
      <c r="X40">
        <f>$X$3*INDEX(Descriptors!Y$5:Y$53,MATCH(SingleSite_QSAR1_OPERA!$A40,Descriptors!$B$5:$B$53,0))</f>
        <v>6.9139999999999997</v>
      </c>
      <c r="Y40">
        <f>$Y$3*INDEX(Descriptors!AA$5:AA$53,MATCH(SingleSite_QSAR1_OPERA!$A40,Descriptors!$B$5:$B$53,0))</f>
        <v>23.931090000000001</v>
      </c>
      <c r="Z40">
        <f>$Z$3*INDEX(Descriptors!AB$5:AB$53,MATCH(SingleSite_QSAR1_OPERA!$A40,Descriptors!$B$5:$B$53,0))</f>
        <v>-1.619254</v>
      </c>
      <c r="AA40">
        <f>$AA$3*INDEX(Descriptors!P$5:P$53,MATCH(SingleSite_QSAR1_OPERA!$A40,Descriptors!$B$5:$B$53,0))</f>
        <v>2.4251300000000002</v>
      </c>
      <c r="AB40">
        <f>$AB$3*INDEX(Descriptors!Q$5:Q$53,MATCH(SingleSite_QSAR1_OPERA!$A40,Descriptors!$B$5:$B$53,0))</f>
        <v>-1.56948</v>
      </c>
      <c r="AC40">
        <f>$AC$3*INDEX(Descriptors!R$5:R$53,MATCH(SingleSite_QSAR1_OPERA!$A40,Descriptors!$B$5:$B$53,0))</f>
        <v>-0.15540000000000001</v>
      </c>
      <c r="AD40">
        <f>$AD$3*INDEX(Descriptors!AC$5:AC$53,MATCH(SingleSite_QSAR1_OPERA!$A40,Descriptors!$B$5:$B$53,0))</f>
        <v>0</v>
      </c>
      <c r="AE40">
        <f>$AE$3*INDEX(Descriptors!AD$5:AD$53,MATCH(SingleSite_QSAR1_OPERA!$A40,Descriptors!$B$5:$B$53,0))</f>
        <v>0.55034999999999989</v>
      </c>
      <c r="AF40">
        <f>$AF$3*INDEX(Descriptors!AE$5:AE$53,MATCH(SingleSite_QSAR1_OPERA!$A40,Descriptors!$B$5:$B$53,0))</f>
        <v>-0.47168000000000004</v>
      </c>
      <c r="AG40">
        <f>$AG$3*INDEX(Descriptors!Z$5:Z$53,MATCH(SingleSite_QSAR1_OPERA!$A40,Descriptors!$B$5:$B$53,0))</f>
        <v>0.15729000000000001</v>
      </c>
    </row>
    <row r="41" spans="1:33" x14ac:dyDescent="0.3">
      <c r="A41" t="s">
        <v>197</v>
      </c>
      <c r="B41" t="s">
        <v>198</v>
      </c>
      <c r="C41" s="40" t="s">
        <v>65</v>
      </c>
      <c r="D41" t="s">
        <v>167</v>
      </c>
      <c r="E41" s="2" t="s">
        <v>416</v>
      </c>
      <c r="G41" s="10">
        <v>1.5003185726405739</v>
      </c>
      <c r="H41" t="s">
        <v>134</v>
      </c>
      <c r="J41" s="10">
        <v>-2.1135092748275182</v>
      </c>
      <c r="L41" s="10">
        <f t="shared" ref="L41:L73" si="11">R41-7</f>
        <v>1.0809379038233065</v>
      </c>
      <c r="M41">
        <f t="shared" si="8"/>
        <v>12.048636545645385</v>
      </c>
      <c r="N41">
        <f t="shared" si="9"/>
        <v>6.658460301000537E-7</v>
      </c>
      <c r="O41" s="15">
        <f t="shared" si="10"/>
        <v>9.5881828334407732E-4</v>
      </c>
      <c r="P41" t="s">
        <v>134</v>
      </c>
      <c r="R41">
        <f t="shared" ref="R41:R73" si="12">-8.696+SUM(S41:AG41)</f>
        <v>8.0809379038233065</v>
      </c>
      <c r="S41">
        <f>$S$3*INDEX(Descriptors!I$5:I$53,MATCH(SingleSite_QSAR1_OPERA!$A41,Descriptors!$B$5:$B$53,0))</f>
        <v>14.61082</v>
      </c>
      <c r="T41">
        <f>$T$3*INDEX(Descriptors!L$5:L$53,MATCH(SingleSite_QSAR1_OPERA!$A41,Descriptors!$B$5:$B$53,0))</f>
        <v>-0.66972327576218815</v>
      </c>
      <c r="U41">
        <f>$U$3*INDEX(Descriptors!U$5:U$53,MATCH(SingleSite_QSAR1_OPERA!$A41,Descriptors!$B$5:$B$53,0))</f>
        <v>-3.4576318204145089</v>
      </c>
      <c r="V41">
        <f>$V$3*INDEX(Descriptors!O$5:O$53,MATCH(SingleSite_QSAR1_OPERA!$A41,Descriptors!$B$5:$B$53,0))</f>
        <v>-15.143071999999998</v>
      </c>
      <c r="W41">
        <f>$W$3*INDEX(Descriptors!X$5:X$53,MATCH(SingleSite_QSAR1_OPERA!$A41,Descriptors!$B$5:$B$53,0))</f>
        <v>-8.7255009999999995</v>
      </c>
      <c r="X41">
        <f>$X$3*INDEX(Descriptors!Y$5:Y$53,MATCH(SingleSite_QSAR1_OPERA!$A41,Descriptors!$B$5:$B$53,0))</f>
        <v>6.9139999999999997</v>
      </c>
      <c r="Y41">
        <f>$Y$3*INDEX(Descriptors!AA$5:AA$53,MATCH(SingleSite_QSAR1_OPERA!$A41,Descriptors!$B$5:$B$53,0))</f>
        <v>23.931090000000001</v>
      </c>
      <c r="Z41">
        <f>$Z$3*INDEX(Descriptors!AB$5:AB$53,MATCH(SingleSite_QSAR1_OPERA!$A41,Descriptors!$B$5:$B$53,0))</f>
        <v>-1.619254</v>
      </c>
      <c r="AA41">
        <f>$AA$3*INDEX(Descriptors!P$5:P$53,MATCH(SingleSite_QSAR1_OPERA!$A41,Descriptors!$B$5:$B$53,0))</f>
        <v>2.4251300000000002</v>
      </c>
      <c r="AB41">
        <f>$AB$3*INDEX(Descriptors!Q$5:Q$53,MATCH(SingleSite_QSAR1_OPERA!$A41,Descriptors!$B$5:$B$53,0))</f>
        <v>-1.56948</v>
      </c>
      <c r="AC41">
        <f>$AC$3*INDEX(Descriptors!R$5:R$53,MATCH(SingleSite_QSAR1_OPERA!$A41,Descriptors!$B$5:$B$53,0))</f>
        <v>-0.15540000000000001</v>
      </c>
      <c r="AD41">
        <f>$AD$3*INDEX(Descriptors!AC$5:AC$53,MATCH(SingleSite_QSAR1_OPERA!$A41,Descriptors!$B$5:$B$53,0))</f>
        <v>0</v>
      </c>
      <c r="AE41">
        <f>$AE$3*INDEX(Descriptors!AD$5:AD$53,MATCH(SingleSite_QSAR1_OPERA!$A41,Descriptors!$B$5:$B$53,0))</f>
        <v>0.55034999999999989</v>
      </c>
      <c r="AF41">
        <f>$AF$3*INDEX(Descriptors!AE$5:AE$53,MATCH(SingleSite_QSAR1_OPERA!$A41,Descriptors!$B$5:$B$53,0))</f>
        <v>-0.47168000000000004</v>
      </c>
      <c r="AG41">
        <f>$AG$3*INDEX(Descriptors!Z$5:Z$53,MATCH(SingleSite_QSAR1_OPERA!$A41,Descriptors!$B$5:$B$53,0))</f>
        <v>0.15729000000000001</v>
      </c>
    </row>
    <row r="42" spans="1:33" x14ac:dyDescent="0.3">
      <c r="A42" s="2" t="s">
        <v>197</v>
      </c>
      <c r="B42" s="2" t="s">
        <v>198</v>
      </c>
      <c r="C42" s="43" t="s">
        <v>65</v>
      </c>
      <c r="D42" s="2" t="s">
        <v>167</v>
      </c>
      <c r="E42" t="s">
        <v>416</v>
      </c>
      <c r="F42" s="2"/>
      <c r="G42" s="10">
        <v>3.5220893321135418</v>
      </c>
      <c r="H42" t="s">
        <v>134</v>
      </c>
      <c r="J42" s="10">
        <v>-2.4841261562883208</v>
      </c>
      <c r="L42" s="10">
        <f t="shared" si="11"/>
        <v>1.0809379038233065</v>
      </c>
      <c r="M42">
        <f t="shared" si="8"/>
        <v>12.048636545645385</v>
      </c>
      <c r="N42">
        <f t="shared" si="9"/>
        <v>6.658460301000537E-7</v>
      </c>
      <c r="O42" s="15">
        <f t="shared" si="10"/>
        <v>9.5881828334407732E-4</v>
      </c>
      <c r="P42" t="s">
        <v>134</v>
      </c>
      <c r="R42">
        <f t="shared" si="12"/>
        <v>8.0809379038233065</v>
      </c>
      <c r="S42">
        <f>$S$3*INDEX(Descriptors!I$5:I$53,MATCH(SingleSite_QSAR1_OPERA!$A42,Descriptors!$B$5:$B$53,0))</f>
        <v>14.61082</v>
      </c>
      <c r="T42">
        <f>$T$3*INDEX(Descriptors!L$5:L$53,MATCH(SingleSite_QSAR1_OPERA!$A42,Descriptors!$B$5:$B$53,0))</f>
        <v>-0.66972327576218815</v>
      </c>
      <c r="U42">
        <f>$U$3*INDEX(Descriptors!U$5:U$53,MATCH(SingleSite_QSAR1_OPERA!$A42,Descriptors!$B$5:$B$53,0))</f>
        <v>-3.4576318204145089</v>
      </c>
      <c r="V42">
        <f>$V$3*INDEX(Descriptors!O$5:O$53,MATCH(SingleSite_QSAR1_OPERA!$A42,Descriptors!$B$5:$B$53,0))</f>
        <v>-15.143071999999998</v>
      </c>
      <c r="W42">
        <f>$W$3*INDEX(Descriptors!X$5:X$53,MATCH(SingleSite_QSAR1_OPERA!$A42,Descriptors!$B$5:$B$53,0))</f>
        <v>-8.7255009999999995</v>
      </c>
      <c r="X42">
        <f>$X$3*INDEX(Descriptors!Y$5:Y$53,MATCH(SingleSite_QSAR1_OPERA!$A42,Descriptors!$B$5:$B$53,0))</f>
        <v>6.9139999999999997</v>
      </c>
      <c r="Y42">
        <f>$Y$3*INDEX(Descriptors!AA$5:AA$53,MATCH(SingleSite_QSAR1_OPERA!$A42,Descriptors!$B$5:$B$53,0))</f>
        <v>23.931090000000001</v>
      </c>
      <c r="Z42">
        <f>$Z$3*INDEX(Descriptors!AB$5:AB$53,MATCH(SingleSite_QSAR1_OPERA!$A42,Descriptors!$B$5:$B$53,0))</f>
        <v>-1.619254</v>
      </c>
      <c r="AA42">
        <f>$AA$3*INDEX(Descriptors!P$5:P$53,MATCH(SingleSite_QSAR1_OPERA!$A42,Descriptors!$B$5:$B$53,0))</f>
        <v>2.4251300000000002</v>
      </c>
      <c r="AB42">
        <f>$AB$3*INDEX(Descriptors!Q$5:Q$53,MATCH(SingleSite_QSAR1_OPERA!$A42,Descriptors!$B$5:$B$53,0))</f>
        <v>-1.56948</v>
      </c>
      <c r="AC42">
        <f>$AC$3*INDEX(Descriptors!R$5:R$53,MATCH(SingleSite_QSAR1_OPERA!$A42,Descriptors!$B$5:$B$53,0))</f>
        <v>-0.15540000000000001</v>
      </c>
      <c r="AD42">
        <f>$AD$3*INDEX(Descriptors!AC$5:AC$53,MATCH(SingleSite_QSAR1_OPERA!$A42,Descriptors!$B$5:$B$53,0))</f>
        <v>0</v>
      </c>
      <c r="AE42">
        <f>$AE$3*INDEX(Descriptors!AD$5:AD$53,MATCH(SingleSite_QSAR1_OPERA!$A42,Descriptors!$B$5:$B$53,0))</f>
        <v>0.55034999999999989</v>
      </c>
      <c r="AF42">
        <f>$AF$3*INDEX(Descriptors!AE$5:AE$53,MATCH(SingleSite_QSAR1_OPERA!$A42,Descriptors!$B$5:$B$53,0))</f>
        <v>-0.47168000000000004</v>
      </c>
      <c r="AG42">
        <f>$AG$3*INDEX(Descriptors!Z$5:Z$53,MATCH(SingleSite_QSAR1_OPERA!$A42,Descriptors!$B$5:$B$53,0))</f>
        <v>0.15729000000000001</v>
      </c>
    </row>
    <row r="43" spans="1:33" x14ac:dyDescent="0.3">
      <c r="A43" t="s">
        <v>199</v>
      </c>
      <c r="B43" t="s">
        <v>200</v>
      </c>
      <c r="C43" s="40" t="s">
        <v>65</v>
      </c>
      <c r="D43" s="50" t="s">
        <v>170</v>
      </c>
      <c r="E43" t="s">
        <v>416</v>
      </c>
      <c r="G43" s="10">
        <v>3.5322820423419121</v>
      </c>
      <c r="H43" t="s">
        <v>134</v>
      </c>
      <c r="J43" s="10">
        <v>-2.4853811627668039</v>
      </c>
      <c r="L43" s="10">
        <f t="shared" si="11"/>
        <v>0.19760977731043639</v>
      </c>
      <c r="M43">
        <f t="shared" si="8"/>
        <v>1.576194389569386</v>
      </c>
      <c r="N43">
        <f t="shared" si="9"/>
        <v>5.0898143434123949E-6</v>
      </c>
      <c r="O43" s="15">
        <f t="shared" si="10"/>
        <v>7.3293326545138477E-3</v>
      </c>
      <c r="P43" t="s">
        <v>134</v>
      </c>
      <c r="R43">
        <f t="shared" si="12"/>
        <v>7.1976097773104364</v>
      </c>
      <c r="S43">
        <f>$S$3*INDEX(Descriptors!I$5:I$53,MATCH(SingleSite_QSAR1_OPERA!$A43,Descriptors!$B$5:$B$53,0))</f>
        <v>14.628359999999999</v>
      </c>
      <c r="T43">
        <f>$T$3*INDEX(Descriptors!L$5:L$53,MATCH(SingleSite_QSAR1_OPERA!$A43,Descriptors!$B$5:$B$53,0))</f>
        <v>-0.66972327576218815</v>
      </c>
      <c r="U43">
        <f>$U$3*INDEX(Descriptors!U$5:U$53,MATCH(SingleSite_QSAR1_OPERA!$A43,Descriptors!$B$5:$B$53,0))</f>
        <v>-4.1375949469273783</v>
      </c>
      <c r="V43">
        <f>$V$3*INDEX(Descriptors!O$5:O$53,MATCH(SingleSite_QSAR1_OPERA!$A43,Descriptors!$B$5:$B$53,0))</f>
        <v>-15.143071999999998</v>
      </c>
      <c r="W43">
        <f>$W$3*INDEX(Descriptors!X$5:X$53,MATCH(SingleSite_QSAR1_OPERA!$A43,Descriptors!$B$5:$B$53,0))</f>
        <v>-10.081104</v>
      </c>
      <c r="X43">
        <f>$X$3*INDEX(Descriptors!Y$5:Y$53,MATCH(SingleSite_QSAR1_OPERA!$A43,Descriptors!$B$5:$B$53,0))</f>
        <v>7.7782499999999999</v>
      </c>
      <c r="Y43">
        <f>$Y$3*INDEX(Descriptors!AA$5:AA$53,MATCH(SingleSite_QSAR1_OPERA!$A43,Descriptors!$B$5:$B$53,0))</f>
        <v>24.224498000000001</v>
      </c>
      <c r="Z43">
        <f>$Z$3*INDEX(Descriptors!AB$5:AB$53,MATCH(SingleSite_QSAR1_OPERA!$A43,Descriptors!$B$5:$B$53,0))</f>
        <v>-1.619254</v>
      </c>
      <c r="AA43">
        <f>$AA$3*INDEX(Descriptors!P$5:P$53,MATCH(SingleSite_QSAR1_OPERA!$A43,Descriptors!$B$5:$B$53,0))</f>
        <v>2.4251300000000002</v>
      </c>
      <c r="AB43">
        <f>$AB$3*INDEX(Descriptors!Q$5:Q$53,MATCH(SingleSite_QSAR1_OPERA!$A43,Descriptors!$B$5:$B$53,0))</f>
        <v>-1.56948</v>
      </c>
      <c r="AC43">
        <f>$AC$3*INDEX(Descriptors!R$5:R$53,MATCH(SingleSite_QSAR1_OPERA!$A43,Descriptors!$B$5:$B$53,0))</f>
        <v>-0.15540000000000001</v>
      </c>
      <c r="AD43">
        <f>$AD$3*INDEX(Descriptors!AC$5:AC$53,MATCH(SingleSite_QSAR1_OPERA!$A43,Descriptors!$B$5:$B$53,0))</f>
        <v>0</v>
      </c>
      <c r="AE43">
        <f>$AE$3*INDEX(Descriptors!AD$5:AD$53,MATCH(SingleSite_QSAR1_OPERA!$A43,Descriptors!$B$5:$B$53,0))</f>
        <v>0.55094999999999994</v>
      </c>
      <c r="AF43">
        <f>$AF$3*INDEX(Descriptors!AE$5:AE$53,MATCH(SingleSite_QSAR1_OPERA!$A43,Descriptors!$B$5:$B$53,0))</f>
        <v>-0.58491000000000004</v>
      </c>
      <c r="AG43">
        <f>$AG$3*INDEX(Descriptors!Z$5:Z$53,MATCH(SingleSite_QSAR1_OPERA!$A43,Descriptors!$B$5:$B$53,0))</f>
        <v>0.24696000000000001</v>
      </c>
    </row>
    <row r="44" spans="1:33" x14ac:dyDescent="0.3">
      <c r="A44" t="s">
        <v>199</v>
      </c>
      <c r="B44" t="s">
        <v>200</v>
      </c>
      <c r="C44" s="40" t="s">
        <v>65</v>
      </c>
      <c r="D44" s="50" t="s">
        <v>170</v>
      </c>
      <c r="E44" t="s">
        <v>416</v>
      </c>
      <c r="G44" s="10">
        <v>3.5113838934141106</v>
      </c>
      <c r="H44" t="s">
        <v>134</v>
      </c>
      <c r="J44" s="10">
        <v>-2.4828041020500256</v>
      </c>
      <c r="L44" s="10">
        <f t="shared" si="11"/>
        <v>0.19760977731043639</v>
      </c>
      <c r="M44">
        <f t="shared" si="8"/>
        <v>1.576194389569386</v>
      </c>
      <c r="N44">
        <f t="shared" si="9"/>
        <v>5.0898143434123949E-6</v>
      </c>
      <c r="O44" s="15">
        <f t="shared" si="10"/>
        <v>7.3293326545138477E-3</v>
      </c>
      <c r="P44" t="s">
        <v>134</v>
      </c>
      <c r="R44">
        <f t="shared" si="12"/>
        <v>7.1976097773104364</v>
      </c>
      <c r="S44">
        <f>$S$3*INDEX(Descriptors!I$5:I$53,MATCH(SingleSite_QSAR1_OPERA!$A44,Descriptors!$B$5:$B$53,0))</f>
        <v>14.628359999999999</v>
      </c>
      <c r="T44">
        <f>$T$3*INDEX(Descriptors!L$5:L$53,MATCH(SingleSite_QSAR1_OPERA!$A44,Descriptors!$B$5:$B$53,0))</f>
        <v>-0.66972327576218815</v>
      </c>
      <c r="U44">
        <f>$U$3*INDEX(Descriptors!U$5:U$53,MATCH(SingleSite_QSAR1_OPERA!$A44,Descriptors!$B$5:$B$53,0))</f>
        <v>-4.1375949469273783</v>
      </c>
      <c r="V44">
        <f>$V$3*INDEX(Descriptors!O$5:O$53,MATCH(SingleSite_QSAR1_OPERA!$A44,Descriptors!$B$5:$B$53,0))</f>
        <v>-15.143071999999998</v>
      </c>
      <c r="W44">
        <f>$W$3*INDEX(Descriptors!X$5:X$53,MATCH(SingleSite_QSAR1_OPERA!$A44,Descriptors!$B$5:$B$53,0))</f>
        <v>-10.081104</v>
      </c>
      <c r="X44">
        <f>$X$3*INDEX(Descriptors!Y$5:Y$53,MATCH(SingleSite_QSAR1_OPERA!$A44,Descriptors!$B$5:$B$53,0))</f>
        <v>7.7782499999999999</v>
      </c>
      <c r="Y44">
        <f>$Y$3*INDEX(Descriptors!AA$5:AA$53,MATCH(SingleSite_QSAR1_OPERA!$A44,Descriptors!$B$5:$B$53,0))</f>
        <v>24.224498000000001</v>
      </c>
      <c r="Z44">
        <f>$Z$3*INDEX(Descriptors!AB$5:AB$53,MATCH(SingleSite_QSAR1_OPERA!$A44,Descriptors!$B$5:$B$53,0))</f>
        <v>-1.619254</v>
      </c>
      <c r="AA44">
        <f>$AA$3*INDEX(Descriptors!P$5:P$53,MATCH(SingleSite_QSAR1_OPERA!$A44,Descriptors!$B$5:$B$53,0))</f>
        <v>2.4251300000000002</v>
      </c>
      <c r="AB44">
        <f>$AB$3*INDEX(Descriptors!Q$5:Q$53,MATCH(SingleSite_QSAR1_OPERA!$A44,Descriptors!$B$5:$B$53,0))</f>
        <v>-1.56948</v>
      </c>
      <c r="AC44">
        <f>$AC$3*INDEX(Descriptors!R$5:R$53,MATCH(SingleSite_QSAR1_OPERA!$A44,Descriptors!$B$5:$B$53,0))</f>
        <v>-0.15540000000000001</v>
      </c>
      <c r="AD44">
        <f>$AD$3*INDEX(Descriptors!AC$5:AC$53,MATCH(SingleSite_QSAR1_OPERA!$A44,Descriptors!$B$5:$B$53,0))</f>
        <v>0</v>
      </c>
      <c r="AE44">
        <f>$AE$3*INDEX(Descriptors!AD$5:AD$53,MATCH(SingleSite_QSAR1_OPERA!$A44,Descriptors!$B$5:$B$53,0))</f>
        <v>0.55094999999999994</v>
      </c>
      <c r="AF44">
        <f>$AF$3*INDEX(Descriptors!AE$5:AE$53,MATCH(SingleSite_QSAR1_OPERA!$A44,Descriptors!$B$5:$B$53,0))</f>
        <v>-0.58491000000000004</v>
      </c>
      <c r="AG44">
        <f>$AG$3*INDEX(Descriptors!Z$5:Z$53,MATCH(SingleSite_QSAR1_OPERA!$A44,Descriptors!$B$5:$B$53,0))</f>
        <v>0.24696000000000001</v>
      </c>
    </row>
    <row r="45" spans="1:33" x14ac:dyDescent="0.3">
      <c r="A45" t="s">
        <v>199</v>
      </c>
      <c r="B45" t="s">
        <v>200</v>
      </c>
      <c r="C45" s="40" t="s">
        <v>65</v>
      </c>
      <c r="D45" s="50" t="s">
        <v>170</v>
      </c>
      <c r="E45" t="s">
        <v>416</v>
      </c>
      <c r="G45" s="10">
        <v>3.5371245498005921</v>
      </c>
      <c r="H45" t="s">
        <v>134</v>
      </c>
      <c r="J45" s="10">
        <v>-2.4859761418699016</v>
      </c>
      <c r="L45" s="10">
        <f t="shared" si="11"/>
        <v>0.19760977731043639</v>
      </c>
      <c r="M45">
        <f t="shared" si="8"/>
        <v>1.576194389569386</v>
      </c>
      <c r="N45">
        <f t="shared" si="9"/>
        <v>5.0898143434123949E-6</v>
      </c>
      <c r="O45" s="15">
        <f t="shared" si="10"/>
        <v>7.3293326545138477E-3</v>
      </c>
      <c r="P45" t="s">
        <v>134</v>
      </c>
      <c r="R45">
        <f t="shared" si="12"/>
        <v>7.1976097773104364</v>
      </c>
      <c r="S45">
        <f>$S$3*INDEX(Descriptors!I$5:I$53,MATCH(SingleSite_QSAR1_OPERA!$A45,Descriptors!$B$5:$B$53,0))</f>
        <v>14.628359999999999</v>
      </c>
      <c r="T45">
        <f>$T$3*INDEX(Descriptors!L$5:L$53,MATCH(SingleSite_QSAR1_OPERA!$A45,Descriptors!$B$5:$B$53,0))</f>
        <v>-0.66972327576218815</v>
      </c>
      <c r="U45">
        <f>$U$3*INDEX(Descriptors!U$5:U$53,MATCH(SingleSite_QSAR1_OPERA!$A45,Descriptors!$B$5:$B$53,0))</f>
        <v>-4.1375949469273783</v>
      </c>
      <c r="V45">
        <f>$V$3*INDEX(Descriptors!O$5:O$53,MATCH(SingleSite_QSAR1_OPERA!$A45,Descriptors!$B$5:$B$53,0))</f>
        <v>-15.143071999999998</v>
      </c>
      <c r="W45">
        <f>$W$3*INDEX(Descriptors!X$5:X$53,MATCH(SingleSite_QSAR1_OPERA!$A45,Descriptors!$B$5:$B$53,0))</f>
        <v>-10.081104</v>
      </c>
      <c r="X45">
        <f>$X$3*INDEX(Descriptors!Y$5:Y$53,MATCH(SingleSite_QSAR1_OPERA!$A45,Descriptors!$B$5:$B$53,0))</f>
        <v>7.7782499999999999</v>
      </c>
      <c r="Y45">
        <f>$Y$3*INDEX(Descriptors!AA$5:AA$53,MATCH(SingleSite_QSAR1_OPERA!$A45,Descriptors!$B$5:$B$53,0))</f>
        <v>24.224498000000001</v>
      </c>
      <c r="Z45">
        <f>$Z$3*INDEX(Descriptors!AB$5:AB$53,MATCH(SingleSite_QSAR1_OPERA!$A45,Descriptors!$B$5:$B$53,0))</f>
        <v>-1.619254</v>
      </c>
      <c r="AA45">
        <f>$AA$3*INDEX(Descriptors!P$5:P$53,MATCH(SingleSite_QSAR1_OPERA!$A45,Descriptors!$B$5:$B$53,0))</f>
        <v>2.4251300000000002</v>
      </c>
      <c r="AB45">
        <f>$AB$3*INDEX(Descriptors!Q$5:Q$53,MATCH(SingleSite_QSAR1_OPERA!$A45,Descriptors!$B$5:$B$53,0))</f>
        <v>-1.56948</v>
      </c>
      <c r="AC45">
        <f>$AC$3*INDEX(Descriptors!R$5:R$53,MATCH(SingleSite_QSAR1_OPERA!$A45,Descriptors!$B$5:$B$53,0))</f>
        <v>-0.15540000000000001</v>
      </c>
      <c r="AD45">
        <f>$AD$3*INDEX(Descriptors!AC$5:AC$53,MATCH(SingleSite_QSAR1_OPERA!$A45,Descriptors!$B$5:$B$53,0))</f>
        <v>0</v>
      </c>
      <c r="AE45">
        <f>$AE$3*INDEX(Descriptors!AD$5:AD$53,MATCH(SingleSite_QSAR1_OPERA!$A45,Descriptors!$B$5:$B$53,0))</f>
        <v>0.55094999999999994</v>
      </c>
      <c r="AF45">
        <f>$AF$3*INDEX(Descriptors!AE$5:AE$53,MATCH(SingleSite_QSAR1_OPERA!$A45,Descriptors!$B$5:$B$53,0))</f>
        <v>-0.58491000000000004</v>
      </c>
      <c r="AG45">
        <f>$AG$3*INDEX(Descriptors!Z$5:Z$53,MATCH(SingleSite_QSAR1_OPERA!$A45,Descriptors!$B$5:$B$53,0))</f>
        <v>0.24696000000000001</v>
      </c>
    </row>
    <row r="46" spans="1:33" x14ac:dyDescent="0.3">
      <c r="A46" t="s">
        <v>369</v>
      </c>
      <c r="B46" t="s">
        <v>201</v>
      </c>
      <c r="C46" s="40" t="s">
        <v>65</v>
      </c>
      <c r="D46" t="s">
        <v>202</v>
      </c>
      <c r="E46" t="s">
        <v>416</v>
      </c>
      <c r="G46" s="10">
        <v>12.802572525581803</v>
      </c>
      <c r="H46" t="s">
        <v>134</v>
      </c>
      <c r="J46" s="10">
        <v>-3.0446230340965115</v>
      </c>
      <c r="L46" s="10">
        <f t="shared" si="11"/>
        <v>0.24407259170402007</v>
      </c>
      <c r="M46">
        <f t="shared" si="8"/>
        <v>1.7541736849712206</v>
      </c>
      <c r="N46">
        <f t="shared" si="9"/>
        <v>4.5733993622005699E-6</v>
      </c>
      <c r="O46" s="15">
        <f t="shared" si="10"/>
        <v>6.5856950815688211E-3</v>
      </c>
      <c r="P46" t="s">
        <v>134</v>
      </c>
      <c r="R46">
        <f t="shared" si="12"/>
        <v>7.2440725917040201</v>
      </c>
      <c r="S46">
        <f>$S$3*INDEX(Descriptors!I$5:I$53,MATCH(SingleSite_QSAR1_OPERA!$A46,Descriptors!$B$5:$B$53,0))</f>
        <v>14.628359999999999</v>
      </c>
      <c r="T46">
        <f>$T$3*INDEX(Descriptors!L$5:L$53,MATCH(SingleSite_QSAR1_OPERA!$A46,Descriptors!$B$5:$B$53,0))</f>
        <v>-0.66972327576218815</v>
      </c>
      <c r="U46">
        <f>$U$3*INDEX(Descriptors!U$5:U$53,MATCH(SingleSite_QSAR1_OPERA!$A46,Descriptors!$B$5:$B$53,0))</f>
        <v>-3.9255811325337939</v>
      </c>
      <c r="V46">
        <f>$V$3*INDEX(Descriptors!O$5:O$53,MATCH(SingleSite_QSAR1_OPERA!$A46,Descriptors!$B$5:$B$53,0))</f>
        <v>-15.143071999999998</v>
      </c>
      <c r="W46">
        <f>$W$3*INDEX(Descriptors!X$5:X$53,MATCH(SingleSite_QSAR1_OPERA!$A46,Descriptors!$B$5:$B$53,0))</f>
        <v>-11.360334999999999</v>
      </c>
      <c r="X46">
        <f>$X$3*INDEX(Descriptors!Y$5:Y$53,MATCH(SingleSite_QSAR1_OPERA!$A46,Descriptors!$B$5:$B$53,0))</f>
        <v>8.6425000000000001</v>
      </c>
      <c r="Y46">
        <f>$Y$3*INDEX(Descriptors!AA$5:AA$53,MATCH(SingleSite_QSAR1_OPERA!$A46,Descriptors!$B$5:$B$53,0))</f>
        <v>24.499568000000004</v>
      </c>
      <c r="Z46">
        <f>$Z$3*INDEX(Descriptors!AB$5:AB$53,MATCH(SingleSite_QSAR1_OPERA!$A46,Descriptors!$B$5:$B$53,0))</f>
        <v>-1.619254</v>
      </c>
      <c r="AA46">
        <f>$AA$3*INDEX(Descriptors!P$5:P$53,MATCH(SingleSite_QSAR1_OPERA!$A46,Descriptors!$B$5:$B$53,0))</f>
        <v>2.4251300000000002</v>
      </c>
      <c r="AB46">
        <f>$AB$3*INDEX(Descriptors!Q$5:Q$53,MATCH(SingleSite_QSAR1_OPERA!$A46,Descriptors!$B$5:$B$53,0))</f>
        <v>-1.56948</v>
      </c>
      <c r="AC46">
        <f>$AC$3*INDEX(Descriptors!R$5:R$53,MATCH(SingleSite_QSAR1_OPERA!$A46,Descriptors!$B$5:$B$53,0))</f>
        <v>-0.15540000000000001</v>
      </c>
      <c r="AD46">
        <f>$AD$3*INDEX(Descriptors!AC$5:AC$53,MATCH(SingleSite_QSAR1_OPERA!$A46,Descriptors!$B$5:$B$53,0))</f>
        <v>0</v>
      </c>
      <c r="AE46">
        <f>$AE$3*INDEX(Descriptors!AD$5:AD$53,MATCH(SingleSite_QSAR1_OPERA!$A46,Descriptors!$B$5:$B$53,0))</f>
        <v>0.55154999999999998</v>
      </c>
      <c r="AF46">
        <f>$AF$3*INDEX(Descriptors!AE$5:AE$53,MATCH(SingleSite_QSAR1_OPERA!$A46,Descriptors!$B$5:$B$53,0))</f>
        <v>-0.70082000000000011</v>
      </c>
      <c r="AG46">
        <f>$AG$3*INDEX(Descriptors!Z$5:Z$53,MATCH(SingleSite_QSAR1_OPERA!$A46,Descriptors!$B$5:$B$53,0))</f>
        <v>0.33663000000000004</v>
      </c>
    </row>
    <row r="47" spans="1:33" x14ac:dyDescent="0.3">
      <c r="A47" t="s">
        <v>230</v>
      </c>
      <c r="B47" t="s">
        <v>203</v>
      </c>
      <c r="C47" s="40" t="s">
        <v>65</v>
      </c>
      <c r="D47" t="s">
        <v>204</v>
      </c>
      <c r="E47" t="s">
        <v>416</v>
      </c>
      <c r="G47" s="10">
        <v>3.3063689208163765</v>
      </c>
      <c r="H47" t="s">
        <v>134</v>
      </c>
      <c r="J47" s="10">
        <v>-2.456677099353088</v>
      </c>
      <c r="L47" s="10">
        <f t="shared" si="11"/>
        <v>-1.9618794464223654E-2</v>
      </c>
      <c r="M47">
        <f t="shared" si="8"/>
        <v>0.95583120657870402</v>
      </c>
      <c r="N47">
        <f t="shared" si="9"/>
        <v>8.3932568395127205E-6</v>
      </c>
      <c r="O47" s="15">
        <f t="shared" si="10"/>
        <v>1.2086289848898318E-2</v>
      </c>
      <c r="P47" t="s">
        <v>134</v>
      </c>
      <c r="R47">
        <f t="shared" si="12"/>
        <v>6.9803812055357763</v>
      </c>
      <c r="S47">
        <f>$S$3*INDEX(Descriptors!I$5:I$53,MATCH(SingleSite_QSAR1_OPERA!$A47,Descriptors!$B$5:$B$53,0))</f>
        <v>14.628359999999999</v>
      </c>
      <c r="T47">
        <f>$T$3*INDEX(Descriptors!L$5:L$53,MATCH(SingleSite_QSAR1_OPERA!$A47,Descriptors!$B$5:$B$53,0))</f>
        <v>-0.66972327576218815</v>
      </c>
      <c r="U47">
        <f>$U$3*INDEX(Descriptors!U$5:U$53,MATCH(SingleSite_QSAR1_OPERA!$A47,Descriptors!$B$5:$B$53,0))</f>
        <v>-4.368338518702032</v>
      </c>
      <c r="V47">
        <f>$V$3*INDEX(Descriptors!O$5:O$53,MATCH(SingleSite_QSAR1_OPERA!$A47,Descriptors!$B$5:$B$53,0))</f>
        <v>-15.143071999999998</v>
      </c>
      <c r="W47">
        <f>$W$3*INDEX(Descriptors!X$5:X$53,MATCH(SingleSite_QSAR1_OPERA!$A47,Descriptors!$B$5:$B$53,0))</f>
        <v>-10.443871000000001</v>
      </c>
      <c r="X47">
        <f>$X$3*INDEX(Descriptors!Y$5:Y$53,MATCH(SingleSite_QSAR1_OPERA!$A47,Descriptors!$B$5:$B$53,0))</f>
        <v>8.0340679999999995</v>
      </c>
      <c r="Y47">
        <f>$Y$3*INDEX(Descriptors!AA$5:AA$53,MATCH(SingleSite_QSAR1_OPERA!$A47,Descriptors!$B$5:$B$53,0))</f>
        <v>24.371202</v>
      </c>
      <c r="Z47">
        <f>$Z$3*INDEX(Descriptors!AB$5:AB$53,MATCH(SingleSite_QSAR1_OPERA!$A47,Descriptors!$B$5:$B$53,0))</f>
        <v>-1.619254</v>
      </c>
      <c r="AA47">
        <f>$AA$3*INDEX(Descriptors!P$5:P$53,MATCH(SingleSite_QSAR1_OPERA!$A47,Descriptors!$B$5:$B$53,0))</f>
        <v>2.4251300000000002</v>
      </c>
      <c r="AB47">
        <f>$AB$3*INDEX(Descriptors!Q$5:Q$53,MATCH(SingleSite_QSAR1_OPERA!$A47,Descriptors!$B$5:$B$53,0))</f>
        <v>-1.56948</v>
      </c>
      <c r="AC47">
        <f>$AC$3*INDEX(Descriptors!R$5:R$53,MATCH(SingleSite_QSAR1_OPERA!$A47,Descriptors!$B$5:$B$53,0))</f>
        <v>-0.15540000000000001</v>
      </c>
      <c r="AD47">
        <f>$AD$3*INDEX(Descriptors!AC$5:AC$53,MATCH(SingleSite_QSAR1_OPERA!$A47,Descriptors!$B$5:$B$53,0))</f>
        <v>0</v>
      </c>
      <c r="AE47">
        <f>$AE$3*INDEX(Descriptors!AD$5:AD$53,MATCH(SingleSite_QSAR1_OPERA!$A47,Descriptors!$B$5:$B$53,0))</f>
        <v>0.55094999999999994</v>
      </c>
      <c r="AF47">
        <f>$AF$3*INDEX(Descriptors!AE$5:AE$53,MATCH(SingleSite_QSAR1_OPERA!$A47,Descriptors!$B$5:$B$53,0))</f>
        <v>-0.70082000000000011</v>
      </c>
      <c r="AG47">
        <f>$AG$3*INDEX(Descriptors!Z$5:Z$53,MATCH(SingleSite_QSAR1_OPERA!$A47,Descriptors!$B$5:$B$53,0))</f>
        <v>0.33663000000000004</v>
      </c>
    </row>
    <row r="48" spans="1:33" x14ac:dyDescent="0.3">
      <c r="A48" t="s">
        <v>205</v>
      </c>
      <c r="B48" t="s">
        <v>206</v>
      </c>
      <c r="C48" s="40" t="s">
        <v>65</v>
      </c>
      <c r="D48" t="s">
        <v>207</v>
      </c>
      <c r="E48" s="2" t="s">
        <v>416</v>
      </c>
      <c r="G48" s="10">
        <v>8.8620635430041652</v>
      </c>
      <c r="H48" t="s">
        <v>134</v>
      </c>
      <c r="J48" s="10">
        <v>-2.8848606490351294</v>
      </c>
      <c r="L48" s="10">
        <f t="shared" si="11"/>
        <v>-0.11385380271640599</v>
      </c>
      <c r="M48">
        <f t="shared" si="8"/>
        <v>0.76938939754751823</v>
      </c>
      <c r="N48">
        <f t="shared" si="9"/>
        <v>1.0427147602512841E-5</v>
      </c>
      <c r="O48" s="15">
        <f t="shared" si="10"/>
        <v>1.5015092547618489E-2</v>
      </c>
      <c r="P48" t="s">
        <v>134</v>
      </c>
      <c r="R48">
        <f t="shared" si="12"/>
        <v>6.886146197283594</v>
      </c>
      <c r="S48">
        <f>$S$3*INDEX(Descriptors!I$5:I$53,MATCH(SingleSite_QSAR1_OPERA!$A48,Descriptors!$B$5:$B$53,0))</f>
        <v>14.645899999999999</v>
      </c>
      <c r="T48">
        <f>$T$3*INDEX(Descriptors!L$5:L$53,MATCH(SingleSite_QSAR1_OPERA!$A48,Descriptors!$B$5:$B$53,0))</f>
        <v>-0.66972327576218815</v>
      </c>
      <c r="U48">
        <f>$U$3*INDEX(Descriptors!U$5:U$53,MATCH(SingleSite_QSAR1_OPERA!$A48,Descriptors!$B$5:$B$53,0))</f>
        <v>-4.0776225269542223</v>
      </c>
      <c r="V48">
        <f>$V$3*INDEX(Descriptors!O$5:O$53,MATCH(SingleSite_QSAR1_OPERA!$A48,Descriptors!$B$5:$B$53,0))</f>
        <v>-15.143071999999998</v>
      </c>
      <c r="W48">
        <f>$W$3*INDEX(Descriptors!X$5:X$53,MATCH(SingleSite_QSAR1_OPERA!$A48,Descriptors!$B$5:$B$53,0))</f>
        <v>-12.715938000000001</v>
      </c>
      <c r="X48">
        <f>$X$3*INDEX(Descriptors!Y$5:Y$53,MATCH(SingleSite_QSAR1_OPERA!$A48,Descriptors!$B$5:$B$53,0))</f>
        <v>9.5067500000000003</v>
      </c>
      <c r="Y48">
        <f>$Y$3*INDEX(Descriptors!AA$5:AA$53,MATCH(SingleSite_QSAR1_OPERA!$A48,Descriptors!$B$5:$B$53,0))</f>
        <v>24.792976000000003</v>
      </c>
      <c r="Z48">
        <f>$Z$3*INDEX(Descriptors!AB$5:AB$53,MATCH(SingleSite_QSAR1_OPERA!$A48,Descriptors!$B$5:$B$53,0))</f>
        <v>-1.619254</v>
      </c>
      <c r="AA48">
        <f>$AA$3*INDEX(Descriptors!P$5:P$53,MATCH(SingleSite_QSAR1_OPERA!$A48,Descriptors!$B$5:$B$53,0))</f>
        <v>2.4251300000000002</v>
      </c>
      <c r="AB48">
        <f>$AB$3*INDEX(Descriptors!Q$5:Q$53,MATCH(SingleSite_QSAR1_OPERA!$A48,Descriptors!$B$5:$B$53,0))</f>
        <v>-1.56948</v>
      </c>
      <c r="AC48">
        <f>$AC$3*INDEX(Descriptors!R$5:R$53,MATCH(SingleSite_QSAR1_OPERA!$A48,Descriptors!$B$5:$B$53,0))</f>
        <v>-0.15540000000000001</v>
      </c>
      <c r="AD48">
        <f>$AD$3*INDEX(Descriptors!AC$5:AC$53,MATCH(SingleSite_QSAR1_OPERA!$A48,Descriptors!$B$5:$B$53,0))</f>
        <v>0</v>
      </c>
      <c r="AE48">
        <f>$AE$3*INDEX(Descriptors!AD$5:AD$53,MATCH(SingleSite_QSAR1_OPERA!$A48,Descriptors!$B$5:$B$53,0))</f>
        <v>0.55199999999999994</v>
      </c>
      <c r="AF48">
        <f>$AF$3*INDEX(Descriptors!AE$5:AE$53,MATCH(SingleSite_QSAR1_OPERA!$A48,Descriptors!$B$5:$B$53,0))</f>
        <v>-0.81740000000000002</v>
      </c>
      <c r="AG48">
        <f>$AG$3*INDEX(Descriptors!Z$5:Z$53,MATCH(SingleSite_QSAR1_OPERA!$A48,Descriptors!$B$5:$B$53,0))</f>
        <v>0.42728000000000005</v>
      </c>
    </row>
    <row r="49" spans="1:33" x14ac:dyDescent="0.3">
      <c r="A49" t="s">
        <v>205</v>
      </c>
      <c r="B49" t="s">
        <v>206</v>
      </c>
      <c r="C49" s="40" t="s">
        <v>65</v>
      </c>
      <c r="D49" t="s">
        <v>207</v>
      </c>
      <c r="E49" t="s">
        <v>416</v>
      </c>
      <c r="G49" s="10">
        <v>8.1990440094623285</v>
      </c>
      <c r="H49" t="s">
        <v>134</v>
      </c>
      <c r="J49" s="10">
        <v>-2.8510890068906436</v>
      </c>
      <c r="L49" s="10">
        <f t="shared" si="11"/>
        <v>-0.11385380271640599</v>
      </c>
      <c r="M49">
        <f t="shared" si="8"/>
        <v>0.76938939754751823</v>
      </c>
      <c r="N49">
        <f t="shared" si="9"/>
        <v>1.0427147602512841E-5</v>
      </c>
      <c r="O49" s="15">
        <f t="shared" si="10"/>
        <v>1.5015092547618489E-2</v>
      </c>
      <c r="P49" t="s">
        <v>134</v>
      </c>
      <c r="R49">
        <f t="shared" si="12"/>
        <v>6.886146197283594</v>
      </c>
      <c r="S49">
        <f>$S$3*INDEX(Descriptors!I$5:I$53,MATCH(SingleSite_QSAR1_OPERA!$A49,Descriptors!$B$5:$B$53,0))</f>
        <v>14.645899999999999</v>
      </c>
      <c r="T49">
        <f>$T$3*INDEX(Descriptors!L$5:L$53,MATCH(SingleSite_QSAR1_OPERA!$A49,Descriptors!$B$5:$B$53,0))</f>
        <v>-0.66972327576218815</v>
      </c>
      <c r="U49">
        <f>$U$3*INDEX(Descriptors!U$5:U$53,MATCH(SingleSite_QSAR1_OPERA!$A49,Descriptors!$B$5:$B$53,0))</f>
        <v>-4.0776225269542223</v>
      </c>
      <c r="V49">
        <f>$V$3*INDEX(Descriptors!O$5:O$53,MATCH(SingleSite_QSAR1_OPERA!$A49,Descriptors!$B$5:$B$53,0))</f>
        <v>-15.143071999999998</v>
      </c>
      <c r="W49">
        <f>$W$3*INDEX(Descriptors!X$5:X$53,MATCH(SingleSite_QSAR1_OPERA!$A49,Descriptors!$B$5:$B$53,0))</f>
        <v>-12.715938000000001</v>
      </c>
      <c r="X49">
        <f>$X$3*INDEX(Descriptors!Y$5:Y$53,MATCH(SingleSite_QSAR1_OPERA!$A49,Descriptors!$B$5:$B$53,0))</f>
        <v>9.5067500000000003</v>
      </c>
      <c r="Y49">
        <f>$Y$3*INDEX(Descriptors!AA$5:AA$53,MATCH(SingleSite_QSAR1_OPERA!$A49,Descriptors!$B$5:$B$53,0))</f>
        <v>24.792976000000003</v>
      </c>
      <c r="Z49">
        <f>$Z$3*INDEX(Descriptors!AB$5:AB$53,MATCH(SingleSite_QSAR1_OPERA!$A49,Descriptors!$B$5:$B$53,0))</f>
        <v>-1.619254</v>
      </c>
      <c r="AA49">
        <f>$AA$3*INDEX(Descriptors!P$5:P$53,MATCH(SingleSite_QSAR1_OPERA!$A49,Descriptors!$B$5:$B$53,0))</f>
        <v>2.4251300000000002</v>
      </c>
      <c r="AB49">
        <f>$AB$3*INDEX(Descriptors!Q$5:Q$53,MATCH(SingleSite_QSAR1_OPERA!$A49,Descriptors!$B$5:$B$53,0))</f>
        <v>-1.56948</v>
      </c>
      <c r="AC49">
        <f>$AC$3*INDEX(Descriptors!R$5:R$53,MATCH(SingleSite_QSAR1_OPERA!$A49,Descriptors!$B$5:$B$53,0))</f>
        <v>-0.15540000000000001</v>
      </c>
      <c r="AD49">
        <f>$AD$3*INDEX(Descriptors!AC$5:AC$53,MATCH(SingleSite_QSAR1_OPERA!$A49,Descriptors!$B$5:$B$53,0))</f>
        <v>0</v>
      </c>
      <c r="AE49">
        <f>$AE$3*INDEX(Descriptors!AD$5:AD$53,MATCH(SingleSite_QSAR1_OPERA!$A49,Descriptors!$B$5:$B$53,0))</f>
        <v>0.55199999999999994</v>
      </c>
      <c r="AF49">
        <f>$AF$3*INDEX(Descriptors!AE$5:AE$53,MATCH(SingleSite_QSAR1_OPERA!$A49,Descriptors!$B$5:$B$53,0))</f>
        <v>-0.81740000000000002</v>
      </c>
      <c r="AG49">
        <f>$AG$3*INDEX(Descriptors!Z$5:Z$53,MATCH(SingleSite_QSAR1_OPERA!$A49,Descriptors!$B$5:$B$53,0))</f>
        <v>0.42728000000000005</v>
      </c>
    </row>
    <row r="50" spans="1:33" x14ac:dyDescent="0.3">
      <c r="A50" t="s">
        <v>205</v>
      </c>
      <c r="B50" t="s">
        <v>206</v>
      </c>
      <c r="C50" s="40" t="s">
        <v>65</v>
      </c>
      <c r="D50" t="s">
        <v>207</v>
      </c>
      <c r="E50" t="s">
        <v>416</v>
      </c>
      <c r="G50" s="10">
        <v>8.4750521896526045</v>
      </c>
      <c r="H50" t="s">
        <v>134</v>
      </c>
      <c r="J50" s="10">
        <v>-2.86546817062169</v>
      </c>
      <c r="L50" s="10">
        <f t="shared" si="11"/>
        <v>-0.11385380271640599</v>
      </c>
      <c r="M50">
        <f t="shared" si="8"/>
        <v>0.76938939754751823</v>
      </c>
      <c r="N50">
        <f t="shared" si="9"/>
        <v>1.0427147602512841E-5</v>
      </c>
      <c r="O50" s="15">
        <f t="shared" si="10"/>
        <v>1.5015092547618489E-2</v>
      </c>
      <c r="P50" t="s">
        <v>134</v>
      </c>
      <c r="R50">
        <f t="shared" si="12"/>
        <v>6.886146197283594</v>
      </c>
      <c r="S50">
        <f>$S$3*INDEX(Descriptors!I$5:I$53,MATCH(SingleSite_QSAR1_OPERA!$A50,Descriptors!$B$5:$B$53,0))</f>
        <v>14.645899999999999</v>
      </c>
      <c r="T50">
        <f>$T$3*INDEX(Descriptors!L$5:L$53,MATCH(SingleSite_QSAR1_OPERA!$A50,Descriptors!$B$5:$B$53,0))</f>
        <v>-0.66972327576218815</v>
      </c>
      <c r="U50">
        <f>$U$3*INDEX(Descriptors!U$5:U$53,MATCH(SingleSite_QSAR1_OPERA!$A50,Descriptors!$B$5:$B$53,0))</f>
        <v>-4.0776225269542223</v>
      </c>
      <c r="V50">
        <f>$V$3*INDEX(Descriptors!O$5:O$53,MATCH(SingleSite_QSAR1_OPERA!$A50,Descriptors!$B$5:$B$53,0))</f>
        <v>-15.143071999999998</v>
      </c>
      <c r="W50">
        <f>$W$3*INDEX(Descriptors!X$5:X$53,MATCH(SingleSite_QSAR1_OPERA!$A50,Descriptors!$B$5:$B$53,0))</f>
        <v>-12.715938000000001</v>
      </c>
      <c r="X50">
        <f>$X$3*INDEX(Descriptors!Y$5:Y$53,MATCH(SingleSite_QSAR1_OPERA!$A50,Descriptors!$B$5:$B$53,0))</f>
        <v>9.5067500000000003</v>
      </c>
      <c r="Y50">
        <f>$Y$3*INDEX(Descriptors!AA$5:AA$53,MATCH(SingleSite_QSAR1_OPERA!$A50,Descriptors!$B$5:$B$53,0))</f>
        <v>24.792976000000003</v>
      </c>
      <c r="Z50">
        <f>$Z$3*INDEX(Descriptors!AB$5:AB$53,MATCH(SingleSite_QSAR1_OPERA!$A50,Descriptors!$B$5:$B$53,0))</f>
        <v>-1.619254</v>
      </c>
      <c r="AA50">
        <f>$AA$3*INDEX(Descriptors!P$5:P$53,MATCH(SingleSite_QSAR1_OPERA!$A50,Descriptors!$B$5:$B$53,0))</f>
        <v>2.4251300000000002</v>
      </c>
      <c r="AB50">
        <f>$AB$3*INDEX(Descriptors!Q$5:Q$53,MATCH(SingleSite_QSAR1_OPERA!$A50,Descriptors!$B$5:$B$53,0))</f>
        <v>-1.56948</v>
      </c>
      <c r="AC50">
        <f>$AC$3*INDEX(Descriptors!R$5:R$53,MATCH(SingleSite_QSAR1_OPERA!$A50,Descriptors!$B$5:$B$53,0))</f>
        <v>-0.15540000000000001</v>
      </c>
      <c r="AD50">
        <f>$AD$3*INDEX(Descriptors!AC$5:AC$53,MATCH(SingleSite_QSAR1_OPERA!$A50,Descriptors!$B$5:$B$53,0))</f>
        <v>0</v>
      </c>
      <c r="AE50">
        <f>$AE$3*INDEX(Descriptors!AD$5:AD$53,MATCH(SingleSite_QSAR1_OPERA!$A50,Descriptors!$B$5:$B$53,0))</f>
        <v>0.55199999999999994</v>
      </c>
      <c r="AF50">
        <f>$AF$3*INDEX(Descriptors!AE$5:AE$53,MATCH(SingleSite_QSAR1_OPERA!$A50,Descriptors!$B$5:$B$53,0))</f>
        <v>-0.81740000000000002</v>
      </c>
      <c r="AG50">
        <f>$AG$3*INDEX(Descriptors!Z$5:Z$53,MATCH(SingleSite_QSAR1_OPERA!$A50,Descriptors!$B$5:$B$53,0))</f>
        <v>0.42728000000000005</v>
      </c>
    </row>
    <row r="51" spans="1:33" x14ac:dyDescent="0.3">
      <c r="A51" t="s">
        <v>208</v>
      </c>
      <c r="B51" t="s">
        <v>209</v>
      </c>
      <c r="C51" s="40" t="s">
        <v>65</v>
      </c>
      <c r="D51" t="s">
        <v>210</v>
      </c>
      <c r="E51" t="s">
        <v>416</v>
      </c>
      <c r="G51" s="10">
        <v>15.281843210974506</v>
      </c>
      <c r="H51" t="s">
        <v>138</v>
      </c>
      <c r="J51" s="10">
        <v>-1.3433502785399227</v>
      </c>
      <c r="L51" s="10">
        <f t="shared" si="11"/>
        <v>0.29614381537036749</v>
      </c>
      <c r="M51">
        <f t="shared" si="8"/>
        <v>1.9776244163378813</v>
      </c>
      <c r="N51">
        <f t="shared" si="9"/>
        <v>4.0566533997857642E-6</v>
      </c>
      <c r="O51" s="15">
        <f t="shared" si="10"/>
        <v>5.8415808956915009E-3</v>
      </c>
      <c r="P51" t="s">
        <v>134</v>
      </c>
      <c r="R51">
        <f t="shared" si="12"/>
        <v>7.2961438153703675</v>
      </c>
      <c r="S51">
        <f>$S$3*INDEX(Descriptors!I$5:I$53,MATCH(SingleSite_QSAR1_OPERA!$A51,Descriptors!$B$5:$B$53,0))</f>
        <v>14.33018</v>
      </c>
      <c r="T51">
        <f>$T$3*INDEX(Descriptors!L$5:L$53,MATCH(SingleSite_QSAR1_OPERA!$A51,Descriptors!$B$5:$B$53,0))</f>
        <v>-0.66972327576218815</v>
      </c>
      <c r="U51">
        <f>$U$3*INDEX(Descriptors!U$5:U$53,MATCH(SingleSite_QSAR1_OPERA!$A51,Descriptors!$B$5:$B$53,0))</f>
        <v>-3.1347599088674567</v>
      </c>
      <c r="V51">
        <f>$V$3*INDEX(Descriptors!O$5:O$53,MATCH(SingleSite_QSAR1_OPERA!$A51,Descriptors!$B$5:$B$53,0))</f>
        <v>-15.143071999999998</v>
      </c>
      <c r="W51">
        <f>$W$3*INDEX(Descriptors!X$5:X$53,MATCH(SingleSite_QSAR1_OPERA!$A51,Descriptors!$B$5:$B$53,0))</f>
        <v>-12.028589999999999</v>
      </c>
      <c r="X51">
        <f>$X$3*INDEX(Descriptors!Y$5:Y$53,MATCH(SingleSite_QSAR1_OPERA!$A51,Descriptors!$B$5:$B$53,0))</f>
        <v>8.6148439999999997</v>
      </c>
      <c r="Y51">
        <f>$Y$3*INDEX(Descriptors!AA$5:AA$53,MATCH(SingleSite_QSAR1_OPERA!$A51,Descriptors!$B$5:$B$53,0))</f>
        <v>24.792976000000003</v>
      </c>
      <c r="Z51">
        <f>$Z$3*INDEX(Descriptors!AB$5:AB$53,MATCH(SingleSite_QSAR1_OPERA!$A51,Descriptors!$B$5:$B$53,0))</f>
        <v>-1.4961310000000001</v>
      </c>
      <c r="AA51">
        <f>$AA$3*INDEX(Descriptors!P$5:P$53,MATCH(SingleSite_QSAR1_OPERA!$A51,Descriptors!$B$5:$B$53,0))</f>
        <v>2.4251300000000002</v>
      </c>
      <c r="AB51">
        <f>$AB$3*INDEX(Descriptors!Q$5:Q$53,MATCH(SingleSite_QSAR1_OPERA!$A51,Descriptors!$B$5:$B$53,0))</f>
        <v>-1.56948</v>
      </c>
      <c r="AC51">
        <f>$AC$3*INDEX(Descriptors!R$5:R$53,MATCH(SingleSite_QSAR1_OPERA!$A51,Descriptors!$B$5:$B$53,0))</f>
        <v>-0.15540000000000001</v>
      </c>
      <c r="AD51">
        <f>$AD$3*INDEX(Descriptors!AC$5:AC$53,MATCH(SingleSite_QSAR1_OPERA!$A51,Descriptors!$B$5:$B$53,0))</f>
        <v>-0.85799999999999987</v>
      </c>
      <c r="AE51">
        <f>$AE$3*INDEX(Descriptors!AD$5:AD$53,MATCH(SingleSite_QSAR1_OPERA!$A51,Descriptors!$B$5:$B$53,0))</f>
        <v>1.3851</v>
      </c>
      <c r="AF51">
        <f>$AF$3*INDEX(Descriptors!AE$5:AE$53,MATCH(SingleSite_QSAR1_OPERA!$A51,Descriptors!$B$5:$B$53,0))</f>
        <v>-1.2207399999999999</v>
      </c>
      <c r="AG51">
        <f>$AG$3*INDEX(Descriptors!Z$5:Z$53,MATCH(SingleSite_QSAR1_OPERA!$A51,Descriptors!$B$5:$B$53,0))</f>
        <v>0.71980999999999995</v>
      </c>
    </row>
    <row r="52" spans="1:33" x14ac:dyDescent="0.3">
      <c r="A52" t="s">
        <v>211</v>
      </c>
      <c r="B52" t="s">
        <v>212</v>
      </c>
      <c r="C52" s="40" t="s">
        <v>65</v>
      </c>
      <c r="D52" t="s">
        <v>213</v>
      </c>
      <c r="E52" t="s">
        <v>416</v>
      </c>
      <c r="G52" s="10">
        <v>36.972350473510488</v>
      </c>
      <c r="H52" t="s">
        <v>138</v>
      </c>
      <c r="J52" s="10">
        <v>-1.727051600164343</v>
      </c>
      <c r="L52" s="10">
        <f t="shared" si="11"/>
        <v>-0.35063490167761202</v>
      </c>
      <c r="M52">
        <f t="shared" si="8"/>
        <v>0.44603105573817542</v>
      </c>
      <c r="N52">
        <f t="shared" si="9"/>
        <v>1.7986498269182652E-5</v>
      </c>
      <c r="O52" s="15">
        <f t="shared" si="10"/>
        <v>2.5900557507623018E-2</v>
      </c>
      <c r="P52" t="s">
        <v>134</v>
      </c>
      <c r="R52">
        <f t="shared" si="12"/>
        <v>6.649365098322388</v>
      </c>
      <c r="S52">
        <f>$S$3*INDEX(Descriptors!I$5:I$53,MATCH(SingleSite_QSAR1_OPERA!$A52,Descriptors!$B$5:$B$53,0))</f>
        <v>14.645899999999999</v>
      </c>
      <c r="T52">
        <f>$T$3*INDEX(Descriptors!L$5:L$53,MATCH(SingleSite_QSAR1_OPERA!$A52,Descriptors!$B$5:$B$53,0))</f>
        <v>-0.66972327576218815</v>
      </c>
      <c r="U52">
        <f>$U$3*INDEX(Descriptors!U$5:U$53,MATCH(SingleSite_QSAR1_OPERA!$A52,Descriptors!$B$5:$B$53,0))</f>
        <v>-3.8855606259154274</v>
      </c>
      <c r="V52">
        <f>$V$3*INDEX(Descriptors!O$5:O$53,MATCH(SingleSite_QSAR1_OPERA!$A52,Descriptors!$B$5:$B$53,0))</f>
        <v>-15.143071999999998</v>
      </c>
      <c r="W52">
        <f>$W$3*INDEX(Descriptors!X$5:X$53,MATCH(SingleSite_QSAR1_OPERA!$A52,Descriptors!$B$5:$B$53,0))</f>
        <v>-12.028589999999999</v>
      </c>
      <c r="X52">
        <f>$X$3*INDEX(Descriptors!Y$5:Y$53,MATCH(SingleSite_QSAR1_OPERA!$A52,Descriptors!$B$5:$B$53,0))</f>
        <v>8.635586</v>
      </c>
      <c r="Y52">
        <f>$Y$3*INDEX(Descriptors!AA$5:AA$53,MATCH(SingleSite_QSAR1_OPERA!$A52,Descriptors!$B$5:$B$53,0))</f>
        <v>24.811313999999999</v>
      </c>
      <c r="Z52">
        <f>$Z$3*INDEX(Descriptors!AB$5:AB$53,MATCH(SingleSite_QSAR1_OPERA!$A52,Descriptors!$B$5:$B$53,0))</f>
        <v>-1.488669</v>
      </c>
      <c r="AA52">
        <f>$AA$3*INDEX(Descriptors!P$5:P$53,MATCH(SingleSite_QSAR1_OPERA!$A52,Descriptors!$B$5:$B$53,0))</f>
        <v>2.4251300000000002</v>
      </c>
      <c r="AB52">
        <f>$AB$3*INDEX(Descriptors!Q$5:Q$53,MATCH(SingleSite_QSAR1_OPERA!$A52,Descriptors!$B$5:$B$53,0))</f>
        <v>-1.56948</v>
      </c>
      <c r="AC52">
        <f>$AC$3*INDEX(Descriptors!R$5:R$53,MATCH(SingleSite_QSAR1_OPERA!$A52,Descriptors!$B$5:$B$53,0))</f>
        <v>-0.15540000000000001</v>
      </c>
      <c r="AD52">
        <f>$AD$3*INDEX(Descriptors!AC$5:AC$53,MATCH(SingleSite_QSAR1_OPERA!$A52,Descriptors!$B$5:$B$53,0))</f>
        <v>-0.85799999999999987</v>
      </c>
      <c r="AE52">
        <f>$AE$3*INDEX(Descriptors!AD$5:AD$53,MATCH(SingleSite_QSAR1_OPERA!$A52,Descriptors!$B$5:$B$53,0))</f>
        <v>1.1181000000000001</v>
      </c>
      <c r="AF52">
        <f>$AF$3*INDEX(Descriptors!AE$5:AE$53,MATCH(SingleSite_QSAR1_OPERA!$A52,Descriptors!$B$5:$B$53,0))</f>
        <v>-1.2100200000000001</v>
      </c>
      <c r="AG52">
        <f>$AG$3*INDEX(Descriptors!Z$5:Z$53,MATCH(SingleSite_QSAR1_OPERA!$A52,Descriptors!$B$5:$B$53,0))</f>
        <v>0.7178500000000001</v>
      </c>
    </row>
    <row r="53" spans="1:33" x14ac:dyDescent="0.3">
      <c r="A53" t="s">
        <v>214</v>
      </c>
      <c r="B53" t="s">
        <v>215</v>
      </c>
      <c r="C53" s="40" t="s">
        <v>65</v>
      </c>
      <c r="D53" t="s">
        <v>216</v>
      </c>
      <c r="E53" t="s">
        <v>416</v>
      </c>
      <c r="G53" s="10">
        <v>49.91569375610792</v>
      </c>
      <c r="H53" t="s">
        <v>138</v>
      </c>
      <c r="J53" s="10"/>
      <c r="M53"/>
      <c r="N53"/>
      <c r="O53" s="15"/>
      <c r="P53"/>
      <c r="S53">
        <f>$S$3*INDEX(Descriptors!I$5:I$53,MATCH(SingleSite_QSAR1_OPERA!$A53,Descriptors!$B$5:$B$53,0))</f>
        <v>14.645899999999999</v>
      </c>
      <c r="T53">
        <f>$T$3*INDEX(Descriptors!L$5:L$53,MATCH(SingleSite_QSAR1_OPERA!$A53,Descriptors!$B$5:$B$53,0))</f>
        <v>-0.66972327576218815</v>
      </c>
      <c r="U53" t="e">
        <f>$U$3*INDEX(Descriptors!U$5:U$53,MATCH(SingleSite_QSAR1_OPERA!$A53,Descriptors!$B$5:$B$53,0))</f>
        <v>#VALUE!</v>
      </c>
      <c r="V53">
        <f>$V$3*INDEX(Descriptors!O$5:O$53,MATCH(SingleSite_QSAR1_OPERA!$A53,Descriptors!$B$5:$B$53,0))</f>
        <v>-15.143071999999998</v>
      </c>
      <c r="W53">
        <f>$W$3*INDEX(Descriptors!X$5:X$53,MATCH(SingleSite_QSAR1_OPERA!$A53,Descriptors!$B$5:$B$53,0))</f>
        <v>-11.875845999999999</v>
      </c>
      <c r="X53">
        <f>$X$3*INDEX(Descriptors!Y$5:Y$53,MATCH(SingleSite_QSAR1_OPERA!$A53,Descriptors!$B$5:$B$53,0))</f>
        <v>8.559531999999999</v>
      </c>
      <c r="Y53">
        <f>$Y$3*INDEX(Descriptors!AA$5:AA$53,MATCH(SingleSite_QSAR1_OPERA!$A53,Descriptors!$B$5:$B$53,0))</f>
        <v>24.737962</v>
      </c>
      <c r="Z53">
        <f>$Z$3*INDEX(Descriptors!AB$5:AB$53,MATCH(SingleSite_QSAR1_OPERA!$A53,Descriptors!$B$5:$B$53,0))</f>
        <v>-1.488669</v>
      </c>
      <c r="AA53">
        <f>$AA$3*INDEX(Descriptors!P$5:P$53,MATCH(SingleSite_QSAR1_OPERA!$A53,Descriptors!$B$5:$B$53,0))</f>
        <v>2.4251300000000002</v>
      </c>
      <c r="AB53">
        <f>$AB$3*INDEX(Descriptors!Q$5:Q$53,MATCH(SingleSite_QSAR1_OPERA!$A53,Descriptors!$B$5:$B$53,0))</f>
        <v>-1.56948</v>
      </c>
      <c r="AC53">
        <f>$AC$3*INDEX(Descriptors!R$5:R$53,MATCH(SingleSite_QSAR1_OPERA!$A53,Descriptors!$B$5:$B$53,0))</f>
        <v>-0.15540000000000001</v>
      </c>
      <c r="AD53">
        <f>$AD$3*INDEX(Descriptors!AC$5:AC$53,MATCH(SingleSite_QSAR1_OPERA!$A53,Descriptors!$B$5:$B$53,0))</f>
        <v>-0.85799999999999987</v>
      </c>
      <c r="AE53">
        <f>$AE$3*INDEX(Descriptors!AD$5:AD$53,MATCH(SingleSite_QSAR1_OPERA!$A53,Descriptors!$B$5:$B$53,0))</f>
        <v>1.0137</v>
      </c>
      <c r="AF53">
        <f>$AF$3*INDEX(Descriptors!AE$5:AE$53,MATCH(SingleSite_QSAR1_OPERA!$A53,Descriptors!$B$5:$B$53,0))</f>
        <v>-1.07602</v>
      </c>
      <c r="AG53">
        <f>$AG$3*INDEX(Descriptors!Z$5:Z$53,MATCH(SingleSite_QSAR1_OPERA!$A53,Descriptors!$B$5:$B$53,0))</f>
        <v>0.62670999999999999</v>
      </c>
    </row>
    <row r="54" spans="1:33" x14ac:dyDescent="0.3">
      <c r="A54" t="s">
        <v>217</v>
      </c>
      <c r="B54" t="s">
        <v>218</v>
      </c>
      <c r="C54" s="40" t="s">
        <v>65</v>
      </c>
      <c r="D54" t="s">
        <v>219</v>
      </c>
      <c r="E54" t="s">
        <v>416</v>
      </c>
      <c r="G54" s="10">
        <v>1.0503147525782381</v>
      </c>
      <c r="H54" t="s">
        <v>134</v>
      </c>
      <c r="J54" s="10"/>
      <c r="M54"/>
      <c r="N54"/>
      <c r="O54" s="15"/>
      <c r="P54"/>
      <c r="S54">
        <f>$S$3*INDEX(Descriptors!I$5:I$53,MATCH(SingleSite_QSAR1_OPERA!$A54,Descriptors!$B$5:$B$53,0))</f>
        <v>14.645899999999999</v>
      </c>
      <c r="T54">
        <f>$T$3*INDEX(Descriptors!L$5:L$53,MATCH(SingleSite_QSAR1_OPERA!$A54,Descriptors!$B$5:$B$53,0))</f>
        <v>-0.66972327576218815</v>
      </c>
      <c r="U54" t="e">
        <f>$U$3*INDEX(Descriptors!U$5:U$53,MATCH(SingleSite_QSAR1_OPERA!$A54,Descriptors!$B$5:$B$53,0))</f>
        <v>#VALUE!</v>
      </c>
      <c r="V54">
        <f>$V$3*INDEX(Descriptors!O$5:O$53,MATCH(SingleSite_QSAR1_OPERA!$A54,Descriptors!$B$5:$B$53,0))</f>
        <v>-15.143071999999998</v>
      </c>
      <c r="W54">
        <f>$W$3*INDEX(Descriptors!X$5:X$53,MATCH(SingleSite_QSAR1_OPERA!$A54,Descriptors!$B$5:$B$53,0))</f>
        <v>-11.990404</v>
      </c>
      <c r="X54">
        <f>$X$3*INDEX(Descriptors!Y$5:Y$53,MATCH(SingleSite_QSAR1_OPERA!$A54,Descriptors!$B$5:$B$53,0))</f>
        <v>8.5941020000000012</v>
      </c>
      <c r="Y54">
        <f>$Y$3*INDEX(Descriptors!AA$5:AA$53,MATCH(SingleSite_QSAR1_OPERA!$A54,Descriptors!$B$5:$B$53,0))</f>
        <v>24.774637999999999</v>
      </c>
      <c r="Z54">
        <f>$Z$3*INDEX(Descriptors!AB$5:AB$53,MATCH(SingleSite_QSAR1_OPERA!$A54,Descriptors!$B$5:$B$53,0))</f>
        <v>-1.488669</v>
      </c>
      <c r="AA54">
        <f>$AA$3*INDEX(Descriptors!P$5:P$53,MATCH(SingleSite_QSAR1_OPERA!$A54,Descriptors!$B$5:$B$53,0))</f>
        <v>2.4251300000000002</v>
      </c>
      <c r="AB54">
        <f>$AB$3*INDEX(Descriptors!Q$5:Q$53,MATCH(SingleSite_QSAR1_OPERA!$A54,Descriptors!$B$5:$B$53,0))</f>
        <v>-1.56948</v>
      </c>
      <c r="AC54">
        <f>$AC$3*INDEX(Descriptors!R$5:R$53,MATCH(SingleSite_QSAR1_OPERA!$A54,Descriptors!$B$5:$B$53,0))</f>
        <v>-0.15540000000000001</v>
      </c>
      <c r="AD54">
        <f>$AD$3*INDEX(Descriptors!AC$5:AC$53,MATCH(SingleSite_QSAR1_OPERA!$A54,Descriptors!$B$5:$B$53,0))</f>
        <v>-0.85799999999999987</v>
      </c>
      <c r="AE54">
        <f>$AE$3*INDEX(Descriptors!AD$5:AD$53,MATCH(SingleSite_QSAR1_OPERA!$A54,Descriptors!$B$5:$B$53,0))</f>
        <v>1.01115</v>
      </c>
      <c r="AF54">
        <f>$AF$3*INDEX(Descriptors!AE$5:AE$53,MATCH(SingleSite_QSAR1_OPERA!$A54,Descriptors!$B$5:$B$53,0))</f>
        <v>-1.1919299999999999</v>
      </c>
      <c r="AG54">
        <f>$AG$3*INDEX(Descriptors!Z$5:Z$53,MATCH(SingleSite_QSAR1_OPERA!$A54,Descriptors!$B$5:$B$53,0))</f>
        <v>0.71344000000000007</v>
      </c>
    </row>
    <row r="55" spans="1:33" x14ac:dyDescent="0.3">
      <c r="A55" t="s">
        <v>220</v>
      </c>
      <c r="B55" t="s">
        <v>221</v>
      </c>
      <c r="C55" s="40" t="s">
        <v>65</v>
      </c>
      <c r="D55" t="s">
        <v>222</v>
      </c>
      <c r="E55" t="s">
        <v>416</v>
      </c>
      <c r="G55" s="10">
        <v>38.042845054468309</v>
      </c>
      <c r="H55" t="s">
        <v>138</v>
      </c>
      <c r="J55" s="10">
        <v>-1.739447527379359</v>
      </c>
      <c r="L55" s="10">
        <f t="shared" si="11"/>
        <v>0.19981183004711234</v>
      </c>
      <c r="M55">
        <f t="shared" si="8"/>
        <v>1.5842066429166928</v>
      </c>
      <c r="N55">
        <f t="shared" si="9"/>
        <v>5.0640721953204677E-6</v>
      </c>
      <c r="O55" s="15">
        <f t="shared" si="10"/>
        <v>7.2922639612614734E-3</v>
      </c>
      <c r="P55" t="s">
        <v>134</v>
      </c>
      <c r="R55">
        <f t="shared" si="12"/>
        <v>7.1998118300471123</v>
      </c>
      <c r="S55">
        <f>$S$3*INDEX(Descriptors!I$5:I$53,MATCH(SingleSite_QSAR1_OPERA!$A55,Descriptors!$B$5:$B$53,0))</f>
        <v>14.645899999999999</v>
      </c>
      <c r="T55">
        <f>$T$3*INDEX(Descriptors!L$5:L$53,MATCH(SingleSite_QSAR1_OPERA!$A55,Descriptors!$B$5:$B$53,0))</f>
        <v>-0.66972327576218815</v>
      </c>
      <c r="U55">
        <f>$U$3*INDEX(Descriptors!U$5:U$53,MATCH(SingleSite_QSAR1_OPERA!$A55,Descriptors!$B$5:$B$53,0))</f>
        <v>-3.3154308941907016</v>
      </c>
      <c r="V55">
        <f>$V$3*INDEX(Descriptors!O$5:O$53,MATCH(SingleSite_QSAR1_OPERA!$A55,Descriptors!$B$5:$B$53,0))</f>
        <v>-15.143071999999998</v>
      </c>
      <c r="W55">
        <f>$W$3*INDEX(Descriptors!X$5:X$53,MATCH(SingleSite_QSAR1_OPERA!$A55,Descriptors!$B$5:$B$53,0))</f>
        <v>-11.952218</v>
      </c>
      <c r="X55">
        <f>$X$3*INDEX(Descriptors!Y$5:Y$53,MATCH(SingleSite_QSAR1_OPERA!$A55,Descriptors!$B$5:$B$53,0))</f>
        <v>8.6010159999999996</v>
      </c>
      <c r="Y55">
        <f>$Y$3*INDEX(Descriptors!AA$5:AA$53,MATCH(SingleSite_QSAR1_OPERA!$A55,Descriptors!$B$5:$B$53,0))</f>
        <v>24.774637999999999</v>
      </c>
      <c r="Z55">
        <f>$Z$3*INDEX(Descriptors!AB$5:AB$53,MATCH(SingleSite_QSAR1_OPERA!$A55,Descriptors!$B$5:$B$53,0))</f>
        <v>-1.4849380000000001</v>
      </c>
      <c r="AA55">
        <f>$AA$3*INDEX(Descriptors!P$5:P$53,MATCH(SingleSite_QSAR1_OPERA!$A55,Descriptors!$B$5:$B$53,0))</f>
        <v>2.4251300000000002</v>
      </c>
      <c r="AB55">
        <f>$AB$3*INDEX(Descriptors!Q$5:Q$53,MATCH(SingleSite_QSAR1_OPERA!$A55,Descriptors!$B$5:$B$53,0))</f>
        <v>-1.56948</v>
      </c>
      <c r="AC55">
        <f>$AC$3*INDEX(Descriptors!R$5:R$53,MATCH(SingleSite_QSAR1_OPERA!$A55,Descriptors!$B$5:$B$53,0))</f>
        <v>-0.15540000000000001</v>
      </c>
      <c r="AD55">
        <f>$AD$3*INDEX(Descriptors!AC$5:AC$53,MATCH(SingleSite_QSAR1_OPERA!$A55,Descriptors!$B$5:$B$53,0))</f>
        <v>-0.85799999999999987</v>
      </c>
      <c r="AE55">
        <f>$AE$3*INDEX(Descriptors!AD$5:AD$53,MATCH(SingleSite_QSAR1_OPERA!$A55,Descriptors!$B$5:$B$53,0))</f>
        <v>1.0959000000000001</v>
      </c>
      <c r="AF55">
        <f>$AF$3*INDEX(Descriptors!AE$5:AE$53,MATCH(SingleSite_QSAR1_OPERA!$A55,Descriptors!$B$5:$B$53,0))</f>
        <v>-1.24821</v>
      </c>
      <c r="AG55">
        <f>$AG$3*INDEX(Descriptors!Z$5:Z$53,MATCH(SingleSite_QSAR1_OPERA!$A55,Descriptors!$B$5:$B$53,0))</f>
        <v>0.74970000000000003</v>
      </c>
    </row>
    <row r="56" spans="1:33" x14ac:dyDescent="0.3">
      <c r="A56" t="s">
        <v>180</v>
      </c>
      <c r="B56" t="s">
        <v>181</v>
      </c>
      <c r="C56" s="38" t="s">
        <v>182</v>
      </c>
      <c r="D56" s="41" t="s">
        <v>183</v>
      </c>
      <c r="E56" t="s">
        <v>417</v>
      </c>
      <c r="G56" s="10">
        <v>1.5791666666666657</v>
      </c>
      <c r="H56" t="s">
        <v>159</v>
      </c>
      <c r="J56" s="10">
        <v>-5.2941162496902212</v>
      </c>
      <c r="L56" s="10">
        <f t="shared" si="11"/>
        <v>-5.0054798943805086</v>
      </c>
      <c r="M56">
        <f t="shared" si="8"/>
        <v>9.8746134911284909E-6</v>
      </c>
      <c r="N56">
        <f t="shared" si="9"/>
        <v>0.81244059012982928</v>
      </c>
      <c r="O56" s="10">
        <f>N56/365</f>
        <v>2.2258646304926829E-3</v>
      </c>
      <c r="P56" s="10" t="s">
        <v>223</v>
      </c>
      <c r="R56">
        <f t="shared" si="12"/>
        <v>1.9945201056194914</v>
      </c>
      <c r="S56">
        <f>$S$3*INDEX(Descriptors!I$5:I$53,MATCH(SingleSite_QSAR1_OPERA!$A56,Descriptors!$B$5:$B$53,0))</f>
        <v>11.89212</v>
      </c>
      <c r="T56">
        <f>$T$3*INDEX(Descriptors!L$5:L$53,MATCH(SingleSite_QSAR1_OPERA!$A56,Descriptors!$B$5:$B$53,0))</f>
        <v>-3.8843252097912573</v>
      </c>
      <c r="U56">
        <f>$U$3*INDEX(Descriptors!U$5:U$53,MATCH(SingleSite_QSAR1_OPERA!$A56,Descriptors!$B$5:$B$53,0))</f>
        <v>-3.2742816845892553</v>
      </c>
      <c r="V56">
        <f>$V$3*INDEX(Descriptors!O$5:O$53,MATCH(SingleSite_QSAR1_OPERA!$A56,Descriptors!$B$5:$B$53,0))</f>
        <v>-15.218112</v>
      </c>
      <c r="W56">
        <f>$W$3*INDEX(Descriptors!X$5:X$53,MATCH(SingleSite_QSAR1_OPERA!$A56,Descriptors!$B$5:$B$53,0))</f>
        <v>-11.398520999999999</v>
      </c>
      <c r="X56">
        <f>$X$3*INDEX(Descriptors!Y$5:Y$53,MATCH(SingleSite_QSAR1_OPERA!$A56,Descriptors!$B$5:$B$53,0))</f>
        <v>8.5664460000000009</v>
      </c>
      <c r="Y56">
        <f>$Y$3*INDEX(Descriptors!AA$5:AA$53,MATCH(SingleSite_QSAR1_OPERA!$A56,Descriptors!$B$5:$B$53,0))</f>
        <v>24.29785</v>
      </c>
      <c r="Z56">
        <f>$Z$3*INDEX(Descriptors!AB$5:AB$53,MATCH(SingleSite_QSAR1_OPERA!$A56,Descriptors!$B$5:$B$53,0))</f>
        <v>-1.2536160000000001</v>
      </c>
      <c r="AA56">
        <f>$AA$3*INDEX(Descriptors!P$5:P$53,MATCH(SingleSite_QSAR1_OPERA!$A56,Descriptors!$B$5:$B$53,0))</f>
        <v>-6.0139999999999999E-2</v>
      </c>
      <c r="AB56">
        <f>$AB$3*INDEX(Descriptors!Q$5:Q$53,MATCH(SingleSite_QSAR1_OPERA!$A56,Descriptors!$B$5:$B$53,0))</f>
        <v>0.48971999999999999</v>
      </c>
      <c r="AC56">
        <f>$AC$3*INDEX(Descriptors!R$5:R$53,MATCH(SingleSite_QSAR1_OPERA!$A56,Descriptors!$B$5:$B$53,0))</f>
        <v>-0.28560000000000002</v>
      </c>
      <c r="AD56">
        <f>$AD$3*INDEX(Descriptors!AC$5:AC$53,MATCH(SingleSite_QSAR1_OPERA!$A56,Descriptors!$B$5:$B$53,0))</f>
        <v>0</v>
      </c>
      <c r="AE56">
        <f>$AE$3*INDEX(Descriptors!AD$5:AD$53,MATCH(SingleSite_QSAR1_OPERA!$A56,Descriptors!$B$5:$B$53,0))</f>
        <v>1.44285</v>
      </c>
      <c r="AF56">
        <f>$AF$3*INDEX(Descriptors!AE$5:AE$53,MATCH(SingleSite_QSAR1_OPERA!$A56,Descriptors!$B$5:$B$53,0))</f>
        <v>-1.41571</v>
      </c>
      <c r="AG56">
        <f>$AG$3*INDEX(Descriptors!Z$5:Z$53,MATCH(SingleSite_QSAR1_OPERA!$A56,Descriptors!$B$5:$B$53,0))</f>
        <v>0.79183999999999999</v>
      </c>
    </row>
    <row r="57" spans="1:33" x14ac:dyDescent="0.3">
      <c r="A57" t="s">
        <v>180</v>
      </c>
      <c r="B57" t="s">
        <v>181</v>
      </c>
      <c r="C57" s="38" t="s">
        <v>182</v>
      </c>
      <c r="D57" s="41" t="s">
        <v>183</v>
      </c>
      <c r="E57" t="s">
        <v>417</v>
      </c>
      <c r="G57" s="10">
        <v>8.9161285579985741</v>
      </c>
      <c r="H57" t="s">
        <v>159</v>
      </c>
      <c r="J57" s="10">
        <v>-6.0458646032010028</v>
      </c>
      <c r="L57" s="10">
        <f t="shared" si="11"/>
        <v>-5.0054798943805086</v>
      </c>
      <c r="M57">
        <f t="shared" si="8"/>
        <v>9.8746134911284909E-6</v>
      </c>
      <c r="N57">
        <f t="shared" si="9"/>
        <v>0.81244059012982928</v>
      </c>
      <c r="O57" s="10">
        <f t="shared" ref="O57:O64" si="13">N57/365</f>
        <v>2.2258646304926829E-3</v>
      </c>
      <c r="P57" s="10" t="s">
        <v>223</v>
      </c>
      <c r="R57">
        <f t="shared" si="12"/>
        <v>1.9945201056194914</v>
      </c>
      <c r="S57">
        <f>$S$3*INDEX(Descriptors!I$5:I$53,MATCH(SingleSite_QSAR1_OPERA!$A57,Descriptors!$B$5:$B$53,0))</f>
        <v>11.89212</v>
      </c>
      <c r="T57">
        <f>$T$3*INDEX(Descriptors!L$5:L$53,MATCH(SingleSite_QSAR1_OPERA!$A57,Descriptors!$B$5:$B$53,0))</f>
        <v>-3.8843252097912573</v>
      </c>
      <c r="U57">
        <f>$U$3*INDEX(Descriptors!U$5:U$53,MATCH(SingleSite_QSAR1_OPERA!$A57,Descriptors!$B$5:$B$53,0))</f>
        <v>-3.2742816845892553</v>
      </c>
      <c r="V57">
        <f>$V$3*INDEX(Descriptors!O$5:O$53,MATCH(SingleSite_QSAR1_OPERA!$A57,Descriptors!$B$5:$B$53,0))</f>
        <v>-15.218112</v>
      </c>
      <c r="W57">
        <f>$W$3*INDEX(Descriptors!X$5:X$53,MATCH(SingleSite_QSAR1_OPERA!$A57,Descriptors!$B$5:$B$53,0))</f>
        <v>-11.398520999999999</v>
      </c>
      <c r="X57">
        <f>$X$3*INDEX(Descriptors!Y$5:Y$53,MATCH(SingleSite_QSAR1_OPERA!$A57,Descriptors!$B$5:$B$53,0))</f>
        <v>8.5664460000000009</v>
      </c>
      <c r="Y57">
        <f>$Y$3*INDEX(Descriptors!AA$5:AA$53,MATCH(SingleSite_QSAR1_OPERA!$A57,Descriptors!$B$5:$B$53,0))</f>
        <v>24.29785</v>
      </c>
      <c r="Z57">
        <f>$Z$3*INDEX(Descriptors!AB$5:AB$53,MATCH(SingleSite_QSAR1_OPERA!$A57,Descriptors!$B$5:$B$53,0))</f>
        <v>-1.2536160000000001</v>
      </c>
      <c r="AA57">
        <f>$AA$3*INDEX(Descriptors!P$5:P$53,MATCH(SingleSite_QSAR1_OPERA!$A57,Descriptors!$B$5:$B$53,0))</f>
        <v>-6.0139999999999999E-2</v>
      </c>
      <c r="AB57">
        <f>$AB$3*INDEX(Descriptors!Q$5:Q$53,MATCH(SingleSite_QSAR1_OPERA!$A57,Descriptors!$B$5:$B$53,0))</f>
        <v>0.48971999999999999</v>
      </c>
      <c r="AC57">
        <f>$AC$3*INDEX(Descriptors!R$5:R$53,MATCH(SingleSite_QSAR1_OPERA!$A57,Descriptors!$B$5:$B$53,0))</f>
        <v>-0.28560000000000002</v>
      </c>
      <c r="AD57">
        <f>$AD$3*INDEX(Descriptors!AC$5:AC$53,MATCH(SingleSite_QSAR1_OPERA!$A57,Descriptors!$B$5:$B$53,0))</f>
        <v>0</v>
      </c>
      <c r="AE57">
        <f>$AE$3*INDEX(Descriptors!AD$5:AD$53,MATCH(SingleSite_QSAR1_OPERA!$A57,Descriptors!$B$5:$B$53,0))</f>
        <v>1.44285</v>
      </c>
      <c r="AF57">
        <f>$AF$3*INDEX(Descriptors!AE$5:AE$53,MATCH(SingleSite_QSAR1_OPERA!$A57,Descriptors!$B$5:$B$53,0))</f>
        <v>-1.41571</v>
      </c>
      <c r="AG57">
        <f>$AG$3*INDEX(Descriptors!Z$5:Z$53,MATCH(SingleSite_QSAR1_OPERA!$A57,Descriptors!$B$5:$B$53,0))</f>
        <v>0.79183999999999999</v>
      </c>
    </row>
    <row r="58" spans="1:33" x14ac:dyDescent="0.3">
      <c r="A58" t="s">
        <v>224</v>
      </c>
      <c r="B58" t="s">
        <v>225</v>
      </c>
      <c r="C58" t="s">
        <v>226</v>
      </c>
      <c r="D58" s="41" t="s">
        <v>227</v>
      </c>
      <c r="E58" t="s">
        <v>417</v>
      </c>
      <c r="G58" s="10">
        <v>10.390045537796521</v>
      </c>
      <c r="H58" t="s">
        <v>159</v>
      </c>
      <c r="J58" s="10">
        <v>-6.1123057324337049</v>
      </c>
      <c r="L58" s="10">
        <f t="shared" si="11"/>
        <v>-5.7747926862826393</v>
      </c>
      <c r="M58">
        <f t="shared" si="8"/>
        <v>1.6796055990750584E-6</v>
      </c>
      <c r="N58">
        <f t="shared" si="9"/>
        <v>4.7764408599580355</v>
      </c>
      <c r="O58" s="10">
        <f t="shared" si="13"/>
        <v>1.3086139342350782E-2</v>
      </c>
      <c r="P58" s="10" t="s">
        <v>223</v>
      </c>
      <c r="R58">
        <f t="shared" si="12"/>
        <v>1.2252073137173607</v>
      </c>
      <c r="S58">
        <f>$S$3*INDEX(Descriptors!I$5:I$53,MATCH(SingleSite_QSAR1_OPERA!$A58,Descriptors!$B$5:$B$53,0))</f>
        <v>11.97982</v>
      </c>
      <c r="T58">
        <f>$T$3*INDEX(Descriptors!L$5:L$53,MATCH(SingleSite_QSAR1_OPERA!$A58,Descriptors!$B$5:$B$53,0))</f>
        <v>-4.4552180016933915</v>
      </c>
      <c r="U58">
        <f>$U$3*INDEX(Descriptors!U$5:U$53,MATCH(SingleSite_QSAR1_OPERA!$A58,Descriptors!$B$5:$B$53,0))</f>
        <v>-3.2742816845892553</v>
      </c>
      <c r="V58">
        <f>$V$3*INDEX(Descriptors!O$5:O$53,MATCH(SingleSite_QSAR1_OPERA!$A58,Descriptors!$B$5:$B$53,0))</f>
        <v>-15.983519999999999</v>
      </c>
      <c r="W58">
        <f>$W$3*INDEX(Descriptors!X$5:X$53,MATCH(SingleSite_QSAR1_OPERA!$A58,Descriptors!$B$5:$B$53,0))</f>
        <v>-11.513078999999999</v>
      </c>
      <c r="X58">
        <f>$X$3*INDEX(Descriptors!Y$5:Y$53,MATCH(SingleSite_QSAR1_OPERA!$A58,Descriptors!$B$5:$B$53,0))</f>
        <v>8.5664460000000009</v>
      </c>
      <c r="Y58">
        <f>$Y$3*INDEX(Descriptors!AA$5:AA$53,MATCH(SingleSite_QSAR1_OPERA!$A58,Descriptors!$B$5:$B$53,0))</f>
        <v>24.976356000000003</v>
      </c>
      <c r="Z58">
        <f>$Z$3*INDEX(Descriptors!AB$5:AB$53,MATCH(SingleSite_QSAR1_OPERA!$A58,Descriptors!$B$5:$B$53,0))</f>
        <v>-1.2536160000000001</v>
      </c>
      <c r="AA58">
        <f>$AA$3*INDEX(Descriptors!P$5:P$53,MATCH(SingleSite_QSAR1_OPERA!$A58,Descriptors!$B$5:$B$53,0))</f>
        <v>-7.7499999999999999E-2</v>
      </c>
      <c r="AB58">
        <f>$AB$3*INDEX(Descriptors!Q$5:Q$53,MATCH(SingleSite_QSAR1_OPERA!$A58,Descriptors!$B$5:$B$53,0))</f>
        <v>0.44506000000000001</v>
      </c>
      <c r="AC58">
        <f>$AC$3*INDEX(Descriptors!R$5:R$53,MATCH(SingleSite_QSAR1_OPERA!$A58,Descriptors!$B$5:$B$53,0))</f>
        <v>-0.20076000000000002</v>
      </c>
      <c r="AD58">
        <f>$AD$3*INDEX(Descriptors!AC$5:AC$53,MATCH(SingleSite_QSAR1_OPERA!$A58,Descriptors!$B$5:$B$53,0))</f>
        <v>0</v>
      </c>
      <c r="AE58">
        <f>$AE$3*INDEX(Descriptors!AD$5:AD$53,MATCH(SingleSite_QSAR1_OPERA!$A58,Descriptors!$B$5:$B$53,0))</f>
        <v>1.4452499999999999</v>
      </c>
      <c r="AF58">
        <f>$AF$3*INDEX(Descriptors!AE$5:AE$53,MATCH(SingleSite_QSAR1_OPERA!$A58,Descriptors!$B$5:$B$53,0))</f>
        <v>-1.52559</v>
      </c>
      <c r="AG58">
        <f>$AG$3*INDEX(Descriptors!Z$5:Z$53,MATCH(SingleSite_QSAR1_OPERA!$A58,Descriptors!$B$5:$B$53,0))</f>
        <v>0.79183999999999999</v>
      </c>
    </row>
    <row r="59" spans="1:33" x14ac:dyDescent="0.3">
      <c r="A59" t="s">
        <v>184</v>
      </c>
      <c r="B59" t="s">
        <v>185</v>
      </c>
      <c r="C59" s="38" t="s">
        <v>182</v>
      </c>
      <c r="D59" t="s">
        <v>186</v>
      </c>
      <c r="E59" t="s">
        <v>417</v>
      </c>
      <c r="G59" s="10">
        <v>8.9682521524474055</v>
      </c>
      <c r="H59" t="s">
        <v>159</v>
      </c>
      <c r="J59" s="10">
        <v>-6.0483960918677964</v>
      </c>
      <c r="L59" s="10">
        <f t="shared" si="11"/>
        <v>-4.8145931592368179</v>
      </c>
      <c r="M59">
        <f t="shared" si="8"/>
        <v>1.5325224342051907E-5</v>
      </c>
      <c r="N59">
        <f t="shared" si="9"/>
        <v>0.52348576653607792</v>
      </c>
      <c r="O59" s="10">
        <f t="shared" si="13"/>
        <v>1.4342075795508984E-3</v>
      </c>
      <c r="P59" s="10" t="s">
        <v>223</v>
      </c>
      <c r="R59">
        <f t="shared" si="12"/>
        <v>2.1854068407631821</v>
      </c>
      <c r="S59">
        <f>$S$3*INDEX(Descriptors!I$5:I$53,MATCH(SingleSite_QSAR1_OPERA!$A59,Descriptors!$B$5:$B$53,0))</f>
        <v>11.89212</v>
      </c>
      <c r="T59">
        <f>$T$3*INDEX(Descriptors!L$5:L$53,MATCH(SingleSite_QSAR1_OPERA!$A59,Descriptors!$B$5:$B$53,0))</f>
        <v>-3.8843252097912573</v>
      </c>
      <c r="U59">
        <f>$U$3*INDEX(Descriptors!U$5:U$53,MATCH(SingleSite_QSAR1_OPERA!$A59,Descriptors!$B$5:$B$53,0))</f>
        <v>-3.2690389494455654</v>
      </c>
      <c r="V59">
        <f>$V$3*INDEX(Descriptors!O$5:O$53,MATCH(SingleSite_QSAR1_OPERA!$A59,Descriptors!$B$5:$B$53,0))</f>
        <v>-15.218112</v>
      </c>
      <c r="W59">
        <f>$W$3*INDEX(Descriptors!X$5:X$53,MATCH(SingleSite_QSAR1_OPERA!$A59,Descriptors!$B$5:$B$53,0))</f>
        <v>-11.513078999999999</v>
      </c>
      <c r="X59">
        <f>$X$3*INDEX(Descriptors!Y$5:Y$53,MATCH(SingleSite_QSAR1_OPERA!$A59,Descriptors!$B$5:$B$53,0))</f>
        <v>8.5941020000000012</v>
      </c>
      <c r="Y59">
        <f>$Y$3*INDEX(Descriptors!AA$5:AA$53,MATCH(SingleSite_QSAR1_OPERA!$A59,Descriptors!$B$5:$B$53,0))</f>
        <v>24.334526</v>
      </c>
      <c r="Z59">
        <f>$Z$3*INDEX(Descriptors!AB$5:AB$53,MATCH(SingleSite_QSAR1_OPERA!$A59,Descriptors!$B$5:$B$53,0))</f>
        <v>-1.2536160000000001</v>
      </c>
      <c r="AA59">
        <f>$AA$3*INDEX(Descriptors!P$5:P$53,MATCH(SingleSite_QSAR1_OPERA!$A59,Descriptors!$B$5:$B$53,0))</f>
        <v>-6.0139999999999999E-2</v>
      </c>
      <c r="AB59">
        <f>$AB$3*INDEX(Descriptors!Q$5:Q$53,MATCH(SingleSite_QSAR1_OPERA!$A59,Descriptors!$B$5:$B$53,0))</f>
        <v>0.48971999999999999</v>
      </c>
      <c r="AC59">
        <f>$AC$3*INDEX(Descriptors!R$5:R$53,MATCH(SingleSite_QSAR1_OPERA!$A59,Descriptors!$B$5:$B$53,0))</f>
        <v>-0.28560000000000002</v>
      </c>
      <c r="AD59">
        <f>$AD$3*INDEX(Descriptors!AC$5:AC$53,MATCH(SingleSite_QSAR1_OPERA!$A59,Descriptors!$B$5:$B$53,0))</f>
        <v>0</v>
      </c>
      <c r="AE59">
        <f>$AE$3*INDEX(Descriptors!AD$5:AD$53,MATCH(SingleSite_QSAR1_OPERA!$A59,Descriptors!$B$5:$B$53,0))</f>
        <v>1.7447999999999999</v>
      </c>
      <c r="AF59">
        <f>$AF$3*INDEX(Descriptors!AE$5:AE$53,MATCH(SingleSite_QSAR1_OPERA!$A59,Descriptors!$B$5:$B$53,0))</f>
        <v>-1.6689700000000001</v>
      </c>
      <c r="AG59">
        <f>$AG$3*INDEX(Descriptors!Z$5:Z$53,MATCH(SingleSite_QSAR1_OPERA!$A59,Descriptors!$B$5:$B$53,0))</f>
        <v>0.97902000000000011</v>
      </c>
    </row>
    <row r="60" spans="1:33" x14ac:dyDescent="0.3">
      <c r="A60" t="s">
        <v>184</v>
      </c>
      <c r="B60" t="s">
        <v>185</v>
      </c>
      <c r="C60" s="38" t="s">
        <v>182</v>
      </c>
      <c r="D60" t="s">
        <v>186</v>
      </c>
      <c r="E60" t="s">
        <v>417</v>
      </c>
      <c r="G60" s="10">
        <v>9.9654909090892172</v>
      </c>
      <c r="H60" t="s">
        <v>159</v>
      </c>
      <c r="J60" s="10">
        <v>-6.0941869787359195</v>
      </c>
      <c r="L60" s="10">
        <f t="shared" si="11"/>
        <v>-4.8145931592368179</v>
      </c>
      <c r="M60">
        <f t="shared" si="8"/>
        <v>1.5325224342051907E-5</v>
      </c>
      <c r="N60">
        <f t="shared" si="9"/>
        <v>0.52348576653607792</v>
      </c>
      <c r="O60" s="10">
        <f t="shared" si="13"/>
        <v>1.4342075795508984E-3</v>
      </c>
      <c r="P60" s="10" t="s">
        <v>223</v>
      </c>
      <c r="R60">
        <f t="shared" si="12"/>
        <v>2.1854068407631821</v>
      </c>
      <c r="S60">
        <f>$S$3*INDEX(Descriptors!I$5:I$53,MATCH(SingleSite_QSAR1_OPERA!$A60,Descriptors!$B$5:$B$53,0))</f>
        <v>11.89212</v>
      </c>
      <c r="T60">
        <f>$T$3*INDEX(Descriptors!L$5:L$53,MATCH(SingleSite_QSAR1_OPERA!$A60,Descriptors!$B$5:$B$53,0))</f>
        <v>-3.8843252097912573</v>
      </c>
      <c r="U60">
        <f>$U$3*INDEX(Descriptors!U$5:U$53,MATCH(SingleSite_QSAR1_OPERA!$A60,Descriptors!$B$5:$B$53,0))</f>
        <v>-3.2690389494455654</v>
      </c>
      <c r="V60">
        <f>$V$3*INDEX(Descriptors!O$5:O$53,MATCH(SingleSite_QSAR1_OPERA!$A60,Descriptors!$B$5:$B$53,0))</f>
        <v>-15.218112</v>
      </c>
      <c r="W60">
        <f>$W$3*INDEX(Descriptors!X$5:X$53,MATCH(SingleSite_QSAR1_OPERA!$A60,Descriptors!$B$5:$B$53,0))</f>
        <v>-11.513078999999999</v>
      </c>
      <c r="X60">
        <f>$X$3*INDEX(Descriptors!Y$5:Y$53,MATCH(SingleSite_QSAR1_OPERA!$A60,Descriptors!$B$5:$B$53,0))</f>
        <v>8.5941020000000012</v>
      </c>
      <c r="Y60">
        <f>$Y$3*INDEX(Descriptors!AA$5:AA$53,MATCH(SingleSite_QSAR1_OPERA!$A60,Descriptors!$B$5:$B$53,0))</f>
        <v>24.334526</v>
      </c>
      <c r="Z60">
        <f>$Z$3*INDEX(Descriptors!AB$5:AB$53,MATCH(SingleSite_QSAR1_OPERA!$A60,Descriptors!$B$5:$B$53,0))</f>
        <v>-1.2536160000000001</v>
      </c>
      <c r="AA60">
        <f>$AA$3*INDEX(Descriptors!P$5:P$53,MATCH(SingleSite_QSAR1_OPERA!$A60,Descriptors!$B$5:$B$53,0))</f>
        <v>-6.0139999999999999E-2</v>
      </c>
      <c r="AB60">
        <f>$AB$3*INDEX(Descriptors!Q$5:Q$53,MATCH(SingleSite_QSAR1_OPERA!$A60,Descriptors!$B$5:$B$53,0))</f>
        <v>0.48971999999999999</v>
      </c>
      <c r="AC60">
        <f>$AC$3*INDEX(Descriptors!R$5:R$53,MATCH(SingleSite_QSAR1_OPERA!$A60,Descriptors!$B$5:$B$53,0))</f>
        <v>-0.28560000000000002</v>
      </c>
      <c r="AD60">
        <f>$AD$3*INDEX(Descriptors!AC$5:AC$53,MATCH(SingleSite_QSAR1_OPERA!$A60,Descriptors!$B$5:$B$53,0))</f>
        <v>0</v>
      </c>
      <c r="AE60">
        <f>$AE$3*INDEX(Descriptors!AD$5:AD$53,MATCH(SingleSite_QSAR1_OPERA!$A60,Descriptors!$B$5:$B$53,0))</f>
        <v>1.7447999999999999</v>
      </c>
      <c r="AF60">
        <f>$AF$3*INDEX(Descriptors!AE$5:AE$53,MATCH(SingleSite_QSAR1_OPERA!$A60,Descriptors!$B$5:$B$53,0))</f>
        <v>-1.6689700000000001</v>
      </c>
      <c r="AG60">
        <f>$AG$3*INDEX(Descriptors!Z$5:Z$53,MATCH(SingleSite_QSAR1_OPERA!$A60,Descriptors!$B$5:$B$53,0))</f>
        <v>0.97902000000000011</v>
      </c>
    </row>
    <row r="61" spans="1:33" x14ac:dyDescent="0.3">
      <c r="A61" t="s">
        <v>187</v>
      </c>
      <c r="B61" t="s">
        <v>188</v>
      </c>
      <c r="C61" s="38" t="s">
        <v>182</v>
      </c>
      <c r="D61" t="s">
        <v>189</v>
      </c>
      <c r="E61" t="s">
        <v>417</v>
      </c>
      <c r="G61" s="10">
        <v>80.801277641263951</v>
      </c>
      <c r="H61" t="s">
        <v>159</v>
      </c>
      <c r="J61" s="10">
        <v>-7.0031065093885871</v>
      </c>
      <c r="L61" s="10">
        <f t="shared" si="11"/>
        <v>-4.6320962510190409</v>
      </c>
      <c r="M61">
        <f t="shared" si="8"/>
        <v>2.3329409642306783E-5</v>
      </c>
      <c r="N61">
        <f t="shared" si="9"/>
        <v>0.34388083260743607</v>
      </c>
      <c r="O61" s="10">
        <f t="shared" si="13"/>
        <v>9.4213926741763311E-4</v>
      </c>
      <c r="P61" s="10" t="s">
        <v>223</v>
      </c>
      <c r="R61">
        <f t="shared" si="12"/>
        <v>2.3679037489809591</v>
      </c>
      <c r="S61">
        <f>$S$3*INDEX(Descriptors!I$5:I$53,MATCH(SingleSite_QSAR1_OPERA!$A61,Descriptors!$B$5:$B$53,0))</f>
        <v>11.89212</v>
      </c>
      <c r="T61">
        <f>$T$3*INDEX(Descriptors!L$5:L$53,MATCH(SingleSite_QSAR1_OPERA!$A61,Descriptors!$B$5:$B$53,0))</f>
        <v>-3.8843252097912573</v>
      </c>
      <c r="U61">
        <f>$U$3*INDEX(Descriptors!U$5:U$53,MATCH(SingleSite_QSAR1_OPERA!$A61,Descriptors!$B$5:$B$53,0))</f>
        <v>-3.3147870412277851</v>
      </c>
      <c r="V61">
        <f>$V$3*INDEX(Descriptors!O$5:O$53,MATCH(SingleSite_QSAR1_OPERA!$A61,Descriptors!$B$5:$B$53,0))</f>
        <v>-15.218112</v>
      </c>
      <c r="W61">
        <f>$W$3*INDEX(Descriptors!X$5:X$53,MATCH(SingleSite_QSAR1_OPERA!$A61,Descriptors!$B$5:$B$53,0))</f>
        <v>-11.570357999999999</v>
      </c>
      <c r="X61">
        <f>$X$3*INDEX(Descriptors!Y$5:Y$53,MATCH(SingleSite_QSAR1_OPERA!$A61,Descriptors!$B$5:$B$53,0))</f>
        <v>8.6079299999999996</v>
      </c>
      <c r="Y61">
        <f>$Y$3*INDEX(Descriptors!AA$5:AA$53,MATCH(SingleSite_QSAR1_OPERA!$A61,Descriptors!$B$5:$B$53,0))</f>
        <v>24.371202</v>
      </c>
      <c r="Z61">
        <f>$Z$3*INDEX(Descriptors!AB$5:AB$53,MATCH(SingleSite_QSAR1_OPERA!$A61,Descriptors!$B$5:$B$53,0))</f>
        <v>-1.2536160000000001</v>
      </c>
      <c r="AA61">
        <f>$AA$3*INDEX(Descriptors!P$5:P$53,MATCH(SingleSite_QSAR1_OPERA!$A61,Descriptors!$B$5:$B$53,0))</f>
        <v>-6.0139999999999999E-2</v>
      </c>
      <c r="AB61">
        <f>$AB$3*INDEX(Descriptors!Q$5:Q$53,MATCH(SingleSite_QSAR1_OPERA!$A61,Descriptors!$B$5:$B$53,0))</f>
        <v>0.48971999999999999</v>
      </c>
      <c r="AC61">
        <f>$AC$3*INDEX(Descriptors!R$5:R$53,MATCH(SingleSite_QSAR1_OPERA!$A61,Descriptors!$B$5:$B$53,0))</f>
        <v>-0.28560000000000002</v>
      </c>
      <c r="AD61">
        <f>$AD$3*INDEX(Descriptors!AC$5:AC$53,MATCH(SingleSite_QSAR1_OPERA!$A61,Descriptors!$B$5:$B$53,0))</f>
        <v>0</v>
      </c>
      <c r="AE61">
        <f>$AE$3*INDEX(Descriptors!AD$5:AD$53,MATCH(SingleSite_QSAR1_OPERA!$A61,Descriptors!$B$5:$B$53,0))</f>
        <v>2.0467499999999998</v>
      </c>
      <c r="AF61">
        <f>$AF$3*INDEX(Descriptors!AE$5:AE$53,MATCH(SingleSite_QSAR1_OPERA!$A61,Descriptors!$B$5:$B$53,0))</f>
        <v>-1.9235700000000002</v>
      </c>
      <c r="AG61">
        <f>$AG$3*INDEX(Descriptors!Z$5:Z$53,MATCH(SingleSite_QSAR1_OPERA!$A61,Descriptors!$B$5:$B$53,0))</f>
        <v>1.16669</v>
      </c>
    </row>
    <row r="62" spans="1:33" x14ac:dyDescent="0.3">
      <c r="A62" s="2" t="s">
        <v>368</v>
      </c>
      <c r="B62" t="s">
        <v>190</v>
      </c>
      <c r="C62" s="38" t="s">
        <v>191</v>
      </c>
      <c r="D62" t="s">
        <v>192</v>
      </c>
      <c r="E62" t="s">
        <v>418</v>
      </c>
      <c r="G62" s="10">
        <v>143.59899304814076</v>
      </c>
      <c r="H62" t="s">
        <v>159</v>
      </c>
      <c r="J62" s="10">
        <v>-7.2528396759697769</v>
      </c>
      <c r="L62" s="10">
        <f t="shared" si="11"/>
        <v>-3.6976392737988224</v>
      </c>
      <c r="M62">
        <f t="shared" si="8"/>
        <v>2.0061376390255326E-4</v>
      </c>
      <c r="N62">
        <f t="shared" si="9"/>
        <v>3.9989962084223167E-2</v>
      </c>
      <c r="O62" s="10">
        <f t="shared" si="13"/>
        <v>1.095615399567758E-4</v>
      </c>
      <c r="P62" s="10" t="s">
        <v>223</v>
      </c>
      <c r="R62">
        <f t="shared" si="12"/>
        <v>3.3023607262011776</v>
      </c>
      <c r="S62">
        <f>$S$3*INDEX(Descriptors!I$5:I$53,MATCH(SingleSite_QSAR1_OPERA!$A62,Descriptors!$B$5:$B$53,0))</f>
        <v>11.89212</v>
      </c>
      <c r="T62">
        <f>$T$3*INDEX(Descriptors!L$5:L$53,MATCH(SingleSite_QSAR1_OPERA!$A62,Descriptors!$B$5:$B$53,0))</f>
        <v>-3.8843252097912573</v>
      </c>
      <c r="U62">
        <f>$U$3*INDEX(Descriptors!U$5:U$53,MATCH(SingleSite_QSAR1_OPERA!$A62,Descriptors!$B$5:$B$53,0))</f>
        <v>-2.0746870640075734</v>
      </c>
      <c r="V62">
        <f>$V$3*INDEX(Descriptors!O$5:O$53,MATCH(SingleSite_QSAR1_OPERA!$A62,Descriptors!$B$5:$B$53,0))</f>
        <v>-15.218112</v>
      </c>
      <c r="W62">
        <f>$W$3*INDEX(Descriptors!X$5:X$53,MATCH(SingleSite_QSAR1_OPERA!$A62,Descriptors!$B$5:$B$53,0))</f>
        <v>-11.551264999999999</v>
      </c>
      <c r="X62">
        <f>$X$3*INDEX(Descriptors!Y$5:Y$53,MATCH(SingleSite_QSAR1_OPERA!$A62,Descriptors!$B$5:$B$53,0))</f>
        <v>8.6701560000000004</v>
      </c>
      <c r="Y62">
        <f>$Y$3*INDEX(Descriptors!AA$5:AA$53,MATCH(SingleSite_QSAR1_OPERA!$A62,Descriptors!$B$5:$B$53,0))</f>
        <v>24.389540000000004</v>
      </c>
      <c r="Z62">
        <f>$Z$3*INDEX(Descriptors!AB$5:AB$53,MATCH(SingleSite_QSAR1_OPERA!$A62,Descriptors!$B$5:$B$53,0))</f>
        <v>-1.2536160000000001</v>
      </c>
      <c r="AA62">
        <f>$AA$3*INDEX(Descriptors!P$5:P$53,MATCH(SingleSite_QSAR1_OPERA!$A62,Descriptors!$B$5:$B$53,0))</f>
        <v>-6.0139999999999999E-2</v>
      </c>
      <c r="AB62">
        <f>$AB$3*INDEX(Descriptors!Q$5:Q$53,MATCH(SingleSite_QSAR1_OPERA!$A62,Descriptors!$B$5:$B$53,0))</f>
        <v>0.48971999999999999</v>
      </c>
      <c r="AC62">
        <f>$AC$3*INDEX(Descriptors!R$5:R$53,MATCH(SingleSite_QSAR1_OPERA!$A62,Descriptors!$B$5:$B$53,0))</f>
        <v>-0.28560000000000002</v>
      </c>
      <c r="AD62">
        <f>$AD$3*INDEX(Descriptors!AC$5:AC$53,MATCH(SingleSite_QSAR1_OPERA!$A62,Descriptors!$B$5:$B$53,0))</f>
        <v>0</v>
      </c>
      <c r="AE62">
        <f>$AE$3*INDEX(Descriptors!AD$5:AD$53,MATCH(SingleSite_QSAR1_OPERA!$A62,Descriptors!$B$5:$B$53,0))</f>
        <v>1.5790499999999998</v>
      </c>
      <c r="AF62">
        <f>$AF$3*INDEX(Descriptors!AE$5:AE$53,MATCH(SingleSite_QSAR1_OPERA!$A62,Descriptors!$B$5:$B$53,0))</f>
        <v>-1.6475300000000002</v>
      </c>
      <c r="AG62">
        <f>$AG$3*INDEX(Descriptors!Z$5:Z$53,MATCH(SingleSite_QSAR1_OPERA!$A62,Descriptors!$B$5:$B$53,0))</f>
        <v>0.95304999999999995</v>
      </c>
    </row>
    <row r="63" spans="1:33" x14ac:dyDescent="0.3">
      <c r="A63" t="s">
        <v>193</v>
      </c>
      <c r="B63" t="s">
        <v>194</v>
      </c>
      <c r="C63" s="38" t="s">
        <v>191</v>
      </c>
      <c r="D63" t="s">
        <v>195</v>
      </c>
      <c r="E63" t="s">
        <v>418</v>
      </c>
      <c r="G63" s="10">
        <v>64.391250619466987</v>
      </c>
      <c r="H63" t="s">
        <v>159</v>
      </c>
      <c r="J63" s="10">
        <v>-6.9045151415601858</v>
      </c>
      <c r="L63" s="10">
        <f t="shared" si="11"/>
        <v>-3.3514064526714051</v>
      </c>
      <c r="M63">
        <f t="shared" si="8"/>
        <v>4.4523935745414582E-4</v>
      </c>
      <c r="N63">
        <f t="shared" si="9"/>
        <v>1.8018480796281867E-2</v>
      </c>
      <c r="O63" s="10">
        <f t="shared" si="13"/>
        <v>4.9365700811731142E-5</v>
      </c>
      <c r="P63" s="10" t="s">
        <v>223</v>
      </c>
      <c r="R63">
        <f t="shared" si="12"/>
        <v>3.6485935473285949</v>
      </c>
      <c r="S63">
        <f>$S$3*INDEX(Descriptors!I$5:I$53,MATCH(SingleSite_QSAR1_OPERA!$A63,Descriptors!$B$5:$B$53,0))</f>
        <v>11.89212</v>
      </c>
      <c r="T63">
        <f>$T$3*INDEX(Descriptors!L$5:L$53,MATCH(SingleSite_QSAR1_OPERA!$A63,Descriptors!$B$5:$B$53,0))</f>
        <v>-3.8843252097912573</v>
      </c>
      <c r="U63">
        <f>$U$3*INDEX(Descriptors!U$5:U$53,MATCH(SingleSite_QSAR1_OPERA!$A63,Descriptors!$B$5:$B$53,0))</f>
        <v>-2.0708112428801484</v>
      </c>
      <c r="V63">
        <f>$V$3*INDEX(Descriptors!O$5:O$53,MATCH(SingleSite_QSAR1_OPERA!$A63,Descriptors!$B$5:$B$53,0))</f>
        <v>-15.218112</v>
      </c>
      <c r="W63">
        <f>$W$3*INDEX(Descriptors!X$5:X$53,MATCH(SingleSite_QSAR1_OPERA!$A63,Descriptors!$B$5:$B$53,0))</f>
        <v>-11.799474</v>
      </c>
      <c r="X63">
        <f>$X$3*INDEX(Descriptors!Y$5:Y$53,MATCH(SingleSite_QSAR1_OPERA!$A63,Descriptors!$B$5:$B$53,0))</f>
        <v>8.7116399999999992</v>
      </c>
      <c r="Y63">
        <f>$Y$3*INDEX(Descriptors!AA$5:AA$53,MATCH(SingleSite_QSAR1_OPERA!$A63,Descriptors!$B$5:$B$53,0))</f>
        <v>24.462892000000004</v>
      </c>
      <c r="Z63">
        <f>$Z$3*INDEX(Descriptors!AB$5:AB$53,MATCH(SingleSite_QSAR1_OPERA!$A63,Descriptors!$B$5:$B$53,0))</f>
        <v>-1.2536160000000001</v>
      </c>
      <c r="AA63">
        <f>$AA$3*INDEX(Descriptors!P$5:P$53,MATCH(SingleSite_QSAR1_OPERA!$A63,Descriptors!$B$5:$B$53,0))</f>
        <v>-6.0139999999999999E-2</v>
      </c>
      <c r="AB63">
        <f>$AB$3*INDEX(Descriptors!Q$5:Q$53,MATCH(SingleSite_QSAR1_OPERA!$A63,Descriptors!$B$5:$B$53,0))</f>
        <v>0.48971999999999999</v>
      </c>
      <c r="AC63">
        <f>$AC$3*INDEX(Descriptors!R$5:R$53,MATCH(SingleSite_QSAR1_OPERA!$A63,Descriptors!$B$5:$B$53,0))</f>
        <v>-0.28560000000000002</v>
      </c>
      <c r="AD63">
        <f>$AD$3*INDEX(Descriptors!AC$5:AC$53,MATCH(SingleSite_QSAR1_OPERA!$A63,Descriptors!$B$5:$B$53,0))</f>
        <v>0</v>
      </c>
      <c r="AE63">
        <f>$AE$3*INDEX(Descriptors!AD$5:AD$53,MATCH(SingleSite_QSAR1_OPERA!$A63,Descriptors!$B$5:$B$53,0))</f>
        <v>2.1829499999999999</v>
      </c>
      <c r="AF63">
        <f>$AF$3*INDEX(Descriptors!AE$5:AE$53,MATCH(SingleSite_QSAR1_OPERA!$A63,Descriptors!$B$5:$B$53,0))</f>
        <v>-2.1446700000000001</v>
      </c>
      <c r="AG63">
        <f>$AG$3*INDEX(Descriptors!Z$5:Z$53,MATCH(SingleSite_QSAR1_OPERA!$A63,Descriptors!$B$5:$B$53,0))</f>
        <v>1.32202</v>
      </c>
    </row>
    <row r="64" spans="1:33" x14ac:dyDescent="0.3">
      <c r="A64" t="s">
        <v>328</v>
      </c>
      <c r="B64" t="s">
        <v>228</v>
      </c>
      <c r="C64" s="38" t="s">
        <v>191</v>
      </c>
      <c r="D64" t="s">
        <v>229</v>
      </c>
      <c r="E64" t="s">
        <v>418</v>
      </c>
      <c r="G64" s="10">
        <v>35.000000000000014</v>
      </c>
      <c r="H64" t="s">
        <v>159</v>
      </c>
      <c r="J64" s="10">
        <v>-6.6397563257840311</v>
      </c>
      <c r="L64" s="10">
        <f t="shared" si="11"/>
        <v>-3.1352631204843853</v>
      </c>
      <c r="M64">
        <f t="shared" si="8"/>
        <v>7.3238068051146806E-4</v>
      </c>
      <c r="N64">
        <f t="shared" si="9"/>
        <v>1.0954053029407815E-2</v>
      </c>
      <c r="O64" s="10">
        <f t="shared" si="13"/>
        <v>3.0011104190158398E-5</v>
      </c>
      <c r="P64" s="10" t="s">
        <v>223</v>
      </c>
      <c r="R64">
        <f t="shared" si="12"/>
        <v>3.8647368795156147</v>
      </c>
      <c r="S64">
        <f>$S$3*INDEX(Descriptors!I$5:I$53,MATCH(SingleSite_QSAR1_OPERA!$A64,Descriptors!$B$5:$B$53,0))</f>
        <v>11.89212</v>
      </c>
      <c r="T64">
        <f>$T$3*INDEX(Descriptors!L$5:L$53,MATCH(SingleSite_QSAR1_OPERA!$A64,Descriptors!$B$5:$B$53,0))</f>
        <v>-3.8843252097912573</v>
      </c>
      <c r="U64">
        <f>$U$3*INDEX(Descriptors!U$5:U$53,MATCH(SingleSite_QSAR1_OPERA!$A64,Descriptors!$B$5:$B$53,0))</f>
        <v>-1.8195359106931241</v>
      </c>
      <c r="V64">
        <f>$V$3*INDEX(Descriptors!O$5:O$53,MATCH(SingleSite_QSAR1_OPERA!$A64,Descriptors!$B$5:$B$53,0))</f>
        <v>-15.218112</v>
      </c>
      <c r="W64">
        <f>$W$3*INDEX(Descriptors!X$5:X$53,MATCH(SingleSite_QSAR1_OPERA!$A64,Descriptors!$B$5:$B$53,0))</f>
        <v>-11.914032000000001</v>
      </c>
      <c r="X64">
        <f>$X$3*INDEX(Descriptors!Y$5:Y$53,MATCH(SingleSite_QSAR1_OPERA!$A64,Descriptors!$B$5:$B$53,0))</f>
        <v>8.7669519999999999</v>
      </c>
      <c r="Y64">
        <f>$Y$3*INDEX(Descriptors!AA$5:AA$53,MATCH(SingleSite_QSAR1_OPERA!$A64,Descriptors!$B$5:$B$53,0))</f>
        <v>24.517906</v>
      </c>
      <c r="Z64">
        <f>$Z$3*INDEX(Descriptors!AB$5:AB$53,MATCH(SingleSite_QSAR1_OPERA!$A64,Descriptors!$B$5:$B$53,0))</f>
        <v>-1.2536160000000001</v>
      </c>
      <c r="AA64">
        <f>$AA$3*INDEX(Descriptors!P$5:P$53,MATCH(SingleSite_QSAR1_OPERA!$A64,Descriptors!$B$5:$B$53,0))</f>
        <v>-6.0139999999999999E-2</v>
      </c>
      <c r="AB64">
        <f>$AB$3*INDEX(Descriptors!Q$5:Q$53,MATCH(SingleSite_QSAR1_OPERA!$A64,Descriptors!$B$5:$B$53,0))</f>
        <v>0.48971999999999999</v>
      </c>
      <c r="AC64">
        <f>$AC$3*INDEX(Descriptors!R$5:R$53,MATCH(SingleSite_QSAR1_OPERA!$A64,Descriptors!$B$5:$B$53,0))</f>
        <v>-0.28560000000000002</v>
      </c>
      <c r="AD64">
        <f>$AD$3*INDEX(Descriptors!AC$5:AC$53,MATCH(SingleSite_QSAR1_OPERA!$A64,Descriptors!$B$5:$B$53,0))</f>
        <v>0</v>
      </c>
      <c r="AE64">
        <f>$AE$3*INDEX(Descriptors!AD$5:AD$53,MATCH(SingleSite_QSAR1_OPERA!$A64,Descriptors!$B$5:$B$53,0))</f>
        <v>2.1833999999999998</v>
      </c>
      <c r="AF64">
        <f>$AF$3*INDEX(Descriptors!AE$5:AE$53,MATCH(SingleSite_QSAR1_OPERA!$A64,Descriptors!$B$5:$B$53,0))</f>
        <v>-2.2558900000000004</v>
      </c>
      <c r="AG64">
        <f>$AG$3*INDEX(Descriptors!Z$5:Z$53,MATCH(SingleSite_QSAR1_OPERA!$A64,Descriptors!$B$5:$B$53,0))</f>
        <v>1.4018900000000001</v>
      </c>
    </row>
    <row r="65" spans="1:33" s="2" customFormat="1" x14ac:dyDescent="0.3">
      <c r="A65" s="2" t="s">
        <v>197</v>
      </c>
      <c r="B65" s="2" t="s">
        <v>198</v>
      </c>
      <c r="C65" s="43" t="s">
        <v>65</v>
      </c>
      <c r="D65" s="2" t="s">
        <v>167</v>
      </c>
      <c r="E65" s="4" t="s">
        <v>420</v>
      </c>
      <c r="F65"/>
      <c r="G65" s="10">
        <v>1.4975961139417266</v>
      </c>
      <c r="H65" t="s">
        <v>126</v>
      </c>
      <c r="I65"/>
      <c r="J65" s="10">
        <v>-3.8908717441825154</v>
      </c>
      <c r="L65" s="10">
        <f t="shared" si="11"/>
        <v>1.0809379038233065</v>
      </c>
      <c r="M65">
        <f t="shared" si="8"/>
        <v>12.048636545645385</v>
      </c>
      <c r="N65">
        <f t="shared" si="9"/>
        <v>6.658460301000537E-7</v>
      </c>
      <c r="O65" s="10">
        <f t="shared" ref="O65:O66" si="14">N65*86400</f>
        <v>5.7529097000644638E-2</v>
      </c>
      <c r="P65" t="s">
        <v>138</v>
      </c>
      <c r="Q65"/>
      <c r="R65">
        <f t="shared" si="12"/>
        <v>8.0809379038233065</v>
      </c>
      <c r="S65">
        <f>$S$3*INDEX(Descriptors!I$5:I$53,MATCH(SingleSite_QSAR1_OPERA!$A65,Descriptors!$B$5:$B$53,0))</f>
        <v>14.61082</v>
      </c>
      <c r="T65">
        <f>$T$3*INDEX(Descriptors!L$5:L$53,MATCH(SingleSite_QSAR1_OPERA!$A65,Descriptors!$B$5:$B$53,0))</f>
        <v>-0.66972327576218815</v>
      </c>
      <c r="U65">
        <f>$U$3*INDEX(Descriptors!U$5:U$53,MATCH(SingleSite_QSAR1_OPERA!$A65,Descriptors!$B$5:$B$53,0))</f>
        <v>-3.4576318204145089</v>
      </c>
      <c r="V65">
        <f>$V$3*INDEX(Descriptors!O$5:O$53,MATCH(SingleSite_QSAR1_OPERA!$A65,Descriptors!$B$5:$B$53,0))</f>
        <v>-15.143071999999998</v>
      </c>
      <c r="W65">
        <f>$W$3*INDEX(Descriptors!X$5:X$53,MATCH(SingleSite_QSAR1_OPERA!$A65,Descriptors!$B$5:$B$53,0))</f>
        <v>-8.7255009999999995</v>
      </c>
      <c r="X65">
        <f>$X$3*INDEX(Descriptors!Y$5:Y$53,MATCH(SingleSite_QSAR1_OPERA!$A65,Descriptors!$B$5:$B$53,0))</f>
        <v>6.9139999999999997</v>
      </c>
      <c r="Y65">
        <f>$Y$3*INDEX(Descriptors!AA$5:AA$53,MATCH(SingleSite_QSAR1_OPERA!$A65,Descriptors!$B$5:$B$53,0))</f>
        <v>23.931090000000001</v>
      </c>
      <c r="Z65">
        <f>$Z$3*INDEX(Descriptors!AB$5:AB$53,MATCH(SingleSite_QSAR1_OPERA!$A65,Descriptors!$B$5:$B$53,0))</f>
        <v>-1.619254</v>
      </c>
      <c r="AA65">
        <f>$AA$3*INDEX(Descriptors!P$5:P$53,MATCH(SingleSite_QSAR1_OPERA!$A65,Descriptors!$B$5:$B$53,0))</f>
        <v>2.4251300000000002</v>
      </c>
      <c r="AB65">
        <f>$AB$3*INDEX(Descriptors!Q$5:Q$53,MATCH(SingleSite_QSAR1_OPERA!$A65,Descriptors!$B$5:$B$53,0))</f>
        <v>-1.56948</v>
      </c>
      <c r="AC65">
        <f>$AC$3*INDEX(Descriptors!R$5:R$53,MATCH(SingleSite_QSAR1_OPERA!$A65,Descriptors!$B$5:$B$53,0))</f>
        <v>-0.15540000000000001</v>
      </c>
      <c r="AD65">
        <f>$AD$3*INDEX(Descriptors!AC$5:AC$53,MATCH(SingleSite_QSAR1_OPERA!$A65,Descriptors!$B$5:$B$53,0))</f>
        <v>0</v>
      </c>
      <c r="AE65">
        <f>$AE$3*INDEX(Descriptors!AD$5:AD$53,MATCH(SingleSite_QSAR1_OPERA!$A65,Descriptors!$B$5:$B$53,0))</f>
        <v>0.55034999999999989</v>
      </c>
      <c r="AF65">
        <f>$AF$3*INDEX(Descriptors!AE$5:AE$53,MATCH(SingleSite_QSAR1_OPERA!$A65,Descriptors!$B$5:$B$53,0))</f>
        <v>-0.47168000000000004</v>
      </c>
      <c r="AG65">
        <f>$AG$3*INDEX(Descriptors!Z$5:Z$53,MATCH(SingleSite_QSAR1_OPERA!$A65,Descriptors!$B$5:$B$53,0))</f>
        <v>0.15729000000000001</v>
      </c>
    </row>
    <row r="66" spans="1:33" x14ac:dyDescent="0.3">
      <c r="A66" t="s">
        <v>199</v>
      </c>
      <c r="B66" t="s">
        <v>200</v>
      </c>
      <c r="C66" s="40" t="s">
        <v>65</v>
      </c>
      <c r="D66" s="50" t="s">
        <v>170</v>
      </c>
      <c r="E66" s="4" t="s">
        <v>420</v>
      </c>
      <c r="G66" s="10">
        <v>4.8056788580189451</v>
      </c>
      <c r="H66" t="s">
        <v>126</v>
      </c>
      <c r="J66" s="10">
        <v>-4.3972317852057898</v>
      </c>
      <c r="L66" s="10">
        <f t="shared" si="11"/>
        <v>0.19760977731043639</v>
      </c>
      <c r="M66">
        <f t="shared" si="8"/>
        <v>1.576194389569386</v>
      </c>
      <c r="N66">
        <f t="shared" si="9"/>
        <v>5.0898143434123949E-6</v>
      </c>
      <c r="O66" s="10">
        <f t="shared" si="14"/>
        <v>0.43975995927083095</v>
      </c>
      <c r="P66" t="s">
        <v>138</v>
      </c>
      <c r="R66">
        <f t="shared" si="12"/>
        <v>7.1976097773104364</v>
      </c>
      <c r="S66">
        <f>$S$3*INDEX(Descriptors!I$5:I$53,MATCH(SingleSite_QSAR1_OPERA!$A66,Descriptors!$B$5:$B$53,0))</f>
        <v>14.628359999999999</v>
      </c>
      <c r="T66">
        <f>$T$3*INDEX(Descriptors!L$5:L$53,MATCH(SingleSite_QSAR1_OPERA!$A66,Descriptors!$B$5:$B$53,0))</f>
        <v>-0.66972327576218815</v>
      </c>
      <c r="U66">
        <f>$U$3*INDEX(Descriptors!U$5:U$53,MATCH(SingleSite_QSAR1_OPERA!$A66,Descriptors!$B$5:$B$53,0))</f>
        <v>-4.1375949469273783</v>
      </c>
      <c r="V66">
        <f>$V$3*INDEX(Descriptors!O$5:O$53,MATCH(SingleSite_QSAR1_OPERA!$A66,Descriptors!$B$5:$B$53,0))</f>
        <v>-15.143071999999998</v>
      </c>
      <c r="W66">
        <f>$W$3*INDEX(Descriptors!X$5:X$53,MATCH(SingleSite_QSAR1_OPERA!$A66,Descriptors!$B$5:$B$53,0))</f>
        <v>-10.081104</v>
      </c>
      <c r="X66">
        <f>$X$3*INDEX(Descriptors!Y$5:Y$53,MATCH(SingleSite_QSAR1_OPERA!$A66,Descriptors!$B$5:$B$53,0))</f>
        <v>7.7782499999999999</v>
      </c>
      <c r="Y66">
        <f>$Y$3*INDEX(Descriptors!AA$5:AA$53,MATCH(SingleSite_QSAR1_OPERA!$A66,Descriptors!$B$5:$B$53,0))</f>
        <v>24.224498000000001</v>
      </c>
      <c r="Z66">
        <f>$Z$3*INDEX(Descriptors!AB$5:AB$53,MATCH(SingleSite_QSAR1_OPERA!$A66,Descriptors!$B$5:$B$53,0))</f>
        <v>-1.619254</v>
      </c>
      <c r="AA66">
        <f>$AA$3*INDEX(Descriptors!P$5:P$53,MATCH(SingleSite_QSAR1_OPERA!$A66,Descriptors!$B$5:$B$53,0))</f>
        <v>2.4251300000000002</v>
      </c>
      <c r="AB66">
        <f>$AB$3*INDEX(Descriptors!Q$5:Q$53,MATCH(SingleSite_QSAR1_OPERA!$A66,Descriptors!$B$5:$B$53,0))</f>
        <v>-1.56948</v>
      </c>
      <c r="AC66">
        <f>$AC$3*INDEX(Descriptors!R$5:R$53,MATCH(SingleSite_QSAR1_OPERA!$A66,Descriptors!$B$5:$B$53,0))</f>
        <v>-0.15540000000000001</v>
      </c>
      <c r="AD66">
        <f>$AD$3*INDEX(Descriptors!AC$5:AC$53,MATCH(SingleSite_QSAR1_OPERA!$A66,Descriptors!$B$5:$B$53,0))</f>
        <v>0</v>
      </c>
      <c r="AE66">
        <f>$AE$3*INDEX(Descriptors!AD$5:AD$53,MATCH(SingleSite_QSAR1_OPERA!$A66,Descriptors!$B$5:$B$53,0))</f>
        <v>0.55094999999999994</v>
      </c>
      <c r="AF66">
        <f>$AF$3*INDEX(Descriptors!AE$5:AE$53,MATCH(SingleSite_QSAR1_OPERA!$A66,Descriptors!$B$5:$B$53,0))</f>
        <v>-0.58491000000000004</v>
      </c>
      <c r="AG66">
        <f>$AG$3*INDEX(Descriptors!Z$5:Z$53,MATCH(SingleSite_QSAR1_OPERA!$A66,Descriptors!$B$5:$B$53,0))</f>
        <v>0.24696000000000001</v>
      </c>
    </row>
    <row r="67" spans="1:33" x14ac:dyDescent="0.3">
      <c r="A67" t="s">
        <v>230</v>
      </c>
      <c r="B67" t="s">
        <v>203</v>
      </c>
      <c r="C67" s="40" t="s">
        <v>65</v>
      </c>
      <c r="D67" t="s">
        <v>204</v>
      </c>
      <c r="E67" s="4" t="s">
        <v>420</v>
      </c>
      <c r="G67" s="10">
        <v>7.1224769657211633</v>
      </c>
      <c r="H67" t="s">
        <v>126</v>
      </c>
      <c r="J67" s="10">
        <v>-4.5681080931160967</v>
      </c>
      <c r="L67" s="10">
        <f t="shared" si="11"/>
        <v>-1.9618794464223654E-2</v>
      </c>
      <c r="M67">
        <f t="shared" si="8"/>
        <v>0.95583120657870402</v>
      </c>
      <c r="N67">
        <f t="shared" si="9"/>
        <v>8.3932568395127205E-6</v>
      </c>
      <c r="O67" s="15">
        <f t="shared" ref="O67:O73" si="15">N67*24*60</f>
        <v>1.2086289848898318E-2</v>
      </c>
      <c r="P67" t="s">
        <v>134</v>
      </c>
      <c r="Q67" s="2"/>
      <c r="R67">
        <f t="shared" si="12"/>
        <v>6.9803812055357763</v>
      </c>
      <c r="S67">
        <f>$S$3*INDEX(Descriptors!I$5:I$53,MATCH(SingleSite_QSAR1_OPERA!$A67,Descriptors!$B$5:$B$53,0))</f>
        <v>14.628359999999999</v>
      </c>
      <c r="T67">
        <f>$T$3*INDEX(Descriptors!L$5:L$53,MATCH(SingleSite_QSAR1_OPERA!$A67,Descriptors!$B$5:$B$53,0))</f>
        <v>-0.66972327576218815</v>
      </c>
      <c r="U67">
        <f>$U$3*INDEX(Descriptors!U$5:U$53,MATCH(SingleSite_QSAR1_OPERA!$A67,Descriptors!$B$5:$B$53,0))</f>
        <v>-4.368338518702032</v>
      </c>
      <c r="V67">
        <f>$V$3*INDEX(Descriptors!O$5:O$53,MATCH(SingleSite_QSAR1_OPERA!$A67,Descriptors!$B$5:$B$53,0))</f>
        <v>-15.143071999999998</v>
      </c>
      <c r="W67">
        <f>$W$3*INDEX(Descriptors!X$5:X$53,MATCH(SingleSite_QSAR1_OPERA!$A67,Descriptors!$B$5:$B$53,0))</f>
        <v>-10.443871000000001</v>
      </c>
      <c r="X67">
        <f>$X$3*INDEX(Descriptors!Y$5:Y$53,MATCH(SingleSite_QSAR1_OPERA!$A67,Descriptors!$B$5:$B$53,0))</f>
        <v>8.0340679999999995</v>
      </c>
      <c r="Y67">
        <f>$Y$3*INDEX(Descriptors!AA$5:AA$53,MATCH(SingleSite_QSAR1_OPERA!$A67,Descriptors!$B$5:$B$53,0))</f>
        <v>24.371202</v>
      </c>
      <c r="Z67">
        <f>$Z$3*INDEX(Descriptors!AB$5:AB$53,MATCH(SingleSite_QSAR1_OPERA!$A67,Descriptors!$B$5:$B$53,0))</f>
        <v>-1.619254</v>
      </c>
      <c r="AA67">
        <f>$AA$3*INDEX(Descriptors!P$5:P$53,MATCH(SingleSite_QSAR1_OPERA!$A67,Descriptors!$B$5:$B$53,0))</f>
        <v>2.4251300000000002</v>
      </c>
      <c r="AB67">
        <f>$AB$3*INDEX(Descriptors!Q$5:Q$53,MATCH(SingleSite_QSAR1_OPERA!$A67,Descriptors!$B$5:$B$53,0))</f>
        <v>-1.56948</v>
      </c>
      <c r="AC67">
        <f>$AC$3*INDEX(Descriptors!R$5:R$53,MATCH(SingleSite_QSAR1_OPERA!$A67,Descriptors!$B$5:$B$53,0))</f>
        <v>-0.15540000000000001</v>
      </c>
      <c r="AD67">
        <f>$AD$3*INDEX(Descriptors!AC$5:AC$53,MATCH(SingleSite_QSAR1_OPERA!$A67,Descriptors!$B$5:$B$53,0))</f>
        <v>0</v>
      </c>
      <c r="AE67">
        <f>$AE$3*INDEX(Descriptors!AD$5:AD$53,MATCH(SingleSite_QSAR1_OPERA!$A67,Descriptors!$B$5:$B$53,0))</f>
        <v>0.55094999999999994</v>
      </c>
      <c r="AF67">
        <f>$AF$3*INDEX(Descriptors!AE$5:AE$53,MATCH(SingleSite_QSAR1_OPERA!$A67,Descriptors!$B$5:$B$53,0))</f>
        <v>-0.70082000000000011</v>
      </c>
      <c r="AG67">
        <f>$AG$3*INDEX(Descriptors!Z$5:Z$53,MATCH(SingleSite_QSAR1_OPERA!$A67,Descriptors!$B$5:$B$53,0))</f>
        <v>0.33663000000000004</v>
      </c>
    </row>
    <row r="68" spans="1:33" x14ac:dyDescent="0.3">
      <c r="A68" t="s">
        <v>231</v>
      </c>
      <c r="B68" t="s">
        <v>232</v>
      </c>
      <c r="C68" s="40" t="s">
        <v>65</v>
      </c>
      <c r="D68" t="s">
        <v>163</v>
      </c>
      <c r="E68" s="4" t="s">
        <v>420</v>
      </c>
      <c r="G68" s="10">
        <v>8.4051769342979927</v>
      </c>
      <c r="H68" t="s">
        <v>126</v>
      </c>
      <c r="J68" s="10">
        <v>-4.6400238997677743</v>
      </c>
      <c r="L68" s="10">
        <f t="shared" si="11"/>
        <v>5.9816023220454539E-2</v>
      </c>
      <c r="M68">
        <f t="shared" si="8"/>
        <v>1.1476673411520881</v>
      </c>
      <c r="N68">
        <f t="shared" si="9"/>
        <v>6.9902980806118988E-6</v>
      </c>
      <c r="O68" s="15">
        <f t="shared" si="15"/>
        <v>1.0066029236081134E-2</v>
      </c>
      <c r="P68" t="s">
        <v>134</v>
      </c>
      <c r="R68">
        <f t="shared" si="12"/>
        <v>7.0598160232204545</v>
      </c>
      <c r="S68">
        <f>$S$3*INDEX(Descriptors!I$5:I$53,MATCH(SingleSite_QSAR1_OPERA!$A68,Descriptors!$B$5:$B$53,0))</f>
        <v>14.628359999999999</v>
      </c>
      <c r="T68">
        <f>$T$3*INDEX(Descriptors!L$5:L$53,MATCH(SingleSite_QSAR1_OPERA!$A68,Descriptors!$B$5:$B$53,0))</f>
        <v>-0.66972327576218815</v>
      </c>
      <c r="U68">
        <f>$U$3*INDEX(Descriptors!U$5:U$53,MATCH(SingleSite_QSAR1_OPERA!$A68,Descriptors!$B$5:$B$53,0))</f>
        <v>-4.2751127010173571</v>
      </c>
      <c r="V68">
        <f>$V$3*INDEX(Descriptors!O$5:O$53,MATCH(SingleSite_QSAR1_OPERA!$A68,Descriptors!$B$5:$B$53,0))</f>
        <v>-15.143071999999998</v>
      </c>
      <c r="W68">
        <f>$W$3*INDEX(Descriptors!X$5:X$53,MATCH(SingleSite_QSAR1_OPERA!$A68,Descriptors!$B$5:$B$53,0))</f>
        <v>-10.615708000000001</v>
      </c>
      <c r="X68">
        <f>$X$3*INDEX(Descriptors!Y$5:Y$53,MATCH(SingleSite_QSAR1_OPERA!$A68,Descriptors!$B$5:$B$53,0))</f>
        <v>8.1446919999999992</v>
      </c>
      <c r="Y68">
        <f>$Y$3*INDEX(Descriptors!AA$5:AA$53,MATCH(SingleSite_QSAR1_OPERA!$A68,Descriptors!$B$5:$B$53,0))</f>
        <v>24.444554</v>
      </c>
      <c r="Z68">
        <f>$Z$3*INDEX(Descriptors!AB$5:AB$53,MATCH(SingleSite_QSAR1_OPERA!$A68,Descriptors!$B$5:$B$53,0))</f>
        <v>-1.619254</v>
      </c>
      <c r="AA68">
        <f>$AA$3*INDEX(Descriptors!P$5:P$53,MATCH(SingleSite_QSAR1_OPERA!$A68,Descriptors!$B$5:$B$53,0))</f>
        <v>2.4251300000000002</v>
      </c>
      <c r="AB68">
        <f>$AB$3*INDEX(Descriptors!Q$5:Q$53,MATCH(SingleSite_QSAR1_OPERA!$A68,Descriptors!$B$5:$B$53,0))</f>
        <v>-1.56948</v>
      </c>
      <c r="AC68">
        <f>$AC$3*INDEX(Descriptors!R$5:R$53,MATCH(SingleSite_QSAR1_OPERA!$A68,Descriptors!$B$5:$B$53,0))</f>
        <v>-0.15540000000000001</v>
      </c>
      <c r="AD68">
        <f>$AD$3*INDEX(Descriptors!AC$5:AC$53,MATCH(SingleSite_QSAR1_OPERA!$A68,Descriptors!$B$5:$B$53,0))</f>
        <v>0</v>
      </c>
      <c r="AE68">
        <f>$AE$3*INDEX(Descriptors!AD$5:AD$53,MATCH(SingleSite_QSAR1_OPERA!$A68,Descriptors!$B$5:$B$53,0))</f>
        <v>0.55094999999999994</v>
      </c>
      <c r="AF68">
        <f>$AF$3*INDEX(Descriptors!AE$5:AE$53,MATCH(SingleSite_QSAR1_OPERA!$A68,Descriptors!$B$5:$B$53,0))</f>
        <v>-0.81740000000000002</v>
      </c>
      <c r="AG68">
        <f>$AG$3*INDEX(Descriptors!Z$5:Z$53,MATCH(SingleSite_QSAR1_OPERA!$A68,Descriptors!$B$5:$B$53,0))</f>
        <v>0.42728000000000005</v>
      </c>
    </row>
    <row r="69" spans="1:33" x14ac:dyDescent="0.3">
      <c r="A69" t="s">
        <v>233</v>
      </c>
      <c r="B69" t="s">
        <v>234</v>
      </c>
      <c r="C69" s="40" t="s">
        <v>65</v>
      </c>
      <c r="D69" t="s">
        <v>235</v>
      </c>
      <c r="E69" s="4" t="s">
        <v>420</v>
      </c>
      <c r="G69" s="10">
        <v>9.8248092811777745</v>
      </c>
      <c r="H69" t="s">
        <v>126</v>
      </c>
      <c r="J69" s="10">
        <v>-4.7078011683435559</v>
      </c>
      <c r="L69" s="10">
        <f t="shared" si="11"/>
        <v>0.34069014507304551</v>
      </c>
      <c r="M69">
        <f t="shared" si="8"/>
        <v>2.1912409986305277</v>
      </c>
      <c r="N69">
        <f t="shared" si="9"/>
        <v>3.6611841495528306E-6</v>
      </c>
      <c r="O69" s="15">
        <f t="shared" si="15"/>
        <v>5.272105175356076E-3</v>
      </c>
      <c r="P69" t="s">
        <v>134</v>
      </c>
      <c r="R69">
        <f t="shared" si="12"/>
        <v>7.3406901450730455</v>
      </c>
      <c r="S69">
        <f>$S$3*INDEX(Descriptors!I$5:I$53,MATCH(SingleSite_QSAR1_OPERA!$A69,Descriptors!$B$5:$B$53,0))</f>
        <v>14.628359999999999</v>
      </c>
      <c r="T69">
        <f>$T$3*INDEX(Descriptors!L$5:L$53,MATCH(SingleSite_QSAR1_OPERA!$A69,Descriptors!$B$5:$B$53,0))</f>
        <v>-0.66972327576218815</v>
      </c>
      <c r="U69">
        <f>$U$3*INDEX(Descriptors!U$5:U$53,MATCH(SingleSite_QSAR1_OPERA!$A69,Descriptors!$B$5:$B$53,0))</f>
        <v>-3.9813395791647745</v>
      </c>
      <c r="V69">
        <f>$V$3*INDEX(Descriptors!O$5:O$53,MATCH(SingleSite_QSAR1_OPERA!$A69,Descriptors!$B$5:$B$53,0))</f>
        <v>-15.143071999999998</v>
      </c>
      <c r="W69">
        <f>$W$3*INDEX(Descriptors!X$5:X$53,MATCH(SingleSite_QSAR1_OPERA!$A69,Descriptors!$B$5:$B$53,0))</f>
        <v>-10.711173</v>
      </c>
      <c r="X69">
        <f>$X$3*INDEX(Descriptors!Y$5:Y$53,MATCH(SingleSite_QSAR1_OPERA!$A69,Descriptors!$B$5:$B$53,0))</f>
        <v>8.2000039999999998</v>
      </c>
      <c r="Y69">
        <f>$Y$3*INDEX(Descriptors!AA$5:AA$53,MATCH(SingleSite_QSAR1_OPERA!$A69,Descriptors!$B$5:$B$53,0))</f>
        <v>24.499568000000004</v>
      </c>
      <c r="Z69">
        <f>$Z$3*INDEX(Descriptors!AB$5:AB$53,MATCH(SingleSite_QSAR1_OPERA!$A69,Descriptors!$B$5:$B$53,0))</f>
        <v>-1.619254</v>
      </c>
      <c r="AA69">
        <f>$AA$3*INDEX(Descriptors!P$5:P$53,MATCH(SingleSite_QSAR1_OPERA!$A69,Descriptors!$B$5:$B$53,0))</f>
        <v>2.4251300000000002</v>
      </c>
      <c r="AB69">
        <f>$AB$3*INDEX(Descriptors!Q$5:Q$53,MATCH(SingleSite_QSAR1_OPERA!$A69,Descriptors!$B$5:$B$53,0))</f>
        <v>-1.56948</v>
      </c>
      <c r="AC69">
        <f>$AC$3*INDEX(Descriptors!R$5:R$53,MATCH(SingleSite_QSAR1_OPERA!$A69,Descriptors!$B$5:$B$53,0))</f>
        <v>-0.15540000000000001</v>
      </c>
      <c r="AD69">
        <f>$AD$3*INDEX(Descriptors!AC$5:AC$53,MATCH(SingleSite_QSAR1_OPERA!$A69,Descriptors!$B$5:$B$53,0))</f>
        <v>0</v>
      </c>
      <c r="AE69">
        <f>$AE$3*INDEX(Descriptors!AD$5:AD$53,MATCH(SingleSite_QSAR1_OPERA!$A69,Descriptors!$B$5:$B$53,0))</f>
        <v>0.55094999999999994</v>
      </c>
      <c r="AF69">
        <f>$AF$3*INDEX(Descriptors!AE$5:AE$53,MATCH(SingleSite_QSAR1_OPERA!$A69,Descriptors!$B$5:$B$53,0))</f>
        <v>-0.93532000000000015</v>
      </c>
      <c r="AG69">
        <f>$AG$3*INDEX(Descriptors!Z$5:Z$53,MATCH(SingleSite_QSAR1_OPERA!$A69,Descriptors!$B$5:$B$53,0))</f>
        <v>0.51744000000000001</v>
      </c>
    </row>
    <row r="70" spans="1:33" x14ac:dyDescent="0.3">
      <c r="A70" t="s">
        <v>236</v>
      </c>
      <c r="B70" t="s">
        <v>237</v>
      </c>
      <c r="C70" s="40" t="s">
        <v>65</v>
      </c>
      <c r="D70" t="s">
        <v>238</v>
      </c>
      <c r="E70" s="4" t="s">
        <v>420</v>
      </c>
      <c r="G70" s="10">
        <v>10.94826459302282</v>
      </c>
      <c r="H70" t="s">
        <v>126</v>
      </c>
      <c r="J70" s="10">
        <v>-4.7548223244322099</v>
      </c>
      <c r="L70" s="10">
        <f t="shared" si="11"/>
        <v>0.26913905060592036</v>
      </c>
      <c r="M70">
        <f t="shared" si="8"/>
        <v>1.8583993744509573</v>
      </c>
      <c r="N70">
        <f t="shared" si="9"/>
        <v>4.316906754451836E-6</v>
      </c>
      <c r="O70" s="15">
        <f t="shared" si="15"/>
        <v>6.2163457264106442E-3</v>
      </c>
      <c r="P70" t="s">
        <v>134</v>
      </c>
      <c r="R70">
        <f t="shared" si="12"/>
        <v>7.2691390506059204</v>
      </c>
      <c r="S70">
        <f>$S$3*INDEX(Descriptors!I$5:I$53,MATCH(SingleSite_QSAR1_OPERA!$A70,Descriptors!$B$5:$B$53,0))</f>
        <v>14.628359999999999</v>
      </c>
      <c r="T70">
        <f>$T$3*INDEX(Descriptors!L$5:L$53,MATCH(SingleSite_QSAR1_OPERA!$A70,Descriptors!$B$5:$B$53,0))</f>
        <v>-0.66972327576218815</v>
      </c>
      <c r="U70">
        <f>$U$3*INDEX(Descriptors!U$5:U$53,MATCH(SingleSite_QSAR1_OPERA!$A70,Descriptors!$B$5:$B$53,0))</f>
        <v>-4.0308436736319022</v>
      </c>
      <c r="V70">
        <f>$V$3*INDEX(Descriptors!O$5:O$53,MATCH(SingleSite_QSAR1_OPERA!$A70,Descriptors!$B$5:$B$53,0))</f>
        <v>-15.143071999999998</v>
      </c>
      <c r="W70">
        <f>$W$3*INDEX(Descriptors!X$5:X$53,MATCH(SingleSite_QSAR1_OPERA!$A70,Descriptors!$B$5:$B$53,0))</f>
        <v>-10.768451999999998</v>
      </c>
      <c r="X70">
        <f>$X$3*INDEX(Descriptors!Y$5:Y$53,MATCH(SingleSite_QSAR1_OPERA!$A70,Descriptors!$B$5:$B$53,0))</f>
        <v>8.2276599999999984</v>
      </c>
      <c r="Y70">
        <f>$Y$3*INDEX(Descriptors!AA$5:AA$53,MATCH(SingleSite_QSAR1_OPERA!$A70,Descriptors!$B$5:$B$53,0))</f>
        <v>24.536244000000003</v>
      </c>
      <c r="Z70">
        <f>$Z$3*INDEX(Descriptors!AB$5:AB$53,MATCH(SingleSite_QSAR1_OPERA!$A70,Descriptors!$B$5:$B$53,0))</f>
        <v>-1.619254</v>
      </c>
      <c r="AA70">
        <f>$AA$3*INDEX(Descriptors!P$5:P$53,MATCH(SingleSite_QSAR1_OPERA!$A70,Descriptors!$B$5:$B$53,0))</f>
        <v>2.4251300000000002</v>
      </c>
      <c r="AB70">
        <f>$AB$3*INDEX(Descriptors!Q$5:Q$53,MATCH(SingleSite_QSAR1_OPERA!$A70,Descriptors!$B$5:$B$53,0))</f>
        <v>-1.56948</v>
      </c>
      <c r="AC70">
        <f>$AC$3*INDEX(Descriptors!R$5:R$53,MATCH(SingleSite_QSAR1_OPERA!$A70,Descriptors!$B$5:$B$53,0))</f>
        <v>-0.15540000000000001</v>
      </c>
      <c r="AD70">
        <f>$AD$3*INDEX(Descriptors!AC$5:AC$53,MATCH(SingleSite_QSAR1_OPERA!$A70,Descriptors!$B$5:$B$53,0))</f>
        <v>0</v>
      </c>
      <c r="AE70">
        <f>$AE$3*INDEX(Descriptors!AD$5:AD$53,MATCH(SingleSite_QSAR1_OPERA!$A70,Descriptors!$B$5:$B$53,0))</f>
        <v>0.55094999999999994</v>
      </c>
      <c r="AF70">
        <f>$AF$3*INDEX(Descriptors!AE$5:AE$53,MATCH(SingleSite_QSAR1_OPERA!$A70,Descriptors!$B$5:$B$53,0))</f>
        <v>-1.0545800000000001</v>
      </c>
      <c r="AG70">
        <f>$AG$3*INDEX(Descriptors!Z$5:Z$53,MATCH(SingleSite_QSAR1_OPERA!$A70,Descriptors!$B$5:$B$53,0))</f>
        <v>0.60760000000000003</v>
      </c>
    </row>
    <row r="71" spans="1:33" x14ac:dyDescent="0.3">
      <c r="A71" t="s">
        <v>239</v>
      </c>
      <c r="B71" t="s">
        <v>240</v>
      </c>
      <c r="C71" s="40" t="s">
        <v>65</v>
      </c>
      <c r="D71" t="s">
        <v>241</v>
      </c>
      <c r="E71" s="4" t="s">
        <v>420</v>
      </c>
      <c r="G71" s="10">
        <v>14.394195093500096</v>
      </c>
      <c r="H71" t="s">
        <v>126</v>
      </c>
      <c r="J71" s="10">
        <v>-4.8736644243773855</v>
      </c>
      <c r="L71" s="10">
        <f t="shared" si="11"/>
        <v>0.39988194611949801</v>
      </c>
      <c r="M71">
        <f t="shared" si="8"/>
        <v>2.5112037204625719</v>
      </c>
      <c r="N71">
        <f t="shared" si="9"/>
        <v>3.1946977247065511E-6</v>
      </c>
      <c r="O71" s="15">
        <f t="shared" si="15"/>
        <v>4.6003647235774332E-3</v>
      </c>
      <c r="P71" t="s">
        <v>134</v>
      </c>
      <c r="R71">
        <f t="shared" si="12"/>
        <v>7.399881946119498</v>
      </c>
      <c r="S71">
        <f>$S$3*INDEX(Descriptors!I$5:I$53,MATCH(SingleSite_QSAR1_OPERA!$A71,Descriptors!$B$5:$B$53,0))</f>
        <v>14.628359999999999</v>
      </c>
      <c r="T71">
        <f>$T$3*INDEX(Descriptors!L$5:L$53,MATCH(SingleSite_QSAR1_OPERA!$A71,Descriptors!$B$5:$B$53,0))</f>
        <v>-0.66972327576218815</v>
      </c>
      <c r="U71">
        <f>$U$3*INDEX(Descriptors!U$5:U$53,MATCH(SingleSite_QSAR1_OPERA!$A71,Descriptors!$B$5:$B$53,0))</f>
        <v>-3.9284177781183218</v>
      </c>
      <c r="V71">
        <f>$V$3*INDEX(Descriptors!O$5:O$53,MATCH(SingleSite_QSAR1_OPERA!$A71,Descriptors!$B$5:$B$53,0))</f>
        <v>-15.143071999999998</v>
      </c>
      <c r="W71">
        <f>$W$3*INDEX(Descriptors!X$5:X$53,MATCH(SingleSite_QSAR1_OPERA!$A71,Descriptors!$B$5:$B$53,0))</f>
        <v>-10.749358999999998</v>
      </c>
      <c r="X71">
        <f>$X$3*INDEX(Descriptors!Y$5:Y$53,MATCH(SingleSite_QSAR1_OPERA!$A71,Descriptors!$B$5:$B$53,0))</f>
        <v>8.2829719999999991</v>
      </c>
      <c r="Y71">
        <f>$Y$3*INDEX(Descriptors!AA$5:AA$53,MATCH(SingleSite_QSAR1_OPERA!$A71,Descriptors!$B$5:$B$53,0))</f>
        <v>24.609596000000003</v>
      </c>
      <c r="Z71">
        <f>$Z$3*INDEX(Descriptors!AB$5:AB$53,MATCH(SingleSite_QSAR1_OPERA!$A71,Descriptors!$B$5:$B$53,0))</f>
        <v>-1.619254</v>
      </c>
      <c r="AA71">
        <f>$AA$3*INDEX(Descriptors!P$5:P$53,MATCH(SingleSite_QSAR1_OPERA!$A71,Descriptors!$B$5:$B$53,0))</f>
        <v>2.4251300000000002</v>
      </c>
      <c r="AB71">
        <f>$AB$3*INDEX(Descriptors!Q$5:Q$53,MATCH(SingleSite_QSAR1_OPERA!$A71,Descriptors!$B$5:$B$53,0))</f>
        <v>-1.56948</v>
      </c>
      <c r="AC71">
        <f>$AC$3*INDEX(Descriptors!R$5:R$53,MATCH(SingleSite_QSAR1_OPERA!$A71,Descriptors!$B$5:$B$53,0))</f>
        <v>-0.15540000000000001</v>
      </c>
      <c r="AD71">
        <f>$AD$3*INDEX(Descriptors!AC$5:AC$53,MATCH(SingleSite_QSAR1_OPERA!$A71,Descriptors!$B$5:$B$53,0))</f>
        <v>0</v>
      </c>
      <c r="AE71">
        <f>$AE$3*INDEX(Descriptors!AD$5:AD$53,MATCH(SingleSite_QSAR1_OPERA!$A71,Descriptors!$B$5:$B$53,0))</f>
        <v>0.55094999999999994</v>
      </c>
      <c r="AF71">
        <f>$AF$3*INDEX(Descriptors!AE$5:AE$53,MATCH(SingleSite_QSAR1_OPERA!$A71,Descriptors!$B$5:$B$53,0))</f>
        <v>-1.5356400000000001</v>
      </c>
      <c r="AG71">
        <f>$AG$3*INDEX(Descriptors!Z$5:Z$53,MATCH(SingleSite_QSAR1_OPERA!$A71,Descriptors!$B$5:$B$53,0))</f>
        <v>0.96922000000000008</v>
      </c>
    </row>
    <row r="72" spans="1:33" x14ac:dyDescent="0.3">
      <c r="A72" t="s">
        <v>242</v>
      </c>
      <c r="B72" t="s">
        <v>243</v>
      </c>
      <c r="C72" t="s">
        <v>244</v>
      </c>
      <c r="D72" s="50" t="s">
        <v>170</v>
      </c>
      <c r="E72" s="4" t="s">
        <v>420</v>
      </c>
      <c r="G72" s="10">
        <v>2.9299849209291629</v>
      </c>
      <c r="H72" t="s">
        <v>159</v>
      </c>
      <c r="J72" s="10">
        <v>-5.5625536667113771</v>
      </c>
      <c r="L72" s="10">
        <f t="shared" si="11"/>
        <v>-0.7377358755158685</v>
      </c>
      <c r="M72">
        <f t="shared" si="8"/>
        <v>0.18292123483535846</v>
      </c>
      <c r="N72">
        <f t="shared" si="9"/>
        <v>4.3857875873499499E-5</v>
      </c>
      <c r="O72" s="15">
        <f t="shared" si="15"/>
        <v>6.3155341257839281E-2</v>
      </c>
      <c r="P72" t="s">
        <v>134</v>
      </c>
      <c r="R72">
        <f t="shared" si="12"/>
        <v>6.2622641244841315</v>
      </c>
      <c r="S72">
        <f>$S$3*INDEX(Descriptors!I$5:I$53,MATCH(SingleSite_QSAR1_OPERA!$A72,Descriptors!$B$5:$B$53,0))</f>
        <v>14.04954</v>
      </c>
      <c r="T72">
        <f>$T$3*INDEX(Descriptors!L$5:L$53,MATCH(SingleSite_QSAR1_OPERA!$A72,Descriptors!$B$5:$B$53,0))</f>
        <v>-0.75673892858849723</v>
      </c>
      <c r="U72">
        <f>$U$3*INDEX(Descriptors!U$5:U$53,MATCH(SingleSite_QSAR1_OPERA!$A72,Descriptors!$B$5:$B$53,0))</f>
        <v>-4.1375949469273783</v>
      </c>
      <c r="V72">
        <f>$V$3*INDEX(Descriptors!O$5:O$53,MATCH(SingleSite_QSAR1_OPERA!$A72,Descriptors!$B$5:$B$53,0))</f>
        <v>-16.163615999999998</v>
      </c>
      <c r="W72">
        <f>$W$3*INDEX(Descriptors!X$5:X$53,MATCH(SingleSite_QSAR1_OPERA!$A72,Descriptors!$B$5:$B$53,0))</f>
        <v>-10.081104</v>
      </c>
      <c r="X72">
        <f>$X$3*INDEX(Descriptors!Y$5:Y$53,MATCH(SingleSite_QSAR1_OPERA!$A72,Descriptors!$B$5:$B$53,0))</f>
        <v>7.7782499999999999</v>
      </c>
      <c r="Y72">
        <f>$Y$3*INDEX(Descriptors!AA$5:AA$53,MATCH(SingleSite_QSAR1_OPERA!$A72,Descriptors!$B$5:$B$53,0))</f>
        <v>25.013032000000003</v>
      </c>
      <c r="Z72">
        <f>$Z$3*INDEX(Descriptors!AB$5:AB$53,MATCH(SingleSite_QSAR1_OPERA!$A72,Descriptors!$B$5:$B$53,0))</f>
        <v>-1.619254</v>
      </c>
      <c r="AA72">
        <f>$AA$3*INDEX(Descriptors!P$5:P$53,MATCH(SingleSite_QSAR1_OPERA!$A72,Descriptors!$B$5:$B$53,0))</f>
        <v>2.1461300000000003</v>
      </c>
      <c r="AB72">
        <f>$AB$3*INDEX(Descriptors!Q$5:Q$53,MATCH(SingleSite_QSAR1_OPERA!$A72,Descriptors!$B$5:$B$53,0))</f>
        <v>-1.3525599999999998</v>
      </c>
      <c r="AC72">
        <f>$AC$3*INDEX(Descriptors!R$5:R$53,MATCH(SingleSite_QSAR1_OPERA!$A72,Descriptors!$B$5:$B$53,0))</f>
        <v>-0.15372000000000002</v>
      </c>
      <c r="AD72">
        <f>$AD$3*INDEX(Descriptors!AC$5:AC$53,MATCH(SingleSite_QSAR1_OPERA!$A72,Descriptors!$B$5:$B$53,0))</f>
        <v>0</v>
      </c>
      <c r="AE72">
        <f>$AE$3*INDEX(Descriptors!AD$5:AD$53,MATCH(SingleSite_QSAR1_OPERA!$A72,Descriptors!$B$5:$B$53,0))</f>
        <v>0.69779999999999998</v>
      </c>
      <c r="AF72">
        <f>$AF$3*INDEX(Descriptors!AE$5:AE$53,MATCH(SingleSite_QSAR1_OPERA!$A72,Descriptors!$B$5:$B$53,0))</f>
        <v>-0.70886000000000005</v>
      </c>
      <c r="AG72">
        <f>$AG$3*INDEX(Descriptors!Z$5:Z$53,MATCH(SingleSite_QSAR1_OPERA!$A72,Descriptors!$B$5:$B$53,0))</f>
        <v>0.24696000000000001</v>
      </c>
    </row>
    <row r="73" spans="1:33" x14ac:dyDescent="0.3">
      <c r="A73" t="s">
        <v>245</v>
      </c>
      <c r="B73" t="s">
        <v>246</v>
      </c>
      <c r="C73" t="s">
        <v>247</v>
      </c>
      <c r="D73" s="50" t="s">
        <v>170</v>
      </c>
      <c r="E73" s="4" t="s">
        <v>420</v>
      </c>
      <c r="G73" s="10">
        <v>6.0819105240415974</v>
      </c>
      <c r="H73" t="s">
        <v>159</v>
      </c>
      <c r="J73" s="10">
        <v>-5.8797283080276559</v>
      </c>
      <c r="L73" s="10">
        <f t="shared" si="11"/>
        <v>0.16649249208511385</v>
      </c>
      <c r="M73">
        <f t="shared" si="8"/>
        <v>1.4672107221175033</v>
      </c>
      <c r="N73">
        <f t="shared" si="9"/>
        <v>5.4678831684505026E-6</v>
      </c>
      <c r="O73" s="15">
        <f t="shared" si="15"/>
        <v>7.8737517625687235E-3</v>
      </c>
      <c r="P73" t="s">
        <v>134</v>
      </c>
      <c r="R73">
        <f t="shared" si="12"/>
        <v>7.1664924920851139</v>
      </c>
      <c r="S73">
        <f>$S$3*INDEX(Descriptors!I$5:I$53,MATCH(SingleSite_QSAR1_OPERA!$A73,Descriptors!$B$5:$B$53,0))</f>
        <v>13.996920000000001</v>
      </c>
      <c r="T73">
        <f>$T$3*INDEX(Descriptors!L$5:L$53,MATCH(SingleSite_QSAR1_OPERA!$A73,Descriptors!$B$5:$B$53,0))</f>
        <v>0.19972543901248693</v>
      </c>
      <c r="U73">
        <f>$U$3*INDEX(Descriptors!U$5:U$53,MATCH(SingleSite_QSAR1_OPERA!$A73,Descriptors!$B$5:$B$53,0))</f>
        <v>-4.1375949469273783</v>
      </c>
      <c r="V73">
        <f>$V$3*INDEX(Descriptors!O$5:O$53,MATCH(SingleSite_QSAR1_OPERA!$A73,Descriptors!$B$5:$B$53,0))</f>
        <v>-16.583839999999999</v>
      </c>
      <c r="W73">
        <f>$W$3*INDEX(Descriptors!X$5:X$53,MATCH(SingleSite_QSAR1_OPERA!$A73,Descriptors!$B$5:$B$53,0))</f>
        <v>-10.081104</v>
      </c>
      <c r="X73">
        <f>$X$3*INDEX(Descriptors!Y$5:Y$53,MATCH(SingleSite_QSAR1_OPERA!$A73,Descriptors!$B$5:$B$53,0))</f>
        <v>7.7782499999999999</v>
      </c>
      <c r="Y73">
        <f>$Y$3*INDEX(Descriptors!AA$5:AA$53,MATCH(SingleSite_QSAR1_OPERA!$A73,Descriptors!$B$5:$B$53,0))</f>
        <v>25.398130000000002</v>
      </c>
      <c r="Z73">
        <f>$Z$3*INDEX(Descriptors!AB$5:AB$53,MATCH(SingleSite_QSAR1_OPERA!$A73,Descriptors!$B$5:$B$53,0))</f>
        <v>-1.619254</v>
      </c>
      <c r="AA73">
        <f>$AA$3*INDEX(Descriptors!P$5:P$53,MATCH(SingleSite_QSAR1_OPERA!$A73,Descriptors!$B$5:$B$53,0))</f>
        <v>1.9554799999999999</v>
      </c>
      <c r="AB73">
        <f>$AB$3*INDEX(Descriptors!Q$5:Q$53,MATCH(SingleSite_QSAR1_OPERA!$A73,Descriptors!$B$5:$B$53,0))</f>
        <v>-1.15324</v>
      </c>
      <c r="AC73">
        <f>$AC$3*INDEX(Descriptors!R$5:R$53,MATCH(SingleSite_QSAR1_OPERA!$A73,Descriptors!$B$5:$B$53,0))</f>
        <v>-0.15204000000000001</v>
      </c>
      <c r="AD73">
        <f>$AD$3*INDEX(Descriptors!AC$5:AC$53,MATCH(SingleSite_QSAR1_OPERA!$A73,Descriptors!$B$5:$B$53,0))</f>
        <v>0</v>
      </c>
      <c r="AE73">
        <f>$AE$3*INDEX(Descriptors!AD$5:AD$53,MATCH(SingleSite_QSAR1_OPERA!$A73,Descriptors!$B$5:$B$53,0))</f>
        <v>0.84824999999999995</v>
      </c>
      <c r="AF73">
        <f>$AF$3*INDEX(Descriptors!AE$5:AE$53,MATCH(SingleSite_QSAR1_OPERA!$A73,Descriptors!$B$5:$B$53,0))</f>
        <v>-0.83414999999999995</v>
      </c>
      <c r="AG73">
        <f>$AG$3*INDEX(Descriptors!Z$5:Z$53,MATCH(SingleSite_QSAR1_OPERA!$A73,Descriptors!$B$5:$B$53,0))</f>
        <v>0.24696000000000001</v>
      </c>
    </row>
    <row r="74" spans="1:33" x14ac:dyDescent="0.3">
      <c r="M74"/>
      <c r="N74"/>
      <c r="O74" s="15"/>
      <c r="P74"/>
    </row>
    <row r="75" spans="1:33" x14ac:dyDescent="0.3">
      <c r="L75" s="10" t="s">
        <v>96</v>
      </c>
      <c r="M75"/>
      <c r="N75"/>
      <c r="P75"/>
    </row>
    <row r="76" spans="1:33" x14ac:dyDescent="0.3">
      <c r="A76" s="1" t="s">
        <v>248</v>
      </c>
      <c r="L76" s="10" t="s">
        <v>332</v>
      </c>
      <c r="M76"/>
      <c r="N76"/>
      <c r="P76"/>
    </row>
    <row r="77" spans="1:33" x14ac:dyDescent="0.3">
      <c r="A77" s="2" t="s">
        <v>368</v>
      </c>
      <c r="B77" t="s">
        <v>190</v>
      </c>
      <c r="C77" s="38" t="s">
        <v>191</v>
      </c>
      <c r="D77" t="s">
        <v>192</v>
      </c>
      <c r="E77" t="s">
        <v>418</v>
      </c>
      <c r="G77" s="10">
        <v>56.35538723317633</v>
      </c>
      <c r="H77" t="s">
        <v>223</v>
      </c>
      <c r="L77" s="10">
        <f>R77-10</f>
        <v>-6.6976392737988224</v>
      </c>
      <c r="M77">
        <f t="shared" ref="M77:M83" si="16">10^(L77)</f>
        <v>2.006137639025533E-7</v>
      </c>
      <c r="N77">
        <f t="shared" ref="N77:N83" si="17">(LN(2)/(M77))/(60*60*24)</f>
        <v>39.989962084223158</v>
      </c>
      <c r="O77" s="10">
        <f>N77/365</f>
        <v>0.10956153995677578</v>
      </c>
      <c r="P77" s="10" t="s">
        <v>223</v>
      </c>
      <c r="R77">
        <f t="shared" ref="R77:R83" si="18">-8.696+SUM(S77:AG77)</f>
        <v>3.3023607262011776</v>
      </c>
      <c r="S77">
        <f>$S$3*INDEX(Descriptors!I$5:I$53,MATCH(SingleSite_QSAR1_OPERA!$A77,Descriptors!$B$5:$B$53,0))</f>
        <v>11.89212</v>
      </c>
      <c r="T77">
        <f>$T$3*INDEX(Descriptors!L$5:L$53,MATCH(SingleSite_QSAR1_OPERA!$A77,Descriptors!$B$5:$B$53,0))</f>
        <v>-3.8843252097912573</v>
      </c>
      <c r="U77">
        <f>$U$3*INDEX(Descriptors!U$5:U$53,MATCH(SingleSite_QSAR1_OPERA!$A77,Descriptors!$B$5:$B$53,0))</f>
        <v>-2.0746870640075734</v>
      </c>
      <c r="V77">
        <f>$V$3*INDEX(Descriptors!O$5:O$53,MATCH(SingleSite_QSAR1_OPERA!$A77,Descriptors!$B$5:$B$53,0))</f>
        <v>-15.218112</v>
      </c>
      <c r="W77">
        <f>$W$3*INDEX(Descriptors!X$5:X$53,MATCH(SingleSite_QSAR1_OPERA!$A77,Descriptors!$B$5:$B$53,0))</f>
        <v>-11.551264999999999</v>
      </c>
      <c r="X77">
        <f>$X$3*INDEX(Descriptors!Y$5:Y$53,MATCH(SingleSite_QSAR1_OPERA!$A77,Descriptors!$B$5:$B$53,0))</f>
        <v>8.6701560000000004</v>
      </c>
      <c r="Y77">
        <f>$Y$3*INDEX(Descriptors!AA$5:AA$53,MATCH(SingleSite_QSAR1_OPERA!$A77,Descriptors!$B$5:$B$53,0))</f>
        <v>24.389540000000004</v>
      </c>
      <c r="Z77">
        <f>$Z$3*INDEX(Descriptors!AB$5:AB$53,MATCH(SingleSite_QSAR1_OPERA!$A77,Descriptors!$B$5:$B$53,0))</f>
        <v>-1.2536160000000001</v>
      </c>
      <c r="AA77">
        <f>$AA$3*INDEX(Descriptors!P$5:P$53,MATCH(SingleSite_QSAR1_OPERA!$A77,Descriptors!$B$5:$B$53,0))</f>
        <v>-6.0139999999999999E-2</v>
      </c>
      <c r="AB77">
        <f>$AB$3*INDEX(Descriptors!Q$5:Q$53,MATCH(SingleSite_QSAR1_OPERA!$A77,Descriptors!$B$5:$B$53,0))</f>
        <v>0.48971999999999999</v>
      </c>
      <c r="AC77">
        <f>$AC$3*INDEX(Descriptors!R$5:R$53,MATCH(SingleSite_QSAR1_OPERA!$A77,Descriptors!$B$5:$B$53,0))</f>
        <v>-0.28560000000000002</v>
      </c>
      <c r="AD77">
        <f>$AD$3*INDEX(Descriptors!AC$5:AC$53,MATCH(SingleSite_QSAR1_OPERA!$A77,Descriptors!$B$5:$B$53,0))</f>
        <v>0</v>
      </c>
      <c r="AE77">
        <f>$AE$3*INDEX(Descriptors!AD$5:AD$53,MATCH(SingleSite_QSAR1_OPERA!$A77,Descriptors!$B$5:$B$53,0))</f>
        <v>1.5790499999999998</v>
      </c>
      <c r="AF77">
        <f>$AF$3*INDEX(Descriptors!AE$5:AE$53,MATCH(SingleSite_QSAR1_OPERA!$A77,Descriptors!$B$5:$B$53,0))</f>
        <v>-1.6475300000000002</v>
      </c>
      <c r="AG77">
        <f>$AG$3*INDEX(Descriptors!Z$5:Z$53,MATCH(SingleSite_QSAR1_OPERA!$A77,Descriptors!$B$5:$B$53,0))</f>
        <v>0.95304999999999995</v>
      </c>
    </row>
    <row r="78" spans="1:33" x14ac:dyDescent="0.3">
      <c r="A78" t="s">
        <v>193</v>
      </c>
      <c r="B78" t="s">
        <v>194</v>
      </c>
      <c r="C78" s="38" t="s">
        <v>191</v>
      </c>
      <c r="D78" t="s">
        <v>195</v>
      </c>
      <c r="E78" t="s">
        <v>418</v>
      </c>
      <c r="G78" s="10">
        <v>18.152510681141052</v>
      </c>
      <c r="H78" t="s">
        <v>223</v>
      </c>
      <c r="L78" s="10">
        <f t="shared" ref="L78:L83" si="19">R78-10</f>
        <v>-6.3514064526714051</v>
      </c>
      <c r="M78">
        <f t="shared" si="16"/>
        <v>4.4523935745414553E-7</v>
      </c>
      <c r="N78">
        <f t="shared" si="17"/>
        <v>18.018480796281878</v>
      </c>
      <c r="O78" s="10">
        <f t="shared" ref="O78:O83" si="20">N78/365</f>
        <v>4.9365700811731174E-2</v>
      </c>
      <c r="P78" s="10" t="s">
        <v>223</v>
      </c>
      <c r="R78">
        <f t="shared" si="18"/>
        <v>3.6485935473285949</v>
      </c>
      <c r="S78">
        <f>$S$3*INDEX(Descriptors!I$5:I$53,MATCH(SingleSite_QSAR1_OPERA!$A78,Descriptors!$B$5:$B$53,0))</f>
        <v>11.89212</v>
      </c>
      <c r="T78">
        <f>$T$3*INDEX(Descriptors!L$5:L$53,MATCH(SingleSite_QSAR1_OPERA!$A78,Descriptors!$B$5:$B$53,0))</f>
        <v>-3.8843252097912573</v>
      </c>
      <c r="U78">
        <f>$U$3*INDEX(Descriptors!U$5:U$53,MATCH(SingleSite_QSAR1_OPERA!$A78,Descriptors!$B$5:$B$53,0))</f>
        <v>-2.0708112428801484</v>
      </c>
      <c r="V78">
        <f>$V$3*INDEX(Descriptors!O$5:O$53,MATCH(SingleSite_QSAR1_OPERA!$A78,Descriptors!$B$5:$B$53,0))</f>
        <v>-15.218112</v>
      </c>
      <c r="W78">
        <f>$W$3*INDEX(Descriptors!X$5:X$53,MATCH(SingleSite_QSAR1_OPERA!$A78,Descriptors!$B$5:$B$53,0))</f>
        <v>-11.799474</v>
      </c>
      <c r="X78">
        <f>$X$3*INDEX(Descriptors!Y$5:Y$53,MATCH(SingleSite_QSAR1_OPERA!$A78,Descriptors!$B$5:$B$53,0))</f>
        <v>8.7116399999999992</v>
      </c>
      <c r="Y78">
        <f>$Y$3*INDEX(Descriptors!AA$5:AA$53,MATCH(SingleSite_QSAR1_OPERA!$A78,Descriptors!$B$5:$B$53,0))</f>
        <v>24.462892000000004</v>
      </c>
      <c r="Z78">
        <f>$Z$3*INDEX(Descriptors!AB$5:AB$53,MATCH(SingleSite_QSAR1_OPERA!$A78,Descriptors!$B$5:$B$53,0))</f>
        <v>-1.2536160000000001</v>
      </c>
      <c r="AA78">
        <f>$AA$3*INDEX(Descriptors!P$5:P$53,MATCH(SingleSite_QSAR1_OPERA!$A78,Descriptors!$B$5:$B$53,0))</f>
        <v>-6.0139999999999999E-2</v>
      </c>
      <c r="AB78">
        <f>$AB$3*INDEX(Descriptors!Q$5:Q$53,MATCH(SingleSite_QSAR1_OPERA!$A78,Descriptors!$B$5:$B$53,0))</f>
        <v>0.48971999999999999</v>
      </c>
      <c r="AC78">
        <f>$AC$3*INDEX(Descriptors!R$5:R$53,MATCH(SingleSite_QSAR1_OPERA!$A78,Descriptors!$B$5:$B$53,0))</f>
        <v>-0.28560000000000002</v>
      </c>
      <c r="AD78">
        <f>$AD$3*INDEX(Descriptors!AC$5:AC$53,MATCH(SingleSite_QSAR1_OPERA!$A78,Descriptors!$B$5:$B$53,0))</f>
        <v>0</v>
      </c>
      <c r="AE78">
        <f>$AE$3*INDEX(Descriptors!AD$5:AD$53,MATCH(SingleSite_QSAR1_OPERA!$A78,Descriptors!$B$5:$B$53,0))</f>
        <v>2.1829499999999999</v>
      </c>
      <c r="AF78">
        <f>$AF$3*INDEX(Descriptors!AE$5:AE$53,MATCH(SingleSite_QSAR1_OPERA!$A78,Descriptors!$B$5:$B$53,0))</f>
        <v>-2.1446700000000001</v>
      </c>
      <c r="AG78">
        <f>$AG$3*INDEX(Descriptors!Z$5:Z$53,MATCH(SingleSite_QSAR1_OPERA!$A78,Descriptors!$B$5:$B$53,0))</f>
        <v>1.32202</v>
      </c>
    </row>
    <row r="79" spans="1:33" x14ac:dyDescent="0.3">
      <c r="A79" t="s">
        <v>180</v>
      </c>
      <c r="B79" t="s">
        <v>181</v>
      </c>
      <c r="C79" s="38" t="s">
        <v>182</v>
      </c>
      <c r="D79" t="s">
        <v>183</v>
      </c>
      <c r="E79" t="s">
        <v>417</v>
      </c>
      <c r="G79" s="10">
        <v>1.5541666666666656</v>
      </c>
      <c r="H79" t="s">
        <v>159</v>
      </c>
      <c r="L79" s="10">
        <f t="shared" si="19"/>
        <v>-8.0054798943805086</v>
      </c>
      <c r="M79">
        <f t="shared" si="16"/>
        <v>9.8746134911284912E-9</v>
      </c>
      <c r="N79">
        <f t="shared" si="17"/>
        <v>812.44059012982905</v>
      </c>
      <c r="O79" s="10">
        <f t="shared" si="20"/>
        <v>2.2258646304926821</v>
      </c>
      <c r="P79" s="10" t="s">
        <v>223</v>
      </c>
      <c r="R79">
        <f t="shared" si="18"/>
        <v>1.9945201056194914</v>
      </c>
      <c r="S79">
        <f>$S$3*INDEX(Descriptors!I$5:I$53,MATCH(SingleSite_QSAR1_OPERA!$A79,Descriptors!$B$5:$B$53,0))</f>
        <v>11.89212</v>
      </c>
      <c r="T79">
        <f>$T$3*INDEX(Descriptors!L$5:L$53,MATCH(SingleSite_QSAR1_OPERA!$A79,Descriptors!$B$5:$B$53,0))</f>
        <v>-3.8843252097912573</v>
      </c>
      <c r="U79">
        <f>$U$3*INDEX(Descriptors!U$5:U$53,MATCH(SingleSite_QSAR1_OPERA!$A79,Descriptors!$B$5:$B$53,0))</f>
        <v>-3.2742816845892553</v>
      </c>
      <c r="V79">
        <f>$V$3*INDEX(Descriptors!O$5:O$53,MATCH(SingleSite_QSAR1_OPERA!$A79,Descriptors!$B$5:$B$53,0))</f>
        <v>-15.218112</v>
      </c>
      <c r="W79">
        <f>$W$3*INDEX(Descriptors!X$5:X$53,MATCH(SingleSite_QSAR1_OPERA!$A79,Descriptors!$B$5:$B$53,0))</f>
        <v>-11.398520999999999</v>
      </c>
      <c r="X79">
        <f>$X$3*INDEX(Descriptors!Y$5:Y$53,MATCH(SingleSite_QSAR1_OPERA!$A79,Descriptors!$B$5:$B$53,0))</f>
        <v>8.5664460000000009</v>
      </c>
      <c r="Y79">
        <f>$Y$3*INDEX(Descriptors!AA$5:AA$53,MATCH(SingleSite_QSAR1_OPERA!$A79,Descriptors!$B$5:$B$53,0))</f>
        <v>24.29785</v>
      </c>
      <c r="Z79">
        <f>$Z$3*INDEX(Descriptors!AB$5:AB$53,MATCH(SingleSite_QSAR1_OPERA!$A79,Descriptors!$B$5:$B$53,0))</f>
        <v>-1.2536160000000001</v>
      </c>
      <c r="AA79">
        <f>$AA$3*INDEX(Descriptors!P$5:P$53,MATCH(SingleSite_QSAR1_OPERA!$A79,Descriptors!$B$5:$B$53,0))</f>
        <v>-6.0139999999999999E-2</v>
      </c>
      <c r="AB79">
        <f>$AB$3*INDEX(Descriptors!Q$5:Q$53,MATCH(SingleSite_QSAR1_OPERA!$A79,Descriptors!$B$5:$B$53,0))</f>
        <v>0.48971999999999999</v>
      </c>
      <c r="AC79">
        <f>$AC$3*INDEX(Descriptors!R$5:R$53,MATCH(SingleSite_QSAR1_OPERA!$A79,Descriptors!$B$5:$B$53,0))</f>
        <v>-0.28560000000000002</v>
      </c>
      <c r="AD79">
        <f>$AD$3*INDEX(Descriptors!AC$5:AC$53,MATCH(SingleSite_QSAR1_OPERA!$A79,Descriptors!$B$5:$B$53,0))</f>
        <v>0</v>
      </c>
      <c r="AE79">
        <f>$AE$3*INDEX(Descriptors!AD$5:AD$53,MATCH(SingleSite_QSAR1_OPERA!$A79,Descriptors!$B$5:$B$53,0))</f>
        <v>1.44285</v>
      </c>
      <c r="AF79">
        <f>$AF$3*INDEX(Descriptors!AE$5:AE$53,MATCH(SingleSite_QSAR1_OPERA!$A79,Descriptors!$B$5:$B$53,0))</f>
        <v>-1.41571</v>
      </c>
      <c r="AG79">
        <f>$AG$3*INDEX(Descriptors!Z$5:Z$53,MATCH(SingleSite_QSAR1_OPERA!$A79,Descriptors!$B$5:$B$53,0))</f>
        <v>0.79183999999999999</v>
      </c>
    </row>
    <row r="80" spans="1:33" x14ac:dyDescent="0.3">
      <c r="A80" t="s">
        <v>180</v>
      </c>
      <c r="B80" t="s">
        <v>181</v>
      </c>
      <c r="C80" s="38" t="s">
        <v>182</v>
      </c>
      <c r="D80" t="s">
        <v>183</v>
      </c>
      <c r="E80" t="s">
        <v>417</v>
      </c>
      <c r="G80" s="10">
        <v>39.08398718285013</v>
      </c>
      <c r="H80" t="s">
        <v>159</v>
      </c>
      <c r="L80" s="10">
        <f t="shared" si="19"/>
        <v>-8.0054798943805086</v>
      </c>
      <c r="M80">
        <f t="shared" si="16"/>
        <v>9.8746134911284912E-9</v>
      </c>
      <c r="N80">
        <f t="shared" si="17"/>
        <v>812.44059012982905</v>
      </c>
      <c r="O80" s="10">
        <f t="shared" si="20"/>
        <v>2.2258646304926821</v>
      </c>
      <c r="P80" s="10" t="s">
        <v>223</v>
      </c>
      <c r="R80">
        <f t="shared" si="18"/>
        <v>1.9945201056194914</v>
      </c>
      <c r="S80">
        <f>$S$3*INDEX(Descriptors!I$5:I$53,MATCH(SingleSite_QSAR1_OPERA!$A80,Descriptors!$B$5:$B$53,0))</f>
        <v>11.89212</v>
      </c>
      <c r="T80">
        <f>$T$3*INDEX(Descriptors!L$5:L$53,MATCH(SingleSite_QSAR1_OPERA!$A80,Descriptors!$B$5:$B$53,0))</f>
        <v>-3.8843252097912573</v>
      </c>
      <c r="U80">
        <f>$U$3*INDEX(Descriptors!U$5:U$53,MATCH(SingleSite_QSAR1_OPERA!$A80,Descriptors!$B$5:$B$53,0))</f>
        <v>-3.2742816845892553</v>
      </c>
      <c r="V80">
        <f>$V$3*INDEX(Descriptors!O$5:O$53,MATCH(SingleSite_QSAR1_OPERA!$A80,Descriptors!$B$5:$B$53,0))</f>
        <v>-15.218112</v>
      </c>
      <c r="W80">
        <f>$W$3*INDEX(Descriptors!X$5:X$53,MATCH(SingleSite_QSAR1_OPERA!$A80,Descriptors!$B$5:$B$53,0))</f>
        <v>-11.398520999999999</v>
      </c>
      <c r="X80">
        <f>$X$3*INDEX(Descriptors!Y$5:Y$53,MATCH(SingleSite_QSAR1_OPERA!$A80,Descriptors!$B$5:$B$53,0))</f>
        <v>8.5664460000000009</v>
      </c>
      <c r="Y80">
        <f>$Y$3*INDEX(Descriptors!AA$5:AA$53,MATCH(SingleSite_QSAR1_OPERA!$A80,Descriptors!$B$5:$B$53,0))</f>
        <v>24.29785</v>
      </c>
      <c r="Z80">
        <f>$Z$3*INDEX(Descriptors!AB$5:AB$53,MATCH(SingleSite_QSAR1_OPERA!$A80,Descriptors!$B$5:$B$53,0))</f>
        <v>-1.2536160000000001</v>
      </c>
      <c r="AA80">
        <f>$AA$3*INDEX(Descriptors!P$5:P$53,MATCH(SingleSite_QSAR1_OPERA!$A80,Descriptors!$B$5:$B$53,0))</f>
        <v>-6.0139999999999999E-2</v>
      </c>
      <c r="AB80">
        <f>$AB$3*INDEX(Descriptors!Q$5:Q$53,MATCH(SingleSite_QSAR1_OPERA!$A80,Descriptors!$B$5:$B$53,0))</f>
        <v>0.48971999999999999</v>
      </c>
      <c r="AC80">
        <f>$AC$3*INDEX(Descriptors!R$5:R$53,MATCH(SingleSite_QSAR1_OPERA!$A80,Descriptors!$B$5:$B$53,0))</f>
        <v>-0.28560000000000002</v>
      </c>
      <c r="AD80">
        <f>$AD$3*INDEX(Descriptors!AC$5:AC$53,MATCH(SingleSite_QSAR1_OPERA!$A80,Descriptors!$B$5:$B$53,0))</f>
        <v>0</v>
      </c>
      <c r="AE80">
        <f>$AE$3*INDEX(Descriptors!AD$5:AD$53,MATCH(SingleSite_QSAR1_OPERA!$A80,Descriptors!$B$5:$B$53,0))</f>
        <v>1.44285</v>
      </c>
      <c r="AF80">
        <f>$AF$3*INDEX(Descriptors!AE$5:AE$53,MATCH(SingleSite_QSAR1_OPERA!$A80,Descriptors!$B$5:$B$53,0))</f>
        <v>-1.41571</v>
      </c>
      <c r="AG80">
        <f>$AG$3*INDEX(Descriptors!Z$5:Z$53,MATCH(SingleSite_QSAR1_OPERA!$A80,Descriptors!$B$5:$B$53,0))</f>
        <v>0.79183999999999999</v>
      </c>
    </row>
    <row r="81" spans="1:33" x14ac:dyDescent="0.3">
      <c r="A81" t="s">
        <v>184</v>
      </c>
      <c r="B81" t="s">
        <v>185</v>
      </c>
      <c r="C81" s="38" t="s">
        <v>182</v>
      </c>
      <c r="D81" t="s">
        <v>186</v>
      </c>
      <c r="E81" t="s">
        <v>417</v>
      </c>
      <c r="G81" s="10">
        <v>3.9071292994660705</v>
      </c>
      <c r="H81" t="s">
        <v>159</v>
      </c>
      <c r="L81" s="10">
        <f t="shared" si="19"/>
        <v>-7.8145931592368179</v>
      </c>
      <c r="M81">
        <f t="shared" si="16"/>
        <v>1.5325224342051884E-8</v>
      </c>
      <c r="N81">
        <f t="shared" si="17"/>
        <v>523.48576653607881</v>
      </c>
      <c r="O81" s="10">
        <f t="shared" si="20"/>
        <v>1.4342075795509008</v>
      </c>
      <c r="P81" s="10" t="s">
        <v>223</v>
      </c>
      <c r="R81">
        <f t="shared" si="18"/>
        <v>2.1854068407631821</v>
      </c>
      <c r="S81">
        <f>$S$3*INDEX(Descriptors!I$5:I$53,MATCH(SingleSite_QSAR1_OPERA!$A81,Descriptors!$B$5:$B$53,0))</f>
        <v>11.89212</v>
      </c>
      <c r="T81">
        <f>$T$3*INDEX(Descriptors!L$5:L$53,MATCH(SingleSite_QSAR1_OPERA!$A81,Descriptors!$B$5:$B$53,0))</f>
        <v>-3.8843252097912573</v>
      </c>
      <c r="U81">
        <f>$U$3*INDEX(Descriptors!U$5:U$53,MATCH(SingleSite_QSAR1_OPERA!$A81,Descriptors!$B$5:$B$53,0))</f>
        <v>-3.2690389494455654</v>
      </c>
      <c r="V81">
        <f>$V$3*INDEX(Descriptors!O$5:O$53,MATCH(SingleSite_QSAR1_OPERA!$A81,Descriptors!$B$5:$B$53,0))</f>
        <v>-15.218112</v>
      </c>
      <c r="W81">
        <f>$W$3*INDEX(Descriptors!X$5:X$53,MATCH(SingleSite_QSAR1_OPERA!$A81,Descriptors!$B$5:$B$53,0))</f>
        <v>-11.513078999999999</v>
      </c>
      <c r="X81">
        <f>$X$3*INDEX(Descriptors!Y$5:Y$53,MATCH(SingleSite_QSAR1_OPERA!$A81,Descriptors!$B$5:$B$53,0))</f>
        <v>8.5941020000000012</v>
      </c>
      <c r="Y81">
        <f>$Y$3*INDEX(Descriptors!AA$5:AA$53,MATCH(SingleSite_QSAR1_OPERA!$A81,Descriptors!$B$5:$B$53,0))</f>
        <v>24.334526</v>
      </c>
      <c r="Z81">
        <f>$Z$3*INDEX(Descriptors!AB$5:AB$53,MATCH(SingleSite_QSAR1_OPERA!$A81,Descriptors!$B$5:$B$53,0))</f>
        <v>-1.2536160000000001</v>
      </c>
      <c r="AA81">
        <f>$AA$3*INDEX(Descriptors!P$5:P$53,MATCH(SingleSite_QSAR1_OPERA!$A81,Descriptors!$B$5:$B$53,0))</f>
        <v>-6.0139999999999999E-2</v>
      </c>
      <c r="AB81">
        <f>$AB$3*INDEX(Descriptors!Q$5:Q$53,MATCH(SingleSite_QSAR1_OPERA!$A81,Descriptors!$B$5:$B$53,0))</f>
        <v>0.48971999999999999</v>
      </c>
      <c r="AC81">
        <f>$AC$3*INDEX(Descriptors!R$5:R$53,MATCH(SingleSite_QSAR1_OPERA!$A81,Descriptors!$B$5:$B$53,0))</f>
        <v>-0.28560000000000002</v>
      </c>
      <c r="AD81">
        <f>$AD$3*INDEX(Descriptors!AC$5:AC$53,MATCH(SingleSite_QSAR1_OPERA!$A81,Descriptors!$B$5:$B$53,0))</f>
        <v>0</v>
      </c>
      <c r="AE81">
        <f>$AE$3*INDEX(Descriptors!AD$5:AD$53,MATCH(SingleSite_QSAR1_OPERA!$A81,Descriptors!$B$5:$B$53,0))</f>
        <v>1.7447999999999999</v>
      </c>
      <c r="AF81">
        <f>$AF$3*INDEX(Descriptors!AE$5:AE$53,MATCH(SingleSite_QSAR1_OPERA!$A81,Descriptors!$B$5:$B$53,0))</f>
        <v>-1.6689700000000001</v>
      </c>
      <c r="AG81">
        <f>$AG$3*INDEX(Descriptors!Z$5:Z$53,MATCH(SingleSite_QSAR1_OPERA!$A81,Descriptors!$B$5:$B$53,0))</f>
        <v>0.97902000000000011</v>
      </c>
    </row>
    <row r="82" spans="1:33" x14ac:dyDescent="0.3">
      <c r="A82" t="s">
        <v>184</v>
      </c>
      <c r="B82" t="s">
        <v>185</v>
      </c>
      <c r="C82" s="38" t="s">
        <v>182</v>
      </c>
      <c r="D82" t="s">
        <v>186</v>
      </c>
      <c r="E82" t="s">
        <v>417</v>
      </c>
      <c r="G82" s="10">
        <v>10.203547934889393</v>
      </c>
      <c r="H82" t="s">
        <v>159</v>
      </c>
      <c r="L82" s="10">
        <f t="shared" si="19"/>
        <v>-7.8145931592368179</v>
      </c>
      <c r="M82">
        <f t="shared" si="16"/>
        <v>1.5325224342051884E-8</v>
      </c>
      <c r="N82">
        <f t="shared" si="17"/>
        <v>523.48576653607881</v>
      </c>
      <c r="O82" s="10">
        <f t="shared" si="20"/>
        <v>1.4342075795509008</v>
      </c>
      <c r="P82" s="10" t="s">
        <v>223</v>
      </c>
      <c r="R82">
        <f t="shared" si="18"/>
        <v>2.1854068407631821</v>
      </c>
      <c r="S82">
        <f>$S$3*INDEX(Descriptors!I$5:I$53,MATCH(SingleSite_QSAR1_OPERA!$A82,Descriptors!$B$5:$B$53,0))</f>
        <v>11.89212</v>
      </c>
      <c r="T82">
        <f>$T$3*INDEX(Descriptors!L$5:L$53,MATCH(SingleSite_QSAR1_OPERA!$A82,Descriptors!$B$5:$B$53,0))</f>
        <v>-3.8843252097912573</v>
      </c>
      <c r="U82">
        <f>$U$3*INDEX(Descriptors!U$5:U$53,MATCH(SingleSite_QSAR1_OPERA!$A82,Descriptors!$B$5:$B$53,0))</f>
        <v>-3.2690389494455654</v>
      </c>
      <c r="V82">
        <f>$V$3*INDEX(Descriptors!O$5:O$53,MATCH(SingleSite_QSAR1_OPERA!$A82,Descriptors!$B$5:$B$53,0))</f>
        <v>-15.218112</v>
      </c>
      <c r="W82">
        <f>$W$3*INDEX(Descriptors!X$5:X$53,MATCH(SingleSite_QSAR1_OPERA!$A82,Descriptors!$B$5:$B$53,0))</f>
        <v>-11.513078999999999</v>
      </c>
      <c r="X82">
        <f>$X$3*INDEX(Descriptors!Y$5:Y$53,MATCH(SingleSite_QSAR1_OPERA!$A82,Descriptors!$B$5:$B$53,0))</f>
        <v>8.5941020000000012</v>
      </c>
      <c r="Y82">
        <f>$Y$3*INDEX(Descriptors!AA$5:AA$53,MATCH(SingleSite_QSAR1_OPERA!$A82,Descriptors!$B$5:$B$53,0))</f>
        <v>24.334526</v>
      </c>
      <c r="Z82">
        <f>$Z$3*INDEX(Descriptors!AB$5:AB$53,MATCH(SingleSite_QSAR1_OPERA!$A82,Descriptors!$B$5:$B$53,0))</f>
        <v>-1.2536160000000001</v>
      </c>
      <c r="AA82">
        <f>$AA$3*INDEX(Descriptors!P$5:P$53,MATCH(SingleSite_QSAR1_OPERA!$A82,Descriptors!$B$5:$B$53,0))</f>
        <v>-6.0139999999999999E-2</v>
      </c>
      <c r="AB82">
        <f>$AB$3*INDEX(Descriptors!Q$5:Q$53,MATCH(SingleSite_QSAR1_OPERA!$A82,Descriptors!$B$5:$B$53,0))</f>
        <v>0.48971999999999999</v>
      </c>
      <c r="AC82">
        <f>$AC$3*INDEX(Descriptors!R$5:R$53,MATCH(SingleSite_QSAR1_OPERA!$A82,Descriptors!$B$5:$B$53,0))</f>
        <v>-0.28560000000000002</v>
      </c>
      <c r="AD82">
        <f>$AD$3*INDEX(Descriptors!AC$5:AC$53,MATCH(SingleSite_QSAR1_OPERA!$A82,Descriptors!$B$5:$B$53,0))</f>
        <v>0</v>
      </c>
      <c r="AE82">
        <f>$AE$3*INDEX(Descriptors!AD$5:AD$53,MATCH(SingleSite_QSAR1_OPERA!$A82,Descriptors!$B$5:$B$53,0))</f>
        <v>1.7447999999999999</v>
      </c>
      <c r="AF82">
        <f>$AF$3*INDEX(Descriptors!AE$5:AE$53,MATCH(SingleSite_QSAR1_OPERA!$A82,Descriptors!$B$5:$B$53,0))</f>
        <v>-1.6689700000000001</v>
      </c>
      <c r="AG82">
        <f>$AG$3*INDEX(Descriptors!Z$5:Z$53,MATCH(SingleSite_QSAR1_OPERA!$A82,Descriptors!$B$5:$B$53,0))</f>
        <v>0.97902000000000011</v>
      </c>
    </row>
    <row r="83" spans="1:33" x14ac:dyDescent="0.3">
      <c r="A83" t="s">
        <v>187</v>
      </c>
      <c r="B83" t="s">
        <v>188</v>
      </c>
      <c r="C83" s="38" t="s">
        <v>182</v>
      </c>
      <c r="D83" t="s">
        <v>189</v>
      </c>
      <c r="E83" t="s">
        <v>417</v>
      </c>
      <c r="G83" s="10">
        <v>4.5452304984500165</v>
      </c>
      <c r="H83" t="s">
        <v>223</v>
      </c>
      <c r="L83" s="10">
        <f t="shared" si="19"/>
        <v>-7.6320962510190409</v>
      </c>
      <c r="M83">
        <f t="shared" si="16"/>
        <v>2.3329409642306743E-8</v>
      </c>
      <c r="N83">
        <f t="shared" si="17"/>
        <v>343.88083260743667</v>
      </c>
      <c r="O83" s="10">
        <f t="shared" si="20"/>
        <v>0.94213926741763476</v>
      </c>
      <c r="P83" s="10" t="s">
        <v>223</v>
      </c>
      <c r="R83">
        <f t="shared" si="18"/>
        <v>2.3679037489809591</v>
      </c>
      <c r="S83">
        <f>$S$3*INDEX(Descriptors!I$5:I$53,MATCH(SingleSite_QSAR1_OPERA!$A83,Descriptors!$B$5:$B$53,0))</f>
        <v>11.89212</v>
      </c>
      <c r="T83">
        <f>$T$3*INDEX(Descriptors!L$5:L$53,MATCH(SingleSite_QSAR1_OPERA!$A83,Descriptors!$B$5:$B$53,0))</f>
        <v>-3.8843252097912573</v>
      </c>
      <c r="U83">
        <f>$U$3*INDEX(Descriptors!U$5:U$53,MATCH(SingleSite_QSAR1_OPERA!$A83,Descriptors!$B$5:$B$53,0))</f>
        <v>-3.3147870412277851</v>
      </c>
      <c r="V83">
        <f>$V$3*INDEX(Descriptors!O$5:O$53,MATCH(SingleSite_QSAR1_OPERA!$A83,Descriptors!$B$5:$B$53,0))</f>
        <v>-15.218112</v>
      </c>
      <c r="W83">
        <f>$W$3*INDEX(Descriptors!X$5:X$53,MATCH(SingleSite_QSAR1_OPERA!$A83,Descriptors!$B$5:$B$53,0))</f>
        <v>-11.570357999999999</v>
      </c>
      <c r="X83">
        <f>$X$3*INDEX(Descriptors!Y$5:Y$53,MATCH(SingleSite_QSAR1_OPERA!$A83,Descriptors!$B$5:$B$53,0))</f>
        <v>8.6079299999999996</v>
      </c>
      <c r="Y83">
        <f>$Y$3*INDEX(Descriptors!AA$5:AA$53,MATCH(SingleSite_QSAR1_OPERA!$A83,Descriptors!$B$5:$B$53,0))</f>
        <v>24.371202</v>
      </c>
      <c r="Z83">
        <f>$Z$3*INDEX(Descriptors!AB$5:AB$53,MATCH(SingleSite_QSAR1_OPERA!$A83,Descriptors!$B$5:$B$53,0))</f>
        <v>-1.2536160000000001</v>
      </c>
      <c r="AA83">
        <f>$AA$3*INDEX(Descriptors!P$5:P$53,MATCH(SingleSite_QSAR1_OPERA!$A83,Descriptors!$B$5:$B$53,0))</f>
        <v>-6.0139999999999999E-2</v>
      </c>
      <c r="AB83">
        <f>$AB$3*INDEX(Descriptors!Q$5:Q$53,MATCH(SingleSite_QSAR1_OPERA!$A83,Descriptors!$B$5:$B$53,0))</f>
        <v>0.48971999999999999</v>
      </c>
      <c r="AC83">
        <f>$AC$3*INDEX(Descriptors!R$5:R$53,MATCH(SingleSite_QSAR1_OPERA!$A83,Descriptors!$B$5:$B$53,0))</f>
        <v>-0.28560000000000002</v>
      </c>
      <c r="AD83">
        <f>$AD$3*INDEX(Descriptors!AC$5:AC$53,MATCH(SingleSite_QSAR1_OPERA!$A83,Descriptors!$B$5:$B$53,0))</f>
        <v>0</v>
      </c>
      <c r="AE83">
        <f>$AE$3*INDEX(Descriptors!AD$5:AD$53,MATCH(SingleSite_QSAR1_OPERA!$A83,Descriptors!$B$5:$B$53,0))</f>
        <v>2.0467499999999998</v>
      </c>
      <c r="AF83">
        <f>$AF$3*INDEX(Descriptors!AE$5:AE$53,MATCH(SingleSite_QSAR1_OPERA!$A83,Descriptors!$B$5:$B$53,0))</f>
        <v>-1.9235700000000002</v>
      </c>
      <c r="AG83">
        <f>$AG$3*INDEX(Descriptors!Z$5:Z$53,MATCH(SingleSite_QSAR1_OPERA!$A83,Descriptors!$B$5:$B$53,0))</f>
        <v>1.16669</v>
      </c>
    </row>
    <row r="84" spans="1:33" x14ac:dyDescent="0.3">
      <c r="I84" t="s">
        <v>334</v>
      </c>
      <c r="M84"/>
      <c r="N84"/>
      <c r="P84"/>
    </row>
    <row r="85" spans="1:33" x14ac:dyDescent="0.3">
      <c r="I85" s="13" t="s">
        <v>330</v>
      </c>
      <c r="J85" s="10" t="s">
        <v>370</v>
      </c>
      <c r="L85" s="10" t="s">
        <v>96</v>
      </c>
      <c r="M85"/>
      <c r="N85"/>
      <c r="P85"/>
    </row>
    <row r="86" spans="1:33" x14ac:dyDescent="0.3">
      <c r="A86" s="1" t="s">
        <v>249</v>
      </c>
      <c r="J86" s="10" t="s">
        <v>333</v>
      </c>
      <c r="L86" s="10" t="s">
        <v>333</v>
      </c>
      <c r="M86"/>
      <c r="N86"/>
      <c r="P86"/>
    </row>
    <row r="87" spans="1:33" x14ac:dyDescent="0.3">
      <c r="A87" t="s">
        <v>250</v>
      </c>
      <c r="B87" t="s">
        <v>251</v>
      </c>
      <c r="C87" s="38" t="s">
        <v>191</v>
      </c>
      <c r="D87" t="s">
        <v>252</v>
      </c>
      <c r="E87" t="s">
        <v>249</v>
      </c>
      <c r="G87" s="10">
        <v>54.99999999999995</v>
      </c>
      <c r="H87" t="s">
        <v>223</v>
      </c>
      <c r="I87">
        <v>-4.3983438353844733</v>
      </c>
      <c r="J87" s="10">
        <f t="shared" ref="J87:J112" si="21">I87-5</f>
        <v>-9.3983438353844733</v>
      </c>
      <c r="L87" s="10">
        <f>R87-5</f>
        <v>-2.6735142510190375</v>
      </c>
      <c r="M87">
        <f t="shared" ref="M87:M112" si="22">10^(L87)</f>
        <v>2.1207318018647554E-3</v>
      </c>
      <c r="N87">
        <f t="shared" ref="N87:N112" si="23">(LN(2)/(M87))/(60*60*24)</f>
        <v>3.782909656460191E-3</v>
      </c>
      <c r="O87" s="10">
        <f t="shared" ref="O87:O112" si="24">N87</f>
        <v>3.782909656460191E-3</v>
      </c>
      <c r="P87" s="10" t="s">
        <v>159</v>
      </c>
      <c r="R87">
        <f t="shared" ref="R87:R112" si="25">-8.696+SUM(S87:AG87)</f>
        <v>2.3264857489809625</v>
      </c>
      <c r="S87">
        <f>$S$3*INDEX(Descriptors!I$5:I$53,MATCH(SingleSite_QSAR1_OPERA!$A87,Descriptors!$B$5:$B$53,0))</f>
        <v>11.89212</v>
      </c>
      <c r="T87">
        <f>$T$3*INDEX(Descriptors!L$5:L$53,MATCH(SingleSite_QSAR1_OPERA!$A87,Descriptors!$B$5:$B$53,0))</f>
        <v>-3.8843252097912573</v>
      </c>
      <c r="U87">
        <f>$U$3*INDEX(Descriptors!U$5:U$53,MATCH(SingleSite_QSAR1_OPERA!$A87,Descriptors!$B$5:$B$53,0))</f>
        <v>-3.3147870412277851</v>
      </c>
      <c r="V87">
        <f>$V$3*INDEX(Descriptors!O$5:O$53,MATCH(SingleSite_QSAR1_OPERA!$A87,Descriptors!$B$5:$B$53,0))</f>
        <v>-15.218112</v>
      </c>
      <c r="W87">
        <f>$W$3*INDEX(Descriptors!X$5:X$53,MATCH(SingleSite_QSAR1_OPERA!$A87,Descriptors!$B$5:$B$53,0))</f>
        <v>-11.570357999999999</v>
      </c>
      <c r="X87">
        <f>$X$3*INDEX(Descriptors!Y$5:Y$53,MATCH(SingleSite_QSAR1_OPERA!$A87,Descriptors!$B$5:$B$53,0))</f>
        <v>8.6079299999999996</v>
      </c>
      <c r="Y87">
        <f>$Y$3*INDEX(Descriptors!AA$5:AA$53,MATCH(SingleSite_QSAR1_OPERA!$A87,Descriptors!$B$5:$B$53,0))</f>
        <v>24.352864000000004</v>
      </c>
      <c r="Z87">
        <f>$Z$3*INDEX(Descriptors!AB$5:AB$53,MATCH(SingleSite_QSAR1_OPERA!$A87,Descriptors!$B$5:$B$53,0))</f>
        <v>-1.2536160000000001</v>
      </c>
      <c r="AA87">
        <f>$AA$3*INDEX(Descriptors!P$5:P$53,MATCH(SingleSite_QSAR1_OPERA!$A87,Descriptors!$B$5:$B$53,0))</f>
        <v>-6.0139999999999999E-2</v>
      </c>
      <c r="AB87">
        <f>$AB$3*INDEX(Descriptors!Q$5:Q$53,MATCH(SingleSite_QSAR1_OPERA!$A87,Descriptors!$B$5:$B$53,0))</f>
        <v>0.48971999999999999</v>
      </c>
      <c r="AC87">
        <f>$AC$3*INDEX(Descriptors!R$5:R$53,MATCH(SingleSite_QSAR1_OPERA!$A87,Descriptors!$B$5:$B$53,0))</f>
        <v>-0.28560000000000002</v>
      </c>
      <c r="AD87">
        <f>$AD$3*INDEX(Descriptors!AC$5:AC$53,MATCH(SingleSite_QSAR1_OPERA!$A87,Descriptors!$B$5:$B$53,0))</f>
        <v>0</v>
      </c>
      <c r="AE87">
        <f>$AE$3*INDEX(Descriptors!AD$5:AD$53,MATCH(SingleSite_QSAR1_OPERA!$A87,Descriptors!$B$5:$B$53,0))</f>
        <v>1.8956999999999999</v>
      </c>
      <c r="AF87">
        <f>$AF$3*INDEX(Descriptors!AE$5:AE$53,MATCH(SingleSite_QSAR1_OPERA!$A87,Descriptors!$B$5:$B$53,0))</f>
        <v>-1.7956000000000001</v>
      </c>
      <c r="AG87">
        <f>$AG$3*INDEX(Descriptors!Z$5:Z$53,MATCH(SingleSite_QSAR1_OPERA!$A87,Descriptors!$B$5:$B$53,0))</f>
        <v>1.16669</v>
      </c>
    </row>
    <row r="88" spans="1:33" x14ac:dyDescent="0.3">
      <c r="A88" t="s">
        <v>253</v>
      </c>
      <c r="B88" t="s">
        <v>254</v>
      </c>
      <c r="C88" s="38" t="s">
        <v>191</v>
      </c>
      <c r="D88" t="s">
        <v>255</v>
      </c>
      <c r="E88" t="s">
        <v>249</v>
      </c>
      <c r="G88" s="10">
        <v>7.2440025989217656</v>
      </c>
      <c r="H88" t="s">
        <v>159</v>
      </c>
      <c r="I88">
        <v>1.1321550084303966</v>
      </c>
      <c r="J88" s="10">
        <f t="shared" si="21"/>
        <v>-3.8678449915696032</v>
      </c>
      <c r="L88" s="10">
        <f t="shared" ref="L88:L112" si="26">R88-5</f>
        <v>-3.3802391592368224</v>
      </c>
      <c r="M88">
        <f t="shared" si="22"/>
        <v>4.1663988316194874E-4</v>
      </c>
      <c r="N88">
        <f t="shared" si="23"/>
        <v>1.925532608916854E-2</v>
      </c>
      <c r="O88" s="10">
        <f t="shared" si="24"/>
        <v>1.925532608916854E-2</v>
      </c>
      <c r="P88" s="10" t="s">
        <v>159</v>
      </c>
      <c r="R88">
        <f t="shared" si="25"/>
        <v>1.6197608407631776</v>
      </c>
      <c r="S88">
        <f>$S$3*INDEX(Descriptors!I$5:I$53,MATCH(SingleSite_QSAR1_OPERA!$A88,Descriptors!$B$5:$B$53,0))</f>
        <v>11.839499999999999</v>
      </c>
      <c r="T88">
        <f>$T$3*INDEX(Descriptors!L$5:L$53,MATCH(SingleSite_QSAR1_OPERA!$A88,Descriptors!$B$5:$B$53,0))</f>
        <v>-3.8843252097912573</v>
      </c>
      <c r="U88">
        <f>$U$3*INDEX(Descriptors!U$5:U$53,MATCH(SingleSite_QSAR1_OPERA!$A88,Descriptors!$B$5:$B$53,0))</f>
        <v>-3.2690389494455654</v>
      </c>
      <c r="V88">
        <f>$V$3*INDEX(Descriptors!O$5:O$53,MATCH(SingleSite_QSAR1_OPERA!$A88,Descriptors!$B$5:$B$53,0))</f>
        <v>-15.218112</v>
      </c>
      <c r="W88">
        <f>$W$3*INDEX(Descriptors!X$5:X$53,MATCH(SingleSite_QSAR1_OPERA!$A88,Descriptors!$B$5:$B$53,0))</f>
        <v>-11.513078999999999</v>
      </c>
      <c r="X88">
        <f>$X$3*INDEX(Descriptors!Y$5:Y$53,MATCH(SingleSite_QSAR1_OPERA!$A88,Descriptors!$B$5:$B$53,0))</f>
        <v>8.5941020000000012</v>
      </c>
      <c r="Y88">
        <f>$Y$3*INDEX(Descriptors!AA$5:AA$53,MATCH(SingleSite_QSAR1_OPERA!$A88,Descriptors!$B$5:$B$53,0))</f>
        <v>25.141398000000002</v>
      </c>
      <c r="Z88">
        <f>$Z$3*INDEX(Descriptors!AB$5:AB$53,MATCH(SingleSite_QSAR1_OPERA!$A88,Descriptors!$B$5:$B$53,0))</f>
        <v>-1.619254</v>
      </c>
      <c r="AA88">
        <f>$AA$3*INDEX(Descriptors!P$5:P$53,MATCH(SingleSite_QSAR1_OPERA!$A88,Descriptors!$B$5:$B$53,0))</f>
        <v>-6.0139999999999999E-2</v>
      </c>
      <c r="AB88">
        <f>$AB$3*INDEX(Descriptors!Q$5:Q$53,MATCH(SingleSite_QSAR1_OPERA!$A88,Descriptors!$B$5:$B$53,0))</f>
        <v>0.48971999999999999</v>
      </c>
      <c r="AC88">
        <f>$AC$3*INDEX(Descriptors!R$5:R$53,MATCH(SingleSite_QSAR1_OPERA!$A88,Descriptors!$B$5:$B$53,0))</f>
        <v>-0.28560000000000002</v>
      </c>
      <c r="AD88">
        <f>$AD$3*INDEX(Descriptors!AC$5:AC$53,MATCH(SingleSite_QSAR1_OPERA!$A88,Descriptors!$B$5:$B$53,0))</f>
        <v>0</v>
      </c>
      <c r="AE88">
        <f>$AE$3*INDEX(Descriptors!AD$5:AD$53,MATCH(SingleSite_QSAR1_OPERA!$A88,Descriptors!$B$5:$B$53,0))</f>
        <v>2.0420999999999996</v>
      </c>
      <c r="AF88">
        <f>$AF$3*INDEX(Descriptors!AE$5:AE$53,MATCH(SingleSite_QSAR1_OPERA!$A88,Descriptors!$B$5:$B$53,0))</f>
        <v>-2.9205300000000003</v>
      </c>
      <c r="AG88">
        <f>$AG$3*INDEX(Descriptors!Z$5:Z$53,MATCH(SingleSite_QSAR1_OPERA!$A88,Descriptors!$B$5:$B$53,0))</f>
        <v>0.97902000000000011</v>
      </c>
    </row>
    <row r="89" spans="1:33" x14ac:dyDescent="0.3">
      <c r="A89" t="s">
        <v>253</v>
      </c>
      <c r="B89" t="s">
        <v>254</v>
      </c>
      <c r="C89" s="38" t="s">
        <v>191</v>
      </c>
      <c r="D89" t="s">
        <v>255</v>
      </c>
      <c r="E89" t="s">
        <v>249</v>
      </c>
      <c r="G89" s="10">
        <v>52.602233854140579</v>
      </c>
      <c r="H89" t="s">
        <v>159</v>
      </c>
      <c r="I89">
        <v>-0.81669246912222238</v>
      </c>
      <c r="J89" s="10">
        <f t="shared" si="21"/>
        <v>-5.8166924691222226</v>
      </c>
      <c r="L89" s="10">
        <f t="shared" si="26"/>
        <v>-3.3802391592368224</v>
      </c>
      <c r="M89">
        <f t="shared" si="22"/>
        <v>4.1663988316194874E-4</v>
      </c>
      <c r="N89">
        <f t="shared" si="23"/>
        <v>1.925532608916854E-2</v>
      </c>
      <c r="O89" s="10">
        <f t="shared" si="24"/>
        <v>1.925532608916854E-2</v>
      </c>
      <c r="P89" s="10" t="s">
        <v>159</v>
      </c>
      <c r="R89">
        <f t="shared" si="25"/>
        <v>1.6197608407631776</v>
      </c>
      <c r="S89">
        <f>$S$3*INDEX(Descriptors!I$5:I$53,MATCH(SingleSite_QSAR1_OPERA!$A89,Descriptors!$B$5:$B$53,0))</f>
        <v>11.839499999999999</v>
      </c>
      <c r="T89">
        <f>$T$3*INDEX(Descriptors!L$5:L$53,MATCH(SingleSite_QSAR1_OPERA!$A89,Descriptors!$B$5:$B$53,0))</f>
        <v>-3.8843252097912573</v>
      </c>
      <c r="U89">
        <f>$U$3*INDEX(Descriptors!U$5:U$53,MATCH(SingleSite_QSAR1_OPERA!$A89,Descriptors!$B$5:$B$53,0))</f>
        <v>-3.2690389494455654</v>
      </c>
      <c r="V89">
        <f>$V$3*INDEX(Descriptors!O$5:O$53,MATCH(SingleSite_QSAR1_OPERA!$A89,Descriptors!$B$5:$B$53,0))</f>
        <v>-15.218112</v>
      </c>
      <c r="W89">
        <f>$W$3*INDEX(Descriptors!X$5:X$53,MATCH(SingleSite_QSAR1_OPERA!$A89,Descriptors!$B$5:$B$53,0))</f>
        <v>-11.513078999999999</v>
      </c>
      <c r="X89">
        <f>$X$3*INDEX(Descriptors!Y$5:Y$53,MATCH(SingleSite_QSAR1_OPERA!$A89,Descriptors!$B$5:$B$53,0))</f>
        <v>8.5941020000000012</v>
      </c>
      <c r="Y89">
        <f>$Y$3*INDEX(Descriptors!AA$5:AA$53,MATCH(SingleSite_QSAR1_OPERA!$A89,Descriptors!$B$5:$B$53,0))</f>
        <v>25.141398000000002</v>
      </c>
      <c r="Z89">
        <f>$Z$3*INDEX(Descriptors!AB$5:AB$53,MATCH(SingleSite_QSAR1_OPERA!$A89,Descriptors!$B$5:$B$53,0))</f>
        <v>-1.619254</v>
      </c>
      <c r="AA89">
        <f>$AA$3*INDEX(Descriptors!P$5:P$53,MATCH(SingleSite_QSAR1_OPERA!$A89,Descriptors!$B$5:$B$53,0))</f>
        <v>-6.0139999999999999E-2</v>
      </c>
      <c r="AB89">
        <f>$AB$3*INDEX(Descriptors!Q$5:Q$53,MATCH(SingleSite_QSAR1_OPERA!$A89,Descriptors!$B$5:$B$53,0))</f>
        <v>0.48971999999999999</v>
      </c>
      <c r="AC89">
        <f>$AC$3*INDEX(Descriptors!R$5:R$53,MATCH(SingleSite_QSAR1_OPERA!$A89,Descriptors!$B$5:$B$53,0))</f>
        <v>-0.28560000000000002</v>
      </c>
      <c r="AD89">
        <f>$AD$3*INDEX(Descriptors!AC$5:AC$53,MATCH(SingleSite_QSAR1_OPERA!$A89,Descriptors!$B$5:$B$53,0))</f>
        <v>0</v>
      </c>
      <c r="AE89">
        <f>$AE$3*INDEX(Descriptors!AD$5:AD$53,MATCH(SingleSite_QSAR1_OPERA!$A89,Descriptors!$B$5:$B$53,0))</f>
        <v>2.0420999999999996</v>
      </c>
      <c r="AF89">
        <f>$AF$3*INDEX(Descriptors!AE$5:AE$53,MATCH(SingleSite_QSAR1_OPERA!$A89,Descriptors!$B$5:$B$53,0))</f>
        <v>-2.9205300000000003</v>
      </c>
      <c r="AG89">
        <f>$AG$3*INDEX(Descriptors!Z$5:Z$53,MATCH(SingleSite_QSAR1_OPERA!$A89,Descriptors!$B$5:$B$53,0))</f>
        <v>0.97902000000000011</v>
      </c>
    </row>
    <row r="90" spans="1:33" x14ac:dyDescent="0.3">
      <c r="A90" t="s">
        <v>253</v>
      </c>
      <c r="B90" t="s">
        <v>254</v>
      </c>
      <c r="C90" s="38" t="s">
        <v>191</v>
      </c>
      <c r="D90" s="4" t="s">
        <v>255</v>
      </c>
      <c r="E90" t="s">
        <v>249</v>
      </c>
      <c r="G90" s="10">
        <v>6.9697959856736267</v>
      </c>
      <c r="H90" t="s">
        <v>159</v>
      </c>
      <c r="I90">
        <v>-1.938908347395049</v>
      </c>
      <c r="J90" s="10">
        <f t="shared" si="21"/>
        <v>-6.9389083473950492</v>
      </c>
      <c r="L90" s="10">
        <f t="shared" si="26"/>
        <v>-3.3802391592368224</v>
      </c>
      <c r="M90">
        <f t="shared" si="22"/>
        <v>4.1663988316194874E-4</v>
      </c>
      <c r="N90">
        <f t="shared" si="23"/>
        <v>1.925532608916854E-2</v>
      </c>
      <c r="O90" s="10">
        <f t="shared" si="24"/>
        <v>1.925532608916854E-2</v>
      </c>
      <c r="P90" s="10" t="s">
        <v>159</v>
      </c>
      <c r="R90">
        <f t="shared" si="25"/>
        <v>1.6197608407631776</v>
      </c>
      <c r="S90">
        <f>$S$3*INDEX(Descriptors!I$5:I$53,MATCH(SingleSite_QSAR1_OPERA!$A90,Descriptors!$B$5:$B$53,0))</f>
        <v>11.839499999999999</v>
      </c>
      <c r="T90">
        <f>$T$3*INDEX(Descriptors!L$5:L$53,MATCH(SingleSite_QSAR1_OPERA!$A90,Descriptors!$B$5:$B$53,0))</f>
        <v>-3.8843252097912573</v>
      </c>
      <c r="U90">
        <f>$U$3*INDEX(Descriptors!U$5:U$53,MATCH(SingleSite_QSAR1_OPERA!$A90,Descriptors!$B$5:$B$53,0))</f>
        <v>-3.2690389494455654</v>
      </c>
      <c r="V90">
        <f>$V$3*INDEX(Descriptors!O$5:O$53,MATCH(SingleSite_QSAR1_OPERA!$A90,Descriptors!$B$5:$B$53,0))</f>
        <v>-15.218112</v>
      </c>
      <c r="W90">
        <f>$W$3*INDEX(Descriptors!X$5:X$53,MATCH(SingleSite_QSAR1_OPERA!$A90,Descriptors!$B$5:$B$53,0))</f>
        <v>-11.513078999999999</v>
      </c>
      <c r="X90">
        <f>$X$3*INDEX(Descriptors!Y$5:Y$53,MATCH(SingleSite_QSAR1_OPERA!$A90,Descriptors!$B$5:$B$53,0))</f>
        <v>8.5941020000000012</v>
      </c>
      <c r="Y90">
        <f>$Y$3*INDEX(Descriptors!AA$5:AA$53,MATCH(SingleSite_QSAR1_OPERA!$A90,Descriptors!$B$5:$B$53,0))</f>
        <v>25.141398000000002</v>
      </c>
      <c r="Z90">
        <f>$Z$3*INDEX(Descriptors!AB$5:AB$53,MATCH(SingleSite_QSAR1_OPERA!$A90,Descriptors!$B$5:$B$53,0))</f>
        <v>-1.619254</v>
      </c>
      <c r="AA90">
        <f>$AA$3*INDEX(Descriptors!P$5:P$53,MATCH(SingleSite_QSAR1_OPERA!$A90,Descriptors!$B$5:$B$53,0))</f>
        <v>-6.0139999999999999E-2</v>
      </c>
      <c r="AB90">
        <f>$AB$3*INDEX(Descriptors!Q$5:Q$53,MATCH(SingleSite_QSAR1_OPERA!$A90,Descriptors!$B$5:$B$53,0))</f>
        <v>0.48971999999999999</v>
      </c>
      <c r="AC90">
        <f>$AC$3*INDEX(Descriptors!R$5:R$53,MATCH(SingleSite_QSAR1_OPERA!$A90,Descriptors!$B$5:$B$53,0))</f>
        <v>-0.28560000000000002</v>
      </c>
      <c r="AD90">
        <f>$AD$3*INDEX(Descriptors!AC$5:AC$53,MATCH(SingleSite_QSAR1_OPERA!$A90,Descriptors!$B$5:$B$53,0))</f>
        <v>0</v>
      </c>
      <c r="AE90">
        <f>$AE$3*INDEX(Descriptors!AD$5:AD$53,MATCH(SingleSite_QSAR1_OPERA!$A90,Descriptors!$B$5:$B$53,0))</f>
        <v>2.0420999999999996</v>
      </c>
      <c r="AF90">
        <f>$AF$3*INDEX(Descriptors!AE$5:AE$53,MATCH(SingleSite_QSAR1_OPERA!$A90,Descriptors!$B$5:$B$53,0))</f>
        <v>-2.9205300000000003</v>
      </c>
      <c r="AG90">
        <f>$AG$3*INDEX(Descriptors!Z$5:Z$53,MATCH(SingleSite_QSAR1_OPERA!$A90,Descriptors!$B$5:$B$53,0))</f>
        <v>0.97902000000000011</v>
      </c>
    </row>
    <row r="91" spans="1:33" x14ac:dyDescent="0.3">
      <c r="A91" t="s">
        <v>256</v>
      </c>
      <c r="B91" s="2" t="s">
        <v>181</v>
      </c>
      <c r="C91" s="38" t="s">
        <v>182</v>
      </c>
      <c r="D91" t="s">
        <v>183</v>
      </c>
      <c r="E91" t="s">
        <v>249</v>
      </c>
      <c r="G91" s="10">
        <v>120.12016132192434</v>
      </c>
      <c r="H91" t="s">
        <v>159</v>
      </c>
      <c r="I91">
        <v>-2.1753041882205593</v>
      </c>
      <c r="J91" s="10">
        <f t="shared" si="21"/>
        <v>-7.1753041882205597</v>
      </c>
      <c r="L91" s="10">
        <f t="shared" si="26"/>
        <v>-3.0054798943805086</v>
      </c>
      <c r="M91">
        <f t="shared" si="22"/>
        <v>9.874613491128502E-4</v>
      </c>
      <c r="N91">
        <f t="shared" si="23"/>
        <v>8.1244059012982837E-3</v>
      </c>
      <c r="O91" s="10">
        <f t="shared" si="24"/>
        <v>8.1244059012982837E-3</v>
      </c>
      <c r="P91" s="10" t="s">
        <v>159</v>
      </c>
      <c r="R91">
        <f t="shared" si="25"/>
        <v>1.9945201056194914</v>
      </c>
      <c r="S91">
        <f>$S$3*INDEX(Descriptors!I$5:I$53,MATCH(SingleSite_QSAR1_OPERA!$A91,Descriptors!$B$5:$B$53,0))</f>
        <v>11.89212</v>
      </c>
      <c r="T91">
        <f>$T$3*INDEX(Descriptors!L$5:L$53,MATCH(SingleSite_QSAR1_OPERA!$A91,Descriptors!$B$5:$B$53,0))</f>
        <v>-3.8843252097912573</v>
      </c>
      <c r="U91">
        <f>$U$3*INDEX(Descriptors!U$5:U$53,MATCH(SingleSite_QSAR1_OPERA!$A91,Descriptors!$B$5:$B$53,0))</f>
        <v>-3.2742816845892553</v>
      </c>
      <c r="V91">
        <f>$V$3*INDEX(Descriptors!O$5:O$53,MATCH(SingleSite_QSAR1_OPERA!$A91,Descriptors!$B$5:$B$53,0))</f>
        <v>-15.218112</v>
      </c>
      <c r="W91">
        <f>$W$3*INDEX(Descriptors!X$5:X$53,MATCH(SingleSite_QSAR1_OPERA!$A91,Descriptors!$B$5:$B$53,0))</f>
        <v>-11.398520999999999</v>
      </c>
      <c r="X91">
        <f>$X$3*INDEX(Descriptors!Y$5:Y$53,MATCH(SingleSite_QSAR1_OPERA!$A91,Descriptors!$B$5:$B$53,0))</f>
        <v>8.5664460000000009</v>
      </c>
      <c r="Y91">
        <f>$Y$3*INDEX(Descriptors!AA$5:AA$53,MATCH(SingleSite_QSAR1_OPERA!$A91,Descriptors!$B$5:$B$53,0))</f>
        <v>24.29785</v>
      </c>
      <c r="Z91">
        <f>$Z$3*INDEX(Descriptors!AB$5:AB$53,MATCH(SingleSite_QSAR1_OPERA!$A91,Descriptors!$B$5:$B$53,0))</f>
        <v>-1.2536160000000001</v>
      </c>
      <c r="AA91">
        <f>$AA$3*INDEX(Descriptors!P$5:P$53,MATCH(SingleSite_QSAR1_OPERA!$A91,Descriptors!$B$5:$B$53,0))</f>
        <v>-6.0139999999999999E-2</v>
      </c>
      <c r="AB91">
        <f>$AB$3*INDEX(Descriptors!Q$5:Q$53,MATCH(SingleSite_QSAR1_OPERA!$A91,Descriptors!$B$5:$B$53,0))</f>
        <v>0.48971999999999999</v>
      </c>
      <c r="AC91">
        <f>$AC$3*INDEX(Descriptors!R$5:R$53,MATCH(SingleSite_QSAR1_OPERA!$A91,Descriptors!$B$5:$B$53,0))</f>
        <v>-0.28560000000000002</v>
      </c>
      <c r="AD91">
        <f>$AD$3*INDEX(Descriptors!AC$5:AC$53,MATCH(SingleSite_QSAR1_OPERA!$A91,Descriptors!$B$5:$B$53,0))</f>
        <v>0</v>
      </c>
      <c r="AE91">
        <f>$AE$3*INDEX(Descriptors!AD$5:AD$53,MATCH(SingleSite_QSAR1_OPERA!$A91,Descriptors!$B$5:$B$53,0))</f>
        <v>1.44285</v>
      </c>
      <c r="AF91">
        <f>$AF$3*INDEX(Descriptors!AE$5:AE$53,MATCH(SingleSite_QSAR1_OPERA!$A91,Descriptors!$B$5:$B$53,0))</f>
        <v>-1.41571</v>
      </c>
      <c r="AG91">
        <f>$AG$3*INDEX(Descriptors!Z$5:Z$53,MATCH(SingleSite_QSAR1_OPERA!$A91,Descriptors!$B$5:$B$53,0))</f>
        <v>0.79183999999999999</v>
      </c>
    </row>
    <row r="92" spans="1:33" x14ac:dyDescent="0.3">
      <c r="A92" t="s">
        <v>257</v>
      </c>
      <c r="B92" s="2" t="s">
        <v>258</v>
      </c>
      <c r="C92" s="38" t="s">
        <v>182</v>
      </c>
      <c r="D92" t="s">
        <v>259</v>
      </c>
      <c r="E92" t="s">
        <v>249</v>
      </c>
      <c r="G92" s="10">
        <v>46.316636003764316</v>
      </c>
      <c r="H92" t="s">
        <v>159</v>
      </c>
      <c r="I92">
        <v>-1.7614252903125418</v>
      </c>
      <c r="J92" s="10">
        <f t="shared" si="21"/>
        <v>-6.761425290312542</v>
      </c>
      <c r="L92" s="10">
        <f t="shared" si="26"/>
        <v>-3.3577457293049804</v>
      </c>
      <c r="M92">
        <f t="shared" si="22"/>
        <v>4.3878752386522247E-4</v>
      </c>
      <c r="N92">
        <f t="shared" si="23"/>
        <v>1.8283420506961811E-2</v>
      </c>
      <c r="O92" s="10">
        <f t="shared" si="24"/>
        <v>1.8283420506961811E-2</v>
      </c>
      <c r="P92" s="10" t="s">
        <v>159</v>
      </c>
      <c r="R92">
        <f t="shared" si="25"/>
        <v>1.6422542706950196</v>
      </c>
      <c r="S92">
        <f>$S$3*INDEX(Descriptors!I$5:I$53,MATCH(SingleSite_QSAR1_OPERA!$A92,Descriptors!$B$5:$B$53,0))</f>
        <v>11.909660000000001</v>
      </c>
      <c r="T92">
        <f>$T$3*INDEX(Descriptors!L$5:L$53,MATCH(SingleSite_QSAR1_OPERA!$A92,Descriptors!$B$5:$B$53,0))</f>
        <v>-3.8843252097912573</v>
      </c>
      <c r="U92">
        <f>$U$3*INDEX(Descriptors!U$5:U$53,MATCH(SingleSite_QSAR1_OPERA!$A92,Descriptors!$B$5:$B$53,0))</f>
        <v>-2.9009055195137274</v>
      </c>
      <c r="V92">
        <f>$V$3*INDEX(Descriptors!O$5:O$53,MATCH(SingleSite_QSAR1_OPERA!$A92,Descriptors!$B$5:$B$53,0))</f>
        <v>-15.218112</v>
      </c>
      <c r="W92">
        <f>$W$3*INDEX(Descriptors!X$5:X$53,MATCH(SingleSite_QSAR1_OPERA!$A92,Descriptors!$B$5:$B$53,0))</f>
        <v>-11.704008999999999</v>
      </c>
      <c r="X92">
        <f>$X$3*INDEX(Descriptors!Y$5:Y$53,MATCH(SingleSite_QSAR1_OPERA!$A92,Descriptors!$B$5:$B$53,0))</f>
        <v>8.6286719999999999</v>
      </c>
      <c r="Y92">
        <f>$Y$3*INDEX(Descriptors!AA$5:AA$53,MATCH(SingleSite_QSAR1_OPERA!$A92,Descriptors!$B$5:$B$53,0))</f>
        <v>24.206160000000004</v>
      </c>
      <c r="Z92">
        <f>$Z$3*INDEX(Descriptors!AB$5:AB$53,MATCH(SingleSite_QSAR1_OPERA!$A92,Descriptors!$B$5:$B$53,0))</f>
        <v>-1.2536160000000001</v>
      </c>
      <c r="AA92">
        <f>$AA$3*INDEX(Descriptors!P$5:P$53,MATCH(SingleSite_QSAR1_OPERA!$A92,Descriptors!$B$5:$B$53,0))</f>
        <v>-6.0139999999999999E-2</v>
      </c>
      <c r="AB92">
        <f>$AB$3*INDEX(Descriptors!Q$5:Q$53,MATCH(SingleSite_QSAR1_OPERA!$A92,Descriptors!$B$5:$B$53,0))</f>
        <v>0.48971999999999999</v>
      </c>
      <c r="AC92">
        <f>$AC$3*INDEX(Descriptors!R$5:R$53,MATCH(SingleSite_QSAR1_OPERA!$A92,Descriptors!$B$5:$B$53,0))</f>
        <v>-0.28560000000000002</v>
      </c>
      <c r="AD92">
        <f>$AD$3*INDEX(Descriptors!AC$5:AC$53,MATCH(SingleSite_QSAR1_OPERA!$A92,Descriptors!$B$5:$B$53,0))</f>
        <v>0</v>
      </c>
      <c r="AE92">
        <f>$AE$3*INDEX(Descriptors!AD$5:AD$53,MATCH(SingleSite_QSAR1_OPERA!$A92,Descriptors!$B$5:$B$53,0))</f>
        <v>0.90734999999999999</v>
      </c>
      <c r="AF92">
        <f>$AF$3*INDEX(Descriptors!AE$5:AE$53,MATCH(SingleSite_QSAR1_OPERA!$A92,Descriptors!$B$5:$B$53,0))</f>
        <v>-0.92192000000000007</v>
      </c>
      <c r="AG92">
        <f>$AG$3*INDEX(Descriptors!Z$5:Z$53,MATCH(SingleSite_QSAR1_OPERA!$A92,Descriptors!$B$5:$B$53,0))</f>
        <v>0.42531999999999998</v>
      </c>
    </row>
    <row r="93" spans="1:33" x14ac:dyDescent="0.3">
      <c r="A93" t="s">
        <v>260</v>
      </c>
      <c r="B93" s="2" t="s">
        <v>181</v>
      </c>
      <c r="C93" s="38" t="s">
        <v>182</v>
      </c>
      <c r="D93" t="s">
        <v>183</v>
      </c>
      <c r="E93" t="s">
        <v>249</v>
      </c>
      <c r="G93" s="10">
        <v>6.006008066096217</v>
      </c>
      <c r="H93" t="s">
        <v>159</v>
      </c>
      <c r="I93">
        <v>-0.87427419255657823</v>
      </c>
      <c r="J93" s="10">
        <f t="shared" si="21"/>
        <v>-5.8742741925565785</v>
      </c>
      <c r="L93" s="10">
        <f t="shared" si="26"/>
        <v>-3.0054798943805086</v>
      </c>
      <c r="M93">
        <f t="shared" si="22"/>
        <v>9.874613491128502E-4</v>
      </c>
      <c r="N93">
        <f t="shared" si="23"/>
        <v>8.1244059012982837E-3</v>
      </c>
      <c r="O93" s="10">
        <f t="shared" si="24"/>
        <v>8.1244059012982837E-3</v>
      </c>
      <c r="P93" s="10" t="s">
        <v>159</v>
      </c>
      <c r="R93">
        <f t="shared" si="25"/>
        <v>1.9945201056194914</v>
      </c>
      <c r="S93">
        <f>$S$3*INDEX(Descriptors!I$5:I$53,MATCH(SingleSite_QSAR1_OPERA!$A93,Descriptors!$B$5:$B$53,0))</f>
        <v>11.89212</v>
      </c>
      <c r="T93">
        <f>$T$3*INDEX(Descriptors!L$5:L$53,MATCH(SingleSite_QSAR1_OPERA!$A93,Descriptors!$B$5:$B$53,0))</f>
        <v>-3.8843252097912573</v>
      </c>
      <c r="U93">
        <f>$U$3*INDEX(Descriptors!U$5:U$53,MATCH(SingleSite_QSAR1_OPERA!$A93,Descriptors!$B$5:$B$53,0))</f>
        <v>-3.2742816845892553</v>
      </c>
      <c r="V93">
        <f>$V$3*INDEX(Descriptors!O$5:O$53,MATCH(SingleSite_QSAR1_OPERA!$A93,Descriptors!$B$5:$B$53,0))</f>
        <v>-15.218112</v>
      </c>
      <c r="W93">
        <f>$W$3*INDEX(Descriptors!X$5:X$53,MATCH(SingleSite_QSAR1_OPERA!$A93,Descriptors!$B$5:$B$53,0))</f>
        <v>-11.398520999999999</v>
      </c>
      <c r="X93">
        <f>$X$3*INDEX(Descriptors!Y$5:Y$53,MATCH(SingleSite_QSAR1_OPERA!$A93,Descriptors!$B$5:$B$53,0))</f>
        <v>8.5664460000000009</v>
      </c>
      <c r="Y93">
        <f>$Y$3*INDEX(Descriptors!AA$5:AA$53,MATCH(SingleSite_QSAR1_OPERA!$A93,Descriptors!$B$5:$B$53,0))</f>
        <v>24.29785</v>
      </c>
      <c r="Z93">
        <f>$Z$3*INDEX(Descriptors!AB$5:AB$53,MATCH(SingleSite_QSAR1_OPERA!$A93,Descriptors!$B$5:$B$53,0))</f>
        <v>-1.2536160000000001</v>
      </c>
      <c r="AA93">
        <f>$AA$3*INDEX(Descriptors!P$5:P$53,MATCH(SingleSite_QSAR1_OPERA!$A93,Descriptors!$B$5:$B$53,0))</f>
        <v>-6.0139999999999999E-2</v>
      </c>
      <c r="AB93">
        <f>$AB$3*INDEX(Descriptors!Q$5:Q$53,MATCH(SingleSite_QSAR1_OPERA!$A93,Descriptors!$B$5:$B$53,0))</f>
        <v>0.48971999999999999</v>
      </c>
      <c r="AC93">
        <f>$AC$3*INDEX(Descriptors!R$5:R$53,MATCH(SingleSite_QSAR1_OPERA!$A93,Descriptors!$B$5:$B$53,0))</f>
        <v>-0.28560000000000002</v>
      </c>
      <c r="AD93">
        <f>$AD$3*INDEX(Descriptors!AC$5:AC$53,MATCH(SingleSite_QSAR1_OPERA!$A93,Descriptors!$B$5:$B$53,0))</f>
        <v>0</v>
      </c>
      <c r="AE93">
        <f>$AE$3*INDEX(Descriptors!AD$5:AD$53,MATCH(SingleSite_QSAR1_OPERA!$A93,Descriptors!$B$5:$B$53,0))</f>
        <v>1.44285</v>
      </c>
      <c r="AF93">
        <f>$AF$3*INDEX(Descriptors!AE$5:AE$53,MATCH(SingleSite_QSAR1_OPERA!$A93,Descriptors!$B$5:$B$53,0))</f>
        <v>-1.41571</v>
      </c>
      <c r="AG93">
        <f>$AG$3*INDEX(Descriptors!Z$5:Z$53,MATCH(SingleSite_QSAR1_OPERA!$A93,Descriptors!$B$5:$B$53,0))</f>
        <v>0.79183999999999999</v>
      </c>
    </row>
    <row r="94" spans="1:33" x14ac:dyDescent="0.3">
      <c r="A94" t="s">
        <v>261</v>
      </c>
      <c r="B94" s="2" t="s">
        <v>258</v>
      </c>
      <c r="C94" s="38" t="s">
        <v>182</v>
      </c>
      <c r="D94" t="s">
        <v>259</v>
      </c>
      <c r="E94" t="s">
        <v>249</v>
      </c>
      <c r="G94" s="10">
        <v>6.006008066096217</v>
      </c>
      <c r="H94" t="s">
        <v>159</v>
      </c>
      <c r="I94">
        <v>-0.87427419255657823</v>
      </c>
      <c r="J94" s="10">
        <f t="shared" si="21"/>
        <v>-5.8742741925565785</v>
      </c>
      <c r="L94" s="10">
        <f t="shared" si="26"/>
        <v>-3.3577457293049804</v>
      </c>
      <c r="M94">
        <f t="shared" si="22"/>
        <v>4.3878752386522247E-4</v>
      </c>
      <c r="N94">
        <f t="shared" si="23"/>
        <v>1.8283420506961811E-2</v>
      </c>
      <c r="O94" s="10">
        <f t="shared" si="24"/>
        <v>1.8283420506961811E-2</v>
      </c>
      <c r="P94" s="10" t="s">
        <v>159</v>
      </c>
      <c r="R94">
        <f t="shared" si="25"/>
        <v>1.6422542706950196</v>
      </c>
      <c r="S94">
        <f>$S$3*INDEX(Descriptors!I$5:I$53,MATCH(SingleSite_QSAR1_OPERA!$A94,Descriptors!$B$5:$B$53,0))</f>
        <v>11.909660000000001</v>
      </c>
      <c r="T94">
        <f>$T$3*INDEX(Descriptors!L$5:L$53,MATCH(SingleSite_QSAR1_OPERA!$A94,Descriptors!$B$5:$B$53,0))</f>
        <v>-3.8843252097912573</v>
      </c>
      <c r="U94">
        <f>$U$3*INDEX(Descriptors!U$5:U$53,MATCH(SingleSite_QSAR1_OPERA!$A94,Descriptors!$B$5:$B$53,0))</f>
        <v>-2.9009055195137274</v>
      </c>
      <c r="V94">
        <f>$V$3*INDEX(Descriptors!O$5:O$53,MATCH(SingleSite_QSAR1_OPERA!$A94,Descriptors!$B$5:$B$53,0))</f>
        <v>-15.218112</v>
      </c>
      <c r="W94">
        <f>$W$3*INDEX(Descriptors!X$5:X$53,MATCH(SingleSite_QSAR1_OPERA!$A94,Descriptors!$B$5:$B$53,0))</f>
        <v>-11.704008999999999</v>
      </c>
      <c r="X94">
        <f>$X$3*INDEX(Descriptors!Y$5:Y$53,MATCH(SingleSite_QSAR1_OPERA!$A94,Descriptors!$B$5:$B$53,0))</f>
        <v>8.6286719999999999</v>
      </c>
      <c r="Y94">
        <f>$Y$3*INDEX(Descriptors!AA$5:AA$53,MATCH(SingleSite_QSAR1_OPERA!$A94,Descriptors!$B$5:$B$53,0))</f>
        <v>24.206160000000004</v>
      </c>
      <c r="Z94">
        <f>$Z$3*INDEX(Descriptors!AB$5:AB$53,MATCH(SingleSite_QSAR1_OPERA!$A94,Descriptors!$B$5:$B$53,0))</f>
        <v>-1.2536160000000001</v>
      </c>
      <c r="AA94">
        <f>$AA$3*INDEX(Descriptors!P$5:P$53,MATCH(SingleSite_QSAR1_OPERA!$A94,Descriptors!$B$5:$B$53,0))</f>
        <v>-6.0139999999999999E-2</v>
      </c>
      <c r="AB94">
        <f>$AB$3*INDEX(Descriptors!Q$5:Q$53,MATCH(SingleSite_QSAR1_OPERA!$A94,Descriptors!$B$5:$B$53,0))</f>
        <v>0.48971999999999999</v>
      </c>
      <c r="AC94">
        <f>$AC$3*INDEX(Descriptors!R$5:R$53,MATCH(SingleSite_QSAR1_OPERA!$A94,Descriptors!$B$5:$B$53,0))</f>
        <v>-0.28560000000000002</v>
      </c>
      <c r="AD94">
        <f>$AD$3*INDEX(Descriptors!AC$5:AC$53,MATCH(SingleSite_QSAR1_OPERA!$A94,Descriptors!$B$5:$B$53,0))</f>
        <v>0</v>
      </c>
      <c r="AE94">
        <f>$AE$3*INDEX(Descriptors!AD$5:AD$53,MATCH(SingleSite_QSAR1_OPERA!$A94,Descriptors!$B$5:$B$53,0))</f>
        <v>0.90734999999999999</v>
      </c>
      <c r="AF94">
        <f>$AF$3*INDEX(Descriptors!AE$5:AE$53,MATCH(SingleSite_QSAR1_OPERA!$A94,Descriptors!$B$5:$B$53,0))</f>
        <v>-0.92192000000000007</v>
      </c>
      <c r="AG94">
        <f>$AG$3*INDEX(Descriptors!Z$5:Z$53,MATCH(SingleSite_QSAR1_OPERA!$A94,Descriptors!$B$5:$B$53,0))</f>
        <v>0.42531999999999998</v>
      </c>
    </row>
    <row r="95" spans="1:33" x14ac:dyDescent="0.3">
      <c r="A95" t="s">
        <v>262</v>
      </c>
      <c r="B95" s="2" t="s">
        <v>181</v>
      </c>
      <c r="C95" s="38" t="s">
        <v>182</v>
      </c>
      <c r="D95" t="s">
        <v>183</v>
      </c>
      <c r="E95" t="s">
        <v>249</v>
      </c>
      <c r="G95" s="10">
        <v>1.1297675097692075</v>
      </c>
      <c r="H95" t="s">
        <v>223</v>
      </c>
      <c r="I95">
        <v>-2.7109702268845886</v>
      </c>
      <c r="J95" s="10">
        <f t="shared" si="21"/>
        <v>-7.710970226884589</v>
      </c>
      <c r="L95" s="10">
        <f t="shared" si="26"/>
        <v>-3.0054798943805086</v>
      </c>
      <c r="M95">
        <f t="shared" si="22"/>
        <v>9.874613491128502E-4</v>
      </c>
      <c r="N95">
        <f t="shared" si="23"/>
        <v>8.1244059012982837E-3</v>
      </c>
      <c r="O95" s="10">
        <f t="shared" si="24"/>
        <v>8.1244059012982837E-3</v>
      </c>
      <c r="P95" s="10" t="s">
        <v>159</v>
      </c>
      <c r="R95">
        <f t="shared" si="25"/>
        <v>1.9945201056194914</v>
      </c>
      <c r="S95">
        <f>$S$3*INDEX(Descriptors!I$5:I$53,MATCH(SingleSite_QSAR1_OPERA!$A95,Descriptors!$B$5:$B$53,0))</f>
        <v>11.89212</v>
      </c>
      <c r="T95">
        <f>$T$3*INDEX(Descriptors!L$5:L$53,MATCH(SingleSite_QSAR1_OPERA!$A95,Descriptors!$B$5:$B$53,0))</f>
        <v>-3.8843252097912573</v>
      </c>
      <c r="U95">
        <f>$U$3*INDEX(Descriptors!U$5:U$53,MATCH(SingleSite_QSAR1_OPERA!$A95,Descriptors!$B$5:$B$53,0))</f>
        <v>-3.2742816845892553</v>
      </c>
      <c r="V95">
        <f>$V$3*INDEX(Descriptors!O$5:O$53,MATCH(SingleSite_QSAR1_OPERA!$A95,Descriptors!$B$5:$B$53,0))</f>
        <v>-15.218112</v>
      </c>
      <c r="W95">
        <f>$W$3*INDEX(Descriptors!X$5:X$53,MATCH(SingleSite_QSAR1_OPERA!$A95,Descriptors!$B$5:$B$53,0))</f>
        <v>-11.398520999999999</v>
      </c>
      <c r="X95">
        <f>$X$3*INDEX(Descriptors!Y$5:Y$53,MATCH(SingleSite_QSAR1_OPERA!$A95,Descriptors!$B$5:$B$53,0))</f>
        <v>8.5664460000000009</v>
      </c>
      <c r="Y95">
        <f>$Y$3*INDEX(Descriptors!AA$5:AA$53,MATCH(SingleSite_QSAR1_OPERA!$A95,Descriptors!$B$5:$B$53,0))</f>
        <v>24.29785</v>
      </c>
      <c r="Z95">
        <f>$Z$3*INDEX(Descriptors!AB$5:AB$53,MATCH(SingleSite_QSAR1_OPERA!$A95,Descriptors!$B$5:$B$53,0))</f>
        <v>-1.2536160000000001</v>
      </c>
      <c r="AA95">
        <f>$AA$3*INDEX(Descriptors!P$5:P$53,MATCH(SingleSite_QSAR1_OPERA!$A95,Descriptors!$B$5:$B$53,0))</f>
        <v>-6.0139999999999999E-2</v>
      </c>
      <c r="AB95">
        <f>$AB$3*INDEX(Descriptors!Q$5:Q$53,MATCH(SingleSite_QSAR1_OPERA!$A95,Descriptors!$B$5:$B$53,0))</f>
        <v>0.48971999999999999</v>
      </c>
      <c r="AC95">
        <f>$AC$3*INDEX(Descriptors!R$5:R$53,MATCH(SingleSite_QSAR1_OPERA!$A95,Descriptors!$B$5:$B$53,0))</f>
        <v>-0.28560000000000002</v>
      </c>
      <c r="AD95">
        <f>$AD$3*INDEX(Descriptors!AC$5:AC$53,MATCH(SingleSite_QSAR1_OPERA!$A95,Descriptors!$B$5:$B$53,0))</f>
        <v>0</v>
      </c>
      <c r="AE95">
        <f>$AE$3*INDEX(Descriptors!AD$5:AD$53,MATCH(SingleSite_QSAR1_OPERA!$A95,Descriptors!$B$5:$B$53,0))</f>
        <v>1.44285</v>
      </c>
      <c r="AF95">
        <f>$AF$3*INDEX(Descriptors!AE$5:AE$53,MATCH(SingleSite_QSAR1_OPERA!$A95,Descriptors!$B$5:$B$53,0))</f>
        <v>-1.41571</v>
      </c>
      <c r="AG95">
        <f>$AG$3*INDEX(Descriptors!Z$5:Z$53,MATCH(SingleSite_QSAR1_OPERA!$A95,Descriptors!$B$5:$B$53,0))</f>
        <v>0.79183999999999999</v>
      </c>
    </row>
    <row r="96" spans="1:33" x14ac:dyDescent="0.3">
      <c r="A96" t="s">
        <v>263</v>
      </c>
      <c r="B96" s="2" t="s">
        <v>258</v>
      </c>
      <c r="C96" s="38" t="s">
        <v>182</v>
      </c>
      <c r="D96" t="s">
        <v>259</v>
      </c>
      <c r="E96" t="s">
        <v>249</v>
      </c>
      <c r="G96" s="10">
        <v>108.71444628097319</v>
      </c>
      <c r="H96" t="s">
        <v>159</v>
      </c>
      <c r="I96">
        <v>-2.1319755396253193</v>
      </c>
      <c r="J96" s="10">
        <f t="shared" si="21"/>
        <v>-7.1319755396253193</v>
      </c>
      <c r="L96" s="10">
        <f t="shared" si="26"/>
        <v>-3.3577457293049804</v>
      </c>
      <c r="M96">
        <f t="shared" si="22"/>
        <v>4.3878752386522247E-4</v>
      </c>
      <c r="N96">
        <f t="shared" si="23"/>
        <v>1.8283420506961811E-2</v>
      </c>
      <c r="O96" s="10">
        <f t="shared" si="24"/>
        <v>1.8283420506961811E-2</v>
      </c>
      <c r="P96" s="10" t="s">
        <v>159</v>
      </c>
      <c r="R96">
        <f t="shared" si="25"/>
        <v>1.6422542706950196</v>
      </c>
      <c r="S96">
        <f>$S$3*INDEX(Descriptors!I$5:I$53,MATCH(SingleSite_QSAR1_OPERA!$A96,Descriptors!$B$5:$B$53,0))</f>
        <v>11.909660000000001</v>
      </c>
      <c r="T96">
        <f>$T$3*INDEX(Descriptors!L$5:L$53,MATCH(SingleSite_QSAR1_OPERA!$A96,Descriptors!$B$5:$B$53,0))</f>
        <v>-3.8843252097912573</v>
      </c>
      <c r="U96">
        <f>$U$3*INDEX(Descriptors!U$5:U$53,MATCH(SingleSite_QSAR1_OPERA!$A96,Descriptors!$B$5:$B$53,0))</f>
        <v>-2.9009055195137274</v>
      </c>
      <c r="V96">
        <f>$V$3*INDEX(Descriptors!O$5:O$53,MATCH(SingleSite_QSAR1_OPERA!$A96,Descriptors!$B$5:$B$53,0))</f>
        <v>-15.218112</v>
      </c>
      <c r="W96">
        <f>$W$3*INDEX(Descriptors!X$5:X$53,MATCH(SingleSite_QSAR1_OPERA!$A96,Descriptors!$B$5:$B$53,0))</f>
        <v>-11.704008999999999</v>
      </c>
      <c r="X96">
        <f>$X$3*INDEX(Descriptors!Y$5:Y$53,MATCH(SingleSite_QSAR1_OPERA!$A96,Descriptors!$B$5:$B$53,0))</f>
        <v>8.6286719999999999</v>
      </c>
      <c r="Y96">
        <f>$Y$3*INDEX(Descriptors!AA$5:AA$53,MATCH(SingleSite_QSAR1_OPERA!$A96,Descriptors!$B$5:$B$53,0))</f>
        <v>24.206160000000004</v>
      </c>
      <c r="Z96">
        <f>$Z$3*INDEX(Descriptors!AB$5:AB$53,MATCH(SingleSite_QSAR1_OPERA!$A96,Descriptors!$B$5:$B$53,0))</f>
        <v>-1.2536160000000001</v>
      </c>
      <c r="AA96">
        <f>$AA$3*INDEX(Descriptors!P$5:P$53,MATCH(SingleSite_QSAR1_OPERA!$A96,Descriptors!$B$5:$B$53,0))</f>
        <v>-6.0139999999999999E-2</v>
      </c>
      <c r="AB96">
        <f>$AB$3*INDEX(Descriptors!Q$5:Q$53,MATCH(SingleSite_QSAR1_OPERA!$A96,Descriptors!$B$5:$B$53,0))</f>
        <v>0.48971999999999999</v>
      </c>
      <c r="AC96">
        <f>$AC$3*INDEX(Descriptors!R$5:R$53,MATCH(SingleSite_QSAR1_OPERA!$A96,Descriptors!$B$5:$B$53,0))</f>
        <v>-0.28560000000000002</v>
      </c>
      <c r="AD96">
        <f>$AD$3*INDEX(Descriptors!AC$5:AC$53,MATCH(SingleSite_QSAR1_OPERA!$A96,Descriptors!$B$5:$B$53,0))</f>
        <v>0</v>
      </c>
      <c r="AE96">
        <f>$AE$3*INDEX(Descriptors!AD$5:AD$53,MATCH(SingleSite_QSAR1_OPERA!$A96,Descriptors!$B$5:$B$53,0))</f>
        <v>0.90734999999999999</v>
      </c>
      <c r="AF96">
        <f>$AF$3*INDEX(Descriptors!AE$5:AE$53,MATCH(SingleSite_QSAR1_OPERA!$A96,Descriptors!$B$5:$B$53,0))</f>
        <v>-0.92192000000000007</v>
      </c>
      <c r="AG96">
        <f>$AG$3*INDEX(Descriptors!Z$5:Z$53,MATCH(SingleSite_QSAR1_OPERA!$A96,Descriptors!$B$5:$B$53,0))</f>
        <v>0.42531999999999998</v>
      </c>
    </row>
    <row r="97" spans="1:33" x14ac:dyDescent="0.3">
      <c r="A97" t="s">
        <v>264</v>
      </c>
      <c r="B97" t="s">
        <v>265</v>
      </c>
      <c r="C97" s="38" t="s">
        <v>191</v>
      </c>
      <c r="D97" t="s">
        <v>255</v>
      </c>
      <c r="E97" t="s">
        <v>249</v>
      </c>
      <c r="G97" s="10">
        <v>262.55575021210052</v>
      </c>
      <c r="H97" t="s">
        <v>159</v>
      </c>
      <c r="I97">
        <v>-5.5149098156090615</v>
      </c>
      <c r="J97" s="10">
        <f t="shared" si="21"/>
        <v>-10.514909815609062</v>
      </c>
      <c r="L97" s="10">
        <f t="shared" si="26"/>
        <v>-2.8145931592368179</v>
      </c>
      <c r="M97">
        <f t="shared" si="22"/>
        <v>1.5325224342051928E-3</v>
      </c>
      <c r="N97">
        <f t="shared" si="23"/>
        <v>5.2348576653607733E-3</v>
      </c>
      <c r="O97" s="10">
        <f t="shared" si="24"/>
        <v>5.2348576653607733E-3</v>
      </c>
      <c r="P97" s="10" t="s">
        <v>159</v>
      </c>
      <c r="R97">
        <f t="shared" si="25"/>
        <v>2.1854068407631821</v>
      </c>
      <c r="S97">
        <f>$S$3*INDEX(Descriptors!I$5:I$53,MATCH(SingleSite_QSAR1_OPERA!$A97,Descriptors!$B$5:$B$53,0))</f>
        <v>11.89212</v>
      </c>
      <c r="T97">
        <f>$T$3*INDEX(Descriptors!L$5:L$53,MATCH(SingleSite_QSAR1_OPERA!$A97,Descriptors!$B$5:$B$53,0))</f>
        <v>-3.8843252097912573</v>
      </c>
      <c r="U97">
        <f>$U$3*INDEX(Descriptors!U$5:U$53,MATCH(SingleSite_QSAR1_OPERA!$A97,Descriptors!$B$5:$B$53,0))</f>
        <v>-3.2690389494455654</v>
      </c>
      <c r="V97">
        <f>$V$3*INDEX(Descriptors!O$5:O$53,MATCH(SingleSite_QSAR1_OPERA!$A97,Descriptors!$B$5:$B$53,0))</f>
        <v>-15.218112</v>
      </c>
      <c r="W97">
        <f>$W$3*INDEX(Descriptors!X$5:X$53,MATCH(SingleSite_QSAR1_OPERA!$A97,Descriptors!$B$5:$B$53,0))</f>
        <v>-11.513078999999999</v>
      </c>
      <c r="X97">
        <f>$X$3*INDEX(Descriptors!Y$5:Y$53,MATCH(SingleSite_QSAR1_OPERA!$A97,Descriptors!$B$5:$B$53,0))</f>
        <v>8.5941020000000012</v>
      </c>
      <c r="Y97">
        <f>$Y$3*INDEX(Descriptors!AA$5:AA$53,MATCH(SingleSite_QSAR1_OPERA!$A97,Descriptors!$B$5:$B$53,0))</f>
        <v>24.334526</v>
      </c>
      <c r="Z97">
        <f>$Z$3*INDEX(Descriptors!AB$5:AB$53,MATCH(SingleSite_QSAR1_OPERA!$A97,Descriptors!$B$5:$B$53,0))</f>
        <v>-1.2536160000000001</v>
      </c>
      <c r="AA97">
        <f>$AA$3*INDEX(Descriptors!P$5:P$53,MATCH(SingleSite_QSAR1_OPERA!$A97,Descriptors!$B$5:$B$53,0))</f>
        <v>-6.0139999999999999E-2</v>
      </c>
      <c r="AB97">
        <f>$AB$3*INDEX(Descriptors!Q$5:Q$53,MATCH(SingleSite_QSAR1_OPERA!$A97,Descriptors!$B$5:$B$53,0))</f>
        <v>0.48971999999999999</v>
      </c>
      <c r="AC97">
        <f>$AC$3*INDEX(Descriptors!R$5:R$53,MATCH(SingleSite_QSAR1_OPERA!$A97,Descriptors!$B$5:$B$53,0))</f>
        <v>-0.28560000000000002</v>
      </c>
      <c r="AD97">
        <f>$AD$3*INDEX(Descriptors!AC$5:AC$53,MATCH(SingleSite_QSAR1_OPERA!$A97,Descriptors!$B$5:$B$53,0))</f>
        <v>0</v>
      </c>
      <c r="AE97">
        <f>$AE$3*INDEX(Descriptors!AD$5:AD$53,MATCH(SingleSite_QSAR1_OPERA!$A97,Descriptors!$B$5:$B$53,0))</f>
        <v>1.7447999999999999</v>
      </c>
      <c r="AF97">
        <f>$AF$3*INDEX(Descriptors!AE$5:AE$53,MATCH(SingleSite_QSAR1_OPERA!$A97,Descriptors!$B$5:$B$53,0))</f>
        <v>-1.6689700000000001</v>
      </c>
      <c r="AG97">
        <f>$AG$3*INDEX(Descriptors!Z$5:Z$53,MATCH(SingleSite_QSAR1_OPERA!$A97,Descriptors!$B$5:$B$53,0))</f>
        <v>0.97902000000000011</v>
      </c>
    </row>
    <row r="98" spans="1:33" x14ac:dyDescent="0.3">
      <c r="A98" t="s">
        <v>266</v>
      </c>
      <c r="B98" t="s">
        <v>251</v>
      </c>
      <c r="C98" s="38" t="s">
        <v>191</v>
      </c>
      <c r="D98" t="s">
        <v>252</v>
      </c>
      <c r="E98" t="s">
        <v>249</v>
      </c>
      <c r="G98" s="10">
        <v>230.28145533553007</v>
      </c>
      <c r="H98" t="s">
        <v>159</v>
      </c>
      <c r="I98">
        <v>-5.4579472468850492</v>
      </c>
      <c r="J98" s="10">
        <f t="shared" si="21"/>
        <v>-10.457947246885048</v>
      </c>
      <c r="L98" s="10">
        <f t="shared" si="26"/>
        <v>-2.6735142510190375</v>
      </c>
      <c r="M98">
        <f t="shared" si="22"/>
        <v>2.1207318018647554E-3</v>
      </c>
      <c r="N98">
        <f t="shared" si="23"/>
        <v>3.782909656460191E-3</v>
      </c>
      <c r="O98" s="10">
        <f t="shared" si="24"/>
        <v>3.782909656460191E-3</v>
      </c>
      <c r="P98" s="10" t="s">
        <v>159</v>
      </c>
      <c r="R98">
        <f t="shared" si="25"/>
        <v>2.3264857489809625</v>
      </c>
      <c r="S98">
        <f>$S$3*INDEX(Descriptors!I$5:I$53,MATCH(SingleSite_QSAR1_OPERA!$A98,Descriptors!$B$5:$B$53,0))</f>
        <v>11.89212</v>
      </c>
      <c r="T98">
        <f>$T$3*INDEX(Descriptors!L$5:L$53,MATCH(SingleSite_QSAR1_OPERA!$A98,Descriptors!$B$5:$B$53,0))</f>
        <v>-3.8843252097912573</v>
      </c>
      <c r="U98">
        <f>$U$3*INDEX(Descriptors!U$5:U$53,MATCH(SingleSite_QSAR1_OPERA!$A98,Descriptors!$B$5:$B$53,0))</f>
        <v>-3.3147870412277851</v>
      </c>
      <c r="V98">
        <f>$V$3*INDEX(Descriptors!O$5:O$53,MATCH(SingleSite_QSAR1_OPERA!$A98,Descriptors!$B$5:$B$53,0))</f>
        <v>-15.218112</v>
      </c>
      <c r="W98">
        <f>$W$3*INDEX(Descriptors!X$5:X$53,MATCH(SingleSite_QSAR1_OPERA!$A98,Descriptors!$B$5:$B$53,0))</f>
        <v>-11.570357999999999</v>
      </c>
      <c r="X98">
        <f>$X$3*INDEX(Descriptors!Y$5:Y$53,MATCH(SingleSite_QSAR1_OPERA!$A98,Descriptors!$B$5:$B$53,0))</f>
        <v>8.6079299999999996</v>
      </c>
      <c r="Y98">
        <f>$Y$3*INDEX(Descriptors!AA$5:AA$53,MATCH(SingleSite_QSAR1_OPERA!$A98,Descriptors!$B$5:$B$53,0))</f>
        <v>24.352864000000004</v>
      </c>
      <c r="Z98">
        <f>$Z$3*INDEX(Descriptors!AB$5:AB$53,MATCH(SingleSite_QSAR1_OPERA!$A98,Descriptors!$B$5:$B$53,0))</f>
        <v>-1.2536160000000001</v>
      </c>
      <c r="AA98">
        <f>$AA$3*INDEX(Descriptors!P$5:P$53,MATCH(SingleSite_QSAR1_OPERA!$A98,Descriptors!$B$5:$B$53,0))</f>
        <v>-6.0139999999999999E-2</v>
      </c>
      <c r="AB98">
        <f>$AB$3*INDEX(Descriptors!Q$5:Q$53,MATCH(SingleSite_QSAR1_OPERA!$A98,Descriptors!$B$5:$B$53,0))</f>
        <v>0.48971999999999999</v>
      </c>
      <c r="AC98">
        <f>$AC$3*INDEX(Descriptors!R$5:R$53,MATCH(SingleSite_QSAR1_OPERA!$A98,Descriptors!$B$5:$B$53,0))</f>
        <v>-0.28560000000000002</v>
      </c>
      <c r="AD98">
        <f>$AD$3*INDEX(Descriptors!AC$5:AC$53,MATCH(SingleSite_QSAR1_OPERA!$A98,Descriptors!$B$5:$B$53,0))</f>
        <v>0</v>
      </c>
      <c r="AE98">
        <f>$AE$3*INDEX(Descriptors!AD$5:AD$53,MATCH(SingleSite_QSAR1_OPERA!$A98,Descriptors!$B$5:$B$53,0))</f>
        <v>1.8956999999999999</v>
      </c>
      <c r="AF98">
        <f>$AF$3*INDEX(Descriptors!AE$5:AE$53,MATCH(SingleSite_QSAR1_OPERA!$A98,Descriptors!$B$5:$B$53,0))</f>
        <v>-1.7956000000000001</v>
      </c>
      <c r="AG98">
        <f>$AG$3*INDEX(Descriptors!Z$5:Z$53,MATCH(SingleSite_QSAR1_OPERA!$A98,Descriptors!$B$5:$B$53,0))</f>
        <v>1.16669</v>
      </c>
    </row>
    <row r="99" spans="1:33" x14ac:dyDescent="0.3">
      <c r="A99" t="s">
        <v>264</v>
      </c>
      <c r="B99" t="s">
        <v>265</v>
      </c>
      <c r="C99" s="38" t="s">
        <v>191</v>
      </c>
      <c r="D99" t="s">
        <v>255</v>
      </c>
      <c r="E99" t="s">
        <v>249</v>
      </c>
      <c r="G99" s="10">
        <v>5.3645010491443772</v>
      </c>
      <c r="H99" t="s">
        <v>223</v>
      </c>
      <c r="I99">
        <v>-5.3875104804531055</v>
      </c>
      <c r="J99" s="10">
        <f t="shared" si="21"/>
        <v>-10.387510480453106</v>
      </c>
      <c r="L99" s="10">
        <f t="shared" si="26"/>
        <v>-2.8145931592368179</v>
      </c>
      <c r="M99">
        <f t="shared" si="22"/>
        <v>1.5325224342051928E-3</v>
      </c>
      <c r="N99">
        <f t="shared" si="23"/>
        <v>5.2348576653607733E-3</v>
      </c>
      <c r="O99" s="10">
        <f t="shared" si="24"/>
        <v>5.2348576653607733E-3</v>
      </c>
      <c r="P99" s="10" t="s">
        <v>159</v>
      </c>
      <c r="R99">
        <f t="shared" si="25"/>
        <v>2.1854068407631821</v>
      </c>
      <c r="S99">
        <f>$S$3*INDEX(Descriptors!I$5:I$53,MATCH(SingleSite_QSAR1_OPERA!$A99,Descriptors!$B$5:$B$53,0))</f>
        <v>11.89212</v>
      </c>
      <c r="T99">
        <f>$T$3*INDEX(Descriptors!L$5:L$53,MATCH(SingleSite_QSAR1_OPERA!$A99,Descriptors!$B$5:$B$53,0))</f>
        <v>-3.8843252097912573</v>
      </c>
      <c r="U99">
        <f>$U$3*INDEX(Descriptors!U$5:U$53,MATCH(SingleSite_QSAR1_OPERA!$A99,Descriptors!$B$5:$B$53,0))</f>
        <v>-3.2690389494455654</v>
      </c>
      <c r="V99">
        <f>$V$3*INDEX(Descriptors!O$5:O$53,MATCH(SingleSite_QSAR1_OPERA!$A99,Descriptors!$B$5:$B$53,0))</f>
        <v>-15.218112</v>
      </c>
      <c r="W99">
        <f>$W$3*INDEX(Descriptors!X$5:X$53,MATCH(SingleSite_QSAR1_OPERA!$A99,Descriptors!$B$5:$B$53,0))</f>
        <v>-11.513078999999999</v>
      </c>
      <c r="X99">
        <f>$X$3*INDEX(Descriptors!Y$5:Y$53,MATCH(SingleSite_QSAR1_OPERA!$A99,Descriptors!$B$5:$B$53,0))</f>
        <v>8.5941020000000012</v>
      </c>
      <c r="Y99">
        <f>$Y$3*INDEX(Descriptors!AA$5:AA$53,MATCH(SingleSite_QSAR1_OPERA!$A99,Descriptors!$B$5:$B$53,0))</f>
        <v>24.334526</v>
      </c>
      <c r="Z99">
        <f>$Z$3*INDEX(Descriptors!AB$5:AB$53,MATCH(SingleSite_QSAR1_OPERA!$A99,Descriptors!$B$5:$B$53,0))</f>
        <v>-1.2536160000000001</v>
      </c>
      <c r="AA99">
        <f>$AA$3*INDEX(Descriptors!P$5:P$53,MATCH(SingleSite_QSAR1_OPERA!$A99,Descriptors!$B$5:$B$53,0))</f>
        <v>-6.0139999999999999E-2</v>
      </c>
      <c r="AB99">
        <f>$AB$3*INDEX(Descriptors!Q$5:Q$53,MATCH(SingleSite_QSAR1_OPERA!$A99,Descriptors!$B$5:$B$53,0))</f>
        <v>0.48971999999999999</v>
      </c>
      <c r="AC99">
        <f>$AC$3*INDEX(Descriptors!R$5:R$53,MATCH(SingleSite_QSAR1_OPERA!$A99,Descriptors!$B$5:$B$53,0))</f>
        <v>-0.28560000000000002</v>
      </c>
      <c r="AD99">
        <f>$AD$3*INDEX(Descriptors!AC$5:AC$53,MATCH(SingleSite_QSAR1_OPERA!$A99,Descriptors!$B$5:$B$53,0))</f>
        <v>0</v>
      </c>
      <c r="AE99">
        <f>$AE$3*INDEX(Descriptors!AD$5:AD$53,MATCH(SingleSite_QSAR1_OPERA!$A99,Descriptors!$B$5:$B$53,0))</f>
        <v>1.7447999999999999</v>
      </c>
      <c r="AF99">
        <f>$AF$3*INDEX(Descriptors!AE$5:AE$53,MATCH(SingleSite_QSAR1_OPERA!$A99,Descriptors!$B$5:$B$53,0))</f>
        <v>-1.6689700000000001</v>
      </c>
      <c r="AG99">
        <f>$AG$3*INDEX(Descriptors!Z$5:Z$53,MATCH(SingleSite_QSAR1_OPERA!$A99,Descriptors!$B$5:$B$53,0))</f>
        <v>0.97902000000000011</v>
      </c>
    </row>
    <row r="100" spans="1:33" x14ac:dyDescent="0.3">
      <c r="A100" t="s">
        <v>266</v>
      </c>
      <c r="B100" t="s">
        <v>251</v>
      </c>
      <c r="C100" s="38" t="s">
        <v>191</v>
      </c>
      <c r="D100" t="s">
        <v>252</v>
      </c>
      <c r="E100" t="s">
        <v>249</v>
      </c>
      <c r="G100" s="10">
        <v>5.0912422825659789</v>
      </c>
      <c r="H100" t="s">
        <v>223</v>
      </c>
      <c r="I100">
        <v>-5.3648049106702054</v>
      </c>
      <c r="J100" s="10">
        <f t="shared" si="21"/>
        <v>-10.364804910670205</v>
      </c>
      <c r="L100" s="10">
        <f t="shared" si="26"/>
        <v>-2.6735142510190375</v>
      </c>
      <c r="M100">
        <f t="shared" si="22"/>
        <v>2.1207318018647554E-3</v>
      </c>
      <c r="N100">
        <f t="shared" si="23"/>
        <v>3.782909656460191E-3</v>
      </c>
      <c r="O100" s="10">
        <f t="shared" si="24"/>
        <v>3.782909656460191E-3</v>
      </c>
      <c r="P100" s="10" t="s">
        <v>159</v>
      </c>
      <c r="R100">
        <f t="shared" si="25"/>
        <v>2.3264857489809625</v>
      </c>
      <c r="S100">
        <f>$S$3*INDEX(Descriptors!I$5:I$53,MATCH(SingleSite_QSAR1_OPERA!$A100,Descriptors!$B$5:$B$53,0))</f>
        <v>11.89212</v>
      </c>
      <c r="T100">
        <f>$T$3*INDEX(Descriptors!L$5:L$53,MATCH(SingleSite_QSAR1_OPERA!$A100,Descriptors!$B$5:$B$53,0))</f>
        <v>-3.8843252097912573</v>
      </c>
      <c r="U100">
        <f>$U$3*INDEX(Descriptors!U$5:U$53,MATCH(SingleSite_QSAR1_OPERA!$A100,Descriptors!$B$5:$B$53,0))</f>
        <v>-3.3147870412277851</v>
      </c>
      <c r="V100">
        <f>$V$3*INDEX(Descriptors!O$5:O$53,MATCH(SingleSite_QSAR1_OPERA!$A100,Descriptors!$B$5:$B$53,0))</f>
        <v>-15.218112</v>
      </c>
      <c r="W100">
        <f>$W$3*INDEX(Descriptors!X$5:X$53,MATCH(SingleSite_QSAR1_OPERA!$A100,Descriptors!$B$5:$B$53,0))</f>
        <v>-11.570357999999999</v>
      </c>
      <c r="X100">
        <f>$X$3*INDEX(Descriptors!Y$5:Y$53,MATCH(SingleSite_QSAR1_OPERA!$A100,Descriptors!$B$5:$B$53,0))</f>
        <v>8.6079299999999996</v>
      </c>
      <c r="Y100">
        <f>$Y$3*INDEX(Descriptors!AA$5:AA$53,MATCH(SingleSite_QSAR1_OPERA!$A100,Descriptors!$B$5:$B$53,0))</f>
        <v>24.352864000000004</v>
      </c>
      <c r="Z100">
        <f>$Z$3*INDEX(Descriptors!AB$5:AB$53,MATCH(SingleSite_QSAR1_OPERA!$A100,Descriptors!$B$5:$B$53,0))</f>
        <v>-1.2536160000000001</v>
      </c>
      <c r="AA100">
        <f>$AA$3*INDEX(Descriptors!P$5:P$53,MATCH(SingleSite_QSAR1_OPERA!$A100,Descriptors!$B$5:$B$53,0))</f>
        <v>-6.0139999999999999E-2</v>
      </c>
      <c r="AB100">
        <f>$AB$3*INDEX(Descriptors!Q$5:Q$53,MATCH(SingleSite_QSAR1_OPERA!$A100,Descriptors!$B$5:$B$53,0))</f>
        <v>0.48971999999999999</v>
      </c>
      <c r="AC100">
        <f>$AC$3*INDEX(Descriptors!R$5:R$53,MATCH(SingleSite_QSAR1_OPERA!$A100,Descriptors!$B$5:$B$53,0))</f>
        <v>-0.28560000000000002</v>
      </c>
      <c r="AD100">
        <f>$AD$3*INDEX(Descriptors!AC$5:AC$53,MATCH(SingleSite_QSAR1_OPERA!$A100,Descriptors!$B$5:$B$53,0))</f>
        <v>0</v>
      </c>
      <c r="AE100">
        <f>$AE$3*INDEX(Descriptors!AD$5:AD$53,MATCH(SingleSite_QSAR1_OPERA!$A100,Descriptors!$B$5:$B$53,0))</f>
        <v>1.8956999999999999</v>
      </c>
      <c r="AF100">
        <f>$AF$3*INDEX(Descriptors!AE$5:AE$53,MATCH(SingleSite_QSAR1_OPERA!$A100,Descriptors!$B$5:$B$53,0))</f>
        <v>-1.7956000000000001</v>
      </c>
      <c r="AG100">
        <f>$AG$3*INDEX(Descriptors!Z$5:Z$53,MATCH(SingleSite_QSAR1_OPERA!$A100,Descriptors!$B$5:$B$53,0))</f>
        <v>1.16669</v>
      </c>
    </row>
    <row r="101" spans="1:33" x14ac:dyDescent="0.3">
      <c r="A101" t="s">
        <v>264</v>
      </c>
      <c r="B101" t="s">
        <v>265</v>
      </c>
      <c r="C101" s="38" t="s">
        <v>191</v>
      </c>
      <c r="D101" t="s">
        <v>255</v>
      </c>
      <c r="E101" t="s">
        <v>249</v>
      </c>
      <c r="G101" s="10">
        <v>18.802310607892164</v>
      </c>
      <c r="H101" t="s">
        <v>223</v>
      </c>
      <c r="I101">
        <v>-4.932192368696251</v>
      </c>
      <c r="J101" s="10">
        <f t="shared" si="21"/>
        <v>-9.932192368696251</v>
      </c>
      <c r="L101" s="10">
        <f t="shared" si="26"/>
        <v>-2.8145931592368179</v>
      </c>
      <c r="M101">
        <f t="shared" si="22"/>
        <v>1.5325224342051928E-3</v>
      </c>
      <c r="N101">
        <f t="shared" si="23"/>
        <v>5.2348576653607733E-3</v>
      </c>
      <c r="O101" s="10">
        <f t="shared" si="24"/>
        <v>5.2348576653607733E-3</v>
      </c>
      <c r="P101" s="10" t="s">
        <v>159</v>
      </c>
      <c r="R101">
        <f t="shared" si="25"/>
        <v>2.1854068407631821</v>
      </c>
      <c r="S101">
        <f>$S$3*INDEX(Descriptors!I$5:I$53,MATCH(SingleSite_QSAR1_OPERA!$A101,Descriptors!$B$5:$B$53,0))</f>
        <v>11.89212</v>
      </c>
      <c r="T101">
        <f>$T$3*INDEX(Descriptors!L$5:L$53,MATCH(SingleSite_QSAR1_OPERA!$A101,Descriptors!$B$5:$B$53,0))</f>
        <v>-3.8843252097912573</v>
      </c>
      <c r="U101">
        <f>$U$3*INDEX(Descriptors!U$5:U$53,MATCH(SingleSite_QSAR1_OPERA!$A101,Descriptors!$B$5:$B$53,0))</f>
        <v>-3.2690389494455654</v>
      </c>
      <c r="V101">
        <f>$V$3*INDEX(Descriptors!O$5:O$53,MATCH(SingleSite_QSAR1_OPERA!$A101,Descriptors!$B$5:$B$53,0))</f>
        <v>-15.218112</v>
      </c>
      <c r="W101">
        <f>$W$3*INDEX(Descriptors!X$5:X$53,MATCH(SingleSite_QSAR1_OPERA!$A101,Descriptors!$B$5:$B$53,0))</f>
        <v>-11.513078999999999</v>
      </c>
      <c r="X101">
        <f>$X$3*INDEX(Descriptors!Y$5:Y$53,MATCH(SingleSite_QSAR1_OPERA!$A101,Descriptors!$B$5:$B$53,0))</f>
        <v>8.5941020000000012</v>
      </c>
      <c r="Y101">
        <f>$Y$3*INDEX(Descriptors!AA$5:AA$53,MATCH(SingleSite_QSAR1_OPERA!$A101,Descriptors!$B$5:$B$53,0))</f>
        <v>24.334526</v>
      </c>
      <c r="Z101">
        <f>$Z$3*INDEX(Descriptors!AB$5:AB$53,MATCH(SingleSite_QSAR1_OPERA!$A101,Descriptors!$B$5:$B$53,0))</f>
        <v>-1.2536160000000001</v>
      </c>
      <c r="AA101">
        <f>$AA$3*INDEX(Descriptors!P$5:P$53,MATCH(SingleSite_QSAR1_OPERA!$A101,Descriptors!$B$5:$B$53,0))</f>
        <v>-6.0139999999999999E-2</v>
      </c>
      <c r="AB101">
        <f>$AB$3*INDEX(Descriptors!Q$5:Q$53,MATCH(SingleSite_QSAR1_OPERA!$A101,Descriptors!$B$5:$B$53,0))</f>
        <v>0.48971999999999999</v>
      </c>
      <c r="AC101">
        <f>$AC$3*INDEX(Descriptors!R$5:R$53,MATCH(SingleSite_QSAR1_OPERA!$A101,Descriptors!$B$5:$B$53,0))</f>
        <v>-0.28560000000000002</v>
      </c>
      <c r="AD101">
        <f>$AD$3*INDEX(Descriptors!AC$5:AC$53,MATCH(SingleSite_QSAR1_OPERA!$A101,Descriptors!$B$5:$B$53,0))</f>
        <v>0</v>
      </c>
      <c r="AE101">
        <f>$AE$3*INDEX(Descriptors!AD$5:AD$53,MATCH(SingleSite_QSAR1_OPERA!$A101,Descriptors!$B$5:$B$53,0))</f>
        <v>1.7447999999999999</v>
      </c>
      <c r="AF101">
        <f>$AF$3*INDEX(Descriptors!AE$5:AE$53,MATCH(SingleSite_QSAR1_OPERA!$A101,Descriptors!$B$5:$B$53,0))</f>
        <v>-1.6689700000000001</v>
      </c>
      <c r="AG101">
        <f>$AG$3*INDEX(Descriptors!Z$5:Z$53,MATCH(SingleSite_QSAR1_OPERA!$A101,Descriptors!$B$5:$B$53,0))</f>
        <v>0.97902000000000011</v>
      </c>
    </row>
    <row r="102" spans="1:33" x14ac:dyDescent="0.3">
      <c r="A102" t="s">
        <v>266</v>
      </c>
      <c r="B102" t="s">
        <v>251</v>
      </c>
      <c r="C102" s="38" t="s">
        <v>191</v>
      </c>
      <c r="D102" t="s">
        <v>252</v>
      </c>
      <c r="E102" t="s">
        <v>249</v>
      </c>
      <c r="G102" s="10">
        <v>17.915409164123677</v>
      </c>
      <c r="H102" t="s">
        <v>223</v>
      </c>
      <c r="I102">
        <v>-4.9112078772141237</v>
      </c>
      <c r="J102" s="10">
        <f t="shared" si="21"/>
        <v>-9.9112078772141246</v>
      </c>
      <c r="L102" s="10">
        <f t="shared" si="26"/>
        <v>-2.6735142510190375</v>
      </c>
      <c r="M102">
        <f t="shared" si="22"/>
        <v>2.1207318018647554E-3</v>
      </c>
      <c r="N102">
        <f t="shared" si="23"/>
        <v>3.782909656460191E-3</v>
      </c>
      <c r="O102" s="10">
        <f t="shared" si="24"/>
        <v>3.782909656460191E-3</v>
      </c>
      <c r="P102" s="10" t="s">
        <v>159</v>
      </c>
      <c r="R102">
        <f t="shared" si="25"/>
        <v>2.3264857489809625</v>
      </c>
      <c r="S102">
        <f>$S$3*INDEX(Descriptors!I$5:I$53,MATCH(SingleSite_QSAR1_OPERA!$A102,Descriptors!$B$5:$B$53,0))</f>
        <v>11.89212</v>
      </c>
      <c r="T102">
        <f>$T$3*INDEX(Descriptors!L$5:L$53,MATCH(SingleSite_QSAR1_OPERA!$A102,Descriptors!$B$5:$B$53,0))</f>
        <v>-3.8843252097912573</v>
      </c>
      <c r="U102">
        <f>$U$3*INDEX(Descriptors!U$5:U$53,MATCH(SingleSite_QSAR1_OPERA!$A102,Descriptors!$B$5:$B$53,0))</f>
        <v>-3.3147870412277851</v>
      </c>
      <c r="V102">
        <f>$V$3*INDEX(Descriptors!O$5:O$53,MATCH(SingleSite_QSAR1_OPERA!$A102,Descriptors!$B$5:$B$53,0))</f>
        <v>-15.218112</v>
      </c>
      <c r="W102">
        <f>$W$3*INDEX(Descriptors!X$5:X$53,MATCH(SingleSite_QSAR1_OPERA!$A102,Descriptors!$B$5:$B$53,0))</f>
        <v>-11.570357999999999</v>
      </c>
      <c r="X102">
        <f>$X$3*INDEX(Descriptors!Y$5:Y$53,MATCH(SingleSite_QSAR1_OPERA!$A102,Descriptors!$B$5:$B$53,0))</f>
        <v>8.6079299999999996</v>
      </c>
      <c r="Y102">
        <f>$Y$3*INDEX(Descriptors!AA$5:AA$53,MATCH(SingleSite_QSAR1_OPERA!$A102,Descriptors!$B$5:$B$53,0))</f>
        <v>24.352864000000004</v>
      </c>
      <c r="Z102">
        <f>$Z$3*INDEX(Descriptors!AB$5:AB$53,MATCH(SingleSite_QSAR1_OPERA!$A102,Descriptors!$B$5:$B$53,0))</f>
        <v>-1.2536160000000001</v>
      </c>
      <c r="AA102">
        <f>$AA$3*INDEX(Descriptors!P$5:P$53,MATCH(SingleSite_QSAR1_OPERA!$A102,Descriptors!$B$5:$B$53,0))</f>
        <v>-6.0139999999999999E-2</v>
      </c>
      <c r="AB102">
        <f>$AB$3*INDEX(Descriptors!Q$5:Q$53,MATCH(SingleSite_QSAR1_OPERA!$A102,Descriptors!$B$5:$B$53,0))</f>
        <v>0.48971999999999999</v>
      </c>
      <c r="AC102">
        <f>$AC$3*INDEX(Descriptors!R$5:R$53,MATCH(SingleSite_QSAR1_OPERA!$A102,Descriptors!$B$5:$B$53,0))</f>
        <v>-0.28560000000000002</v>
      </c>
      <c r="AD102">
        <f>$AD$3*INDEX(Descriptors!AC$5:AC$53,MATCH(SingleSite_QSAR1_OPERA!$A102,Descriptors!$B$5:$B$53,0))</f>
        <v>0</v>
      </c>
      <c r="AE102">
        <f>$AE$3*INDEX(Descriptors!AD$5:AD$53,MATCH(SingleSite_QSAR1_OPERA!$A102,Descriptors!$B$5:$B$53,0))</f>
        <v>1.8956999999999999</v>
      </c>
      <c r="AF102">
        <f>$AF$3*INDEX(Descriptors!AE$5:AE$53,MATCH(SingleSite_QSAR1_OPERA!$A102,Descriptors!$B$5:$B$53,0))</f>
        <v>-1.7956000000000001</v>
      </c>
      <c r="AG102">
        <f>$AG$3*INDEX(Descriptors!Z$5:Z$53,MATCH(SingleSite_QSAR1_OPERA!$A102,Descriptors!$B$5:$B$53,0))</f>
        <v>1.16669</v>
      </c>
    </row>
    <row r="103" spans="1:33" x14ac:dyDescent="0.3">
      <c r="A103" t="s">
        <v>264</v>
      </c>
      <c r="B103" t="s">
        <v>265</v>
      </c>
      <c r="C103" s="38" t="s">
        <v>191</v>
      </c>
      <c r="D103" t="s">
        <v>255</v>
      </c>
      <c r="E103" t="s">
        <v>249</v>
      </c>
      <c r="G103" s="10">
        <v>46.774220970372191</v>
      </c>
      <c r="H103" t="s">
        <v>223</v>
      </c>
      <c r="I103">
        <v>-4.3279877089016994</v>
      </c>
      <c r="J103" s="10">
        <f t="shared" si="21"/>
        <v>-9.3279877089016985</v>
      </c>
      <c r="L103" s="10">
        <f t="shared" si="26"/>
        <v>-2.8145931592368179</v>
      </c>
      <c r="M103">
        <f t="shared" si="22"/>
        <v>1.5325224342051928E-3</v>
      </c>
      <c r="N103">
        <f t="shared" si="23"/>
        <v>5.2348576653607733E-3</v>
      </c>
      <c r="O103" s="10">
        <f t="shared" si="24"/>
        <v>5.2348576653607733E-3</v>
      </c>
      <c r="P103" s="10" t="s">
        <v>159</v>
      </c>
      <c r="R103">
        <f t="shared" si="25"/>
        <v>2.1854068407631821</v>
      </c>
      <c r="S103">
        <f>$S$3*INDEX(Descriptors!I$5:I$53,MATCH(SingleSite_QSAR1_OPERA!$A103,Descriptors!$B$5:$B$53,0))</f>
        <v>11.89212</v>
      </c>
      <c r="T103">
        <f>$T$3*INDEX(Descriptors!L$5:L$53,MATCH(SingleSite_QSAR1_OPERA!$A103,Descriptors!$B$5:$B$53,0))</f>
        <v>-3.8843252097912573</v>
      </c>
      <c r="U103">
        <f>$U$3*INDEX(Descriptors!U$5:U$53,MATCH(SingleSite_QSAR1_OPERA!$A103,Descriptors!$B$5:$B$53,0))</f>
        <v>-3.2690389494455654</v>
      </c>
      <c r="V103">
        <f>$V$3*INDEX(Descriptors!O$5:O$53,MATCH(SingleSite_QSAR1_OPERA!$A103,Descriptors!$B$5:$B$53,0))</f>
        <v>-15.218112</v>
      </c>
      <c r="W103">
        <f>$W$3*INDEX(Descriptors!X$5:X$53,MATCH(SingleSite_QSAR1_OPERA!$A103,Descriptors!$B$5:$B$53,0))</f>
        <v>-11.513078999999999</v>
      </c>
      <c r="X103">
        <f>$X$3*INDEX(Descriptors!Y$5:Y$53,MATCH(SingleSite_QSAR1_OPERA!$A103,Descriptors!$B$5:$B$53,0))</f>
        <v>8.5941020000000012</v>
      </c>
      <c r="Y103">
        <f>$Y$3*INDEX(Descriptors!AA$5:AA$53,MATCH(SingleSite_QSAR1_OPERA!$A103,Descriptors!$B$5:$B$53,0))</f>
        <v>24.334526</v>
      </c>
      <c r="Z103">
        <f>$Z$3*INDEX(Descriptors!AB$5:AB$53,MATCH(SingleSite_QSAR1_OPERA!$A103,Descriptors!$B$5:$B$53,0))</f>
        <v>-1.2536160000000001</v>
      </c>
      <c r="AA103">
        <f>$AA$3*INDEX(Descriptors!P$5:P$53,MATCH(SingleSite_QSAR1_OPERA!$A103,Descriptors!$B$5:$B$53,0))</f>
        <v>-6.0139999999999999E-2</v>
      </c>
      <c r="AB103">
        <f>$AB$3*INDEX(Descriptors!Q$5:Q$53,MATCH(SingleSite_QSAR1_OPERA!$A103,Descriptors!$B$5:$B$53,0))</f>
        <v>0.48971999999999999</v>
      </c>
      <c r="AC103">
        <f>$AC$3*INDEX(Descriptors!R$5:R$53,MATCH(SingleSite_QSAR1_OPERA!$A103,Descriptors!$B$5:$B$53,0))</f>
        <v>-0.28560000000000002</v>
      </c>
      <c r="AD103">
        <f>$AD$3*INDEX(Descriptors!AC$5:AC$53,MATCH(SingleSite_QSAR1_OPERA!$A103,Descriptors!$B$5:$B$53,0))</f>
        <v>0</v>
      </c>
      <c r="AE103">
        <f>$AE$3*INDEX(Descriptors!AD$5:AD$53,MATCH(SingleSite_QSAR1_OPERA!$A103,Descriptors!$B$5:$B$53,0))</f>
        <v>1.7447999999999999</v>
      </c>
      <c r="AF103">
        <f>$AF$3*INDEX(Descriptors!AE$5:AE$53,MATCH(SingleSite_QSAR1_OPERA!$A103,Descriptors!$B$5:$B$53,0))</f>
        <v>-1.6689700000000001</v>
      </c>
      <c r="AG103">
        <f>$AG$3*INDEX(Descriptors!Z$5:Z$53,MATCH(SingleSite_QSAR1_OPERA!$A103,Descriptors!$B$5:$B$53,0))</f>
        <v>0.97902000000000011</v>
      </c>
    </row>
    <row r="104" spans="1:33" x14ac:dyDescent="0.3">
      <c r="A104" t="s">
        <v>266</v>
      </c>
      <c r="B104" t="s">
        <v>251</v>
      </c>
      <c r="C104" s="38" t="s">
        <v>191</v>
      </c>
      <c r="D104" t="s">
        <v>252</v>
      </c>
      <c r="E104" t="s">
        <v>249</v>
      </c>
      <c r="G104" s="10">
        <v>43.959105819377591</v>
      </c>
      <c r="H104" t="s">
        <v>223</v>
      </c>
      <c r="I104">
        <v>-4.3010299956639813</v>
      </c>
      <c r="J104" s="10">
        <f t="shared" si="21"/>
        <v>-9.3010299956639813</v>
      </c>
      <c r="L104" s="10">
        <f t="shared" si="26"/>
        <v>-2.6735142510190375</v>
      </c>
      <c r="M104">
        <f t="shared" si="22"/>
        <v>2.1207318018647554E-3</v>
      </c>
      <c r="N104">
        <f t="shared" si="23"/>
        <v>3.782909656460191E-3</v>
      </c>
      <c r="O104" s="10">
        <f t="shared" si="24"/>
        <v>3.782909656460191E-3</v>
      </c>
      <c r="P104" s="10" t="s">
        <v>159</v>
      </c>
      <c r="R104">
        <f t="shared" si="25"/>
        <v>2.3264857489809625</v>
      </c>
      <c r="S104">
        <f>$S$3*INDEX(Descriptors!I$5:I$53,MATCH(SingleSite_QSAR1_OPERA!$A104,Descriptors!$B$5:$B$53,0))</f>
        <v>11.89212</v>
      </c>
      <c r="T104">
        <f>$T$3*INDEX(Descriptors!L$5:L$53,MATCH(SingleSite_QSAR1_OPERA!$A104,Descriptors!$B$5:$B$53,0))</f>
        <v>-3.8843252097912573</v>
      </c>
      <c r="U104">
        <f>$U$3*INDEX(Descriptors!U$5:U$53,MATCH(SingleSite_QSAR1_OPERA!$A104,Descriptors!$B$5:$B$53,0))</f>
        <v>-3.3147870412277851</v>
      </c>
      <c r="V104">
        <f>$V$3*INDEX(Descriptors!O$5:O$53,MATCH(SingleSite_QSAR1_OPERA!$A104,Descriptors!$B$5:$B$53,0))</f>
        <v>-15.218112</v>
      </c>
      <c r="W104">
        <f>$W$3*INDEX(Descriptors!X$5:X$53,MATCH(SingleSite_QSAR1_OPERA!$A104,Descriptors!$B$5:$B$53,0))</f>
        <v>-11.570357999999999</v>
      </c>
      <c r="X104">
        <f>$X$3*INDEX(Descriptors!Y$5:Y$53,MATCH(SingleSite_QSAR1_OPERA!$A104,Descriptors!$B$5:$B$53,0))</f>
        <v>8.6079299999999996</v>
      </c>
      <c r="Y104">
        <f>$Y$3*INDEX(Descriptors!AA$5:AA$53,MATCH(SingleSite_QSAR1_OPERA!$A104,Descriptors!$B$5:$B$53,0))</f>
        <v>24.352864000000004</v>
      </c>
      <c r="Z104">
        <f>$Z$3*INDEX(Descriptors!AB$5:AB$53,MATCH(SingleSite_QSAR1_OPERA!$A104,Descriptors!$B$5:$B$53,0))</f>
        <v>-1.2536160000000001</v>
      </c>
      <c r="AA104">
        <f>$AA$3*INDEX(Descriptors!P$5:P$53,MATCH(SingleSite_QSAR1_OPERA!$A104,Descriptors!$B$5:$B$53,0))</f>
        <v>-6.0139999999999999E-2</v>
      </c>
      <c r="AB104">
        <f>$AB$3*INDEX(Descriptors!Q$5:Q$53,MATCH(SingleSite_QSAR1_OPERA!$A104,Descriptors!$B$5:$B$53,0))</f>
        <v>0.48971999999999999</v>
      </c>
      <c r="AC104">
        <f>$AC$3*INDEX(Descriptors!R$5:R$53,MATCH(SingleSite_QSAR1_OPERA!$A104,Descriptors!$B$5:$B$53,0))</f>
        <v>-0.28560000000000002</v>
      </c>
      <c r="AD104">
        <f>$AD$3*INDEX(Descriptors!AC$5:AC$53,MATCH(SingleSite_QSAR1_OPERA!$A104,Descriptors!$B$5:$B$53,0))</f>
        <v>0</v>
      </c>
      <c r="AE104">
        <f>$AE$3*INDEX(Descriptors!AD$5:AD$53,MATCH(SingleSite_QSAR1_OPERA!$A104,Descriptors!$B$5:$B$53,0))</f>
        <v>1.8956999999999999</v>
      </c>
      <c r="AF104">
        <f>$AF$3*INDEX(Descriptors!AE$5:AE$53,MATCH(SingleSite_QSAR1_OPERA!$A104,Descriptors!$B$5:$B$53,0))</f>
        <v>-1.7956000000000001</v>
      </c>
      <c r="AG104">
        <f>$AG$3*INDEX(Descriptors!Z$5:Z$53,MATCH(SingleSite_QSAR1_OPERA!$A104,Descriptors!$B$5:$B$53,0))</f>
        <v>1.16669</v>
      </c>
    </row>
    <row r="105" spans="1:33" x14ac:dyDescent="0.3">
      <c r="A105" t="s">
        <v>264</v>
      </c>
      <c r="B105" t="s">
        <v>265</v>
      </c>
      <c r="C105" s="38" t="s">
        <v>191</v>
      </c>
      <c r="D105" t="s">
        <v>255</v>
      </c>
      <c r="E105" t="s">
        <v>249</v>
      </c>
      <c r="G105" s="10">
        <v>57.02802917108437</v>
      </c>
      <c r="H105" t="s">
        <v>223</v>
      </c>
      <c r="I105">
        <v>-3.4140695089725734</v>
      </c>
      <c r="J105" s="10">
        <f t="shared" si="21"/>
        <v>-8.4140695089725739</v>
      </c>
      <c r="L105" s="10">
        <f t="shared" si="26"/>
        <v>-2.8145931592368179</v>
      </c>
      <c r="M105">
        <f t="shared" si="22"/>
        <v>1.5325224342051928E-3</v>
      </c>
      <c r="N105">
        <f t="shared" si="23"/>
        <v>5.2348576653607733E-3</v>
      </c>
      <c r="O105" s="10">
        <f t="shared" si="24"/>
        <v>5.2348576653607733E-3</v>
      </c>
      <c r="P105" s="10" t="s">
        <v>159</v>
      </c>
      <c r="R105">
        <f t="shared" si="25"/>
        <v>2.1854068407631821</v>
      </c>
      <c r="S105">
        <f>$S$3*INDEX(Descriptors!I$5:I$53,MATCH(SingleSite_QSAR1_OPERA!$A105,Descriptors!$B$5:$B$53,0))</f>
        <v>11.89212</v>
      </c>
      <c r="T105">
        <f>$T$3*INDEX(Descriptors!L$5:L$53,MATCH(SingleSite_QSAR1_OPERA!$A105,Descriptors!$B$5:$B$53,0))</f>
        <v>-3.8843252097912573</v>
      </c>
      <c r="U105">
        <f>$U$3*INDEX(Descriptors!U$5:U$53,MATCH(SingleSite_QSAR1_OPERA!$A105,Descriptors!$B$5:$B$53,0))</f>
        <v>-3.2690389494455654</v>
      </c>
      <c r="V105">
        <f>$V$3*INDEX(Descriptors!O$5:O$53,MATCH(SingleSite_QSAR1_OPERA!$A105,Descriptors!$B$5:$B$53,0))</f>
        <v>-15.218112</v>
      </c>
      <c r="W105">
        <f>$W$3*INDEX(Descriptors!X$5:X$53,MATCH(SingleSite_QSAR1_OPERA!$A105,Descriptors!$B$5:$B$53,0))</f>
        <v>-11.513078999999999</v>
      </c>
      <c r="X105">
        <f>$X$3*INDEX(Descriptors!Y$5:Y$53,MATCH(SingleSite_QSAR1_OPERA!$A105,Descriptors!$B$5:$B$53,0))</f>
        <v>8.5941020000000012</v>
      </c>
      <c r="Y105">
        <f>$Y$3*INDEX(Descriptors!AA$5:AA$53,MATCH(SingleSite_QSAR1_OPERA!$A105,Descriptors!$B$5:$B$53,0))</f>
        <v>24.334526</v>
      </c>
      <c r="Z105">
        <f>$Z$3*INDEX(Descriptors!AB$5:AB$53,MATCH(SingleSite_QSAR1_OPERA!$A105,Descriptors!$B$5:$B$53,0))</f>
        <v>-1.2536160000000001</v>
      </c>
      <c r="AA105">
        <f>$AA$3*INDEX(Descriptors!P$5:P$53,MATCH(SingleSite_QSAR1_OPERA!$A105,Descriptors!$B$5:$B$53,0))</f>
        <v>-6.0139999999999999E-2</v>
      </c>
      <c r="AB105">
        <f>$AB$3*INDEX(Descriptors!Q$5:Q$53,MATCH(SingleSite_QSAR1_OPERA!$A105,Descriptors!$B$5:$B$53,0))</f>
        <v>0.48971999999999999</v>
      </c>
      <c r="AC105">
        <f>$AC$3*INDEX(Descriptors!R$5:R$53,MATCH(SingleSite_QSAR1_OPERA!$A105,Descriptors!$B$5:$B$53,0))</f>
        <v>-0.28560000000000002</v>
      </c>
      <c r="AD105">
        <f>$AD$3*INDEX(Descriptors!AC$5:AC$53,MATCH(SingleSite_QSAR1_OPERA!$A105,Descriptors!$B$5:$B$53,0))</f>
        <v>0</v>
      </c>
      <c r="AE105">
        <f>$AE$3*INDEX(Descriptors!AD$5:AD$53,MATCH(SingleSite_QSAR1_OPERA!$A105,Descriptors!$B$5:$B$53,0))</f>
        <v>1.7447999999999999</v>
      </c>
      <c r="AF105">
        <f>$AF$3*INDEX(Descriptors!AE$5:AE$53,MATCH(SingleSite_QSAR1_OPERA!$A105,Descriptors!$B$5:$B$53,0))</f>
        <v>-1.6689700000000001</v>
      </c>
      <c r="AG105">
        <f>$AG$3*INDEX(Descriptors!Z$5:Z$53,MATCH(SingleSite_QSAR1_OPERA!$A105,Descriptors!$B$5:$B$53,0))</f>
        <v>0.97902000000000011</v>
      </c>
    </row>
    <row r="106" spans="1:33" x14ac:dyDescent="0.3">
      <c r="A106" t="s">
        <v>266</v>
      </c>
      <c r="B106" t="s">
        <v>251</v>
      </c>
      <c r="C106" s="38" t="s">
        <v>191</v>
      </c>
      <c r="D106" t="s">
        <v>252</v>
      </c>
      <c r="E106" t="s">
        <v>249</v>
      </c>
      <c r="G106" s="10">
        <v>49.325542114210663</v>
      </c>
      <c r="H106" t="s">
        <v>223</v>
      </c>
      <c r="I106">
        <v>-3.3510530129703926</v>
      </c>
      <c r="J106" s="10">
        <f t="shared" si="21"/>
        <v>-8.351053012970393</v>
      </c>
      <c r="L106" s="10">
        <f t="shared" si="26"/>
        <v>-2.6735142510190375</v>
      </c>
      <c r="M106">
        <f t="shared" si="22"/>
        <v>2.1207318018647554E-3</v>
      </c>
      <c r="N106">
        <f t="shared" si="23"/>
        <v>3.782909656460191E-3</v>
      </c>
      <c r="O106" s="10">
        <f t="shared" si="24"/>
        <v>3.782909656460191E-3</v>
      </c>
      <c r="P106" s="10" t="s">
        <v>159</v>
      </c>
      <c r="R106">
        <f t="shared" si="25"/>
        <v>2.3264857489809625</v>
      </c>
      <c r="S106">
        <f>$S$3*INDEX(Descriptors!I$5:I$53,MATCH(SingleSite_QSAR1_OPERA!$A106,Descriptors!$B$5:$B$53,0))</f>
        <v>11.89212</v>
      </c>
      <c r="T106">
        <f>$T$3*INDEX(Descriptors!L$5:L$53,MATCH(SingleSite_QSAR1_OPERA!$A106,Descriptors!$B$5:$B$53,0))</f>
        <v>-3.8843252097912573</v>
      </c>
      <c r="U106">
        <f>$U$3*INDEX(Descriptors!U$5:U$53,MATCH(SingleSite_QSAR1_OPERA!$A106,Descriptors!$B$5:$B$53,0))</f>
        <v>-3.3147870412277851</v>
      </c>
      <c r="V106">
        <f>$V$3*INDEX(Descriptors!O$5:O$53,MATCH(SingleSite_QSAR1_OPERA!$A106,Descriptors!$B$5:$B$53,0))</f>
        <v>-15.218112</v>
      </c>
      <c r="W106">
        <f>$W$3*INDEX(Descriptors!X$5:X$53,MATCH(SingleSite_QSAR1_OPERA!$A106,Descriptors!$B$5:$B$53,0))</f>
        <v>-11.570357999999999</v>
      </c>
      <c r="X106">
        <f>$X$3*INDEX(Descriptors!Y$5:Y$53,MATCH(SingleSite_QSAR1_OPERA!$A106,Descriptors!$B$5:$B$53,0))</f>
        <v>8.6079299999999996</v>
      </c>
      <c r="Y106">
        <f>$Y$3*INDEX(Descriptors!AA$5:AA$53,MATCH(SingleSite_QSAR1_OPERA!$A106,Descriptors!$B$5:$B$53,0))</f>
        <v>24.352864000000004</v>
      </c>
      <c r="Z106">
        <f>$Z$3*INDEX(Descriptors!AB$5:AB$53,MATCH(SingleSite_QSAR1_OPERA!$A106,Descriptors!$B$5:$B$53,0))</f>
        <v>-1.2536160000000001</v>
      </c>
      <c r="AA106">
        <f>$AA$3*INDEX(Descriptors!P$5:P$53,MATCH(SingleSite_QSAR1_OPERA!$A106,Descriptors!$B$5:$B$53,0))</f>
        <v>-6.0139999999999999E-2</v>
      </c>
      <c r="AB106">
        <f>$AB$3*INDEX(Descriptors!Q$5:Q$53,MATCH(SingleSite_QSAR1_OPERA!$A106,Descriptors!$B$5:$B$53,0))</f>
        <v>0.48971999999999999</v>
      </c>
      <c r="AC106">
        <f>$AC$3*INDEX(Descriptors!R$5:R$53,MATCH(SingleSite_QSAR1_OPERA!$A106,Descriptors!$B$5:$B$53,0))</f>
        <v>-0.28560000000000002</v>
      </c>
      <c r="AD106">
        <f>$AD$3*INDEX(Descriptors!AC$5:AC$53,MATCH(SingleSite_QSAR1_OPERA!$A106,Descriptors!$B$5:$B$53,0))</f>
        <v>0</v>
      </c>
      <c r="AE106">
        <f>$AE$3*INDEX(Descriptors!AD$5:AD$53,MATCH(SingleSite_QSAR1_OPERA!$A106,Descriptors!$B$5:$B$53,0))</f>
        <v>1.8956999999999999</v>
      </c>
      <c r="AF106">
        <f>$AF$3*INDEX(Descriptors!AE$5:AE$53,MATCH(SingleSite_QSAR1_OPERA!$A106,Descriptors!$B$5:$B$53,0))</f>
        <v>-1.7956000000000001</v>
      </c>
      <c r="AG106">
        <f>$AG$3*INDEX(Descriptors!Z$5:Z$53,MATCH(SingleSite_QSAR1_OPERA!$A106,Descriptors!$B$5:$B$53,0))</f>
        <v>1.16669</v>
      </c>
    </row>
    <row r="107" spans="1:33" x14ac:dyDescent="0.3">
      <c r="A107" t="s">
        <v>264</v>
      </c>
      <c r="B107" t="s">
        <v>265</v>
      </c>
      <c r="C107" s="38" t="s">
        <v>191</v>
      </c>
      <c r="D107" t="s">
        <v>255</v>
      </c>
      <c r="E107" t="s">
        <v>249</v>
      </c>
      <c r="G107" s="10">
        <v>49.974562405187108</v>
      </c>
      <c r="H107" t="s">
        <v>223</v>
      </c>
      <c r="I107">
        <v>-2.3567301458620831</v>
      </c>
      <c r="J107" s="10">
        <f t="shared" si="21"/>
        <v>-7.3567301458620831</v>
      </c>
      <c r="L107" s="10">
        <f t="shared" si="26"/>
        <v>-2.8145931592368179</v>
      </c>
      <c r="M107">
        <f t="shared" si="22"/>
        <v>1.5325224342051928E-3</v>
      </c>
      <c r="N107">
        <f t="shared" si="23"/>
        <v>5.2348576653607733E-3</v>
      </c>
      <c r="O107" s="10">
        <f t="shared" si="24"/>
        <v>5.2348576653607733E-3</v>
      </c>
      <c r="P107" s="10" t="s">
        <v>159</v>
      </c>
      <c r="R107">
        <f t="shared" si="25"/>
        <v>2.1854068407631821</v>
      </c>
      <c r="S107">
        <f>$S$3*INDEX(Descriptors!I$5:I$53,MATCH(SingleSite_QSAR1_OPERA!$A107,Descriptors!$B$5:$B$53,0))</f>
        <v>11.89212</v>
      </c>
      <c r="T107">
        <f>$T$3*INDEX(Descriptors!L$5:L$53,MATCH(SingleSite_QSAR1_OPERA!$A107,Descriptors!$B$5:$B$53,0))</f>
        <v>-3.8843252097912573</v>
      </c>
      <c r="U107">
        <f>$U$3*INDEX(Descriptors!U$5:U$53,MATCH(SingleSite_QSAR1_OPERA!$A107,Descriptors!$B$5:$B$53,0))</f>
        <v>-3.2690389494455654</v>
      </c>
      <c r="V107">
        <f>$V$3*INDEX(Descriptors!O$5:O$53,MATCH(SingleSite_QSAR1_OPERA!$A107,Descriptors!$B$5:$B$53,0))</f>
        <v>-15.218112</v>
      </c>
      <c r="W107">
        <f>$W$3*INDEX(Descriptors!X$5:X$53,MATCH(SingleSite_QSAR1_OPERA!$A107,Descriptors!$B$5:$B$53,0))</f>
        <v>-11.513078999999999</v>
      </c>
      <c r="X107">
        <f>$X$3*INDEX(Descriptors!Y$5:Y$53,MATCH(SingleSite_QSAR1_OPERA!$A107,Descriptors!$B$5:$B$53,0))</f>
        <v>8.5941020000000012</v>
      </c>
      <c r="Y107">
        <f>$Y$3*INDEX(Descriptors!AA$5:AA$53,MATCH(SingleSite_QSAR1_OPERA!$A107,Descriptors!$B$5:$B$53,0))</f>
        <v>24.334526</v>
      </c>
      <c r="Z107">
        <f>$Z$3*INDEX(Descriptors!AB$5:AB$53,MATCH(SingleSite_QSAR1_OPERA!$A107,Descriptors!$B$5:$B$53,0))</f>
        <v>-1.2536160000000001</v>
      </c>
      <c r="AA107">
        <f>$AA$3*INDEX(Descriptors!P$5:P$53,MATCH(SingleSite_QSAR1_OPERA!$A107,Descriptors!$B$5:$B$53,0))</f>
        <v>-6.0139999999999999E-2</v>
      </c>
      <c r="AB107">
        <f>$AB$3*INDEX(Descriptors!Q$5:Q$53,MATCH(SingleSite_QSAR1_OPERA!$A107,Descriptors!$B$5:$B$53,0))</f>
        <v>0.48971999999999999</v>
      </c>
      <c r="AC107">
        <f>$AC$3*INDEX(Descriptors!R$5:R$53,MATCH(SingleSite_QSAR1_OPERA!$A107,Descriptors!$B$5:$B$53,0))</f>
        <v>-0.28560000000000002</v>
      </c>
      <c r="AD107">
        <f>$AD$3*INDEX(Descriptors!AC$5:AC$53,MATCH(SingleSite_QSAR1_OPERA!$A107,Descriptors!$B$5:$B$53,0))</f>
        <v>0</v>
      </c>
      <c r="AE107">
        <f>$AE$3*INDEX(Descriptors!AD$5:AD$53,MATCH(SingleSite_QSAR1_OPERA!$A107,Descriptors!$B$5:$B$53,0))</f>
        <v>1.7447999999999999</v>
      </c>
      <c r="AF107">
        <f>$AF$3*INDEX(Descriptors!AE$5:AE$53,MATCH(SingleSite_QSAR1_OPERA!$A107,Descriptors!$B$5:$B$53,0))</f>
        <v>-1.6689700000000001</v>
      </c>
      <c r="AG107">
        <f>$AG$3*INDEX(Descriptors!Z$5:Z$53,MATCH(SingleSite_QSAR1_OPERA!$A107,Descriptors!$B$5:$B$53,0))</f>
        <v>0.97902000000000011</v>
      </c>
    </row>
    <row r="108" spans="1:33" x14ac:dyDescent="0.3">
      <c r="A108" t="s">
        <v>266</v>
      </c>
      <c r="B108" t="s">
        <v>251</v>
      </c>
      <c r="C108" s="38" t="s">
        <v>191</v>
      </c>
      <c r="D108" t="s">
        <v>252</v>
      </c>
      <c r="E108" t="s">
        <v>249</v>
      </c>
      <c r="G108" s="10">
        <v>56.51885033919973</v>
      </c>
      <c r="H108" t="s">
        <v>223</v>
      </c>
      <c r="I108">
        <v>-2.4101744650890491</v>
      </c>
      <c r="J108" s="10">
        <f t="shared" si="21"/>
        <v>-7.4101744650890495</v>
      </c>
      <c r="L108" s="10">
        <f t="shared" si="26"/>
        <v>-2.6735142510190375</v>
      </c>
      <c r="M108">
        <f t="shared" si="22"/>
        <v>2.1207318018647554E-3</v>
      </c>
      <c r="N108">
        <f t="shared" si="23"/>
        <v>3.782909656460191E-3</v>
      </c>
      <c r="O108" s="10">
        <f t="shared" si="24"/>
        <v>3.782909656460191E-3</v>
      </c>
      <c r="P108" s="10" t="s">
        <v>159</v>
      </c>
      <c r="R108">
        <f t="shared" si="25"/>
        <v>2.3264857489809625</v>
      </c>
      <c r="S108">
        <f>$S$3*INDEX(Descriptors!I$5:I$53,MATCH(SingleSite_QSAR1_OPERA!$A108,Descriptors!$B$5:$B$53,0))</f>
        <v>11.89212</v>
      </c>
      <c r="T108">
        <f>$T$3*INDEX(Descriptors!L$5:L$53,MATCH(SingleSite_QSAR1_OPERA!$A108,Descriptors!$B$5:$B$53,0))</f>
        <v>-3.8843252097912573</v>
      </c>
      <c r="U108">
        <f>$U$3*INDEX(Descriptors!U$5:U$53,MATCH(SingleSite_QSAR1_OPERA!$A108,Descriptors!$B$5:$B$53,0))</f>
        <v>-3.3147870412277851</v>
      </c>
      <c r="V108">
        <f>$V$3*INDEX(Descriptors!O$5:O$53,MATCH(SingleSite_QSAR1_OPERA!$A108,Descriptors!$B$5:$B$53,0))</f>
        <v>-15.218112</v>
      </c>
      <c r="W108">
        <f>$W$3*INDEX(Descriptors!X$5:X$53,MATCH(SingleSite_QSAR1_OPERA!$A108,Descriptors!$B$5:$B$53,0))</f>
        <v>-11.570357999999999</v>
      </c>
      <c r="X108">
        <f>$X$3*INDEX(Descriptors!Y$5:Y$53,MATCH(SingleSite_QSAR1_OPERA!$A108,Descriptors!$B$5:$B$53,0))</f>
        <v>8.6079299999999996</v>
      </c>
      <c r="Y108">
        <f>$Y$3*INDEX(Descriptors!AA$5:AA$53,MATCH(SingleSite_QSAR1_OPERA!$A108,Descriptors!$B$5:$B$53,0))</f>
        <v>24.352864000000004</v>
      </c>
      <c r="Z108">
        <f>$Z$3*INDEX(Descriptors!AB$5:AB$53,MATCH(SingleSite_QSAR1_OPERA!$A108,Descriptors!$B$5:$B$53,0))</f>
        <v>-1.2536160000000001</v>
      </c>
      <c r="AA108">
        <f>$AA$3*INDEX(Descriptors!P$5:P$53,MATCH(SingleSite_QSAR1_OPERA!$A108,Descriptors!$B$5:$B$53,0))</f>
        <v>-6.0139999999999999E-2</v>
      </c>
      <c r="AB108">
        <f>$AB$3*INDEX(Descriptors!Q$5:Q$53,MATCH(SingleSite_QSAR1_OPERA!$A108,Descriptors!$B$5:$B$53,0))</f>
        <v>0.48971999999999999</v>
      </c>
      <c r="AC108">
        <f>$AC$3*INDEX(Descriptors!R$5:R$53,MATCH(SingleSite_QSAR1_OPERA!$A108,Descriptors!$B$5:$B$53,0))</f>
        <v>-0.28560000000000002</v>
      </c>
      <c r="AD108">
        <f>$AD$3*INDEX(Descriptors!AC$5:AC$53,MATCH(SingleSite_QSAR1_OPERA!$A108,Descriptors!$B$5:$B$53,0))</f>
        <v>0</v>
      </c>
      <c r="AE108">
        <f>$AE$3*INDEX(Descriptors!AD$5:AD$53,MATCH(SingleSite_QSAR1_OPERA!$A108,Descriptors!$B$5:$B$53,0))</f>
        <v>1.8956999999999999</v>
      </c>
      <c r="AF108">
        <f>$AF$3*INDEX(Descriptors!AE$5:AE$53,MATCH(SingleSite_QSAR1_OPERA!$A108,Descriptors!$B$5:$B$53,0))</f>
        <v>-1.7956000000000001</v>
      </c>
      <c r="AG108">
        <f>$AG$3*INDEX(Descriptors!Z$5:Z$53,MATCH(SingleSite_QSAR1_OPERA!$A108,Descriptors!$B$5:$B$53,0))</f>
        <v>1.16669</v>
      </c>
    </row>
    <row r="109" spans="1:33" x14ac:dyDescent="0.3">
      <c r="A109" t="s">
        <v>264</v>
      </c>
      <c r="B109" t="s">
        <v>265</v>
      </c>
      <c r="C109" s="38" t="s">
        <v>191</v>
      </c>
      <c r="D109" t="s">
        <v>255</v>
      </c>
      <c r="E109" t="s">
        <v>249</v>
      </c>
      <c r="G109" s="10">
        <v>4.1828928885398895</v>
      </c>
      <c r="H109" t="s">
        <v>223</v>
      </c>
      <c r="I109">
        <v>-1.2794578896217894</v>
      </c>
      <c r="J109" s="10">
        <f t="shared" si="21"/>
        <v>-6.2794578896217894</v>
      </c>
      <c r="L109" s="10">
        <f t="shared" si="26"/>
        <v>-2.8145931592368179</v>
      </c>
      <c r="M109">
        <f t="shared" si="22"/>
        <v>1.5325224342051928E-3</v>
      </c>
      <c r="N109">
        <f t="shared" si="23"/>
        <v>5.2348576653607733E-3</v>
      </c>
      <c r="O109" s="10">
        <f t="shared" si="24"/>
        <v>5.2348576653607733E-3</v>
      </c>
      <c r="P109" s="10" t="s">
        <v>159</v>
      </c>
      <c r="R109">
        <f t="shared" si="25"/>
        <v>2.1854068407631821</v>
      </c>
      <c r="S109">
        <f>$S$3*INDEX(Descriptors!I$5:I$53,MATCH(SingleSite_QSAR1_OPERA!$A109,Descriptors!$B$5:$B$53,0))</f>
        <v>11.89212</v>
      </c>
      <c r="T109">
        <f>$T$3*INDEX(Descriptors!L$5:L$53,MATCH(SingleSite_QSAR1_OPERA!$A109,Descriptors!$B$5:$B$53,0))</f>
        <v>-3.8843252097912573</v>
      </c>
      <c r="U109">
        <f>$U$3*INDEX(Descriptors!U$5:U$53,MATCH(SingleSite_QSAR1_OPERA!$A109,Descriptors!$B$5:$B$53,0))</f>
        <v>-3.2690389494455654</v>
      </c>
      <c r="V109">
        <f>$V$3*INDEX(Descriptors!O$5:O$53,MATCH(SingleSite_QSAR1_OPERA!$A109,Descriptors!$B$5:$B$53,0))</f>
        <v>-15.218112</v>
      </c>
      <c r="W109">
        <f>$W$3*INDEX(Descriptors!X$5:X$53,MATCH(SingleSite_QSAR1_OPERA!$A109,Descriptors!$B$5:$B$53,0))</f>
        <v>-11.513078999999999</v>
      </c>
      <c r="X109">
        <f>$X$3*INDEX(Descriptors!Y$5:Y$53,MATCH(SingleSite_QSAR1_OPERA!$A109,Descriptors!$B$5:$B$53,0))</f>
        <v>8.5941020000000012</v>
      </c>
      <c r="Y109">
        <f>$Y$3*INDEX(Descriptors!AA$5:AA$53,MATCH(SingleSite_QSAR1_OPERA!$A109,Descriptors!$B$5:$B$53,0))</f>
        <v>24.334526</v>
      </c>
      <c r="Z109">
        <f>$Z$3*INDEX(Descriptors!AB$5:AB$53,MATCH(SingleSite_QSAR1_OPERA!$A109,Descriptors!$B$5:$B$53,0))</f>
        <v>-1.2536160000000001</v>
      </c>
      <c r="AA109">
        <f>$AA$3*INDEX(Descriptors!P$5:P$53,MATCH(SingleSite_QSAR1_OPERA!$A109,Descriptors!$B$5:$B$53,0))</f>
        <v>-6.0139999999999999E-2</v>
      </c>
      <c r="AB109">
        <f>$AB$3*INDEX(Descriptors!Q$5:Q$53,MATCH(SingleSite_QSAR1_OPERA!$A109,Descriptors!$B$5:$B$53,0))</f>
        <v>0.48971999999999999</v>
      </c>
      <c r="AC109">
        <f>$AC$3*INDEX(Descriptors!R$5:R$53,MATCH(SingleSite_QSAR1_OPERA!$A109,Descriptors!$B$5:$B$53,0))</f>
        <v>-0.28560000000000002</v>
      </c>
      <c r="AD109">
        <f>$AD$3*INDEX(Descriptors!AC$5:AC$53,MATCH(SingleSite_QSAR1_OPERA!$A109,Descriptors!$B$5:$B$53,0))</f>
        <v>0</v>
      </c>
      <c r="AE109">
        <f>$AE$3*INDEX(Descriptors!AD$5:AD$53,MATCH(SingleSite_QSAR1_OPERA!$A109,Descriptors!$B$5:$B$53,0))</f>
        <v>1.7447999999999999</v>
      </c>
      <c r="AF109">
        <f>$AF$3*INDEX(Descriptors!AE$5:AE$53,MATCH(SingleSite_QSAR1_OPERA!$A109,Descriptors!$B$5:$B$53,0))</f>
        <v>-1.6689700000000001</v>
      </c>
      <c r="AG109">
        <f>$AG$3*INDEX(Descriptors!Z$5:Z$53,MATCH(SingleSite_QSAR1_OPERA!$A109,Descriptors!$B$5:$B$53,0))</f>
        <v>0.97902000000000011</v>
      </c>
    </row>
    <row r="110" spans="1:33" x14ac:dyDescent="0.3">
      <c r="A110" t="s">
        <v>266</v>
      </c>
      <c r="B110" t="s">
        <v>251</v>
      </c>
      <c r="C110" s="38" t="s">
        <v>191</v>
      </c>
      <c r="D110" t="s">
        <v>252</v>
      </c>
      <c r="E110" t="s">
        <v>249</v>
      </c>
      <c r="G110" s="10">
        <v>6.7581258768580472</v>
      </c>
      <c r="H110" t="s">
        <v>223</v>
      </c>
      <c r="I110">
        <v>-1.4878074225738134</v>
      </c>
      <c r="J110" s="10">
        <f t="shared" si="21"/>
        <v>-6.4878074225738134</v>
      </c>
      <c r="L110" s="10">
        <f t="shared" si="26"/>
        <v>-2.6735142510190375</v>
      </c>
      <c r="M110">
        <f t="shared" si="22"/>
        <v>2.1207318018647554E-3</v>
      </c>
      <c r="N110">
        <f t="shared" si="23"/>
        <v>3.782909656460191E-3</v>
      </c>
      <c r="O110" s="10">
        <f t="shared" si="24"/>
        <v>3.782909656460191E-3</v>
      </c>
      <c r="P110" s="10" t="s">
        <v>159</v>
      </c>
      <c r="R110">
        <f t="shared" si="25"/>
        <v>2.3264857489809625</v>
      </c>
      <c r="S110">
        <f>$S$3*INDEX(Descriptors!I$5:I$53,MATCH(SingleSite_QSAR1_OPERA!$A110,Descriptors!$B$5:$B$53,0))</f>
        <v>11.89212</v>
      </c>
      <c r="T110">
        <f>$T$3*INDEX(Descriptors!L$5:L$53,MATCH(SingleSite_QSAR1_OPERA!$A110,Descriptors!$B$5:$B$53,0))</f>
        <v>-3.8843252097912573</v>
      </c>
      <c r="U110">
        <f>$U$3*INDEX(Descriptors!U$5:U$53,MATCH(SingleSite_QSAR1_OPERA!$A110,Descriptors!$B$5:$B$53,0))</f>
        <v>-3.3147870412277851</v>
      </c>
      <c r="V110">
        <f>$V$3*INDEX(Descriptors!O$5:O$53,MATCH(SingleSite_QSAR1_OPERA!$A110,Descriptors!$B$5:$B$53,0))</f>
        <v>-15.218112</v>
      </c>
      <c r="W110">
        <f>$W$3*INDEX(Descriptors!X$5:X$53,MATCH(SingleSite_QSAR1_OPERA!$A110,Descriptors!$B$5:$B$53,0))</f>
        <v>-11.570357999999999</v>
      </c>
      <c r="X110">
        <f>$X$3*INDEX(Descriptors!Y$5:Y$53,MATCH(SingleSite_QSAR1_OPERA!$A110,Descriptors!$B$5:$B$53,0))</f>
        <v>8.6079299999999996</v>
      </c>
      <c r="Y110">
        <f>$Y$3*INDEX(Descriptors!AA$5:AA$53,MATCH(SingleSite_QSAR1_OPERA!$A110,Descriptors!$B$5:$B$53,0))</f>
        <v>24.352864000000004</v>
      </c>
      <c r="Z110">
        <f>$Z$3*INDEX(Descriptors!AB$5:AB$53,MATCH(SingleSite_QSAR1_OPERA!$A110,Descriptors!$B$5:$B$53,0))</f>
        <v>-1.2536160000000001</v>
      </c>
      <c r="AA110">
        <f>$AA$3*INDEX(Descriptors!P$5:P$53,MATCH(SingleSite_QSAR1_OPERA!$A110,Descriptors!$B$5:$B$53,0))</f>
        <v>-6.0139999999999999E-2</v>
      </c>
      <c r="AB110">
        <f>$AB$3*INDEX(Descriptors!Q$5:Q$53,MATCH(SingleSite_QSAR1_OPERA!$A110,Descriptors!$B$5:$B$53,0))</f>
        <v>0.48971999999999999</v>
      </c>
      <c r="AC110">
        <f>$AC$3*INDEX(Descriptors!R$5:R$53,MATCH(SingleSite_QSAR1_OPERA!$A110,Descriptors!$B$5:$B$53,0))</f>
        <v>-0.28560000000000002</v>
      </c>
      <c r="AD110">
        <f>$AD$3*INDEX(Descriptors!AC$5:AC$53,MATCH(SingleSite_QSAR1_OPERA!$A110,Descriptors!$B$5:$B$53,0))</f>
        <v>0</v>
      </c>
      <c r="AE110">
        <f>$AE$3*INDEX(Descriptors!AD$5:AD$53,MATCH(SingleSite_QSAR1_OPERA!$A110,Descriptors!$B$5:$B$53,0))</f>
        <v>1.8956999999999999</v>
      </c>
      <c r="AF110">
        <f>$AF$3*INDEX(Descriptors!AE$5:AE$53,MATCH(SingleSite_QSAR1_OPERA!$A110,Descriptors!$B$5:$B$53,0))</f>
        <v>-1.7956000000000001</v>
      </c>
      <c r="AG110">
        <f>$AG$3*INDEX(Descriptors!Z$5:Z$53,MATCH(SingleSite_QSAR1_OPERA!$A110,Descriptors!$B$5:$B$53,0))</f>
        <v>1.16669</v>
      </c>
    </row>
    <row r="111" spans="1:33" x14ac:dyDescent="0.3">
      <c r="A111" t="s">
        <v>264</v>
      </c>
      <c r="B111" t="s">
        <v>265</v>
      </c>
      <c r="C111" s="38" t="s">
        <v>191</v>
      </c>
      <c r="D111" t="s">
        <v>255</v>
      </c>
      <c r="E111" t="s">
        <v>249</v>
      </c>
      <c r="G111" s="10">
        <v>71.933082249890532</v>
      </c>
      <c r="H111" t="s">
        <v>223</v>
      </c>
      <c r="I111">
        <v>-0.51490981560906224</v>
      </c>
      <c r="J111" s="10">
        <f t="shared" si="21"/>
        <v>-5.5149098156090623</v>
      </c>
      <c r="L111" s="10">
        <f t="shared" si="26"/>
        <v>-2.8145931592368179</v>
      </c>
      <c r="M111">
        <f t="shared" si="22"/>
        <v>1.5325224342051928E-3</v>
      </c>
      <c r="N111">
        <f t="shared" si="23"/>
        <v>5.2348576653607733E-3</v>
      </c>
      <c r="O111" s="10">
        <f t="shared" si="24"/>
        <v>5.2348576653607733E-3</v>
      </c>
      <c r="P111" s="10" t="s">
        <v>159</v>
      </c>
      <c r="R111">
        <f t="shared" si="25"/>
        <v>2.1854068407631821</v>
      </c>
      <c r="S111">
        <f>$S$3*INDEX(Descriptors!I$5:I$53,MATCH(SingleSite_QSAR1_OPERA!$A111,Descriptors!$B$5:$B$53,0))</f>
        <v>11.89212</v>
      </c>
      <c r="T111">
        <f>$T$3*INDEX(Descriptors!L$5:L$53,MATCH(SingleSite_QSAR1_OPERA!$A111,Descriptors!$B$5:$B$53,0))</f>
        <v>-3.8843252097912573</v>
      </c>
      <c r="U111">
        <f>$U$3*INDEX(Descriptors!U$5:U$53,MATCH(SingleSite_QSAR1_OPERA!$A111,Descriptors!$B$5:$B$53,0))</f>
        <v>-3.2690389494455654</v>
      </c>
      <c r="V111">
        <f>$V$3*INDEX(Descriptors!O$5:O$53,MATCH(SingleSite_QSAR1_OPERA!$A111,Descriptors!$B$5:$B$53,0))</f>
        <v>-15.218112</v>
      </c>
      <c r="W111">
        <f>$W$3*INDEX(Descriptors!X$5:X$53,MATCH(SingleSite_QSAR1_OPERA!$A111,Descriptors!$B$5:$B$53,0))</f>
        <v>-11.513078999999999</v>
      </c>
      <c r="X111">
        <f>$X$3*INDEX(Descriptors!Y$5:Y$53,MATCH(SingleSite_QSAR1_OPERA!$A111,Descriptors!$B$5:$B$53,0))</f>
        <v>8.5941020000000012</v>
      </c>
      <c r="Y111">
        <f>$Y$3*INDEX(Descriptors!AA$5:AA$53,MATCH(SingleSite_QSAR1_OPERA!$A111,Descriptors!$B$5:$B$53,0))</f>
        <v>24.334526</v>
      </c>
      <c r="Z111">
        <f>$Z$3*INDEX(Descriptors!AB$5:AB$53,MATCH(SingleSite_QSAR1_OPERA!$A111,Descriptors!$B$5:$B$53,0))</f>
        <v>-1.2536160000000001</v>
      </c>
      <c r="AA111">
        <f>$AA$3*INDEX(Descriptors!P$5:P$53,MATCH(SingleSite_QSAR1_OPERA!$A111,Descriptors!$B$5:$B$53,0))</f>
        <v>-6.0139999999999999E-2</v>
      </c>
      <c r="AB111">
        <f>$AB$3*INDEX(Descriptors!Q$5:Q$53,MATCH(SingleSite_QSAR1_OPERA!$A111,Descriptors!$B$5:$B$53,0))</f>
        <v>0.48971999999999999</v>
      </c>
      <c r="AC111">
        <f>$AC$3*INDEX(Descriptors!R$5:R$53,MATCH(SingleSite_QSAR1_OPERA!$A111,Descriptors!$B$5:$B$53,0))</f>
        <v>-0.28560000000000002</v>
      </c>
      <c r="AD111">
        <f>$AD$3*INDEX(Descriptors!AC$5:AC$53,MATCH(SingleSite_QSAR1_OPERA!$A111,Descriptors!$B$5:$B$53,0))</f>
        <v>0</v>
      </c>
      <c r="AE111">
        <f>$AE$3*INDEX(Descriptors!AD$5:AD$53,MATCH(SingleSite_QSAR1_OPERA!$A111,Descriptors!$B$5:$B$53,0))</f>
        <v>1.7447999999999999</v>
      </c>
      <c r="AF111">
        <f>$AF$3*INDEX(Descriptors!AE$5:AE$53,MATCH(SingleSite_QSAR1_OPERA!$A111,Descriptors!$B$5:$B$53,0))</f>
        <v>-1.6689700000000001</v>
      </c>
      <c r="AG111">
        <f>$AG$3*INDEX(Descriptors!Z$5:Z$53,MATCH(SingleSite_QSAR1_OPERA!$A111,Descriptors!$B$5:$B$53,0))</f>
        <v>0.97902000000000011</v>
      </c>
    </row>
    <row r="112" spans="1:33" x14ac:dyDescent="0.3">
      <c r="A112" t="s">
        <v>266</v>
      </c>
      <c r="B112" t="s">
        <v>251</v>
      </c>
      <c r="C112" s="38" t="s">
        <v>191</v>
      </c>
      <c r="D112" t="s">
        <v>252</v>
      </c>
      <c r="E112" t="s">
        <v>249</v>
      </c>
      <c r="G112" s="10">
        <v>106.68726805601737</v>
      </c>
      <c r="H112" t="s">
        <v>223</v>
      </c>
      <c r="I112">
        <v>-0.68609374016999936</v>
      </c>
      <c r="J112" s="10">
        <f t="shared" si="21"/>
        <v>-5.6860937401699996</v>
      </c>
      <c r="L112" s="10">
        <f t="shared" si="26"/>
        <v>-2.6735142510190375</v>
      </c>
      <c r="M112">
        <f t="shared" si="22"/>
        <v>2.1207318018647554E-3</v>
      </c>
      <c r="N112">
        <f t="shared" si="23"/>
        <v>3.782909656460191E-3</v>
      </c>
      <c r="O112" s="10">
        <f t="shared" si="24"/>
        <v>3.782909656460191E-3</v>
      </c>
      <c r="P112" s="10" t="s">
        <v>159</v>
      </c>
      <c r="R112">
        <f t="shared" si="25"/>
        <v>2.3264857489809625</v>
      </c>
      <c r="S112">
        <f>$S$3*INDEX(Descriptors!I$5:I$53,MATCH(SingleSite_QSAR1_OPERA!$A112,Descriptors!$B$5:$B$53,0))</f>
        <v>11.89212</v>
      </c>
      <c r="T112">
        <f>$T$3*INDEX(Descriptors!L$5:L$53,MATCH(SingleSite_QSAR1_OPERA!$A112,Descriptors!$B$5:$B$53,0))</f>
        <v>-3.8843252097912573</v>
      </c>
      <c r="U112">
        <f>$U$3*INDEX(Descriptors!U$5:U$53,MATCH(SingleSite_QSAR1_OPERA!$A112,Descriptors!$B$5:$B$53,0))</f>
        <v>-3.3147870412277851</v>
      </c>
      <c r="V112">
        <f>$V$3*INDEX(Descriptors!O$5:O$53,MATCH(SingleSite_QSAR1_OPERA!$A112,Descriptors!$B$5:$B$53,0))</f>
        <v>-15.218112</v>
      </c>
      <c r="W112">
        <f>$W$3*INDEX(Descriptors!X$5:X$53,MATCH(SingleSite_QSAR1_OPERA!$A112,Descriptors!$B$5:$B$53,0))</f>
        <v>-11.570357999999999</v>
      </c>
      <c r="X112">
        <f>$X$3*INDEX(Descriptors!Y$5:Y$53,MATCH(SingleSite_QSAR1_OPERA!$A112,Descriptors!$B$5:$B$53,0))</f>
        <v>8.6079299999999996</v>
      </c>
      <c r="Y112">
        <f>$Y$3*INDEX(Descriptors!AA$5:AA$53,MATCH(SingleSite_QSAR1_OPERA!$A112,Descriptors!$B$5:$B$53,0))</f>
        <v>24.352864000000004</v>
      </c>
      <c r="Z112">
        <f>$Z$3*INDEX(Descriptors!AB$5:AB$53,MATCH(SingleSite_QSAR1_OPERA!$A112,Descriptors!$B$5:$B$53,0))</f>
        <v>-1.2536160000000001</v>
      </c>
      <c r="AA112">
        <f>$AA$3*INDEX(Descriptors!P$5:P$53,MATCH(SingleSite_QSAR1_OPERA!$A112,Descriptors!$B$5:$B$53,0))</f>
        <v>-6.0139999999999999E-2</v>
      </c>
      <c r="AB112">
        <f>$AB$3*INDEX(Descriptors!Q$5:Q$53,MATCH(SingleSite_QSAR1_OPERA!$A112,Descriptors!$B$5:$B$53,0))</f>
        <v>0.48971999999999999</v>
      </c>
      <c r="AC112">
        <f>$AC$3*INDEX(Descriptors!R$5:R$53,MATCH(SingleSite_QSAR1_OPERA!$A112,Descriptors!$B$5:$B$53,0))</f>
        <v>-0.28560000000000002</v>
      </c>
      <c r="AD112">
        <f>$AD$3*INDEX(Descriptors!AC$5:AC$53,MATCH(SingleSite_QSAR1_OPERA!$A112,Descriptors!$B$5:$B$53,0))</f>
        <v>0</v>
      </c>
      <c r="AE112">
        <f>$AE$3*INDEX(Descriptors!AD$5:AD$53,MATCH(SingleSite_QSAR1_OPERA!$A112,Descriptors!$B$5:$B$53,0))</f>
        <v>1.8956999999999999</v>
      </c>
      <c r="AF112">
        <f>$AF$3*INDEX(Descriptors!AE$5:AE$53,MATCH(SingleSite_QSAR1_OPERA!$A112,Descriptors!$B$5:$B$53,0))</f>
        <v>-1.7956000000000001</v>
      </c>
      <c r="AG112">
        <f>$AG$3*INDEX(Descriptors!Z$5:Z$53,MATCH(SingleSite_QSAR1_OPERA!$A112,Descriptors!$B$5:$B$53,0))</f>
        <v>1.16669</v>
      </c>
    </row>
    <row r="114" spans="9:17" x14ac:dyDescent="0.3">
      <c r="J114" t="s">
        <v>412</v>
      </c>
      <c r="K114" t="s">
        <v>329</v>
      </c>
      <c r="L114" s="10" t="s">
        <v>379</v>
      </c>
      <c r="N114" s="10" t="s">
        <v>380</v>
      </c>
    </row>
    <row r="115" spans="9:17" x14ac:dyDescent="0.3">
      <c r="I115" s="45" t="s">
        <v>371</v>
      </c>
      <c r="J115" s="54">
        <f>COUNT($L$5:$L$21)+COUNT($L$26:$L$36)</f>
        <v>28</v>
      </c>
      <c r="K115" s="57">
        <f>SUMXMY2(L$5:L$21,J$5:J$21)+SUMXMY2(L$26:L$36,J$26:J$36)</f>
        <v>307.0440465881843</v>
      </c>
      <c r="L115" s="10">
        <f t="shared" ref="L115" si="27">SQRT(K115/J115)</f>
        <v>3.311473811873026</v>
      </c>
      <c r="N115" s="10">
        <f>SingleSite_QSAR1!L115</f>
        <v>1.4222759875149327</v>
      </c>
      <c r="P115" s="54"/>
      <c r="Q115" s="56"/>
    </row>
    <row r="116" spans="9:17" x14ac:dyDescent="0.3">
      <c r="I116" s="45" t="s">
        <v>413</v>
      </c>
      <c r="J116" s="54">
        <f>COUNT($L$5:$L$21)+COUNT($L$26:$L$33)</f>
        <v>25</v>
      </c>
      <c r="K116" s="57">
        <f>SUMXMY2(L$5:L$21,J$5:J$21)+SUMXMY2(L$26:L$33,J$26:J$33)</f>
        <v>195.78387537155686</v>
      </c>
      <c r="L116" s="10">
        <f>SQRT(K116/J116)</f>
        <v>2.7984558268556383</v>
      </c>
      <c r="N116" s="10">
        <f>SingleSite_QSAR1!L116</f>
        <v>1.2505273468715852</v>
      </c>
      <c r="P116" s="54"/>
      <c r="Q116" s="56"/>
    </row>
    <row r="117" spans="9:17" x14ac:dyDescent="0.3">
      <c r="I117" s="45" t="s">
        <v>372</v>
      </c>
      <c r="J117" s="54">
        <f>COUNT($L$5:$L$21)+COUNT($L$26:$L$27)</f>
        <v>19</v>
      </c>
      <c r="K117" s="57">
        <f>SUMXMY2(L$5:L$21,J$5:J$21)+SUMXMY2(L$26:L$27,J$26:J$27)</f>
        <v>135.19767702755854</v>
      </c>
      <c r="L117" s="10">
        <f t="shared" ref="L117:L119" si="28">SQRT(K117/J117)</f>
        <v>2.6675207987899112</v>
      </c>
      <c r="N117" s="10">
        <f>SingleSite_QSAR1!L117</f>
        <v>1.3397190439088671</v>
      </c>
      <c r="P117" s="54"/>
      <c r="Q117" s="56"/>
    </row>
    <row r="118" spans="9:17" x14ac:dyDescent="0.3">
      <c r="I118" s="45" t="s">
        <v>374</v>
      </c>
      <c r="J118">
        <f>COUNT($L$28:$L$33)</f>
        <v>6</v>
      </c>
      <c r="K118" s="57">
        <f>SUMXMY2(L$28:L$33,J$28:J$33)</f>
        <v>60.586198343998319</v>
      </c>
      <c r="L118" s="10">
        <f t="shared" si="28"/>
        <v>3.1776877952372411</v>
      </c>
      <c r="N118" s="10">
        <f>SingleSite_QSAR1!L118</f>
        <v>0.91226557867509595</v>
      </c>
    </row>
    <row r="119" spans="9:17" x14ac:dyDescent="0.3">
      <c r="I119" s="45" t="s">
        <v>373</v>
      </c>
      <c r="J119">
        <f>COUNT($L$34:$L$36)</f>
        <v>3</v>
      </c>
      <c r="K119" s="57">
        <f>SUMXMY2(L$34:L$36,J$34:J$36)</f>
        <v>111.26017121662747</v>
      </c>
      <c r="L119" s="10">
        <f t="shared" si="28"/>
        <v>6.0898870054275909</v>
      </c>
      <c r="N119" s="10">
        <f>SingleSite_QSAR1!L119</f>
        <v>2.4183234853014732</v>
      </c>
    </row>
    <row r="120" spans="9:17" x14ac:dyDescent="0.3">
      <c r="K120" s="57"/>
    </row>
    <row r="121" spans="9:17" x14ac:dyDescent="0.3">
      <c r="I121" s="45" t="s">
        <v>375</v>
      </c>
      <c r="J121" s="54">
        <f>COUNT(J$40:J$64)</f>
        <v>23</v>
      </c>
      <c r="K121" s="57">
        <f>SUMXMY2(L$40:L$64,J$40:J$64)</f>
        <v>149.82524488064485</v>
      </c>
      <c r="L121" s="10">
        <f t="shared" ref="L121:L125" si="29">SQRT(K121/J121)</f>
        <v>2.5522815443769455</v>
      </c>
      <c r="N121" s="10">
        <f>SingleSite_QSAR1!L121</f>
        <v>1.0119429741934367</v>
      </c>
    </row>
    <row r="122" spans="9:17" x14ac:dyDescent="0.3">
      <c r="I122" s="45" t="s">
        <v>414</v>
      </c>
      <c r="J122" s="54">
        <f>COUNT(J$40:J$61)</f>
        <v>20</v>
      </c>
      <c r="K122" s="57">
        <f>SUMXMY2(L$40:L$61,J$40:J$61)</f>
        <v>112.27974099999999</v>
      </c>
      <c r="L122" s="10">
        <f t="shared" si="29"/>
        <v>2.3693853738891866</v>
      </c>
      <c r="N122" s="10">
        <f>SingleSite_QSAR1!L122</f>
        <v>1.0741189989404105</v>
      </c>
    </row>
    <row r="123" spans="9:17" x14ac:dyDescent="0.3">
      <c r="I123" s="45" t="s">
        <v>376</v>
      </c>
      <c r="J123" s="54">
        <f>COUNT(J$40:J$55)</f>
        <v>14</v>
      </c>
      <c r="K123" s="57">
        <f>SUMXMY2(L$40:L$55,J$40:J$55)</f>
        <v>102.21879499096113</v>
      </c>
      <c r="L123" s="10">
        <f t="shared" si="29"/>
        <v>2.7020996464516935</v>
      </c>
      <c r="N123" s="10">
        <f>SingleSite_QSAR1!L123</f>
        <v>0.84447366343510388</v>
      </c>
    </row>
    <row r="124" spans="9:17" x14ac:dyDescent="0.3">
      <c r="I124" s="45" t="s">
        <v>377</v>
      </c>
      <c r="J124" s="54">
        <f>COUNT(J$56:J$61)</f>
        <v>6</v>
      </c>
      <c r="K124" s="57">
        <f>SUMXMY2(L$56:L$61,J$56:J$61)</f>
        <v>10.060946009038876</v>
      </c>
      <c r="L124" s="10">
        <f t="shared" si="29"/>
        <v>1.294922520786403</v>
      </c>
      <c r="N124" s="10">
        <f>SingleSite_QSAR1!L124</f>
        <v>1.5259927606696131</v>
      </c>
    </row>
    <row r="125" spans="9:17" x14ac:dyDescent="0.3">
      <c r="I125" s="45" t="s">
        <v>378</v>
      </c>
      <c r="J125" s="54">
        <f>COUNT(J$62:J$64)</f>
        <v>3</v>
      </c>
      <c r="K125" s="57">
        <f>SUMXMY2(L$62:L$64,J$62:J$64)</f>
        <v>37.545503880644851</v>
      </c>
      <c r="L125" s="10">
        <f t="shared" si="29"/>
        <v>3.5376783291044074</v>
      </c>
      <c r="N125" s="10">
        <f>SingleSite_QSAR1!L125</f>
        <v>0.26994990277332248</v>
      </c>
    </row>
  </sheetData>
  <conditionalFormatting sqref="A36">
    <cfRule type="duplicateValues" dxfId="30" priority="3"/>
  </conditionalFormatting>
  <conditionalFormatting sqref="A64">
    <cfRule type="duplicateValues" dxfId="29" priority="1"/>
  </conditionalFormatting>
  <conditionalFormatting sqref="B36">
    <cfRule type="duplicateValues" dxfId="28" priority="2"/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19FC4-A60A-4FA9-9303-4B928E8464C7}">
  <dimension ref="A1:AG125"/>
  <sheetViews>
    <sheetView zoomScaleNormal="100" workbookViewId="0"/>
  </sheetViews>
  <sheetFormatPr defaultRowHeight="14.4" x14ac:dyDescent="0.3"/>
  <cols>
    <col min="1" max="1" width="45.33203125" customWidth="1"/>
    <col min="2" max="2" width="12.6640625" customWidth="1"/>
    <col min="3" max="4" width="16.6640625" customWidth="1"/>
    <col min="5" max="5" width="12.109375" bestFit="1" customWidth="1"/>
    <col min="6" max="6" width="6.6640625" customWidth="1"/>
    <col min="7" max="7" width="7.44140625" style="10" customWidth="1"/>
    <col min="12" max="12" width="12.33203125" style="10" customWidth="1"/>
    <col min="13" max="13" width="7.44140625" style="10" customWidth="1"/>
    <col min="14" max="14" width="8.6640625" style="10" customWidth="1"/>
    <col min="15" max="15" width="7.44140625" style="10" customWidth="1"/>
    <col min="16" max="16" width="4.109375" style="10" customWidth="1"/>
    <col min="18" max="18" width="11.6640625" customWidth="1"/>
  </cols>
  <sheetData>
    <row r="1" spans="1:33" x14ac:dyDescent="0.3">
      <c r="G1" s="10" t="s">
        <v>93</v>
      </c>
      <c r="M1" s="10" t="s">
        <v>93</v>
      </c>
      <c r="S1" s="4" t="s">
        <v>327</v>
      </c>
    </row>
    <row r="2" spans="1:33" x14ac:dyDescent="0.3">
      <c r="G2" s="10" t="s">
        <v>94</v>
      </c>
      <c r="I2" t="s">
        <v>334</v>
      </c>
      <c r="M2" s="10" t="s">
        <v>94</v>
      </c>
      <c r="S2" s="36" t="s">
        <v>1</v>
      </c>
      <c r="T2" s="34" t="s">
        <v>99</v>
      </c>
      <c r="U2" s="35" t="s">
        <v>100</v>
      </c>
      <c r="V2" s="34" t="s">
        <v>4</v>
      </c>
      <c r="W2" s="35" t="s">
        <v>5</v>
      </c>
      <c r="X2" s="35" t="s">
        <v>6</v>
      </c>
      <c r="Y2" t="s">
        <v>7</v>
      </c>
      <c r="Z2" t="s">
        <v>8</v>
      </c>
      <c r="AA2" s="34" t="s">
        <v>9</v>
      </c>
      <c r="AB2" s="34" t="s">
        <v>10</v>
      </c>
      <c r="AC2" s="34" t="s">
        <v>11</v>
      </c>
      <c r="AD2" t="s">
        <v>12</v>
      </c>
      <c r="AE2" t="s">
        <v>101</v>
      </c>
      <c r="AF2" t="s">
        <v>102</v>
      </c>
      <c r="AG2" s="35" t="s">
        <v>103</v>
      </c>
    </row>
    <row r="3" spans="1:33" ht="28.8" x14ac:dyDescent="0.3">
      <c r="A3" t="s">
        <v>0</v>
      </c>
      <c r="B3" t="s">
        <v>311</v>
      </c>
      <c r="C3" t="s">
        <v>313</v>
      </c>
      <c r="D3" t="s">
        <v>314</v>
      </c>
      <c r="E3" s="55" t="s">
        <v>422</v>
      </c>
      <c r="G3" s="11" t="s">
        <v>321</v>
      </c>
      <c r="H3" s="12" t="s">
        <v>277</v>
      </c>
      <c r="I3" s="13" t="s">
        <v>330</v>
      </c>
      <c r="J3" s="10" t="s">
        <v>370</v>
      </c>
      <c r="L3" s="10" t="s">
        <v>96</v>
      </c>
      <c r="M3" s="11" t="s">
        <v>97</v>
      </c>
      <c r="N3" s="10" t="s">
        <v>98</v>
      </c>
      <c r="O3" s="10" t="s">
        <v>281</v>
      </c>
      <c r="R3" s="48" t="s">
        <v>325</v>
      </c>
      <c r="S3" s="47">
        <v>-1.754</v>
      </c>
      <c r="T3" s="47">
        <v>-0.93600000000000005</v>
      </c>
      <c r="U3" s="47">
        <v>-0.33600000000000002</v>
      </c>
      <c r="V3" s="47">
        <v>-15.007999999999999</v>
      </c>
      <c r="W3" s="47">
        <v>-19.093</v>
      </c>
      <c r="X3" s="47">
        <v>6.9139999999999997</v>
      </c>
      <c r="Y3" s="47">
        <v>18.338000000000001</v>
      </c>
      <c r="Z3" s="47">
        <v>-3.7309999999999999</v>
      </c>
      <c r="AA3" s="47">
        <v>3.1E-2</v>
      </c>
      <c r="AB3" s="47">
        <v>-2.1999999999999999E-2</v>
      </c>
      <c r="AC3" s="47">
        <v>-8.4000000000000005E-2</v>
      </c>
      <c r="AD3" s="47">
        <v>-0.14299999999999999</v>
      </c>
      <c r="AE3" s="47">
        <v>1.4999999999999999E-2</v>
      </c>
      <c r="AF3" s="47">
        <v>-6.7000000000000004E-2</v>
      </c>
      <c r="AG3" s="47">
        <v>4.9000000000000002E-2</v>
      </c>
    </row>
    <row r="4" spans="1:33" x14ac:dyDescent="0.3">
      <c r="A4" s="1" t="s">
        <v>104</v>
      </c>
      <c r="J4" s="10" t="s">
        <v>333</v>
      </c>
      <c r="L4" s="10" t="s">
        <v>333</v>
      </c>
      <c r="R4" s="4" t="s">
        <v>335</v>
      </c>
    </row>
    <row r="5" spans="1:33" x14ac:dyDescent="0.3">
      <c r="A5" t="s">
        <v>127</v>
      </c>
      <c r="B5" t="s">
        <v>123</v>
      </c>
      <c r="C5" t="s">
        <v>124</v>
      </c>
      <c r="D5" s="37" t="s">
        <v>125</v>
      </c>
      <c r="E5" t="s">
        <v>416</v>
      </c>
      <c r="G5" s="10">
        <v>7.7144928276009503</v>
      </c>
      <c r="H5" s="14" t="s">
        <v>126</v>
      </c>
      <c r="I5" s="14">
        <v>0.39721558067770529</v>
      </c>
      <c r="J5" s="14">
        <f>I5-5</f>
        <v>-4.6027844193222949</v>
      </c>
      <c r="L5" s="10">
        <f>R5-5</f>
        <v>-3.1707670000000014</v>
      </c>
      <c r="M5">
        <f t="shared" ref="M5:M36" si="0">10^(L5)</f>
        <v>6.7489001064784647E-4</v>
      </c>
      <c r="N5">
        <f t="shared" ref="N5:N36" si="1">(LN(2)/(M5))/(60*60*24)</f>
        <v>1.1887176703556983E-2</v>
      </c>
      <c r="O5" s="10">
        <f>N5*24</f>
        <v>0.28529224088536759</v>
      </c>
      <c r="P5" s="10" t="s">
        <v>126</v>
      </c>
      <c r="R5">
        <f>-8.696+SUM(S5:AG5)</f>
        <v>1.8292329999999986</v>
      </c>
      <c r="S5">
        <f>$S$3*INDEX(Descriptors!I$5:I$53,MATCH(SingleSite_QSAR1_pkasolver!$A5,Descriptors!$B$5:$B$53,0))</f>
        <v>12.295539999999999</v>
      </c>
      <c r="T5">
        <f>$T$3*INDEX(Descriptors!M$5:M$53,MATCH(SingleSite_QSAR1_pkasolver!$A5,Descriptors!$B$5:$B$53,0))</f>
        <v>-3.9218400000000004</v>
      </c>
      <c r="U5">
        <f>$U$3*INDEX(Descriptors!V$5:V$53,MATCH(SingleSite_QSAR1_pkasolver!$A5,Descriptors!$B$5:$B$53,0))</f>
        <v>-3.1886400000000004</v>
      </c>
      <c r="V5">
        <f>$V$3*INDEX(Descriptors!O$5:O$53,MATCH(SingleSite_QSAR1_pkasolver!$A5,Descriptors!$B$5:$B$53,0))</f>
        <v>-13.387136</v>
      </c>
      <c r="W5">
        <f>$W$3*INDEX(Descriptors!X$5:X$53,MATCH(SingleSite_QSAR1_pkasolver!$A5,Descriptors!$B$5:$B$53,0))</f>
        <v>-11.131219</v>
      </c>
      <c r="X5">
        <f>$X$3*INDEX(Descriptors!Y$5:Y$53,MATCH(SingleSite_QSAR1_pkasolver!$A5,Descriptors!$B$5:$B$53,0))</f>
        <v>8.2553159999999988</v>
      </c>
      <c r="Y5">
        <f>$Y$3*INDEX(Descriptors!AA$5:AA$53,MATCH(SingleSite_QSAR1_pkasolver!$A5,Descriptors!$B$5:$B$53,0))</f>
        <v>23.234245999999999</v>
      </c>
      <c r="Z5">
        <f>$Z$3*INDEX(Descriptors!AB$5:AB$53,MATCH(SingleSite_QSAR1_pkasolver!$A5,Descriptors!$B$5:$B$53,0))</f>
        <v>-1.619254</v>
      </c>
      <c r="AA5">
        <f>$AA$3*INDEX(Descriptors!P$5:P$53,MATCH(SingleSite_QSAR1_pkasolver!$A5,Descriptors!$B$5:$B$53,0))</f>
        <v>-0.64046000000000003</v>
      </c>
      <c r="AB5">
        <f>$AB$3*INDEX(Descriptors!Q$5:Q$53,MATCH(SingleSite_QSAR1_pkasolver!$A5,Descriptors!$B$5:$B$53,0))</f>
        <v>0.58101999999999998</v>
      </c>
      <c r="AC5">
        <f>$AC$3*INDEX(Descriptors!R$5:R$53,MATCH(SingleSite_QSAR1_pkasolver!$A5,Descriptors!$B$5:$B$53,0))</f>
        <v>-0.14280000000000001</v>
      </c>
      <c r="AD5">
        <f>$AD$3*INDEX(Descriptors!AC$5:AC$53,MATCH(SingleSite_QSAR1_pkasolver!$A5,Descriptors!$B$5:$B$53,0))</f>
        <v>0</v>
      </c>
      <c r="AE5">
        <f>$AE$3*INDEX(Descriptors!AD$5:AD$53,MATCH(SingleSite_QSAR1_pkasolver!$A5,Descriptors!$B$5:$B$53,0))</f>
        <v>0.52889999999999993</v>
      </c>
      <c r="AF5">
        <f>$AF$3*INDEX(Descriptors!AE$5:AE$53,MATCH(SingleSite_QSAR1_pkasolver!$A5,Descriptors!$B$5:$B$53,0))</f>
        <v>-0.58491000000000004</v>
      </c>
      <c r="AG5">
        <f>$AG$3*INDEX(Descriptors!Z$5:Z$53,MATCH(SingleSite_QSAR1_pkasolver!$A5,Descriptors!$B$5:$B$53,0))</f>
        <v>0.24647000000000002</v>
      </c>
    </row>
    <row r="6" spans="1:33" x14ac:dyDescent="0.3">
      <c r="A6" t="s">
        <v>127</v>
      </c>
      <c r="B6" t="s">
        <v>123</v>
      </c>
      <c r="C6" t="s">
        <v>124</v>
      </c>
      <c r="D6" s="37" t="s">
        <v>125</v>
      </c>
      <c r="E6" s="2" t="s">
        <v>416</v>
      </c>
      <c r="G6" s="10">
        <v>6.1478985874030796</v>
      </c>
      <c r="H6" t="s">
        <v>126</v>
      </c>
      <c r="I6">
        <v>0.49579626529114723</v>
      </c>
      <c r="J6" s="10">
        <f t="shared" ref="J6:J36" si="2">I6-5</f>
        <v>-4.5042037347088524</v>
      </c>
      <c r="L6" s="10">
        <f t="shared" ref="L6:L36" si="3">R6-5</f>
        <v>-3.1707670000000014</v>
      </c>
      <c r="M6">
        <f t="shared" si="0"/>
        <v>6.7489001064784647E-4</v>
      </c>
      <c r="N6">
        <f t="shared" si="1"/>
        <v>1.1887176703556983E-2</v>
      </c>
      <c r="O6" s="10">
        <f>N6*24</f>
        <v>0.28529224088536759</v>
      </c>
      <c r="P6" s="10" t="s">
        <v>126</v>
      </c>
      <c r="R6">
        <f t="shared" ref="R6:R36" si="4">-8.696+SUM(S6:AG6)</f>
        <v>1.8292329999999986</v>
      </c>
      <c r="S6">
        <f>$S$3*INDEX(Descriptors!I$5:I$53,MATCH(SingleSite_QSAR1_pkasolver!$A6,Descriptors!$B$5:$B$53,0))</f>
        <v>12.295539999999999</v>
      </c>
      <c r="T6">
        <f>$T$3*INDEX(Descriptors!M$5:M$53,MATCH(SingleSite_QSAR1_pkasolver!$A6,Descriptors!$B$5:$B$53,0))</f>
        <v>-3.9218400000000004</v>
      </c>
      <c r="U6">
        <f>$U$3*INDEX(Descriptors!V$5:V$53,MATCH(SingleSite_QSAR1_pkasolver!$A6,Descriptors!$B$5:$B$53,0))</f>
        <v>-3.1886400000000004</v>
      </c>
      <c r="V6">
        <f>$V$3*INDEX(Descriptors!O$5:O$53,MATCH(SingleSite_QSAR1_pkasolver!$A6,Descriptors!$B$5:$B$53,0))</f>
        <v>-13.387136</v>
      </c>
      <c r="W6">
        <f>$W$3*INDEX(Descriptors!X$5:X$53,MATCH(SingleSite_QSAR1_pkasolver!$A6,Descriptors!$B$5:$B$53,0))</f>
        <v>-11.131219</v>
      </c>
      <c r="X6">
        <f>$X$3*INDEX(Descriptors!Y$5:Y$53,MATCH(SingleSite_QSAR1_pkasolver!$A6,Descriptors!$B$5:$B$53,0))</f>
        <v>8.2553159999999988</v>
      </c>
      <c r="Y6">
        <f>$Y$3*INDEX(Descriptors!AA$5:AA$53,MATCH(SingleSite_QSAR1_pkasolver!$A6,Descriptors!$B$5:$B$53,0))</f>
        <v>23.234245999999999</v>
      </c>
      <c r="Z6">
        <f>$Z$3*INDEX(Descriptors!AB$5:AB$53,MATCH(SingleSite_QSAR1_pkasolver!$A6,Descriptors!$B$5:$B$53,0))</f>
        <v>-1.619254</v>
      </c>
      <c r="AA6">
        <f>$AA$3*INDEX(Descriptors!P$5:P$53,MATCH(SingleSite_QSAR1_pkasolver!$A6,Descriptors!$B$5:$B$53,0))</f>
        <v>-0.64046000000000003</v>
      </c>
      <c r="AB6">
        <f>$AB$3*INDEX(Descriptors!Q$5:Q$53,MATCH(SingleSite_QSAR1_pkasolver!$A6,Descriptors!$B$5:$B$53,0))</f>
        <v>0.58101999999999998</v>
      </c>
      <c r="AC6">
        <f>$AC$3*INDEX(Descriptors!R$5:R$53,MATCH(SingleSite_QSAR1_pkasolver!$A6,Descriptors!$B$5:$B$53,0))</f>
        <v>-0.14280000000000001</v>
      </c>
      <c r="AD6">
        <f>$AD$3*INDEX(Descriptors!AC$5:AC$53,MATCH(SingleSite_QSAR1_pkasolver!$A6,Descriptors!$B$5:$B$53,0))</f>
        <v>0</v>
      </c>
      <c r="AE6">
        <f>$AE$3*INDEX(Descriptors!AD$5:AD$53,MATCH(SingleSite_QSAR1_pkasolver!$A6,Descriptors!$B$5:$B$53,0))</f>
        <v>0.52889999999999993</v>
      </c>
      <c r="AF6">
        <f>$AF$3*INDEX(Descriptors!AE$5:AE$53,MATCH(SingleSite_QSAR1_pkasolver!$A6,Descriptors!$B$5:$B$53,0))</f>
        <v>-0.58491000000000004</v>
      </c>
      <c r="AG6">
        <f>$AG$3*INDEX(Descriptors!Z$5:Z$53,MATCH(SingleSite_QSAR1_pkasolver!$A6,Descriptors!$B$5:$B$53,0))</f>
        <v>0.24647000000000002</v>
      </c>
    </row>
    <row r="7" spans="1:33" x14ac:dyDescent="0.3">
      <c r="A7" s="2" t="s">
        <v>128</v>
      </c>
      <c r="B7" t="s">
        <v>129</v>
      </c>
      <c r="C7" s="42" t="s">
        <v>130</v>
      </c>
      <c r="D7" s="37" t="s">
        <v>125</v>
      </c>
      <c r="E7" t="s">
        <v>416</v>
      </c>
      <c r="G7" s="10">
        <v>4.7307342380558639</v>
      </c>
      <c r="H7" t="s">
        <v>126</v>
      </c>
      <c r="I7">
        <v>0.60959440922522001</v>
      </c>
      <c r="J7" s="10">
        <f t="shared" si="2"/>
        <v>-4.3904055907747797</v>
      </c>
      <c r="L7" s="10">
        <f t="shared" si="3"/>
        <v>-3.1399329999999974</v>
      </c>
      <c r="M7">
        <f t="shared" si="0"/>
        <v>7.2454772975095246E-4</v>
      </c>
      <c r="N7">
        <f t="shared" si="1"/>
        <v>1.1072475259558092E-2</v>
      </c>
      <c r="O7" s="10">
        <f>N7*24</f>
        <v>0.26573940622939418</v>
      </c>
      <c r="P7" s="10" t="s">
        <v>126</v>
      </c>
      <c r="R7">
        <f t="shared" si="4"/>
        <v>1.8600670000000026</v>
      </c>
      <c r="S7">
        <f>$S$3*INDEX(Descriptors!I$5:I$53,MATCH(SingleSite_QSAR1_pkasolver!$A7,Descriptors!$B$5:$B$53,0))</f>
        <v>12.470940000000001</v>
      </c>
      <c r="T7">
        <f>$T$3*INDEX(Descriptors!M$5:M$53,MATCH(SingleSite_QSAR1_pkasolver!$A7,Descriptors!$B$5:$B$53,0))</f>
        <v>-3.9312000000000005</v>
      </c>
      <c r="U7">
        <f>$U$3*INDEX(Descriptors!V$5:V$53,MATCH(SingleSite_QSAR1_pkasolver!$A7,Descriptors!$B$5:$B$53,0))</f>
        <v>-3.1886400000000004</v>
      </c>
      <c r="V7">
        <f>$V$3*INDEX(Descriptors!O$5:O$53,MATCH(SingleSite_QSAR1_pkasolver!$A7,Descriptors!$B$5:$B$53,0))</f>
        <v>-15.563295999999998</v>
      </c>
      <c r="W7">
        <f>$W$3*INDEX(Descriptors!X$5:X$53,MATCH(SingleSite_QSAR1_pkasolver!$A7,Descriptors!$B$5:$B$53,0))</f>
        <v>-11.131219</v>
      </c>
      <c r="X7">
        <f>$X$3*INDEX(Descriptors!Y$5:Y$53,MATCH(SingleSite_QSAR1_pkasolver!$A7,Descriptors!$B$5:$B$53,0))</f>
        <v>8.2553159999999988</v>
      </c>
      <c r="Y7">
        <f>$Y$3*INDEX(Descriptors!AA$5:AA$53,MATCH(SingleSite_QSAR1_pkasolver!$A7,Descriptors!$B$5:$B$53,0))</f>
        <v>24.866328000000003</v>
      </c>
      <c r="Z7">
        <f>$Z$3*INDEX(Descriptors!AB$5:AB$53,MATCH(SingleSite_QSAR1_pkasolver!$A7,Descriptors!$B$5:$B$53,0))</f>
        <v>-1.014832</v>
      </c>
      <c r="AA7">
        <f>$AA$3*INDEX(Descriptors!P$5:P$53,MATCH(SingleSite_QSAR1_pkasolver!$A7,Descriptors!$B$5:$B$53,0))</f>
        <v>1.1566100000000001</v>
      </c>
      <c r="AB7">
        <f>$AB$3*INDEX(Descriptors!Q$5:Q$53,MATCH(SingleSite_QSAR1_pkasolver!$A7,Descriptors!$B$5:$B$53,0))</f>
        <v>-0.40810000000000002</v>
      </c>
      <c r="AC7">
        <f>$AC$3*INDEX(Descriptors!R$5:R$53,MATCH(SingleSite_QSAR1_pkasolver!$A7,Descriptors!$B$5:$B$53,0))</f>
        <v>-0.13775999999999999</v>
      </c>
      <c r="AD7">
        <f>$AD$3*INDEX(Descriptors!AC$5:AC$53,MATCH(SingleSite_QSAR1_pkasolver!$A7,Descriptors!$B$5:$B$53,0))</f>
        <v>-0.85799999999999987</v>
      </c>
      <c r="AE7">
        <f>$AE$3*INDEX(Descriptors!AD$5:AD$53,MATCH(SingleSite_QSAR1_pkasolver!$A7,Descriptors!$B$5:$B$53,0))</f>
        <v>0.98939999999999984</v>
      </c>
      <c r="AF7">
        <f>$AF$3*INDEX(Descriptors!AE$5:AE$53,MATCH(SingleSite_QSAR1_pkasolver!$A7,Descriptors!$B$5:$B$53,0))</f>
        <v>-1.1959500000000001</v>
      </c>
      <c r="AG7">
        <f>$AG$3*INDEX(Descriptors!Z$5:Z$53,MATCH(SingleSite_QSAR1_pkasolver!$A7,Descriptors!$B$5:$B$53,0))</f>
        <v>0.24647000000000002</v>
      </c>
    </row>
    <row r="8" spans="1:33" ht="13.5" customHeight="1" x14ac:dyDescent="0.3">
      <c r="A8" t="s">
        <v>131</v>
      </c>
      <c r="B8" t="s">
        <v>132</v>
      </c>
      <c r="C8" s="42" t="s">
        <v>130</v>
      </c>
      <c r="D8" t="s">
        <v>133</v>
      </c>
      <c r="E8" t="s">
        <v>416</v>
      </c>
      <c r="G8" s="10">
        <v>13.511640946587621</v>
      </c>
      <c r="H8" t="s">
        <v>134</v>
      </c>
      <c r="I8">
        <v>1.9319661147281728</v>
      </c>
      <c r="J8" s="10">
        <f t="shared" si="2"/>
        <v>-3.0680338852718272</v>
      </c>
      <c r="L8" s="10">
        <f t="shared" si="3"/>
        <v>-3.0479320000000012</v>
      </c>
      <c r="M8">
        <f t="shared" si="0"/>
        <v>8.9550496896774673E-4</v>
      </c>
      <c r="N8">
        <f t="shared" si="1"/>
        <v>8.9586736981303681E-3</v>
      </c>
      <c r="O8" s="10">
        <f>N8*1440</f>
        <v>12.90049012530773</v>
      </c>
      <c r="P8" s="10" t="s">
        <v>134</v>
      </c>
      <c r="R8">
        <f t="shared" si="4"/>
        <v>1.9520679999999988</v>
      </c>
      <c r="S8">
        <f>$S$3*INDEX(Descriptors!I$5:I$53,MATCH(SingleSite_QSAR1_pkasolver!$A8,Descriptors!$B$5:$B$53,0))</f>
        <v>12.52356</v>
      </c>
      <c r="T8">
        <f>$T$3*INDEX(Descriptors!M$5:M$53,MATCH(SingleSite_QSAR1_pkasolver!$A8,Descriptors!$B$5:$B$53,0))</f>
        <v>-3.9312000000000005</v>
      </c>
      <c r="U8">
        <f>$U$3*INDEX(Descriptors!V$5:V$53,MATCH(SingleSite_QSAR1_pkasolver!$A8,Descriptors!$B$5:$B$53,0))</f>
        <v>-2.8862399999999999</v>
      </c>
      <c r="V8">
        <f>$V$3*INDEX(Descriptors!O$5:O$53,MATCH(SingleSite_QSAR1_pkasolver!$A8,Descriptors!$B$5:$B$53,0))</f>
        <v>-15.563295999999998</v>
      </c>
      <c r="W8">
        <f>$W$3*INDEX(Descriptors!X$5:X$53,MATCH(SingleSite_QSAR1_pkasolver!$A8,Descriptors!$B$5:$B$53,0))</f>
        <v>-13.517843999999998</v>
      </c>
      <c r="X8">
        <f>$X$3*INDEX(Descriptors!Y$5:Y$53,MATCH(SingleSite_QSAR1_pkasolver!$A8,Descriptors!$B$5:$B$53,0))</f>
        <v>9.5966319999999996</v>
      </c>
      <c r="Y8">
        <f>$Y$3*INDEX(Descriptors!AA$5:AA$53,MATCH(SingleSite_QSAR1_pkasolver!$A8,Descriptors!$B$5:$B$53,0))</f>
        <v>25.416467999999998</v>
      </c>
      <c r="Z8">
        <f>$Z$3*INDEX(Descriptors!AB$5:AB$53,MATCH(SingleSite_QSAR1_pkasolver!$A8,Descriptors!$B$5:$B$53,0))</f>
        <v>-1.014832</v>
      </c>
      <c r="AA8">
        <f>$AA$3*INDEX(Descriptors!P$5:P$53,MATCH(SingleSite_QSAR1_pkasolver!$A8,Descriptors!$B$5:$B$53,0))</f>
        <v>1.1566100000000001</v>
      </c>
      <c r="AB8">
        <f>$AB$3*INDEX(Descriptors!Q$5:Q$53,MATCH(SingleSite_QSAR1_pkasolver!$A8,Descriptors!$B$5:$B$53,0))</f>
        <v>-0.40810000000000002</v>
      </c>
      <c r="AC8">
        <f>$AC$3*INDEX(Descriptors!R$5:R$53,MATCH(SingleSite_QSAR1_pkasolver!$A8,Descriptors!$B$5:$B$53,0))</f>
        <v>-0.13775999999999999</v>
      </c>
      <c r="AD8">
        <f>$AD$3*INDEX(Descriptors!AC$5:AC$53,MATCH(SingleSite_QSAR1_pkasolver!$A8,Descriptors!$B$5:$B$53,0))</f>
        <v>-0.85799999999999987</v>
      </c>
      <c r="AE8">
        <f>$AE$3*INDEX(Descriptors!AD$5:AD$53,MATCH(SingleSite_QSAR1_pkasolver!$A8,Descriptors!$B$5:$B$53,0))</f>
        <v>1.23</v>
      </c>
      <c r="AF8">
        <f>$AF$3*INDEX(Descriptors!AE$5:AE$53,MATCH(SingleSite_QSAR1_pkasolver!$A8,Descriptors!$B$5:$B$53,0))</f>
        <v>-1.30583</v>
      </c>
      <c r="AG8">
        <f>$AG$3*INDEX(Descriptors!Z$5:Z$53,MATCH(SingleSite_QSAR1_pkasolver!$A8,Descriptors!$B$5:$B$53,0))</f>
        <v>0.34789999999999999</v>
      </c>
    </row>
    <row r="9" spans="1:33" x14ac:dyDescent="0.3">
      <c r="A9" t="s">
        <v>135</v>
      </c>
      <c r="B9" t="s">
        <v>136</v>
      </c>
      <c r="C9" s="40" t="s">
        <v>65</v>
      </c>
      <c r="D9" t="s">
        <v>137</v>
      </c>
      <c r="E9" t="s">
        <v>416</v>
      </c>
      <c r="G9" s="10">
        <v>0.11289042028663608</v>
      </c>
      <c r="H9" t="s">
        <v>138</v>
      </c>
      <c r="I9">
        <v>5.7881683711411673</v>
      </c>
      <c r="J9" s="10">
        <f t="shared" si="2"/>
        <v>0.78816837114116733</v>
      </c>
      <c r="L9" s="10">
        <f t="shared" si="3"/>
        <v>-9.7774999999993284E-2</v>
      </c>
      <c r="M9">
        <f t="shared" si="0"/>
        <v>0.79840822078181917</v>
      </c>
      <c r="N9">
        <f t="shared" si="1"/>
        <v>1.004816408851672E-5</v>
      </c>
      <c r="O9" s="10">
        <f t="shared" ref="O9:O16" si="5">N9*86400</f>
        <v>0.86816137724784459</v>
      </c>
      <c r="P9" t="s">
        <v>138</v>
      </c>
      <c r="R9">
        <f t="shared" si="4"/>
        <v>4.9022250000000067</v>
      </c>
      <c r="S9">
        <f>$S$3*INDEX(Descriptors!I$5:I$53,MATCH(SingleSite_QSAR1_pkasolver!$A9,Descriptors!$B$5:$B$53,0))</f>
        <v>14.87392</v>
      </c>
      <c r="T9">
        <f>$T$3*INDEX(Descriptors!M$5:M$53,MATCH(SingleSite_QSAR1_pkasolver!$A9,Descriptors!$B$5:$B$53,0))</f>
        <v>-2.3868</v>
      </c>
      <c r="U9">
        <f>$U$3*INDEX(Descriptors!V$5:V$53,MATCH(SingleSite_QSAR1_pkasolver!$A9,Descriptors!$B$5:$B$53,0))</f>
        <v>-3.42048</v>
      </c>
      <c r="V9">
        <f>$V$3*INDEX(Descriptors!O$5:O$53,MATCH(SingleSite_QSAR1_pkasolver!$A9,Descriptors!$B$5:$B$53,0))</f>
        <v>-15.143071999999998</v>
      </c>
      <c r="W9">
        <f>$W$3*INDEX(Descriptors!X$5:X$53,MATCH(SingleSite_QSAR1_pkasolver!$A9,Descriptors!$B$5:$B$53,0))</f>
        <v>-13.441471999999999</v>
      </c>
      <c r="X9">
        <f>$X$3*INDEX(Descriptors!Y$5:Y$53,MATCH(SingleSite_QSAR1_pkasolver!$A9,Descriptors!$B$5:$B$53,0))</f>
        <v>9.3200719999999997</v>
      </c>
      <c r="Y9">
        <f>$Y$3*INDEX(Descriptors!AA$5:AA$53,MATCH(SingleSite_QSAR1_pkasolver!$A9,Descriptors!$B$5:$B$53,0))</f>
        <v>24.939680000000003</v>
      </c>
      <c r="Z9">
        <f>$Z$3*INDEX(Descriptors!AB$5:AB$53,MATCH(SingleSite_QSAR1_pkasolver!$A9,Descriptors!$B$5:$B$53,0))</f>
        <v>-1.5782129999999999</v>
      </c>
      <c r="AA9">
        <f>$AA$3*INDEX(Descriptors!P$5:P$53,MATCH(SingleSite_QSAR1_pkasolver!$A9,Descriptors!$B$5:$B$53,0))</f>
        <v>2.4251300000000002</v>
      </c>
      <c r="AB9">
        <f>$AB$3*INDEX(Descriptors!Q$5:Q$53,MATCH(SingleSite_QSAR1_pkasolver!$A9,Descriptors!$B$5:$B$53,0))</f>
        <v>-1.56948</v>
      </c>
      <c r="AC9">
        <f>$AC$3*INDEX(Descriptors!R$5:R$53,MATCH(SingleSite_QSAR1_pkasolver!$A9,Descriptors!$B$5:$B$53,0))</f>
        <v>-0.15540000000000001</v>
      </c>
      <c r="AD9">
        <f>$AD$3*INDEX(Descriptors!AC$5:AC$53,MATCH(SingleSite_QSAR1_pkasolver!$A9,Descriptors!$B$5:$B$53,0))</f>
        <v>-0.85799999999999987</v>
      </c>
      <c r="AE9">
        <f>$AE$3*INDEX(Descriptors!AD$5:AD$53,MATCH(SingleSite_QSAR1_pkasolver!$A9,Descriptors!$B$5:$B$53,0))</f>
        <v>1.0407</v>
      </c>
      <c r="AF9">
        <f>$AF$3*INDEX(Descriptors!AE$5:AE$53,MATCH(SingleSite_QSAR1_pkasolver!$A9,Descriptors!$B$5:$B$53,0))</f>
        <v>-1.0706600000000002</v>
      </c>
      <c r="AG9">
        <f>$AG$3*INDEX(Descriptors!Z$5:Z$53,MATCH(SingleSite_QSAR1_pkasolver!$A9,Descriptors!$B$5:$B$53,0))</f>
        <v>0.62229999999999996</v>
      </c>
    </row>
    <row r="10" spans="1:33" x14ac:dyDescent="0.3">
      <c r="A10" t="s">
        <v>139</v>
      </c>
      <c r="B10" t="s">
        <v>140</v>
      </c>
      <c r="C10" s="40" t="s">
        <v>141</v>
      </c>
      <c r="D10" t="s">
        <v>142</v>
      </c>
      <c r="E10" t="s">
        <v>416</v>
      </c>
      <c r="G10" s="10">
        <v>8.1450902533483638E-2</v>
      </c>
      <c r="H10" t="s">
        <v>138</v>
      </c>
      <c r="I10">
        <v>5.9299295600845872</v>
      </c>
      <c r="J10" s="10">
        <f t="shared" si="2"/>
        <v>0.92992956008458716</v>
      </c>
      <c r="L10" s="10">
        <f t="shared" si="3"/>
        <v>6.0378000000005372E-2</v>
      </c>
      <c r="M10">
        <f t="shared" si="0"/>
        <v>1.1491533832129035</v>
      </c>
      <c r="N10">
        <f t="shared" si="1"/>
        <v>6.9812584892769443E-6</v>
      </c>
      <c r="O10" s="10">
        <f t="shared" si="5"/>
        <v>0.60318073347352796</v>
      </c>
      <c r="P10" t="s">
        <v>138</v>
      </c>
      <c r="R10">
        <f t="shared" si="4"/>
        <v>5.0603780000000054</v>
      </c>
      <c r="S10">
        <f>$S$3*INDEX(Descriptors!I$5:I$53,MATCH(SingleSite_QSAR1_pkasolver!$A10,Descriptors!$B$5:$B$53,0))</f>
        <v>14.87392</v>
      </c>
      <c r="T10">
        <f>$T$3*INDEX(Descriptors!M$5:M$53,MATCH(SingleSite_QSAR1_pkasolver!$A10,Descriptors!$B$5:$B$53,0))</f>
        <v>-2.3868</v>
      </c>
      <c r="U10">
        <f>$U$3*INDEX(Descriptors!V$5:V$53,MATCH(SingleSite_QSAR1_pkasolver!$A10,Descriptors!$B$5:$B$53,0))</f>
        <v>-3.3700800000000002</v>
      </c>
      <c r="V10">
        <f>$V$3*INDEX(Descriptors!O$5:O$53,MATCH(SingleSite_QSAR1_pkasolver!$A10,Descriptors!$B$5:$B$53,0))</f>
        <v>-15.143071999999998</v>
      </c>
      <c r="W10">
        <f>$W$3*INDEX(Descriptors!X$5:X$53,MATCH(SingleSite_QSAR1_pkasolver!$A10,Descriptors!$B$5:$B$53,0))</f>
        <v>-13.250541999999999</v>
      </c>
      <c r="X10">
        <f>$X$3*INDEX(Descriptors!Y$5:Y$53,MATCH(SingleSite_QSAR1_pkasolver!$A10,Descriptors!$B$5:$B$53,0))</f>
        <v>9.2647600000000008</v>
      </c>
      <c r="Y10">
        <f>$Y$3*INDEX(Descriptors!AA$5:AA$53,MATCH(SingleSite_QSAR1_pkasolver!$A10,Descriptors!$B$5:$B$53,0))</f>
        <v>24.884665999999999</v>
      </c>
      <c r="Z10">
        <f>$Z$3*INDEX(Descriptors!AB$5:AB$53,MATCH(SingleSite_QSAR1_pkasolver!$A10,Descriptors!$B$5:$B$53,0))</f>
        <v>-1.5819439999999998</v>
      </c>
      <c r="AA10">
        <f>$AA$3*INDEX(Descriptors!P$5:P$53,MATCH(SingleSite_QSAR1_pkasolver!$A10,Descriptors!$B$5:$B$53,0))</f>
        <v>2.4251300000000002</v>
      </c>
      <c r="AB10">
        <f>$AB$3*INDEX(Descriptors!Q$5:Q$53,MATCH(SingleSite_QSAR1_pkasolver!$A10,Descriptors!$B$5:$B$53,0))</f>
        <v>-1.56948</v>
      </c>
      <c r="AC10">
        <f>$AC$3*INDEX(Descriptors!R$5:R$53,MATCH(SingleSite_QSAR1_pkasolver!$A10,Descriptors!$B$5:$B$53,0))</f>
        <v>-0.15540000000000001</v>
      </c>
      <c r="AD10">
        <f>$AD$3*INDEX(Descriptors!AC$5:AC$53,MATCH(SingleSite_QSAR1_pkasolver!$A10,Descriptors!$B$5:$B$53,0))</f>
        <v>-0.85799999999999987</v>
      </c>
      <c r="AE10">
        <f>$AE$3*INDEX(Descriptors!AD$5:AD$53,MATCH(SingleSite_QSAR1_pkasolver!$A10,Descriptors!$B$5:$B$53,0))</f>
        <v>1.04325</v>
      </c>
      <c r="AF10">
        <f>$AF$3*INDEX(Descriptors!AE$5:AE$53,MATCH(SingleSite_QSAR1_pkasolver!$A10,Descriptors!$B$5:$B$53,0))</f>
        <v>-0.95609</v>
      </c>
      <c r="AG10">
        <f>$AG$3*INDEX(Descriptors!Z$5:Z$53,MATCH(SingleSite_QSAR1_pkasolver!$A10,Descriptors!$B$5:$B$53,0))</f>
        <v>0.53605999999999998</v>
      </c>
    </row>
    <row r="11" spans="1:33" x14ac:dyDescent="0.3">
      <c r="A11" t="s">
        <v>143</v>
      </c>
      <c r="B11" t="s">
        <v>144</v>
      </c>
      <c r="C11" s="40" t="s">
        <v>65</v>
      </c>
      <c r="D11" t="s">
        <v>145</v>
      </c>
      <c r="E11" t="s">
        <v>416</v>
      </c>
      <c r="G11" s="10">
        <v>9.5474818258945673E-2</v>
      </c>
      <c r="H11" t="s">
        <v>138</v>
      </c>
      <c r="I11">
        <v>5.8609366207000937</v>
      </c>
      <c r="J11" s="10">
        <f t="shared" si="2"/>
        <v>0.86093662070009369</v>
      </c>
      <c r="L11" s="10">
        <f t="shared" si="3"/>
        <v>0.37303500000000156</v>
      </c>
      <c r="M11">
        <f t="shared" si="0"/>
        <v>2.3606684729159606</v>
      </c>
      <c r="N11">
        <f t="shared" si="1"/>
        <v>3.3984173991728503E-6</v>
      </c>
      <c r="O11" s="10">
        <f t="shared" si="5"/>
        <v>0.29362326328853428</v>
      </c>
      <c r="P11" t="s">
        <v>138</v>
      </c>
      <c r="R11">
        <f t="shared" si="4"/>
        <v>5.3730350000000016</v>
      </c>
      <c r="S11">
        <f>$S$3*INDEX(Descriptors!I$5:I$53,MATCH(SingleSite_QSAR1_pkasolver!$A11,Descriptors!$B$5:$B$53,0))</f>
        <v>14.87392</v>
      </c>
      <c r="T11">
        <f>$T$3*INDEX(Descriptors!M$5:M$53,MATCH(SingleSite_QSAR1_pkasolver!$A11,Descriptors!$B$5:$B$53,0))</f>
        <v>-2.3868</v>
      </c>
      <c r="U11">
        <f>$U$3*INDEX(Descriptors!V$5:V$53,MATCH(SingleSite_QSAR1_pkasolver!$A11,Descriptors!$B$5:$B$53,0))</f>
        <v>-3.1684800000000002</v>
      </c>
      <c r="V11">
        <f>$V$3*INDEX(Descriptors!O$5:O$53,MATCH(SingleSite_QSAR1_pkasolver!$A11,Descriptors!$B$5:$B$53,0))</f>
        <v>-15.143071999999998</v>
      </c>
      <c r="W11">
        <f>$W$3*INDEX(Descriptors!X$5:X$53,MATCH(SingleSite_QSAR1_pkasolver!$A11,Descriptors!$B$5:$B$53,0))</f>
        <v>-13.307820999999999</v>
      </c>
      <c r="X11">
        <f>$X$3*INDEX(Descriptors!Y$5:Y$53,MATCH(SingleSite_QSAR1_pkasolver!$A11,Descriptors!$B$5:$B$53,0))</f>
        <v>9.2993299999999994</v>
      </c>
      <c r="Y11">
        <f>$Y$3*INDEX(Descriptors!AA$5:AA$53,MATCH(SingleSite_QSAR1_pkasolver!$A11,Descriptors!$B$5:$B$53,0))</f>
        <v>24.921342000000003</v>
      </c>
      <c r="Z11">
        <f>$Z$3*INDEX(Descriptors!AB$5:AB$53,MATCH(SingleSite_QSAR1_pkasolver!$A11,Descriptors!$B$5:$B$53,0))</f>
        <v>-1.5819439999999998</v>
      </c>
      <c r="AA11">
        <f>$AA$3*INDEX(Descriptors!P$5:P$53,MATCH(SingleSite_QSAR1_pkasolver!$A11,Descriptors!$B$5:$B$53,0))</f>
        <v>2.4251300000000002</v>
      </c>
      <c r="AB11">
        <f>$AB$3*INDEX(Descriptors!Q$5:Q$53,MATCH(SingleSite_QSAR1_pkasolver!$A11,Descriptors!$B$5:$B$53,0))</f>
        <v>-1.56948</v>
      </c>
      <c r="AC11">
        <f>$AC$3*INDEX(Descriptors!R$5:R$53,MATCH(SingleSite_QSAR1_pkasolver!$A11,Descriptors!$B$5:$B$53,0))</f>
        <v>-0.15540000000000001</v>
      </c>
      <c r="AD11">
        <f>$AD$3*INDEX(Descriptors!AC$5:AC$53,MATCH(SingleSite_QSAR1_pkasolver!$A11,Descriptors!$B$5:$B$53,0))</f>
        <v>-0.85799999999999987</v>
      </c>
      <c r="AE11">
        <f>$AE$3*INDEX(Descriptors!AD$5:AD$53,MATCH(SingleSite_QSAR1_pkasolver!$A11,Descriptors!$B$5:$B$53,0))</f>
        <v>1.1519999999999999</v>
      </c>
      <c r="AF11">
        <f>$AF$3*INDEX(Descriptors!AE$5:AE$53,MATCH(SingleSite_QSAR1_pkasolver!$A11,Descriptors!$B$5:$B$53,0))</f>
        <v>-0.95207000000000008</v>
      </c>
      <c r="AG11">
        <f>$AG$3*INDEX(Descriptors!Z$5:Z$53,MATCH(SingleSite_QSAR1_pkasolver!$A11,Descriptors!$B$5:$B$53,0))</f>
        <v>0.52037999999999995</v>
      </c>
    </row>
    <row r="12" spans="1:33" x14ac:dyDescent="0.3">
      <c r="A12" t="s">
        <v>143</v>
      </c>
      <c r="B12" t="s">
        <v>144</v>
      </c>
      <c r="C12" s="40" t="s">
        <v>65</v>
      </c>
      <c r="D12" t="s">
        <v>145</v>
      </c>
      <c r="E12" t="s">
        <v>416</v>
      </c>
      <c r="G12" s="10">
        <v>5.3764014871504444E-2</v>
      </c>
      <c r="H12" t="s">
        <v>138</v>
      </c>
      <c r="I12">
        <v>6.1103337684950061</v>
      </c>
      <c r="J12" s="10">
        <f t="shared" si="2"/>
        <v>1.1103337684950061</v>
      </c>
      <c r="L12" s="10">
        <f t="shared" si="3"/>
        <v>0.37303500000000156</v>
      </c>
      <c r="M12">
        <f t="shared" si="0"/>
        <v>2.3606684729159606</v>
      </c>
      <c r="N12">
        <f t="shared" si="1"/>
        <v>3.3984173991728503E-6</v>
      </c>
      <c r="O12" s="10">
        <f t="shared" si="5"/>
        <v>0.29362326328853428</v>
      </c>
      <c r="P12" t="s">
        <v>138</v>
      </c>
      <c r="R12">
        <f t="shared" si="4"/>
        <v>5.3730350000000016</v>
      </c>
      <c r="S12">
        <f>$S$3*INDEX(Descriptors!I$5:I$53,MATCH(SingleSite_QSAR1_pkasolver!$A12,Descriptors!$B$5:$B$53,0))</f>
        <v>14.87392</v>
      </c>
      <c r="T12">
        <f>$T$3*INDEX(Descriptors!M$5:M$53,MATCH(SingleSite_QSAR1_pkasolver!$A12,Descriptors!$B$5:$B$53,0))</f>
        <v>-2.3868</v>
      </c>
      <c r="U12">
        <f>$U$3*INDEX(Descriptors!V$5:V$53,MATCH(SingleSite_QSAR1_pkasolver!$A12,Descriptors!$B$5:$B$53,0))</f>
        <v>-3.1684800000000002</v>
      </c>
      <c r="V12">
        <f>$V$3*INDEX(Descriptors!O$5:O$53,MATCH(SingleSite_QSAR1_pkasolver!$A12,Descriptors!$B$5:$B$53,0))</f>
        <v>-15.143071999999998</v>
      </c>
      <c r="W12">
        <f>$W$3*INDEX(Descriptors!X$5:X$53,MATCH(SingleSite_QSAR1_pkasolver!$A12,Descriptors!$B$5:$B$53,0))</f>
        <v>-13.307820999999999</v>
      </c>
      <c r="X12">
        <f>$X$3*INDEX(Descriptors!Y$5:Y$53,MATCH(SingleSite_QSAR1_pkasolver!$A12,Descriptors!$B$5:$B$53,0))</f>
        <v>9.2993299999999994</v>
      </c>
      <c r="Y12">
        <f>$Y$3*INDEX(Descriptors!AA$5:AA$53,MATCH(SingleSite_QSAR1_pkasolver!$A12,Descriptors!$B$5:$B$53,0))</f>
        <v>24.921342000000003</v>
      </c>
      <c r="Z12">
        <f>$Z$3*INDEX(Descriptors!AB$5:AB$53,MATCH(SingleSite_QSAR1_pkasolver!$A12,Descriptors!$B$5:$B$53,0))</f>
        <v>-1.5819439999999998</v>
      </c>
      <c r="AA12">
        <f>$AA$3*INDEX(Descriptors!P$5:P$53,MATCH(SingleSite_QSAR1_pkasolver!$A12,Descriptors!$B$5:$B$53,0))</f>
        <v>2.4251300000000002</v>
      </c>
      <c r="AB12">
        <f>$AB$3*INDEX(Descriptors!Q$5:Q$53,MATCH(SingleSite_QSAR1_pkasolver!$A12,Descriptors!$B$5:$B$53,0))</f>
        <v>-1.56948</v>
      </c>
      <c r="AC12">
        <f>$AC$3*INDEX(Descriptors!R$5:R$53,MATCH(SingleSite_QSAR1_pkasolver!$A12,Descriptors!$B$5:$B$53,0))</f>
        <v>-0.15540000000000001</v>
      </c>
      <c r="AD12">
        <f>$AD$3*INDEX(Descriptors!AC$5:AC$53,MATCH(SingleSite_QSAR1_pkasolver!$A12,Descriptors!$B$5:$B$53,0))</f>
        <v>-0.85799999999999987</v>
      </c>
      <c r="AE12">
        <f>$AE$3*INDEX(Descriptors!AD$5:AD$53,MATCH(SingleSite_QSAR1_pkasolver!$A12,Descriptors!$B$5:$B$53,0))</f>
        <v>1.1519999999999999</v>
      </c>
      <c r="AF12">
        <f>$AF$3*INDEX(Descriptors!AE$5:AE$53,MATCH(SingleSite_QSAR1_pkasolver!$A12,Descriptors!$B$5:$B$53,0))</f>
        <v>-0.95207000000000008</v>
      </c>
      <c r="AG12">
        <f>$AG$3*INDEX(Descriptors!Z$5:Z$53,MATCH(SingleSite_QSAR1_pkasolver!$A12,Descriptors!$B$5:$B$53,0))</f>
        <v>0.52037999999999995</v>
      </c>
    </row>
    <row r="13" spans="1:33" x14ac:dyDescent="0.3">
      <c r="A13" t="s">
        <v>146</v>
      </c>
      <c r="B13" t="s">
        <v>147</v>
      </c>
      <c r="C13" s="40" t="s">
        <v>141</v>
      </c>
      <c r="D13" t="s">
        <v>148</v>
      </c>
      <c r="E13" s="2" t="s">
        <v>416</v>
      </c>
      <c r="G13" s="10">
        <v>5.8741286488130964</v>
      </c>
      <c r="H13" t="s">
        <v>138</v>
      </c>
      <c r="I13">
        <v>4.071882007306125</v>
      </c>
      <c r="J13" s="10">
        <f t="shared" si="2"/>
        <v>-0.92811799269387496</v>
      </c>
      <c r="L13" s="10">
        <f t="shared" si="3"/>
        <v>0.45962600000000364</v>
      </c>
      <c r="M13">
        <f t="shared" si="0"/>
        <v>2.8815489399784537</v>
      </c>
      <c r="N13">
        <f t="shared" si="1"/>
        <v>2.7841056942438712E-6</v>
      </c>
      <c r="O13" s="10">
        <f t="shared" si="5"/>
        <v>0.24054673198267049</v>
      </c>
      <c r="P13" t="s">
        <v>138</v>
      </c>
      <c r="R13">
        <f t="shared" si="4"/>
        <v>5.4596260000000036</v>
      </c>
      <c r="S13">
        <f>$S$3*INDEX(Descriptors!I$5:I$53,MATCH(SingleSite_QSAR1_pkasolver!$A13,Descriptors!$B$5:$B$53,0))</f>
        <v>14.87392</v>
      </c>
      <c r="T13">
        <f>$T$3*INDEX(Descriptors!M$5:M$53,MATCH(SingleSite_QSAR1_pkasolver!$A13,Descriptors!$B$5:$B$53,0))</f>
        <v>-2.3868</v>
      </c>
      <c r="U13">
        <f>$U$3*INDEX(Descriptors!V$5:V$53,MATCH(SingleSite_QSAR1_pkasolver!$A13,Descriptors!$B$5:$B$53,0))</f>
        <v>-3.0945600000000004</v>
      </c>
      <c r="V13">
        <f>$V$3*INDEX(Descriptors!O$5:O$53,MATCH(SingleSite_QSAR1_pkasolver!$A13,Descriptors!$B$5:$B$53,0))</f>
        <v>-15.143071999999998</v>
      </c>
      <c r="W13">
        <f>$W$3*INDEX(Descriptors!X$5:X$53,MATCH(SingleSite_QSAR1_pkasolver!$A13,Descriptors!$B$5:$B$53,0))</f>
        <v>-13.441471999999999</v>
      </c>
      <c r="X13">
        <f>$X$3*INDEX(Descriptors!Y$5:Y$53,MATCH(SingleSite_QSAR1_pkasolver!$A13,Descriptors!$B$5:$B$53,0))</f>
        <v>9.3892120000000006</v>
      </c>
      <c r="Y13">
        <f>$Y$3*INDEX(Descriptors!AA$5:AA$53,MATCH(SingleSite_QSAR1_pkasolver!$A13,Descriptors!$B$5:$B$53,0))</f>
        <v>25.013032000000003</v>
      </c>
      <c r="Z13">
        <f>$Z$3*INDEX(Descriptors!AB$5:AB$53,MATCH(SingleSite_QSAR1_pkasolver!$A13,Descriptors!$B$5:$B$53,0))</f>
        <v>-1.5819439999999998</v>
      </c>
      <c r="AA13">
        <f>$AA$3*INDEX(Descriptors!P$5:P$53,MATCH(SingleSite_QSAR1_pkasolver!$A13,Descriptors!$B$5:$B$53,0))</f>
        <v>2.4251300000000002</v>
      </c>
      <c r="AB13">
        <f>$AB$3*INDEX(Descriptors!Q$5:Q$53,MATCH(SingleSite_QSAR1_pkasolver!$A13,Descriptors!$B$5:$B$53,0))</f>
        <v>-1.56948</v>
      </c>
      <c r="AC13">
        <f>$AC$3*INDEX(Descriptors!R$5:R$53,MATCH(SingleSite_QSAR1_pkasolver!$A13,Descriptors!$B$5:$B$53,0))</f>
        <v>-0.15540000000000001</v>
      </c>
      <c r="AD13">
        <f>$AD$3*INDEX(Descriptors!AC$5:AC$53,MATCH(SingleSite_QSAR1_pkasolver!$A13,Descriptors!$B$5:$B$53,0))</f>
        <v>-0.85799999999999987</v>
      </c>
      <c r="AE13">
        <f>$AE$3*INDEX(Descriptors!AD$5:AD$53,MATCH(SingleSite_QSAR1_pkasolver!$A13,Descriptors!$B$5:$B$53,0))</f>
        <v>1.14795</v>
      </c>
      <c r="AF13">
        <f>$AF$3*INDEX(Descriptors!AE$5:AE$53,MATCH(SingleSite_QSAR1_pkasolver!$A13,Descriptors!$B$5:$B$53,0))</f>
        <v>-1.09009</v>
      </c>
      <c r="AG13">
        <f>$AG$3*INDEX(Descriptors!Z$5:Z$53,MATCH(SingleSite_QSAR1_pkasolver!$A13,Descriptors!$B$5:$B$53,0))</f>
        <v>0.62720000000000009</v>
      </c>
    </row>
    <row r="14" spans="1:33" x14ac:dyDescent="0.3">
      <c r="A14" t="s">
        <v>146</v>
      </c>
      <c r="B14" t="s">
        <v>147</v>
      </c>
      <c r="C14" s="40" t="s">
        <v>141</v>
      </c>
      <c r="D14" t="s">
        <v>148</v>
      </c>
      <c r="E14" t="s">
        <v>416</v>
      </c>
      <c r="G14" s="10">
        <v>3.0885710670864229E-2</v>
      </c>
      <c r="H14" t="s">
        <v>138</v>
      </c>
      <c r="I14">
        <v>6.3510678622717371</v>
      </c>
      <c r="J14" s="10">
        <f t="shared" si="2"/>
        <v>1.3510678622717371</v>
      </c>
      <c r="L14" s="10">
        <f t="shared" si="3"/>
        <v>0.45962600000000364</v>
      </c>
      <c r="M14">
        <f t="shared" si="0"/>
        <v>2.8815489399784537</v>
      </c>
      <c r="N14">
        <f t="shared" si="1"/>
        <v>2.7841056942438712E-6</v>
      </c>
      <c r="O14" s="10">
        <f t="shared" si="5"/>
        <v>0.24054673198267049</v>
      </c>
      <c r="P14" t="s">
        <v>138</v>
      </c>
      <c r="R14">
        <f t="shared" si="4"/>
        <v>5.4596260000000036</v>
      </c>
      <c r="S14">
        <f>$S$3*INDEX(Descriptors!I$5:I$53,MATCH(SingleSite_QSAR1_pkasolver!$A14,Descriptors!$B$5:$B$53,0))</f>
        <v>14.87392</v>
      </c>
      <c r="T14">
        <f>$T$3*INDEX(Descriptors!M$5:M$53,MATCH(SingleSite_QSAR1_pkasolver!$A14,Descriptors!$B$5:$B$53,0))</f>
        <v>-2.3868</v>
      </c>
      <c r="U14">
        <f>$U$3*INDEX(Descriptors!V$5:V$53,MATCH(SingleSite_QSAR1_pkasolver!$A14,Descriptors!$B$5:$B$53,0))</f>
        <v>-3.0945600000000004</v>
      </c>
      <c r="V14">
        <f>$V$3*INDEX(Descriptors!O$5:O$53,MATCH(SingleSite_QSAR1_pkasolver!$A14,Descriptors!$B$5:$B$53,0))</f>
        <v>-15.143071999999998</v>
      </c>
      <c r="W14">
        <f>$W$3*INDEX(Descriptors!X$5:X$53,MATCH(SingleSite_QSAR1_pkasolver!$A14,Descriptors!$B$5:$B$53,0))</f>
        <v>-13.441471999999999</v>
      </c>
      <c r="X14">
        <f>$X$3*INDEX(Descriptors!Y$5:Y$53,MATCH(SingleSite_QSAR1_pkasolver!$A14,Descriptors!$B$5:$B$53,0))</f>
        <v>9.3892120000000006</v>
      </c>
      <c r="Y14">
        <f>$Y$3*INDEX(Descriptors!AA$5:AA$53,MATCH(SingleSite_QSAR1_pkasolver!$A14,Descriptors!$B$5:$B$53,0))</f>
        <v>25.013032000000003</v>
      </c>
      <c r="Z14">
        <f>$Z$3*INDEX(Descriptors!AB$5:AB$53,MATCH(SingleSite_QSAR1_pkasolver!$A14,Descriptors!$B$5:$B$53,0))</f>
        <v>-1.5819439999999998</v>
      </c>
      <c r="AA14">
        <f>$AA$3*INDEX(Descriptors!P$5:P$53,MATCH(SingleSite_QSAR1_pkasolver!$A14,Descriptors!$B$5:$B$53,0))</f>
        <v>2.4251300000000002</v>
      </c>
      <c r="AB14">
        <f>$AB$3*INDEX(Descriptors!Q$5:Q$53,MATCH(SingleSite_QSAR1_pkasolver!$A14,Descriptors!$B$5:$B$53,0))</f>
        <v>-1.56948</v>
      </c>
      <c r="AC14">
        <f>$AC$3*INDEX(Descriptors!R$5:R$53,MATCH(SingleSite_QSAR1_pkasolver!$A14,Descriptors!$B$5:$B$53,0))</f>
        <v>-0.15540000000000001</v>
      </c>
      <c r="AD14">
        <f>$AD$3*INDEX(Descriptors!AC$5:AC$53,MATCH(SingleSite_QSAR1_pkasolver!$A14,Descriptors!$B$5:$B$53,0))</f>
        <v>-0.85799999999999987</v>
      </c>
      <c r="AE14">
        <f>$AE$3*INDEX(Descriptors!AD$5:AD$53,MATCH(SingleSite_QSAR1_pkasolver!$A14,Descriptors!$B$5:$B$53,0))</f>
        <v>1.14795</v>
      </c>
      <c r="AF14">
        <f>$AF$3*INDEX(Descriptors!AE$5:AE$53,MATCH(SingleSite_QSAR1_pkasolver!$A14,Descriptors!$B$5:$B$53,0))</f>
        <v>-1.09009</v>
      </c>
      <c r="AG14">
        <f>$AG$3*INDEX(Descriptors!Z$5:Z$53,MATCH(SingleSite_QSAR1_pkasolver!$A14,Descriptors!$B$5:$B$53,0))</f>
        <v>0.62720000000000009</v>
      </c>
    </row>
    <row r="15" spans="1:33" x14ac:dyDescent="0.3">
      <c r="A15" t="s">
        <v>149</v>
      </c>
      <c r="B15" t="s">
        <v>150</v>
      </c>
      <c r="C15" s="40" t="s">
        <v>141</v>
      </c>
      <c r="D15" t="s">
        <v>151</v>
      </c>
      <c r="E15" t="s">
        <v>416</v>
      </c>
      <c r="G15" s="10">
        <v>4.7152869425846609</v>
      </c>
      <c r="H15" t="s">
        <v>138</v>
      </c>
      <c r="I15">
        <v>4.1673173347481764</v>
      </c>
      <c r="J15" s="10">
        <f t="shared" si="2"/>
        <v>-0.83268266525182355</v>
      </c>
      <c r="L15" s="10">
        <f t="shared" si="3"/>
        <v>0.55062899999999892</v>
      </c>
      <c r="M15">
        <f t="shared" si="0"/>
        <v>3.553276470152551</v>
      </c>
      <c r="N15">
        <f t="shared" si="1"/>
        <v>2.2577857026959619E-6</v>
      </c>
      <c r="O15" s="10">
        <f t="shared" si="5"/>
        <v>0.1950726847129311</v>
      </c>
      <c r="P15" t="s">
        <v>138</v>
      </c>
      <c r="R15">
        <f t="shared" si="4"/>
        <v>5.5506289999999989</v>
      </c>
      <c r="S15">
        <f>$S$3*INDEX(Descriptors!I$5:I$53,MATCH(SingleSite_QSAR1_pkasolver!$A15,Descriptors!$B$5:$B$53,0))</f>
        <v>14.87392</v>
      </c>
      <c r="T15">
        <f>$T$3*INDEX(Descriptors!M$5:M$53,MATCH(SingleSite_QSAR1_pkasolver!$A15,Descriptors!$B$5:$B$53,0))</f>
        <v>-2.3868</v>
      </c>
      <c r="U15">
        <f>$U$3*INDEX(Descriptors!V$5:V$53,MATCH(SingleSite_QSAR1_pkasolver!$A15,Descriptors!$B$5:$B$53,0))</f>
        <v>-3.0676800000000006</v>
      </c>
      <c r="V15">
        <f>$V$3*INDEX(Descriptors!O$5:O$53,MATCH(SingleSite_QSAR1_pkasolver!$A15,Descriptors!$B$5:$B$53,0))</f>
        <v>-15.143071999999998</v>
      </c>
      <c r="W15">
        <f>$W$3*INDEX(Descriptors!X$5:X$53,MATCH(SingleSite_QSAR1_pkasolver!$A15,Descriptors!$B$5:$B$53,0))</f>
        <v>-13.575123</v>
      </c>
      <c r="X15">
        <f>$X$3*INDEX(Descriptors!Y$5:Y$53,MATCH(SingleSite_QSAR1_pkasolver!$A15,Descriptors!$B$5:$B$53,0))</f>
        <v>9.5136639999999986</v>
      </c>
      <c r="Y15">
        <f>$Y$3*INDEX(Descriptors!AA$5:AA$53,MATCH(SingleSite_QSAR1_pkasolver!$A15,Descriptors!$B$5:$B$53,0))</f>
        <v>25.086384000000002</v>
      </c>
      <c r="Z15">
        <f>$Z$3*INDEX(Descriptors!AB$5:AB$53,MATCH(SingleSite_QSAR1_pkasolver!$A15,Descriptors!$B$5:$B$53,0))</f>
        <v>-1.5819439999999998</v>
      </c>
      <c r="AA15">
        <f>$AA$3*INDEX(Descriptors!P$5:P$53,MATCH(SingleSite_QSAR1_pkasolver!$A15,Descriptors!$B$5:$B$53,0))</f>
        <v>2.4251300000000002</v>
      </c>
      <c r="AB15">
        <f>$AB$3*INDEX(Descriptors!Q$5:Q$53,MATCH(SingleSite_QSAR1_pkasolver!$A15,Descriptors!$B$5:$B$53,0))</f>
        <v>-1.56948</v>
      </c>
      <c r="AC15">
        <f>$AC$3*INDEX(Descriptors!R$5:R$53,MATCH(SingleSite_QSAR1_pkasolver!$A15,Descriptors!$B$5:$B$53,0))</f>
        <v>-0.15540000000000001</v>
      </c>
      <c r="AD15">
        <f>$AD$3*INDEX(Descriptors!AC$5:AC$53,MATCH(SingleSite_QSAR1_pkasolver!$A15,Descriptors!$B$5:$B$53,0))</f>
        <v>-0.85799999999999987</v>
      </c>
      <c r="AE15">
        <f>$AE$3*INDEX(Descriptors!AD$5:AD$53,MATCH(SingleSite_QSAR1_pkasolver!$A15,Descriptors!$B$5:$B$53,0))</f>
        <v>1.1481000000000001</v>
      </c>
      <c r="AF15">
        <f>$AF$3*INDEX(Descriptors!AE$5:AE$53,MATCH(SingleSite_QSAR1_pkasolver!$A15,Descriptors!$B$5:$B$53,0))</f>
        <v>-1.0907600000000002</v>
      </c>
      <c r="AG15">
        <f>$AG$3*INDEX(Descriptors!Z$5:Z$53,MATCH(SingleSite_QSAR1_pkasolver!$A15,Descriptors!$B$5:$B$53,0))</f>
        <v>0.62769000000000008</v>
      </c>
    </row>
    <row r="16" spans="1:33" x14ac:dyDescent="0.3">
      <c r="A16" t="s">
        <v>149</v>
      </c>
      <c r="B16" t="s">
        <v>150</v>
      </c>
      <c r="C16" s="40" t="s">
        <v>141</v>
      </c>
      <c r="D16" t="s">
        <v>151</v>
      </c>
      <c r="E16" t="s">
        <v>416</v>
      </c>
      <c r="G16" s="10">
        <v>2.9032568030612382E-2</v>
      </c>
      <c r="H16" t="s">
        <v>138</v>
      </c>
      <c r="I16">
        <v>6.3779400086720379</v>
      </c>
      <c r="J16" s="10">
        <f t="shared" si="2"/>
        <v>1.3779400086720379</v>
      </c>
      <c r="L16" s="10">
        <f t="shared" si="3"/>
        <v>0.55062899999999892</v>
      </c>
      <c r="M16">
        <f t="shared" si="0"/>
        <v>3.553276470152551</v>
      </c>
      <c r="N16">
        <f t="shared" si="1"/>
        <v>2.2577857026959619E-6</v>
      </c>
      <c r="O16" s="10">
        <f t="shared" si="5"/>
        <v>0.1950726847129311</v>
      </c>
      <c r="P16" t="s">
        <v>138</v>
      </c>
      <c r="R16">
        <f t="shared" si="4"/>
        <v>5.5506289999999989</v>
      </c>
      <c r="S16">
        <f>$S$3*INDEX(Descriptors!I$5:I$53,MATCH(SingleSite_QSAR1_pkasolver!$A16,Descriptors!$B$5:$B$53,0))</f>
        <v>14.87392</v>
      </c>
      <c r="T16">
        <f>$T$3*INDEX(Descriptors!M$5:M$53,MATCH(SingleSite_QSAR1_pkasolver!$A16,Descriptors!$B$5:$B$53,0))</f>
        <v>-2.3868</v>
      </c>
      <c r="U16">
        <f>$U$3*INDEX(Descriptors!V$5:V$53,MATCH(SingleSite_QSAR1_pkasolver!$A16,Descriptors!$B$5:$B$53,0))</f>
        <v>-3.0676800000000006</v>
      </c>
      <c r="V16">
        <f>$V$3*INDEX(Descriptors!O$5:O$53,MATCH(SingleSite_QSAR1_pkasolver!$A16,Descriptors!$B$5:$B$53,0))</f>
        <v>-15.143071999999998</v>
      </c>
      <c r="W16">
        <f>$W$3*INDEX(Descriptors!X$5:X$53,MATCH(SingleSite_QSAR1_pkasolver!$A16,Descriptors!$B$5:$B$53,0))</f>
        <v>-13.575123</v>
      </c>
      <c r="X16">
        <f>$X$3*INDEX(Descriptors!Y$5:Y$53,MATCH(SingleSite_QSAR1_pkasolver!$A16,Descriptors!$B$5:$B$53,0))</f>
        <v>9.5136639999999986</v>
      </c>
      <c r="Y16">
        <f>$Y$3*INDEX(Descriptors!AA$5:AA$53,MATCH(SingleSite_QSAR1_pkasolver!$A16,Descriptors!$B$5:$B$53,0))</f>
        <v>25.086384000000002</v>
      </c>
      <c r="Z16">
        <f>$Z$3*INDEX(Descriptors!AB$5:AB$53,MATCH(SingleSite_QSAR1_pkasolver!$A16,Descriptors!$B$5:$B$53,0))</f>
        <v>-1.5819439999999998</v>
      </c>
      <c r="AA16">
        <f>$AA$3*INDEX(Descriptors!P$5:P$53,MATCH(SingleSite_QSAR1_pkasolver!$A16,Descriptors!$B$5:$B$53,0))</f>
        <v>2.4251300000000002</v>
      </c>
      <c r="AB16">
        <f>$AB$3*INDEX(Descriptors!Q$5:Q$53,MATCH(SingleSite_QSAR1_pkasolver!$A16,Descriptors!$B$5:$B$53,0))</f>
        <v>-1.56948</v>
      </c>
      <c r="AC16">
        <f>$AC$3*INDEX(Descriptors!R$5:R$53,MATCH(SingleSite_QSAR1_pkasolver!$A16,Descriptors!$B$5:$B$53,0))</f>
        <v>-0.15540000000000001</v>
      </c>
      <c r="AD16">
        <f>$AD$3*INDEX(Descriptors!AC$5:AC$53,MATCH(SingleSite_QSAR1_pkasolver!$A16,Descriptors!$B$5:$B$53,0))</f>
        <v>-0.85799999999999987</v>
      </c>
      <c r="AE16">
        <f>$AE$3*INDEX(Descriptors!AD$5:AD$53,MATCH(SingleSite_QSAR1_pkasolver!$A16,Descriptors!$B$5:$B$53,0))</f>
        <v>1.1481000000000001</v>
      </c>
      <c r="AF16">
        <f>$AF$3*INDEX(Descriptors!AE$5:AE$53,MATCH(SingleSite_QSAR1_pkasolver!$A16,Descriptors!$B$5:$B$53,0))</f>
        <v>-1.0907600000000002</v>
      </c>
      <c r="AG16">
        <f>$AG$3*INDEX(Descriptors!Z$5:Z$53,MATCH(SingleSite_QSAR1_pkasolver!$A16,Descriptors!$B$5:$B$53,0))</f>
        <v>0.62769000000000008</v>
      </c>
    </row>
    <row r="17" spans="1:33" x14ac:dyDescent="0.3">
      <c r="A17" t="s">
        <v>152</v>
      </c>
      <c r="B17" t="s">
        <v>153</v>
      </c>
      <c r="C17" t="s">
        <v>154</v>
      </c>
      <c r="D17" s="37" t="s">
        <v>155</v>
      </c>
      <c r="E17" t="s">
        <v>416</v>
      </c>
      <c r="G17" s="10">
        <v>5.3661014572447341</v>
      </c>
      <c r="H17" t="s">
        <v>134</v>
      </c>
      <c r="I17">
        <v>2.3330153310126804</v>
      </c>
      <c r="J17" s="10">
        <f t="shared" si="2"/>
        <v>-2.6669846689873196</v>
      </c>
      <c r="L17" s="10">
        <f t="shared" si="3"/>
        <v>-2.2359140000000011</v>
      </c>
      <c r="M17">
        <f t="shared" si="0"/>
        <v>5.8087943322494085E-3</v>
      </c>
      <c r="N17">
        <f t="shared" si="1"/>
        <v>1.3811018867541385E-3</v>
      </c>
      <c r="O17" s="10">
        <f>N17*1440</f>
        <v>1.9887867169259594</v>
      </c>
      <c r="P17" s="10" t="s">
        <v>134</v>
      </c>
      <c r="R17">
        <f t="shared" si="4"/>
        <v>2.7640859999999989</v>
      </c>
      <c r="S17">
        <f>$S$3*INDEX(Descriptors!I$5:I$53,MATCH(SingleSite_QSAR1_pkasolver!$A17,Descriptors!$B$5:$B$53,0))</f>
        <v>12.13768</v>
      </c>
      <c r="T17">
        <f>$T$3*INDEX(Descriptors!M$5:M$53,MATCH(SingleSite_QSAR1_pkasolver!$A17,Descriptors!$B$5:$B$53,0))</f>
        <v>-3.1168800000000001</v>
      </c>
      <c r="U17">
        <f>$U$3*INDEX(Descriptors!V$5:V$53,MATCH(SingleSite_QSAR1_pkasolver!$A17,Descriptors!$B$5:$B$53,0))</f>
        <v>-3.1886400000000004</v>
      </c>
      <c r="V17">
        <f>$V$3*INDEX(Descriptors!O$5:O$53,MATCH(SingleSite_QSAR1_pkasolver!$A17,Descriptors!$B$5:$B$53,0))</f>
        <v>-16.508800000000001</v>
      </c>
      <c r="W17">
        <f>$W$3*INDEX(Descriptors!X$5:X$53,MATCH(SingleSite_QSAR1_pkasolver!$A17,Descriptors!$B$5:$B$53,0))</f>
        <v>-11.131219</v>
      </c>
      <c r="X17">
        <f>$X$3*INDEX(Descriptors!Y$5:Y$53,MATCH(SingleSite_QSAR1_pkasolver!$A17,Descriptors!$B$5:$B$53,0))</f>
        <v>8.2553159999999988</v>
      </c>
      <c r="Y17">
        <f>$Y$3*INDEX(Descriptors!AA$5:AA$53,MATCH(SingleSite_QSAR1_pkasolver!$A17,Descriptors!$B$5:$B$53,0))</f>
        <v>25.434806000000002</v>
      </c>
      <c r="Z17">
        <f>$Z$3*INDEX(Descriptors!AB$5:AB$53,MATCH(SingleSite_QSAR1_pkasolver!$A17,Descriptors!$B$5:$B$53,0))</f>
        <v>-1.3319669999999999</v>
      </c>
      <c r="AA17">
        <f>$AA$3*INDEX(Descriptors!P$5:P$53,MATCH(SingleSite_QSAR1_pkasolver!$A17,Descriptors!$B$5:$B$53,0))</f>
        <v>3.0810900000000001</v>
      </c>
      <c r="AB17">
        <f>$AB$3*INDEX(Descriptors!Q$5:Q$53,MATCH(SingleSite_QSAR1_pkasolver!$A17,Descriptors!$B$5:$B$53,0))</f>
        <v>-1.4273599999999997</v>
      </c>
      <c r="AC17">
        <f>$AC$3*INDEX(Descriptors!R$5:R$53,MATCH(SingleSite_QSAR1_pkasolver!$A17,Descriptors!$B$5:$B$53,0))</f>
        <v>-0.33936000000000005</v>
      </c>
      <c r="AD17">
        <f>$AD$3*INDEX(Descriptors!AC$5:AC$53,MATCH(SingleSite_QSAR1_pkasolver!$A17,Descriptors!$B$5:$B$53,0))</f>
        <v>-0.85799999999999987</v>
      </c>
      <c r="AE17">
        <f>$AE$3*INDEX(Descriptors!AD$5:AD$53,MATCH(SingleSite_QSAR1_pkasolver!$A17,Descriptors!$B$5:$B$53,0))</f>
        <v>1.42635</v>
      </c>
      <c r="AF17">
        <f>$AF$3*INDEX(Descriptors!AE$5:AE$53,MATCH(SingleSite_QSAR1_pkasolver!$A17,Descriptors!$B$5:$B$53,0))</f>
        <v>-1.2194</v>
      </c>
      <c r="AG17">
        <f>$AG$3*INDEX(Descriptors!Z$5:Z$53,MATCH(SingleSite_QSAR1_pkasolver!$A17,Descriptors!$B$5:$B$53,0))</f>
        <v>0.24647000000000002</v>
      </c>
    </row>
    <row r="18" spans="1:33" x14ac:dyDescent="0.3">
      <c r="A18" t="s">
        <v>156</v>
      </c>
      <c r="B18" t="s">
        <v>157</v>
      </c>
      <c r="C18" t="s">
        <v>158</v>
      </c>
      <c r="D18" s="37" t="s">
        <v>125</v>
      </c>
      <c r="E18" t="s">
        <v>416</v>
      </c>
      <c r="G18" s="10">
        <v>2.7323371140285957</v>
      </c>
      <c r="H18" t="s">
        <v>159</v>
      </c>
      <c r="I18">
        <v>-0.53222256272810819</v>
      </c>
      <c r="J18" s="10">
        <f t="shared" si="2"/>
        <v>-5.5322225627281085</v>
      </c>
      <c r="L18" s="10">
        <f t="shared" si="3"/>
        <v>-1.9513010000000008</v>
      </c>
      <c r="M18">
        <f t="shared" si="0"/>
        <v>1.1186622943742241E-2</v>
      </c>
      <c r="N18">
        <f t="shared" si="1"/>
        <v>7.1715448463597177E-4</v>
      </c>
      <c r="O18" s="10">
        <f>N18*1440</f>
        <v>1.0327024578757993</v>
      </c>
      <c r="P18" s="10" t="s">
        <v>134</v>
      </c>
      <c r="R18">
        <f t="shared" si="4"/>
        <v>3.0486989999999992</v>
      </c>
      <c r="S18">
        <f>$S$3*INDEX(Descriptors!I$5:I$53,MATCH(SingleSite_QSAR1_pkasolver!$A18,Descriptors!$B$5:$B$53,0))</f>
        <v>12.13768</v>
      </c>
      <c r="T18">
        <f>$T$3*INDEX(Descriptors!M$5:M$53,MATCH(SingleSite_QSAR1_pkasolver!$A18,Descriptors!$B$5:$B$53,0))</f>
        <v>-3.3134400000000004</v>
      </c>
      <c r="U18">
        <f>$U$3*INDEX(Descriptors!V$5:V$53,MATCH(SingleSite_QSAR1_pkasolver!$A18,Descriptors!$B$5:$B$53,0))</f>
        <v>-3.1886400000000004</v>
      </c>
      <c r="V18">
        <f>$V$3*INDEX(Descriptors!O$5:O$53,MATCH(SingleSite_QSAR1_pkasolver!$A18,Descriptors!$B$5:$B$53,0))</f>
        <v>-16.583839999999999</v>
      </c>
      <c r="W18">
        <f>$W$3*INDEX(Descriptors!X$5:X$53,MATCH(SingleSite_QSAR1_pkasolver!$A18,Descriptors!$B$5:$B$53,0))</f>
        <v>-11.131219</v>
      </c>
      <c r="X18">
        <f>$X$3*INDEX(Descriptors!Y$5:Y$53,MATCH(SingleSite_QSAR1_pkasolver!$A18,Descriptors!$B$5:$B$53,0))</f>
        <v>8.2553159999999988</v>
      </c>
      <c r="Y18">
        <f>$Y$3*INDEX(Descriptors!AA$5:AA$53,MATCH(SingleSite_QSAR1_pkasolver!$A18,Descriptors!$B$5:$B$53,0))</f>
        <v>25.581510000000002</v>
      </c>
      <c r="Z18">
        <f>$Z$3*INDEX(Descriptors!AB$5:AB$53,MATCH(SingleSite_QSAR1_pkasolver!$A18,Descriptors!$B$5:$B$53,0))</f>
        <v>-1.3356979999999998</v>
      </c>
      <c r="AA18">
        <f>$AA$3*INDEX(Descriptors!P$5:P$53,MATCH(SingleSite_QSAR1_pkasolver!$A18,Descriptors!$B$5:$B$53,0))</f>
        <v>3.3418000000000001</v>
      </c>
      <c r="AB18">
        <f>$AB$3*INDEX(Descriptors!Q$5:Q$53,MATCH(SingleSite_QSAR1_pkasolver!$A18,Descriptors!$B$5:$B$53,0))</f>
        <v>-1.1842599999999999</v>
      </c>
      <c r="AC18">
        <f>$AC$3*INDEX(Descriptors!R$5:R$53,MATCH(SingleSite_QSAR1_pkasolver!$A18,Descriptors!$B$5:$B$53,0))</f>
        <v>-0.30996000000000001</v>
      </c>
      <c r="AD18">
        <f>$AD$3*INDEX(Descriptors!AC$5:AC$53,MATCH(SingleSite_QSAR1_pkasolver!$A18,Descriptors!$B$5:$B$53,0))</f>
        <v>-0.85799999999999987</v>
      </c>
      <c r="AE18">
        <f>$AE$3*INDEX(Descriptors!AD$5:AD$53,MATCH(SingleSite_QSAR1_pkasolver!$A18,Descriptors!$B$5:$B$53,0))</f>
        <v>1.4209499999999999</v>
      </c>
      <c r="AF18">
        <f>$AF$3*INDEX(Descriptors!AE$5:AE$53,MATCH(SingleSite_QSAR1_pkasolver!$A18,Descriptors!$B$5:$B$53,0))</f>
        <v>-1.3339700000000001</v>
      </c>
      <c r="AG18">
        <f>$AG$3*INDEX(Descriptors!Z$5:Z$53,MATCH(SingleSite_QSAR1_pkasolver!$A18,Descriptors!$B$5:$B$53,0))</f>
        <v>0.24647000000000002</v>
      </c>
    </row>
    <row r="19" spans="1:33" x14ac:dyDescent="0.3">
      <c r="A19" t="s">
        <v>160</v>
      </c>
      <c r="B19" t="s">
        <v>161</v>
      </c>
      <c r="C19" t="s">
        <v>162</v>
      </c>
      <c r="D19" t="s">
        <v>163</v>
      </c>
      <c r="E19" t="s">
        <v>416</v>
      </c>
      <c r="G19" s="10">
        <v>2.5228103182504413</v>
      </c>
      <c r="H19" t="s">
        <v>159</v>
      </c>
      <c r="I19">
        <v>-0.49757288001556732</v>
      </c>
      <c r="J19" s="10">
        <f t="shared" si="2"/>
        <v>-5.497572880015567</v>
      </c>
      <c r="L19" s="10">
        <f t="shared" si="3"/>
        <v>-2.277771999999997</v>
      </c>
      <c r="M19">
        <f t="shared" si="0"/>
        <v>5.2750672418071824E-3</v>
      </c>
      <c r="N19">
        <f t="shared" si="1"/>
        <v>1.5208406725992685E-3</v>
      </c>
      <c r="O19" s="10">
        <f t="shared" ref="O19:O27" si="6">N19*24</f>
        <v>3.6500176142382441E-2</v>
      </c>
      <c r="P19" s="10" t="s">
        <v>126</v>
      </c>
      <c r="R19">
        <f t="shared" si="4"/>
        <v>2.722228000000003</v>
      </c>
      <c r="S19">
        <f>$S$3*INDEX(Descriptors!I$5:I$53,MATCH(SingleSite_QSAR1_pkasolver!$A19,Descriptors!$B$5:$B$53,0))</f>
        <v>13.08484</v>
      </c>
      <c r="T19">
        <f>$T$3*INDEX(Descriptors!M$5:M$53,MATCH(SingleSite_QSAR1_pkasolver!$A19,Descriptors!$B$5:$B$53,0))</f>
        <v>-2.6863200000000003</v>
      </c>
      <c r="U19">
        <f>$U$3*INDEX(Descriptors!V$5:V$53,MATCH(SingleSite_QSAR1_pkasolver!$A19,Descriptors!$B$5:$B$53,0))</f>
        <v>-3.2424000000000004</v>
      </c>
      <c r="V19">
        <f>$V$3*INDEX(Descriptors!O$5:O$53,MATCH(SingleSite_QSAR1_pkasolver!$A19,Descriptors!$B$5:$B$53,0))</f>
        <v>-15.893471999999997</v>
      </c>
      <c r="W19">
        <f>$W$3*INDEX(Descriptors!X$5:X$53,MATCH(SingleSite_QSAR1_pkasolver!$A19,Descriptors!$B$5:$B$53,0))</f>
        <v>-10.615708000000001</v>
      </c>
      <c r="X19">
        <f>$X$3*INDEX(Descriptors!Y$5:Y$53,MATCH(SingleSite_QSAR1_pkasolver!$A19,Descriptors!$B$5:$B$53,0))</f>
        <v>8.1446919999999992</v>
      </c>
      <c r="Y19">
        <f>$Y$3*INDEX(Descriptors!AA$5:AA$53,MATCH(SingleSite_QSAR1_pkasolver!$A19,Descriptors!$B$5:$B$53,0))</f>
        <v>25.214750000000002</v>
      </c>
      <c r="Z19">
        <f>$Z$3*INDEX(Descriptors!AB$5:AB$53,MATCH(SingleSite_QSAR1_pkasolver!$A19,Descriptors!$B$5:$B$53,0))</f>
        <v>-1.619254</v>
      </c>
      <c r="AA19">
        <f>$AA$3*INDEX(Descriptors!P$5:P$53,MATCH(SingleSite_QSAR1_pkasolver!$A19,Descriptors!$B$5:$B$53,0))</f>
        <v>2.9914999999999998</v>
      </c>
      <c r="AB19">
        <f>$AB$3*INDEX(Descriptors!Q$5:Q$53,MATCH(SingleSite_QSAR1_pkasolver!$A19,Descriptors!$B$5:$B$53,0))</f>
        <v>-1.4559600000000001</v>
      </c>
      <c r="AC19">
        <f>$AC$3*INDEX(Descriptors!R$5:R$53,MATCH(SingleSite_QSAR1_pkasolver!$A19,Descriptors!$B$5:$B$53,0))</f>
        <v>-0.56447999999999998</v>
      </c>
      <c r="AD19">
        <f>$AD$3*INDEX(Descriptors!AC$5:AC$53,MATCH(SingleSite_QSAR1_pkasolver!$A19,Descriptors!$B$5:$B$53,0))</f>
        <v>-1.7159999999999997</v>
      </c>
      <c r="AE19">
        <f>$AE$3*INDEX(Descriptors!AD$5:AD$53,MATCH(SingleSite_QSAR1_pkasolver!$A19,Descriptors!$B$5:$B$53,0))</f>
        <v>1.7085000000000001</v>
      </c>
      <c r="AF19">
        <f>$AF$3*INDEX(Descriptors!AE$5:AE$53,MATCH(SingleSite_QSAR1_pkasolver!$A19,Descriptors!$B$5:$B$53,0))</f>
        <v>-2.3597399999999999</v>
      </c>
      <c r="AG19">
        <f>$AG$3*INDEX(Descriptors!Z$5:Z$53,MATCH(SingleSite_QSAR1_pkasolver!$A19,Descriptors!$B$5:$B$53,0))</f>
        <v>0.42728000000000005</v>
      </c>
    </row>
    <row r="20" spans="1:33" x14ac:dyDescent="0.3">
      <c r="A20" t="s">
        <v>160</v>
      </c>
      <c r="B20" t="s">
        <v>161</v>
      </c>
      <c r="C20" t="s">
        <v>162</v>
      </c>
      <c r="D20" t="s">
        <v>163</v>
      </c>
      <c r="E20" t="s">
        <v>416</v>
      </c>
      <c r="G20" s="10">
        <v>2.4992326517247365</v>
      </c>
      <c r="H20" t="s">
        <v>159</v>
      </c>
      <c r="I20">
        <v>-0.49349496759512801</v>
      </c>
      <c r="J20" s="10">
        <f t="shared" si="2"/>
        <v>-5.4934949675951277</v>
      </c>
      <c r="L20" s="10">
        <f t="shared" si="3"/>
        <v>-2.277771999999997</v>
      </c>
      <c r="M20">
        <f t="shared" si="0"/>
        <v>5.2750672418071824E-3</v>
      </c>
      <c r="N20">
        <f t="shared" si="1"/>
        <v>1.5208406725992685E-3</v>
      </c>
      <c r="O20" s="10">
        <f t="shared" si="6"/>
        <v>3.6500176142382441E-2</v>
      </c>
      <c r="P20" s="10" t="s">
        <v>126</v>
      </c>
      <c r="R20">
        <f t="shared" si="4"/>
        <v>2.722228000000003</v>
      </c>
      <c r="S20">
        <f>$S$3*INDEX(Descriptors!I$5:I$53,MATCH(SingleSite_QSAR1_pkasolver!$A20,Descriptors!$B$5:$B$53,0))</f>
        <v>13.08484</v>
      </c>
      <c r="T20">
        <f>$T$3*INDEX(Descriptors!M$5:M$53,MATCH(SingleSite_QSAR1_pkasolver!$A20,Descriptors!$B$5:$B$53,0))</f>
        <v>-2.6863200000000003</v>
      </c>
      <c r="U20">
        <f>$U$3*INDEX(Descriptors!V$5:V$53,MATCH(SingleSite_QSAR1_pkasolver!$A20,Descriptors!$B$5:$B$53,0))</f>
        <v>-3.2424000000000004</v>
      </c>
      <c r="V20">
        <f>$V$3*INDEX(Descriptors!O$5:O$53,MATCH(SingleSite_QSAR1_pkasolver!$A20,Descriptors!$B$5:$B$53,0))</f>
        <v>-15.893471999999997</v>
      </c>
      <c r="W20">
        <f>$W$3*INDEX(Descriptors!X$5:X$53,MATCH(SingleSite_QSAR1_pkasolver!$A20,Descriptors!$B$5:$B$53,0))</f>
        <v>-10.615708000000001</v>
      </c>
      <c r="X20">
        <f>$X$3*INDEX(Descriptors!Y$5:Y$53,MATCH(SingleSite_QSAR1_pkasolver!$A20,Descriptors!$B$5:$B$53,0))</f>
        <v>8.1446919999999992</v>
      </c>
      <c r="Y20">
        <f>$Y$3*INDEX(Descriptors!AA$5:AA$53,MATCH(SingleSite_QSAR1_pkasolver!$A20,Descriptors!$B$5:$B$53,0))</f>
        <v>25.214750000000002</v>
      </c>
      <c r="Z20">
        <f>$Z$3*INDEX(Descriptors!AB$5:AB$53,MATCH(SingleSite_QSAR1_pkasolver!$A20,Descriptors!$B$5:$B$53,0))</f>
        <v>-1.619254</v>
      </c>
      <c r="AA20">
        <f>$AA$3*INDEX(Descriptors!P$5:P$53,MATCH(SingleSite_QSAR1_pkasolver!$A20,Descriptors!$B$5:$B$53,0))</f>
        <v>2.9914999999999998</v>
      </c>
      <c r="AB20">
        <f>$AB$3*INDEX(Descriptors!Q$5:Q$53,MATCH(SingleSite_QSAR1_pkasolver!$A20,Descriptors!$B$5:$B$53,0))</f>
        <v>-1.4559600000000001</v>
      </c>
      <c r="AC20">
        <f>$AC$3*INDEX(Descriptors!R$5:R$53,MATCH(SingleSite_QSAR1_pkasolver!$A20,Descriptors!$B$5:$B$53,0))</f>
        <v>-0.56447999999999998</v>
      </c>
      <c r="AD20">
        <f>$AD$3*INDEX(Descriptors!AC$5:AC$53,MATCH(SingleSite_QSAR1_pkasolver!$A20,Descriptors!$B$5:$B$53,0))</f>
        <v>-1.7159999999999997</v>
      </c>
      <c r="AE20">
        <f>$AE$3*INDEX(Descriptors!AD$5:AD$53,MATCH(SingleSite_QSAR1_pkasolver!$A20,Descriptors!$B$5:$B$53,0))</f>
        <v>1.7085000000000001</v>
      </c>
      <c r="AF20">
        <f>$AF$3*INDEX(Descriptors!AE$5:AE$53,MATCH(SingleSite_QSAR1_pkasolver!$A20,Descriptors!$B$5:$B$53,0))</f>
        <v>-2.3597399999999999</v>
      </c>
      <c r="AG20">
        <f>$AG$3*INDEX(Descriptors!Z$5:Z$53,MATCH(SingleSite_QSAR1_pkasolver!$A20,Descriptors!$B$5:$B$53,0))</f>
        <v>0.42728000000000005</v>
      </c>
    </row>
    <row r="21" spans="1:33" x14ac:dyDescent="0.3">
      <c r="A21" t="s">
        <v>160</v>
      </c>
      <c r="B21" t="s">
        <v>161</v>
      </c>
      <c r="C21" t="s">
        <v>162</v>
      </c>
      <c r="D21" t="s">
        <v>163</v>
      </c>
      <c r="E21" t="s">
        <v>416</v>
      </c>
      <c r="G21" s="10">
        <v>2.5000000000000004</v>
      </c>
      <c r="H21" t="s">
        <v>159</v>
      </c>
      <c r="I21">
        <v>-0.49362829010579257</v>
      </c>
      <c r="J21" s="10">
        <f t="shared" si="2"/>
        <v>-5.4936282901057929</v>
      </c>
      <c r="L21" s="10">
        <f t="shared" si="3"/>
        <v>-2.277771999999997</v>
      </c>
      <c r="M21">
        <f t="shared" si="0"/>
        <v>5.2750672418071824E-3</v>
      </c>
      <c r="N21">
        <f t="shared" si="1"/>
        <v>1.5208406725992685E-3</v>
      </c>
      <c r="O21" s="10">
        <f t="shared" si="6"/>
        <v>3.6500176142382441E-2</v>
      </c>
      <c r="P21" s="10" t="s">
        <v>126</v>
      </c>
      <c r="R21">
        <f t="shared" si="4"/>
        <v>2.722228000000003</v>
      </c>
      <c r="S21">
        <f>$S$3*INDEX(Descriptors!I$5:I$53,MATCH(SingleSite_QSAR1_pkasolver!$A21,Descriptors!$B$5:$B$53,0))</f>
        <v>13.08484</v>
      </c>
      <c r="T21">
        <f>$T$3*INDEX(Descriptors!M$5:M$53,MATCH(SingleSite_QSAR1_pkasolver!$A21,Descriptors!$B$5:$B$53,0))</f>
        <v>-2.6863200000000003</v>
      </c>
      <c r="U21">
        <f>$U$3*INDEX(Descriptors!V$5:V$53,MATCH(SingleSite_QSAR1_pkasolver!$A21,Descriptors!$B$5:$B$53,0))</f>
        <v>-3.2424000000000004</v>
      </c>
      <c r="V21">
        <f>$V$3*INDEX(Descriptors!O$5:O$53,MATCH(SingleSite_QSAR1_pkasolver!$A21,Descriptors!$B$5:$B$53,0))</f>
        <v>-15.893471999999997</v>
      </c>
      <c r="W21">
        <f>$W$3*INDEX(Descriptors!X$5:X$53,MATCH(SingleSite_QSAR1_pkasolver!$A21,Descriptors!$B$5:$B$53,0))</f>
        <v>-10.615708000000001</v>
      </c>
      <c r="X21">
        <f>$X$3*INDEX(Descriptors!Y$5:Y$53,MATCH(SingleSite_QSAR1_pkasolver!$A21,Descriptors!$B$5:$B$53,0))</f>
        <v>8.1446919999999992</v>
      </c>
      <c r="Y21">
        <f>$Y$3*INDEX(Descriptors!AA$5:AA$53,MATCH(SingleSite_QSAR1_pkasolver!$A21,Descriptors!$B$5:$B$53,0))</f>
        <v>25.214750000000002</v>
      </c>
      <c r="Z21">
        <f>$Z$3*INDEX(Descriptors!AB$5:AB$53,MATCH(SingleSite_QSAR1_pkasolver!$A21,Descriptors!$B$5:$B$53,0))</f>
        <v>-1.619254</v>
      </c>
      <c r="AA21">
        <f>$AA$3*INDEX(Descriptors!P$5:P$53,MATCH(SingleSite_QSAR1_pkasolver!$A21,Descriptors!$B$5:$B$53,0))</f>
        <v>2.9914999999999998</v>
      </c>
      <c r="AB21">
        <f>$AB$3*INDEX(Descriptors!Q$5:Q$53,MATCH(SingleSite_QSAR1_pkasolver!$A21,Descriptors!$B$5:$B$53,0))</f>
        <v>-1.4559600000000001</v>
      </c>
      <c r="AC21">
        <f>$AC$3*INDEX(Descriptors!R$5:R$53,MATCH(SingleSite_QSAR1_pkasolver!$A21,Descriptors!$B$5:$B$53,0))</f>
        <v>-0.56447999999999998</v>
      </c>
      <c r="AD21">
        <f>$AD$3*INDEX(Descriptors!AC$5:AC$53,MATCH(SingleSite_QSAR1_pkasolver!$A21,Descriptors!$B$5:$B$53,0))</f>
        <v>-1.7159999999999997</v>
      </c>
      <c r="AE21">
        <f>$AE$3*INDEX(Descriptors!AD$5:AD$53,MATCH(SingleSite_QSAR1_pkasolver!$A21,Descriptors!$B$5:$B$53,0))</f>
        <v>1.7085000000000001</v>
      </c>
      <c r="AF21">
        <f>$AF$3*INDEX(Descriptors!AE$5:AE$53,MATCH(SingleSite_QSAR1_pkasolver!$A21,Descriptors!$B$5:$B$53,0))</f>
        <v>-2.3597399999999999</v>
      </c>
      <c r="AG21">
        <f>$AG$3*INDEX(Descriptors!Z$5:Z$53,MATCH(SingleSite_QSAR1_pkasolver!$A21,Descriptors!$B$5:$B$53,0))</f>
        <v>0.42728000000000005</v>
      </c>
    </row>
    <row r="22" spans="1:33" x14ac:dyDescent="0.3">
      <c r="A22" t="s">
        <v>164</v>
      </c>
      <c r="B22" t="s">
        <v>165</v>
      </c>
      <c r="C22" s="44" t="s">
        <v>166</v>
      </c>
      <c r="D22" t="s">
        <v>167</v>
      </c>
      <c r="E22" s="4" t="s">
        <v>421</v>
      </c>
      <c r="G22" s="10">
        <v>15.555555555555555</v>
      </c>
      <c r="H22" t="s">
        <v>159</v>
      </c>
      <c r="I22">
        <v>-1.2875738076726682</v>
      </c>
      <c r="J22" s="10">
        <f t="shared" si="2"/>
        <v>-6.2875738076726684</v>
      </c>
      <c r="L22" s="10">
        <f t="shared" si="3"/>
        <v>-2.5748749999999951</v>
      </c>
      <c r="M22">
        <f t="shared" si="0"/>
        <v>2.661490988251922E-3</v>
      </c>
      <c r="N22">
        <f t="shared" si="1"/>
        <v>3.0143017006064097E-3</v>
      </c>
      <c r="O22" s="10">
        <f t="shared" si="6"/>
        <v>7.234324081455383E-2</v>
      </c>
      <c r="P22" s="10" t="s">
        <v>126</v>
      </c>
      <c r="R22">
        <f t="shared" si="4"/>
        <v>2.4251250000000049</v>
      </c>
      <c r="S22">
        <f>$S$3*INDEX(Descriptors!I$5:I$53,MATCH(SingleSite_QSAR1_pkasolver!$A22,Descriptors!$B$5:$B$53,0))</f>
        <v>13.17254</v>
      </c>
      <c r="T22">
        <f>$T$3*INDEX(Descriptors!M$5:M$53,MATCH(SingleSite_QSAR1_pkasolver!$A22,Descriptors!$B$5:$B$53,0))</f>
        <v>-3.0139200000000002</v>
      </c>
      <c r="U22">
        <f>$U$3*INDEX(Descriptors!V$5:V$53,MATCH(SingleSite_QSAR1_pkasolver!$A22,Descriptors!$B$5:$B$53,0))</f>
        <v>-3.4272</v>
      </c>
      <c r="V22">
        <f>$V$3*INDEX(Descriptors!O$5:O$53,MATCH(SingleSite_QSAR1_pkasolver!$A22,Descriptors!$B$5:$B$53,0))</f>
        <v>-16.793951999999997</v>
      </c>
      <c r="W22">
        <f>$W$3*INDEX(Descriptors!X$5:X$53,MATCH(SingleSite_QSAR1_pkasolver!$A22,Descriptors!$B$5:$B$53,0))</f>
        <v>-8.7255009999999995</v>
      </c>
      <c r="X22">
        <f>$X$3*INDEX(Descriptors!Y$5:Y$53,MATCH(SingleSite_QSAR1_pkasolver!$A22,Descriptors!$B$5:$B$53,0))</f>
        <v>6.9139999999999997</v>
      </c>
      <c r="Y22">
        <f>$Y$3*INDEX(Descriptors!AA$5:AA$53,MATCH(SingleSite_QSAR1_pkasolver!$A22,Descriptors!$B$5:$B$53,0))</f>
        <v>25.013032000000003</v>
      </c>
      <c r="Z22">
        <f>$Z$3*INDEX(Descriptors!AB$5:AB$53,MATCH(SingleSite_QSAR1_pkasolver!$A22,Descriptors!$B$5:$B$53,0))</f>
        <v>-1.619254</v>
      </c>
      <c r="AA22">
        <f>$AA$3*INDEX(Descriptors!P$5:P$53,MATCH(SingleSite_QSAR1_pkasolver!$A22,Descriptors!$B$5:$B$53,0))</f>
        <v>0.31247999999999998</v>
      </c>
      <c r="AB22">
        <f>$AB$3*INDEX(Descriptors!Q$5:Q$53,MATCH(SingleSite_QSAR1_pkasolver!$A22,Descriptors!$B$5:$B$53,0))</f>
        <v>4.4219999999999995E-2</v>
      </c>
      <c r="AC22">
        <f>$AC$3*INDEX(Descriptors!R$5:R$53,MATCH(SingleSite_QSAR1_pkasolver!$A22,Descriptors!$B$5:$B$53,0))</f>
        <v>-0.33180000000000004</v>
      </c>
      <c r="AD22">
        <f>$AD$3*INDEX(Descriptors!AC$5:AC$53,MATCH(SingleSite_QSAR1_pkasolver!$A22,Descriptors!$B$5:$B$53,0))</f>
        <v>0</v>
      </c>
      <c r="AE22">
        <f>$AE$3*INDEX(Descriptors!AD$5:AD$53,MATCH(SingleSite_QSAR1_pkasolver!$A22,Descriptors!$B$5:$B$53,0))</f>
        <v>0.54344999999999988</v>
      </c>
      <c r="AF22">
        <f>$AF$3*INDEX(Descriptors!AE$5:AE$53,MATCH(SingleSite_QSAR1_pkasolver!$A22,Descriptors!$B$5:$B$53,0))</f>
        <v>-1.12426</v>
      </c>
      <c r="AG22">
        <f>$AG$3*INDEX(Descriptors!Z$5:Z$53,MATCH(SingleSite_QSAR1_pkasolver!$A22,Descriptors!$B$5:$B$53,0))</f>
        <v>0.15729000000000001</v>
      </c>
    </row>
    <row r="23" spans="1:33" x14ac:dyDescent="0.3">
      <c r="A23" t="s">
        <v>168</v>
      </c>
      <c r="B23" t="s">
        <v>169</v>
      </c>
      <c r="C23" s="44" t="s">
        <v>166</v>
      </c>
      <c r="D23" s="50" t="s">
        <v>170</v>
      </c>
      <c r="E23" s="4" t="s">
        <v>421</v>
      </c>
      <c r="G23" s="10">
        <v>41.874999999999986</v>
      </c>
      <c r="H23" t="s">
        <v>159</v>
      </c>
      <c r="I23">
        <v>-1.7176431014786564</v>
      </c>
      <c r="J23" s="10">
        <f t="shared" si="2"/>
        <v>-6.7176431014786564</v>
      </c>
      <c r="L23" s="10">
        <f t="shared" si="3"/>
        <v>-2.6667299999999976</v>
      </c>
      <c r="M23">
        <f t="shared" si="0"/>
        <v>2.1541205308900227E-3</v>
      </c>
      <c r="N23">
        <f t="shared" si="1"/>
        <v>3.7242748012441601E-3</v>
      </c>
      <c r="O23" s="10">
        <f t="shared" si="6"/>
        <v>8.9382595229859835E-2</v>
      </c>
      <c r="P23" s="10" t="s">
        <v>126</v>
      </c>
      <c r="R23">
        <f t="shared" si="4"/>
        <v>2.3332700000000024</v>
      </c>
      <c r="S23">
        <f>$S$3*INDEX(Descriptors!I$5:I$53,MATCH(SingleSite_QSAR1_pkasolver!$A23,Descriptors!$B$5:$B$53,0))</f>
        <v>13.17254</v>
      </c>
      <c r="T23">
        <f>$T$3*INDEX(Descriptors!M$5:M$53,MATCH(SingleSite_QSAR1_pkasolver!$A23,Descriptors!$B$5:$B$53,0))</f>
        <v>-3.0139200000000002</v>
      </c>
      <c r="U23">
        <f>$U$3*INDEX(Descriptors!V$5:V$53,MATCH(SingleSite_QSAR1_pkasolver!$A23,Descriptors!$B$5:$B$53,0))</f>
        <v>-3.2894399999999999</v>
      </c>
      <c r="V23">
        <f>$V$3*INDEX(Descriptors!O$5:O$53,MATCH(SingleSite_QSAR1_pkasolver!$A23,Descriptors!$B$5:$B$53,0))</f>
        <v>-16.793951999999997</v>
      </c>
      <c r="W23">
        <f>$W$3*INDEX(Descriptors!X$5:X$53,MATCH(SingleSite_QSAR1_pkasolver!$A23,Descriptors!$B$5:$B$53,0))</f>
        <v>-10.081104</v>
      </c>
      <c r="X23">
        <f>$X$3*INDEX(Descriptors!Y$5:Y$53,MATCH(SingleSite_QSAR1_pkasolver!$A23,Descriptors!$B$5:$B$53,0))</f>
        <v>7.7782499999999999</v>
      </c>
      <c r="Y23">
        <f>$Y$3*INDEX(Descriptors!AA$5:AA$53,MATCH(SingleSite_QSAR1_pkasolver!$A23,Descriptors!$B$5:$B$53,0))</f>
        <v>25.306439999999998</v>
      </c>
      <c r="Z23">
        <f>$Z$3*INDEX(Descriptors!AB$5:AB$53,MATCH(SingleSite_QSAR1_pkasolver!$A23,Descriptors!$B$5:$B$53,0))</f>
        <v>-1.619254</v>
      </c>
      <c r="AA23">
        <f>$AA$3*INDEX(Descriptors!P$5:P$53,MATCH(SingleSite_QSAR1_pkasolver!$A23,Descriptors!$B$5:$B$53,0))</f>
        <v>0.31247999999999998</v>
      </c>
      <c r="AB23">
        <f>$AB$3*INDEX(Descriptors!Q$5:Q$53,MATCH(SingleSite_QSAR1_pkasolver!$A23,Descriptors!$B$5:$B$53,0))</f>
        <v>4.4219999999999995E-2</v>
      </c>
      <c r="AC23">
        <f>$AC$3*INDEX(Descriptors!R$5:R$53,MATCH(SingleSite_QSAR1_pkasolver!$A23,Descriptors!$B$5:$B$53,0))</f>
        <v>-0.33180000000000004</v>
      </c>
      <c r="AD23">
        <f>$AD$3*INDEX(Descriptors!AC$5:AC$53,MATCH(SingleSite_QSAR1_pkasolver!$A23,Descriptors!$B$5:$B$53,0))</f>
        <v>0</v>
      </c>
      <c r="AE23">
        <f>$AE$3*INDEX(Descriptors!AD$5:AD$53,MATCH(SingleSite_QSAR1_pkasolver!$A23,Descriptors!$B$5:$B$53,0))</f>
        <v>0.54405000000000003</v>
      </c>
      <c r="AF23">
        <f>$AF$3*INDEX(Descriptors!AE$5:AE$53,MATCH(SingleSite_QSAR1_pkasolver!$A23,Descriptors!$B$5:$B$53,0))</f>
        <v>-1.2462000000000002</v>
      </c>
      <c r="AG23">
        <f>$AG$3*INDEX(Descriptors!Z$5:Z$53,MATCH(SingleSite_QSAR1_pkasolver!$A23,Descriptors!$B$5:$B$53,0))</f>
        <v>0.24696000000000001</v>
      </c>
    </row>
    <row r="24" spans="1:33" x14ac:dyDescent="0.3">
      <c r="A24" t="s">
        <v>171</v>
      </c>
      <c r="B24" t="s">
        <v>172</v>
      </c>
      <c r="C24" s="44" t="s">
        <v>173</v>
      </c>
      <c r="D24" t="s">
        <v>174</v>
      </c>
      <c r="E24" s="4" t="s">
        <v>421</v>
      </c>
      <c r="G24" s="10">
        <v>5.5555555555555545</v>
      </c>
      <c r="H24" t="s">
        <v>159</v>
      </c>
      <c r="I24">
        <v>-0.84041577633044884</v>
      </c>
      <c r="J24" s="10">
        <f t="shared" si="2"/>
        <v>-5.8404157763304489</v>
      </c>
      <c r="L24" s="10">
        <f t="shared" si="3"/>
        <v>-2.4916709999999984</v>
      </c>
      <c r="M24">
        <f t="shared" si="0"/>
        <v>3.2235098380339745E-3</v>
      </c>
      <c r="N24">
        <f t="shared" si="1"/>
        <v>2.4887582837126894E-3</v>
      </c>
      <c r="O24" s="10">
        <f t="shared" si="6"/>
        <v>5.9730198809104545E-2</v>
      </c>
      <c r="P24" s="10" t="s">
        <v>126</v>
      </c>
      <c r="R24">
        <f t="shared" si="4"/>
        <v>2.5083290000000016</v>
      </c>
      <c r="S24">
        <f>$S$3*INDEX(Descriptors!I$5:I$53,MATCH(SingleSite_QSAR1_pkasolver!$A24,Descriptors!$B$5:$B$53,0))</f>
        <v>13.19008</v>
      </c>
      <c r="T24">
        <f>$T$3*INDEX(Descriptors!M$5:M$53,MATCH(SingleSite_QSAR1_pkasolver!$A24,Descriptors!$B$5:$B$53,0))</f>
        <v>-3.0139200000000002</v>
      </c>
      <c r="U24">
        <f>$U$3*INDEX(Descriptors!V$5:V$53,MATCH(SingleSite_QSAR1_pkasolver!$A24,Descriptors!$B$5:$B$53,0))</f>
        <v>-3.2457600000000002</v>
      </c>
      <c r="V24">
        <f>$V$3*INDEX(Descriptors!O$5:O$53,MATCH(SingleSite_QSAR1_pkasolver!$A24,Descriptors!$B$5:$B$53,0))</f>
        <v>-16.793951999999997</v>
      </c>
      <c r="W24">
        <f>$W$3*INDEX(Descriptors!X$5:X$53,MATCH(SingleSite_QSAR1_pkasolver!$A24,Descriptors!$B$5:$B$53,0))</f>
        <v>-10.291127000000001</v>
      </c>
      <c r="X24">
        <f>$X$3*INDEX(Descriptors!Y$5:Y$53,MATCH(SingleSite_QSAR1_pkasolver!$A24,Descriptors!$B$5:$B$53,0))</f>
        <v>7.9372719999999992</v>
      </c>
      <c r="Y24">
        <f>$Y$3*INDEX(Descriptors!AA$5:AA$53,MATCH(SingleSite_QSAR1_pkasolver!$A24,Descriptors!$B$5:$B$53,0))</f>
        <v>25.398130000000002</v>
      </c>
      <c r="Z24">
        <f>$Z$3*INDEX(Descriptors!AB$5:AB$53,MATCH(SingleSite_QSAR1_pkasolver!$A24,Descriptors!$B$5:$B$53,0))</f>
        <v>-1.619254</v>
      </c>
      <c r="AA24">
        <f>$AA$3*INDEX(Descriptors!P$5:P$53,MATCH(SingleSite_QSAR1_pkasolver!$A24,Descriptors!$B$5:$B$53,0))</f>
        <v>0.31247999999999998</v>
      </c>
      <c r="AB24">
        <f>$AB$3*INDEX(Descriptors!Q$5:Q$53,MATCH(SingleSite_QSAR1_pkasolver!$A24,Descriptors!$B$5:$B$53,0))</f>
        <v>4.4219999999999995E-2</v>
      </c>
      <c r="AC24">
        <f>$AC$3*INDEX(Descriptors!R$5:R$53,MATCH(SingleSite_QSAR1_pkasolver!$A24,Descriptors!$B$5:$B$53,0))</f>
        <v>-0.33180000000000004</v>
      </c>
      <c r="AD24">
        <f>$AD$3*INDEX(Descriptors!AC$5:AC$53,MATCH(SingleSite_QSAR1_pkasolver!$A24,Descriptors!$B$5:$B$53,0))</f>
        <v>0</v>
      </c>
      <c r="AE24">
        <f>$AE$3*INDEX(Descriptors!AD$5:AD$53,MATCH(SingleSite_QSAR1_pkasolver!$A24,Descriptors!$B$5:$B$53,0))</f>
        <v>0.61199999999999999</v>
      </c>
      <c r="AF24">
        <f>$AF$3*INDEX(Descriptors!AE$5:AE$53,MATCH(SingleSite_QSAR1_pkasolver!$A24,Descriptors!$B$5:$B$53,0))</f>
        <v>-1.2341400000000002</v>
      </c>
      <c r="AG24">
        <f>$AG$3*INDEX(Descriptors!Z$5:Z$53,MATCH(SingleSite_QSAR1_pkasolver!$A24,Descriptors!$B$5:$B$53,0))</f>
        <v>0.24010000000000004</v>
      </c>
    </row>
    <row r="25" spans="1:33" x14ac:dyDescent="0.3">
      <c r="A25" t="s">
        <v>175</v>
      </c>
      <c r="B25" t="s">
        <v>176</v>
      </c>
      <c r="C25" s="44" t="s">
        <v>173</v>
      </c>
      <c r="D25" t="s">
        <v>177</v>
      </c>
      <c r="E25" s="4" t="s">
        <v>421</v>
      </c>
      <c r="G25" s="10">
        <v>1.3680555555555554</v>
      </c>
      <c r="H25" t="s">
        <v>159</v>
      </c>
      <c r="I25">
        <v>-0.23179201550009815</v>
      </c>
      <c r="J25" s="10">
        <f t="shared" si="2"/>
        <v>-5.2317920155000985</v>
      </c>
      <c r="L25" s="10">
        <f t="shared" ref="L25" si="7">R25-5</f>
        <v>-2.343264999999997</v>
      </c>
      <c r="M25">
        <f t="shared" ref="M25" si="8">10^(L25)</f>
        <v>4.5366471275221599E-3</v>
      </c>
      <c r="N25">
        <f t="shared" ref="N25" si="9">(LN(2)/(M25))/(60*60*24)</f>
        <v>1.7683845770958557E-3</v>
      </c>
      <c r="O25" s="10">
        <f t="shared" ref="O25" si="10">N25*24</f>
        <v>4.2441229850300535E-2</v>
      </c>
      <c r="P25" s="10" t="s">
        <v>126</v>
      </c>
      <c r="R25">
        <f t="shared" si="4"/>
        <v>2.656735000000003</v>
      </c>
      <c r="S25">
        <f>$S$3*INDEX(Descriptors!I$5:I$53,MATCH(SingleSite_QSAR1_pkasolver!$A25,Descriptors!$B$5:$B$53,0))</f>
        <v>13.20762</v>
      </c>
      <c r="T25">
        <f>$T$3*INDEX(Descriptors!M$5:M$53,MATCH(SingleSite_QSAR1_pkasolver!$A25,Descriptors!$B$5:$B$53,0))</f>
        <v>-3.0139200000000002</v>
      </c>
      <c r="U25">
        <f>$U$3*INDEX(Descriptors!V$5:V$53,MATCH(SingleSite_QSAR1_pkasolver!$A25,Descriptors!$B$5:$B$53,0))</f>
        <v>-3.0340799999999999</v>
      </c>
      <c r="V25">
        <f>$V$3*INDEX(Descriptors!O$5:O$53,MATCH(SingleSite_QSAR1_pkasolver!$A25,Descriptors!$B$5:$B$53,0))</f>
        <v>-16.793951999999997</v>
      </c>
      <c r="W25">
        <f>$W$3*INDEX(Descriptors!X$5:X$53,MATCH(SingleSite_QSAR1_pkasolver!$A25,Descriptors!$B$5:$B$53,0))</f>
        <v>-10.711173</v>
      </c>
      <c r="X25">
        <f>$X$3*INDEX(Descriptors!Y$5:Y$53,MATCH(SingleSite_QSAR1_pkasolver!$A25,Descriptors!$B$5:$B$53,0))</f>
        <v>8.0962940000000003</v>
      </c>
      <c r="Y25">
        <f>$Y$3*INDEX(Descriptors!AA$5:AA$53,MATCH(SingleSite_QSAR1_pkasolver!$A25,Descriptors!$B$5:$B$53,0))</f>
        <v>25.489819999999998</v>
      </c>
      <c r="Z25">
        <f>$Z$3*INDEX(Descriptors!AB$5:AB$53,MATCH(SingleSite_QSAR1_pkasolver!$A25,Descriptors!$B$5:$B$53,0))</f>
        <v>-1.619254</v>
      </c>
      <c r="AA25">
        <f>$AA$3*INDEX(Descriptors!P$5:P$53,MATCH(SingleSite_QSAR1_pkasolver!$A25,Descriptors!$B$5:$B$53,0))</f>
        <v>0.31247999999999998</v>
      </c>
      <c r="AB25">
        <f>$AB$3*INDEX(Descriptors!Q$5:Q$53,MATCH(SingleSite_QSAR1_pkasolver!$A25,Descriptors!$B$5:$B$53,0))</f>
        <v>4.4219999999999995E-2</v>
      </c>
      <c r="AC25">
        <f>$AC$3*INDEX(Descriptors!R$5:R$53,MATCH(SingleSite_QSAR1_pkasolver!$A25,Descriptors!$B$5:$B$53,0))</f>
        <v>-0.33180000000000004</v>
      </c>
      <c r="AD25">
        <f>$AD$3*INDEX(Descriptors!AC$5:AC$53,MATCH(SingleSite_QSAR1_pkasolver!$A25,Descriptors!$B$5:$B$53,0))</f>
        <v>0</v>
      </c>
      <c r="AE25">
        <f>$AE$3*INDEX(Descriptors!AD$5:AD$53,MATCH(SingleSite_QSAR1_pkasolver!$A25,Descriptors!$B$5:$B$53,0))</f>
        <v>0.6915</v>
      </c>
      <c r="AF25">
        <f>$AF$3*INDEX(Descriptors!AE$5:AE$53,MATCH(SingleSite_QSAR1_pkasolver!$A25,Descriptors!$B$5:$B$53,0))</f>
        <v>-1.2261000000000002</v>
      </c>
      <c r="AG25">
        <f>$AG$3*INDEX(Descriptors!Z$5:Z$53,MATCH(SingleSite_QSAR1_pkasolver!$A25,Descriptors!$B$5:$B$53,0))</f>
        <v>0.24108000000000002</v>
      </c>
    </row>
    <row r="26" spans="1:33" x14ac:dyDescent="0.3">
      <c r="A26" t="s">
        <v>178</v>
      </c>
      <c r="B26" t="s">
        <v>179</v>
      </c>
      <c r="C26" s="44" t="s">
        <v>173</v>
      </c>
      <c r="D26" s="37" t="s">
        <v>125</v>
      </c>
      <c r="E26" t="s">
        <v>416</v>
      </c>
      <c r="G26" s="10">
        <v>10.666666666666664</v>
      </c>
      <c r="H26" t="s">
        <v>126</v>
      </c>
      <c r="I26">
        <v>0.25649423667760762</v>
      </c>
      <c r="J26" s="10">
        <f t="shared" si="2"/>
        <v>-4.7435057633223927</v>
      </c>
      <c r="L26" s="10">
        <f t="shared" si="3"/>
        <v>-2.5477389999999929</v>
      </c>
      <c r="M26">
        <f t="shared" si="0"/>
        <v>2.8330941021911496E-3</v>
      </c>
      <c r="N26">
        <f t="shared" si="1"/>
        <v>2.831722675865823E-3</v>
      </c>
      <c r="O26" s="10">
        <f t="shared" si="6"/>
        <v>6.7961344220779749E-2</v>
      </c>
      <c r="P26" s="10" t="s">
        <v>126</v>
      </c>
      <c r="R26">
        <f t="shared" si="4"/>
        <v>2.4522610000000071</v>
      </c>
      <c r="S26">
        <f>$S$3*INDEX(Descriptors!I$5:I$53,MATCH(SingleSite_QSAR1_pkasolver!$A26,Descriptors!$B$5:$B$53,0))</f>
        <v>13.225160000000001</v>
      </c>
      <c r="T26">
        <f>$T$3*INDEX(Descriptors!M$5:M$53,MATCH(SingleSite_QSAR1_pkasolver!$A26,Descriptors!$B$5:$B$53,0))</f>
        <v>-3.0139200000000002</v>
      </c>
      <c r="U26">
        <f>$U$3*INDEX(Descriptors!V$5:V$53,MATCH(SingleSite_QSAR1_pkasolver!$A26,Descriptors!$B$5:$B$53,0))</f>
        <v>-3.1886400000000004</v>
      </c>
      <c r="V26">
        <f>$V$3*INDEX(Descriptors!O$5:O$53,MATCH(SingleSite_QSAR1_pkasolver!$A26,Descriptors!$B$5:$B$53,0))</f>
        <v>-16.793951999999997</v>
      </c>
      <c r="W26">
        <f>$W$3*INDEX(Descriptors!X$5:X$53,MATCH(SingleSite_QSAR1_pkasolver!$A26,Descriptors!$B$5:$B$53,0))</f>
        <v>-11.131219</v>
      </c>
      <c r="X26">
        <f>$X$3*INDEX(Descriptors!Y$5:Y$53,MATCH(SingleSite_QSAR1_pkasolver!$A26,Descriptors!$B$5:$B$53,0))</f>
        <v>8.2553159999999988</v>
      </c>
      <c r="Y26">
        <f>$Y$3*INDEX(Descriptors!AA$5:AA$53,MATCH(SingleSite_QSAR1_pkasolver!$A26,Descriptors!$B$5:$B$53,0))</f>
        <v>25.581510000000002</v>
      </c>
      <c r="Z26">
        <f>$Z$3*INDEX(Descriptors!AB$5:AB$53,MATCH(SingleSite_QSAR1_pkasolver!$A26,Descriptors!$B$5:$B$53,0))</f>
        <v>-1.619254</v>
      </c>
      <c r="AA26">
        <f>$AA$3*INDEX(Descriptors!P$5:P$53,MATCH(SingleSite_QSAR1_pkasolver!$A26,Descriptors!$B$5:$B$53,0))</f>
        <v>0.31247999999999998</v>
      </c>
      <c r="AB26">
        <f>$AB$3*INDEX(Descriptors!Q$5:Q$53,MATCH(SingleSite_QSAR1_pkasolver!$A26,Descriptors!$B$5:$B$53,0))</f>
        <v>4.4219999999999995E-2</v>
      </c>
      <c r="AC26">
        <f>$AC$3*INDEX(Descriptors!R$5:R$53,MATCH(SingleSite_QSAR1_pkasolver!$A26,Descriptors!$B$5:$B$53,0))</f>
        <v>-0.33180000000000004</v>
      </c>
      <c r="AD26">
        <f>$AD$3*INDEX(Descriptors!AC$5:AC$53,MATCH(SingleSite_QSAR1_pkasolver!$A26,Descriptors!$B$5:$B$53,0))</f>
        <v>0</v>
      </c>
      <c r="AE26">
        <f>$AE$3*INDEX(Descriptors!AD$5:AD$53,MATCH(SingleSite_QSAR1_pkasolver!$A26,Descriptors!$B$5:$B$53,0))</f>
        <v>0.7833</v>
      </c>
      <c r="AF26">
        <f>$AF$3*INDEX(Descriptors!AE$5:AE$53,MATCH(SingleSite_QSAR1_pkasolver!$A26,Descriptors!$B$5:$B$53,0))</f>
        <v>-1.2214100000000001</v>
      </c>
      <c r="AG26">
        <f>$AG$3*INDEX(Descriptors!Z$5:Z$53,MATCH(SingleSite_QSAR1_pkasolver!$A26,Descriptors!$B$5:$B$53,0))</f>
        <v>0.24647000000000002</v>
      </c>
    </row>
    <row r="27" spans="1:33" x14ac:dyDescent="0.3">
      <c r="A27" t="s">
        <v>178</v>
      </c>
      <c r="B27" t="s">
        <v>179</v>
      </c>
      <c r="C27" s="44" t="s">
        <v>173</v>
      </c>
      <c r="D27" s="37" t="s">
        <v>125</v>
      </c>
      <c r="E27" t="s">
        <v>416</v>
      </c>
      <c r="G27" s="10">
        <v>10.186666666666664</v>
      </c>
      <c r="H27" t="s">
        <v>126</v>
      </c>
      <c r="I27">
        <v>0.27649086509386128</v>
      </c>
      <c r="J27" s="10">
        <f t="shared" si="2"/>
        <v>-4.7235091349061387</v>
      </c>
      <c r="L27" s="10">
        <f t="shared" si="3"/>
        <v>-2.5477389999999929</v>
      </c>
      <c r="M27">
        <f t="shared" si="0"/>
        <v>2.8330941021911496E-3</v>
      </c>
      <c r="N27">
        <f t="shared" si="1"/>
        <v>2.831722675865823E-3</v>
      </c>
      <c r="O27" s="10">
        <f t="shared" si="6"/>
        <v>6.7961344220779749E-2</v>
      </c>
      <c r="P27" s="10" t="s">
        <v>126</v>
      </c>
      <c r="R27">
        <f t="shared" si="4"/>
        <v>2.4522610000000071</v>
      </c>
      <c r="S27">
        <f>$S$3*INDEX(Descriptors!I$5:I$53,MATCH(SingleSite_QSAR1_pkasolver!$A27,Descriptors!$B$5:$B$53,0))</f>
        <v>13.225160000000001</v>
      </c>
      <c r="T27">
        <f>$T$3*INDEX(Descriptors!M$5:M$53,MATCH(SingleSite_QSAR1_pkasolver!$A27,Descriptors!$B$5:$B$53,0))</f>
        <v>-3.0139200000000002</v>
      </c>
      <c r="U27">
        <f>$U$3*INDEX(Descriptors!V$5:V$53,MATCH(SingleSite_QSAR1_pkasolver!$A27,Descriptors!$B$5:$B$53,0))</f>
        <v>-3.1886400000000004</v>
      </c>
      <c r="V27">
        <f>$V$3*INDEX(Descriptors!O$5:O$53,MATCH(SingleSite_QSAR1_pkasolver!$A27,Descriptors!$B$5:$B$53,0))</f>
        <v>-16.793951999999997</v>
      </c>
      <c r="W27">
        <f>$W$3*INDEX(Descriptors!X$5:X$53,MATCH(SingleSite_QSAR1_pkasolver!$A27,Descriptors!$B$5:$B$53,0))</f>
        <v>-11.131219</v>
      </c>
      <c r="X27">
        <f>$X$3*INDEX(Descriptors!Y$5:Y$53,MATCH(SingleSite_QSAR1_pkasolver!$A27,Descriptors!$B$5:$B$53,0))</f>
        <v>8.2553159999999988</v>
      </c>
      <c r="Y27">
        <f>$Y$3*INDEX(Descriptors!AA$5:AA$53,MATCH(SingleSite_QSAR1_pkasolver!$A27,Descriptors!$B$5:$B$53,0))</f>
        <v>25.581510000000002</v>
      </c>
      <c r="Z27">
        <f>$Z$3*INDEX(Descriptors!AB$5:AB$53,MATCH(SingleSite_QSAR1_pkasolver!$A27,Descriptors!$B$5:$B$53,0))</f>
        <v>-1.619254</v>
      </c>
      <c r="AA27">
        <f>$AA$3*INDEX(Descriptors!P$5:P$53,MATCH(SingleSite_QSAR1_pkasolver!$A27,Descriptors!$B$5:$B$53,0))</f>
        <v>0.31247999999999998</v>
      </c>
      <c r="AB27">
        <f>$AB$3*INDEX(Descriptors!Q$5:Q$53,MATCH(SingleSite_QSAR1_pkasolver!$A27,Descriptors!$B$5:$B$53,0))</f>
        <v>4.4219999999999995E-2</v>
      </c>
      <c r="AC27">
        <f>$AC$3*INDEX(Descriptors!R$5:R$53,MATCH(SingleSite_QSAR1_pkasolver!$A27,Descriptors!$B$5:$B$53,0))</f>
        <v>-0.33180000000000004</v>
      </c>
      <c r="AD27">
        <f>$AD$3*INDEX(Descriptors!AC$5:AC$53,MATCH(SingleSite_QSAR1_pkasolver!$A27,Descriptors!$B$5:$B$53,0))</f>
        <v>0</v>
      </c>
      <c r="AE27">
        <f>$AE$3*INDEX(Descriptors!AD$5:AD$53,MATCH(SingleSite_QSAR1_pkasolver!$A27,Descriptors!$B$5:$B$53,0))</f>
        <v>0.7833</v>
      </c>
      <c r="AF27">
        <f>$AF$3*INDEX(Descriptors!AE$5:AE$53,MATCH(SingleSite_QSAR1_pkasolver!$A27,Descriptors!$B$5:$B$53,0))</f>
        <v>-1.2214100000000001</v>
      </c>
      <c r="AG27">
        <f>$AG$3*INDEX(Descriptors!Z$5:Z$53,MATCH(SingleSite_QSAR1_pkasolver!$A27,Descriptors!$B$5:$B$53,0))</f>
        <v>0.24647000000000002</v>
      </c>
    </row>
    <row r="28" spans="1:33" x14ac:dyDescent="0.3">
      <c r="A28" t="s">
        <v>180</v>
      </c>
      <c r="B28" t="s">
        <v>181</v>
      </c>
      <c r="C28" s="38" t="s">
        <v>182</v>
      </c>
      <c r="D28" s="41" t="s">
        <v>183</v>
      </c>
      <c r="E28" t="s">
        <v>417</v>
      </c>
      <c r="G28" s="10">
        <v>1.8666666666666667</v>
      </c>
      <c r="H28" t="s">
        <v>159</v>
      </c>
      <c r="I28">
        <v>-0.36675505372029288</v>
      </c>
      <c r="J28" s="10">
        <f t="shared" si="2"/>
        <v>-5.3667550537202926</v>
      </c>
      <c r="L28" s="10">
        <f t="shared" si="3"/>
        <v>-2.2560729999999989</v>
      </c>
      <c r="M28">
        <f t="shared" si="0"/>
        <v>5.5453249447100323E-3</v>
      </c>
      <c r="N28">
        <f t="shared" si="1"/>
        <v>1.4467207768752144E-3</v>
      </c>
      <c r="O28" s="10">
        <f>N28</f>
        <v>1.4467207768752144E-3</v>
      </c>
      <c r="P28" s="10" t="s">
        <v>159</v>
      </c>
      <c r="R28">
        <f t="shared" si="4"/>
        <v>2.7439270000000011</v>
      </c>
      <c r="S28">
        <f>$S$3*INDEX(Descriptors!I$5:I$53,MATCH(SingleSite_QSAR1_pkasolver!$A28,Descriptors!$B$5:$B$53,0))</f>
        <v>11.89212</v>
      </c>
      <c r="T28">
        <f>$T$3*INDEX(Descriptors!M$5:M$53,MATCH(SingleSite_QSAR1_pkasolver!$A28,Descriptors!$B$5:$B$53,0))</f>
        <v>-3.9967199999999998</v>
      </c>
      <c r="U28">
        <f>$U$3*INDEX(Descriptors!V$5:V$53,MATCH(SingleSite_QSAR1_pkasolver!$A28,Descriptors!$B$5:$B$53,0))</f>
        <v>-2.41248</v>
      </c>
      <c r="V28">
        <f>$V$3*INDEX(Descriptors!O$5:O$53,MATCH(SingleSite_QSAR1_pkasolver!$A28,Descriptors!$B$5:$B$53,0))</f>
        <v>-15.218112</v>
      </c>
      <c r="W28">
        <f>$W$3*INDEX(Descriptors!X$5:X$53,MATCH(SingleSite_QSAR1_pkasolver!$A28,Descriptors!$B$5:$B$53,0))</f>
        <v>-11.398520999999999</v>
      </c>
      <c r="X28">
        <f>$X$3*INDEX(Descriptors!Y$5:Y$53,MATCH(SingleSite_QSAR1_pkasolver!$A28,Descriptors!$B$5:$B$53,0))</f>
        <v>8.5664460000000009</v>
      </c>
      <c r="Y28">
        <f>$Y$3*INDEX(Descriptors!AA$5:AA$53,MATCH(SingleSite_QSAR1_pkasolver!$A28,Descriptors!$B$5:$B$53,0))</f>
        <v>24.29785</v>
      </c>
      <c r="Z28">
        <f>$Z$3*INDEX(Descriptors!AB$5:AB$53,MATCH(SingleSite_QSAR1_pkasolver!$A28,Descriptors!$B$5:$B$53,0))</f>
        <v>-1.2536160000000001</v>
      </c>
      <c r="AA28">
        <f>$AA$3*INDEX(Descriptors!P$5:P$53,MATCH(SingleSite_QSAR1_pkasolver!$A28,Descriptors!$B$5:$B$53,0))</f>
        <v>-6.0139999999999999E-2</v>
      </c>
      <c r="AB28">
        <f>$AB$3*INDEX(Descriptors!Q$5:Q$53,MATCH(SingleSite_QSAR1_pkasolver!$A28,Descriptors!$B$5:$B$53,0))</f>
        <v>0.48971999999999999</v>
      </c>
      <c r="AC28">
        <f>$AC$3*INDEX(Descriptors!R$5:R$53,MATCH(SingleSite_QSAR1_pkasolver!$A28,Descriptors!$B$5:$B$53,0))</f>
        <v>-0.28560000000000002</v>
      </c>
      <c r="AD28">
        <f>$AD$3*INDEX(Descriptors!AC$5:AC$53,MATCH(SingleSite_QSAR1_pkasolver!$A28,Descriptors!$B$5:$B$53,0))</f>
        <v>0</v>
      </c>
      <c r="AE28">
        <f>$AE$3*INDEX(Descriptors!AD$5:AD$53,MATCH(SingleSite_QSAR1_pkasolver!$A28,Descriptors!$B$5:$B$53,0))</f>
        <v>1.44285</v>
      </c>
      <c r="AF28">
        <f>$AF$3*INDEX(Descriptors!AE$5:AE$53,MATCH(SingleSite_QSAR1_pkasolver!$A28,Descriptors!$B$5:$B$53,0))</f>
        <v>-1.41571</v>
      </c>
      <c r="AG28">
        <f>$AG$3*INDEX(Descriptors!Z$5:Z$53,MATCH(SingleSite_QSAR1_pkasolver!$A28,Descriptors!$B$5:$B$53,0))</f>
        <v>0.79183999999999999</v>
      </c>
    </row>
    <row r="29" spans="1:33" x14ac:dyDescent="0.3">
      <c r="A29" t="s">
        <v>180</v>
      </c>
      <c r="B29" t="s">
        <v>181</v>
      </c>
      <c r="C29" s="38" t="s">
        <v>182</v>
      </c>
      <c r="D29" s="41" t="s">
        <v>183</v>
      </c>
      <c r="E29" t="s">
        <v>417</v>
      </c>
      <c r="G29" s="10">
        <v>15.819709097820345</v>
      </c>
      <c r="H29" t="s">
        <v>159</v>
      </c>
      <c r="I29">
        <v>-1.2948867746047055</v>
      </c>
      <c r="J29" s="10">
        <f t="shared" si="2"/>
        <v>-6.2948867746047057</v>
      </c>
      <c r="L29" s="10">
        <f t="shared" si="3"/>
        <v>-2.2560729999999989</v>
      </c>
      <c r="M29">
        <f t="shared" si="0"/>
        <v>5.5453249447100323E-3</v>
      </c>
      <c r="N29">
        <f t="shared" si="1"/>
        <v>1.4467207768752144E-3</v>
      </c>
      <c r="O29" s="10">
        <f t="shared" ref="O29:O36" si="11">N29</f>
        <v>1.4467207768752144E-3</v>
      </c>
      <c r="P29" s="10" t="s">
        <v>159</v>
      </c>
      <c r="R29">
        <f t="shared" si="4"/>
        <v>2.7439270000000011</v>
      </c>
      <c r="S29">
        <f>$S$3*INDEX(Descriptors!I$5:I$53,MATCH(SingleSite_QSAR1_pkasolver!$A29,Descriptors!$B$5:$B$53,0))</f>
        <v>11.89212</v>
      </c>
      <c r="T29">
        <f>$T$3*INDEX(Descriptors!M$5:M$53,MATCH(SingleSite_QSAR1_pkasolver!$A29,Descriptors!$B$5:$B$53,0))</f>
        <v>-3.9967199999999998</v>
      </c>
      <c r="U29">
        <f>$U$3*INDEX(Descriptors!V$5:V$53,MATCH(SingleSite_QSAR1_pkasolver!$A29,Descriptors!$B$5:$B$53,0))</f>
        <v>-2.41248</v>
      </c>
      <c r="V29">
        <f>$V$3*INDEX(Descriptors!O$5:O$53,MATCH(SingleSite_QSAR1_pkasolver!$A29,Descriptors!$B$5:$B$53,0))</f>
        <v>-15.218112</v>
      </c>
      <c r="W29">
        <f>$W$3*INDEX(Descriptors!X$5:X$53,MATCH(SingleSite_QSAR1_pkasolver!$A29,Descriptors!$B$5:$B$53,0))</f>
        <v>-11.398520999999999</v>
      </c>
      <c r="X29">
        <f>$X$3*INDEX(Descriptors!Y$5:Y$53,MATCH(SingleSite_QSAR1_pkasolver!$A29,Descriptors!$B$5:$B$53,0))</f>
        <v>8.5664460000000009</v>
      </c>
      <c r="Y29">
        <f>$Y$3*INDEX(Descriptors!AA$5:AA$53,MATCH(SingleSite_QSAR1_pkasolver!$A29,Descriptors!$B$5:$B$53,0))</f>
        <v>24.29785</v>
      </c>
      <c r="Z29">
        <f>$Z$3*INDEX(Descriptors!AB$5:AB$53,MATCH(SingleSite_QSAR1_pkasolver!$A29,Descriptors!$B$5:$B$53,0))</f>
        <v>-1.2536160000000001</v>
      </c>
      <c r="AA29">
        <f>$AA$3*INDEX(Descriptors!P$5:P$53,MATCH(SingleSite_QSAR1_pkasolver!$A29,Descriptors!$B$5:$B$53,0))</f>
        <v>-6.0139999999999999E-2</v>
      </c>
      <c r="AB29">
        <f>$AB$3*INDEX(Descriptors!Q$5:Q$53,MATCH(SingleSite_QSAR1_pkasolver!$A29,Descriptors!$B$5:$B$53,0))</f>
        <v>0.48971999999999999</v>
      </c>
      <c r="AC29">
        <f>$AC$3*INDEX(Descriptors!R$5:R$53,MATCH(SingleSite_QSAR1_pkasolver!$A29,Descriptors!$B$5:$B$53,0))</f>
        <v>-0.28560000000000002</v>
      </c>
      <c r="AD29">
        <f>$AD$3*INDEX(Descriptors!AC$5:AC$53,MATCH(SingleSite_QSAR1_pkasolver!$A29,Descriptors!$B$5:$B$53,0))</f>
        <v>0</v>
      </c>
      <c r="AE29">
        <f>$AE$3*INDEX(Descriptors!AD$5:AD$53,MATCH(SingleSite_QSAR1_pkasolver!$A29,Descriptors!$B$5:$B$53,0))</f>
        <v>1.44285</v>
      </c>
      <c r="AF29">
        <f>$AF$3*INDEX(Descriptors!AE$5:AE$53,MATCH(SingleSite_QSAR1_pkasolver!$A29,Descriptors!$B$5:$B$53,0))</f>
        <v>-1.41571</v>
      </c>
      <c r="AG29">
        <f>$AG$3*INDEX(Descriptors!Z$5:Z$53,MATCH(SingleSite_QSAR1_pkasolver!$A29,Descriptors!$B$5:$B$53,0))</f>
        <v>0.79183999999999999</v>
      </c>
    </row>
    <row r="30" spans="1:33" x14ac:dyDescent="0.3">
      <c r="A30" t="s">
        <v>224</v>
      </c>
      <c r="B30" t="s">
        <v>225</v>
      </c>
      <c r="C30" t="s">
        <v>226</v>
      </c>
      <c r="D30" s="41" t="s">
        <v>227</v>
      </c>
      <c r="E30" t="s">
        <v>417</v>
      </c>
      <c r="G30" s="10">
        <v>8.4242142655072776</v>
      </c>
      <c r="H30" t="s">
        <v>159</v>
      </c>
      <c r="I30">
        <v>-1.021217685805875</v>
      </c>
      <c r="J30" s="10">
        <f t="shared" si="2"/>
        <v>-6.0212176858058752</v>
      </c>
      <c r="L30" s="10">
        <f t="shared" si="3"/>
        <v>-2.6229729999999964</v>
      </c>
      <c r="M30">
        <f t="shared" si="0"/>
        <v>2.3824675822817529E-3</v>
      </c>
      <c r="N30">
        <f t="shared" si="1"/>
        <v>3.3673225489821799E-3</v>
      </c>
      <c r="O30" s="10">
        <f t="shared" si="11"/>
        <v>3.3673225489821799E-3</v>
      </c>
      <c r="P30" s="10" t="s">
        <v>159</v>
      </c>
      <c r="R30">
        <f t="shared" si="4"/>
        <v>2.3770270000000036</v>
      </c>
      <c r="S30">
        <f>$S$3*INDEX(Descriptors!I$5:I$53,MATCH(SingleSite_QSAR1_pkasolver!$A30,Descriptors!$B$5:$B$53,0))</f>
        <v>11.97982</v>
      </c>
      <c r="T30">
        <f>$T$3*INDEX(Descriptors!M$5:M$53,MATCH(SingleSite_QSAR1_pkasolver!$A30,Descriptors!$B$5:$B$53,0))</f>
        <v>-4.1652000000000005</v>
      </c>
      <c r="U30">
        <f>$U$3*INDEX(Descriptors!V$5:V$53,MATCH(SingleSite_QSAR1_pkasolver!$A30,Descriptors!$B$5:$B$53,0))</f>
        <v>-2.41248</v>
      </c>
      <c r="V30">
        <f>$V$3*INDEX(Descriptors!O$5:O$53,MATCH(SingleSite_QSAR1_pkasolver!$A30,Descriptors!$B$5:$B$53,0))</f>
        <v>-15.983519999999999</v>
      </c>
      <c r="W30">
        <f>$W$3*INDEX(Descriptors!X$5:X$53,MATCH(SingleSite_QSAR1_pkasolver!$A30,Descriptors!$B$5:$B$53,0))</f>
        <v>-11.513078999999999</v>
      </c>
      <c r="X30">
        <f>$X$3*INDEX(Descriptors!Y$5:Y$53,MATCH(SingleSite_QSAR1_pkasolver!$A30,Descriptors!$B$5:$B$53,0))</f>
        <v>8.5664460000000009</v>
      </c>
      <c r="Y30">
        <f>$Y$3*INDEX(Descriptors!AA$5:AA$53,MATCH(SingleSite_QSAR1_pkasolver!$A30,Descriptors!$B$5:$B$53,0))</f>
        <v>24.976356000000003</v>
      </c>
      <c r="Z30">
        <f>$Z$3*INDEX(Descriptors!AB$5:AB$53,MATCH(SingleSite_QSAR1_pkasolver!$A30,Descriptors!$B$5:$B$53,0))</f>
        <v>-1.2536160000000001</v>
      </c>
      <c r="AA30">
        <f>$AA$3*INDEX(Descriptors!P$5:P$53,MATCH(SingleSite_QSAR1_pkasolver!$A30,Descriptors!$B$5:$B$53,0))</f>
        <v>-7.7499999999999999E-2</v>
      </c>
      <c r="AB30">
        <f>$AB$3*INDEX(Descriptors!Q$5:Q$53,MATCH(SingleSite_QSAR1_pkasolver!$A30,Descriptors!$B$5:$B$53,0))</f>
        <v>0.44506000000000001</v>
      </c>
      <c r="AC30">
        <f>$AC$3*INDEX(Descriptors!R$5:R$53,MATCH(SingleSite_QSAR1_pkasolver!$A30,Descriptors!$B$5:$B$53,0))</f>
        <v>-0.20076000000000002</v>
      </c>
      <c r="AD30">
        <f>$AD$3*INDEX(Descriptors!AC$5:AC$53,MATCH(SingleSite_QSAR1_pkasolver!$A30,Descriptors!$B$5:$B$53,0))</f>
        <v>0</v>
      </c>
      <c r="AE30">
        <f>$AE$3*INDEX(Descriptors!AD$5:AD$53,MATCH(SingleSite_QSAR1_pkasolver!$A30,Descriptors!$B$5:$B$53,0))</f>
        <v>1.4452499999999999</v>
      </c>
      <c r="AF30">
        <f>$AF$3*INDEX(Descriptors!AE$5:AE$53,MATCH(SingleSite_QSAR1_pkasolver!$A30,Descriptors!$B$5:$B$53,0))</f>
        <v>-1.52559</v>
      </c>
      <c r="AG30">
        <f>$AG$3*INDEX(Descriptors!Z$5:Z$53,MATCH(SingleSite_QSAR1_pkasolver!$A30,Descriptors!$B$5:$B$53,0))</f>
        <v>0.79183999999999999</v>
      </c>
    </row>
    <row r="31" spans="1:33" x14ac:dyDescent="0.3">
      <c r="A31" t="s">
        <v>184</v>
      </c>
      <c r="B31" t="s">
        <v>185</v>
      </c>
      <c r="C31" s="38" t="s">
        <v>182</v>
      </c>
      <c r="D31" t="s">
        <v>186</v>
      </c>
      <c r="E31" t="s">
        <v>417</v>
      </c>
      <c r="G31" s="10">
        <v>4.2122314708695994</v>
      </c>
      <c r="H31" t="s">
        <v>159</v>
      </c>
      <c r="I31">
        <v>-0.72020050998691587</v>
      </c>
      <c r="J31" s="10">
        <f t="shared" si="2"/>
        <v>-5.720200509986916</v>
      </c>
      <c r="L31" s="10">
        <f t="shared" si="3"/>
        <v>-2.0065889999999946</v>
      </c>
      <c r="M31">
        <f t="shared" si="0"/>
        <v>9.8494277772502841E-3</v>
      </c>
      <c r="N31">
        <f t="shared" si="1"/>
        <v>8.1451806069043507E-4</v>
      </c>
      <c r="O31" s="10">
        <f t="shared" si="11"/>
        <v>8.1451806069043507E-4</v>
      </c>
      <c r="P31" s="10" t="s">
        <v>159</v>
      </c>
      <c r="R31">
        <f t="shared" si="4"/>
        <v>2.9934110000000054</v>
      </c>
      <c r="S31">
        <f>$S$3*INDEX(Descriptors!I$5:I$53,MATCH(SingleSite_QSAR1_pkasolver!$A31,Descriptors!$B$5:$B$53,0))</f>
        <v>11.89212</v>
      </c>
      <c r="T31">
        <f>$T$3*INDEX(Descriptors!M$5:M$53,MATCH(SingleSite_QSAR1_pkasolver!$A31,Descriptors!$B$5:$B$53,0))</f>
        <v>-3.9967199999999998</v>
      </c>
      <c r="U31">
        <f>$U$3*INDEX(Descriptors!V$5:V$53,MATCH(SingleSite_QSAR1_pkasolver!$A31,Descriptors!$B$5:$B$53,0))</f>
        <v>-2.3486400000000001</v>
      </c>
      <c r="V31">
        <f>$V$3*INDEX(Descriptors!O$5:O$53,MATCH(SingleSite_QSAR1_pkasolver!$A31,Descriptors!$B$5:$B$53,0))</f>
        <v>-15.218112</v>
      </c>
      <c r="W31">
        <f>$W$3*INDEX(Descriptors!X$5:X$53,MATCH(SingleSite_QSAR1_pkasolver!$A31,Descriptors!$B$5:$B$53,0))</f>
        <v>-11.513078999999999</v>
      </c>
      <c r="X31">
        <f>$X$3*INDEX(Descriptors!Y$5:Y$53,MATCH(SingleSite_QSAR1_pkasolver!$A31,Descriptors!$B$5:$B$53,0))</f>
        <v>8.5941020000000012</v>
      </c>
      <c r="Y31">
        <f>$Y$3*INDEX(Descriptors!AA$5:AA$53,MATCH(SingleSite_QSAR1_pkasolver!$A31,Descriptors!$B$5:$B$53,0))</f>
        <v>24.334526</v>
      </c>
      <c r="Z31">
        <f>$Z$3*INDEX(Descriptors!AB$5:AB$53,MATCH(SingleSite_QSAR1_pkasolver!$A31,Descriptors!$B$5:$B$53,0))</f>
        <v>-1.2536160000000001</v>
      </c>
      <c r="AA31">
        <f>$AA$3*INDEX(Descriptors!P$5:P$53,MATCH(SingleSite_QSAR1_pkasolver!$A31,Descriptors!$B$5:$B$53,0))</f>
        <v>-6.0139999999999999E-2</v>
      </c>
      <c r="AB31">
        <f>$AB$3*INDEX(Descriptors!Q$5:Q$53,MATCH(SingleSite_QSAR1_pkasolver!$A31,Descriptors!$B$5:$B$53,0))</f>
        <v>0.48971999999999999</v>
      </c>
      <c r="AC31">
        <f>$AC$3*INDEX(Descriptors!R$5:R$53,MATCH(SingleSite_QSAR1_pkasolver!$A31,Descriptors!$B$5:$B$53,0))</f>
        <v>-0.28560000000000002</v>
      </c>
      <c r="AD31">
        <f>$AD$3*INDEX(Descriptors!AC$5:AC$53,MATCH(SingleSite_QSAR1_pkasolver!$A31,Descriptors!$B$5:$B$53,0))</f>
        <v>0</v>
      </c>
      <c r="AE31">
        <f>$AE$3*INDEX(Descriptors!AD$5:AD$53,MATCH(SingleSite_QSAR1_pkasolver!$A31,Descriptors!$B$5:$B$53,0))</f>
        <v>1.7447999999999999</v>
      </c>
      <c r="AF31">
        <f>$AF$3*INDEX(Descriptors!AE$5:AE$53,MATCH(SingleSite_QSAR1_pkasolver!$A31,Descriptors!$B$5:$B$53,0))</f>
        <v>-1.6689700000000001</v>
      </c>
      <c r="AG31">
        <f>$AG$3*INDEX(Descriptors!Z$5:Z$53,MATCH(SingleSite_QSAR1_pkasolver!$A31,Descriptors!$B$5:$B$53,0))</f>
        <v>0.97902000000000011</v>
      </c>
    </row>
    <row r="32" spans="1:33" x14ac:dyDescent="0.3">
      <c r="A32" t="s">
        <v>184</v>
      </c>
      <c r="B32" t="s">
        <v>185</v>
      </c>
      <c r="C32" s="38" t="s">
        <v>182</v>
      </c>
      <c r="D32" t="s">
        <v>186</v>
      </c>
      <c r="E32" t="s">
        <v>417</v>
      </c>
      <c r="G32" s="10">
        <v>10.841269680819993</v>
      </c>
      <c r="H32" t="s">
        <v>159</v>
      </c>
      <c r="I32">
        <v>-1.1307684292341853</v>
      </c>
      <c r="J32" s="10">
        <f t="shared" si="2"/>
        <v>-6.1307684292341857</v>
      </c>
      <c r="L32" s="10">
        <f t="shared" si="3"/>
        <v>-2.0065889999999946</v>
      </c>
      <c r="M32">
        <f t="shared" si="0"/>
        <v>9.8494277772502841E-3</v>
      </c>
      <c r="N32">
        <f t="shared" si="1"/>
        <v>8.1451806069043507E-4</v>
      </c>
      <c r="O32" s="10">
        <f t="shared" si="11"/>
        <v>8.1451806069043507E-4</v>
      </c>
      <c r="P32" s="10" t="s">
        <v>159</v>
      </c>
      <c r="R32">
        <f t="shared" si="4"/>
        <v>2.9934110000000054</v>
      </c>
      <c r="S32">
        <f>$S$3*INDEX(Descriptors!I$5:I$53,MATCH(SingleSite_QSAR1_pkasolver!$A32,Descriptors!$B$5:$B$53,0))</f>
        <v>11.89212</v>
      </c>
      <c r="T32">
        <f>$T$3*INDEX(Descriptors!M$5:M$53,MATCH(SingleSite_QSAR1_pkasolver!$A32,Descriptors!$B$5:$B$53,0))</f>
        <v>-3.9967199999999998</v>
      </c>
      <c r="U32">
        <f>$U$3*INDEX(Descriptors!V$5:V$53,MATCH(SingleSite_QSAR1_pkasolver!$A32,Descriptors!$B$5:$B$53,0))</f>
        <v>-2.3486400000000001</v>
      </c>
      <c r="V32">
        <f>$V$3*INDEX(Descriptors!O$5:O$53,MATCH(SingleSite_QSAR1_pkasolver!$A32,Descriptors!$B$5:$B$53,0))</f>
        <v>-15.218112</v>
      </c>
      <c r="W32">
        <f>$W$3*INDEX(Descriptors!X$5:X$53,MATCH(SingleSite_QSAR1_pkasolver!$A32,Descriptors!$B$5:$B$53,0))</f>
        <v>-11.513078999999999</v>
      </c>
      <c r="X32">
        <f>$X$3*INDEX(Descriptors!Y$5:Y$53,MATCH(SingleSite_QSAR1_pkasolver!$A32,Descriptors!$B$5:$B$53,0))</f>
        <v>8.5941020000000012</v>
      </c>
      <c r="Y32">
        <f>$Y$3*INDEX(Descriptors!AA$5:AA$53,MATCH(SingleSite_QSAR1_pkasolver!$A32,Descriptors!$B$5:$B$53,0))</f>
        <v>24.334526</v>
      </c>
      <c r="Z32">
        <f>$Z$3*INDEX(Descriptors!AB$5:AB$53,MATCH(SingleSite_QSAR1_pkasolver!$A32,Descriptors!$B$5:$B$53,0))</f>
        <v>-1.2536160000000001</v>
      </c>
      <c r="AA32">
        <f>$AA$3*INDEX(Descriptors!P$5:P$53,MATCH(SingleSite_QSAR1_pkasolver!$A32,Descriptors!$B$5:$B$53,0))</f>
        <v>-6.0139999999999999E-2</v>
      </c>
      <c r="AB32">
        <f>$AB$3*INDEX(Descriptors!Q$5:Q$53,MATCH(SingleSite_QSAR1_pkasolver!$A32,Descriptors!$B$5:$B$53,0))</f>
        <v>0.48971999999999999</v>
      </c>
      <c r="AC32">
        <f>$AC$3*INDEX(Descriptors!R$5:R$53,MATCH(SingleSite_QSAR1_pkasolver!$A32,Descriptors!$B$5:$B$53,0))</f>
        <v>-0.28560000000000002</v>
      </c>
      <c r="AD32">
        <f>$AD$3*INDEX(Descriptors!AC$5:AC$53,MATCH(SingleSite_QSAR1_pkasolver!$A32,Descriptors!$B$5:$B$53,0))</f>
        <v>0</v>
      </c>
      <c r="AE32">
        <f>$AE$3*INDEX(Descriptors!AD$5:AD$53,MATCH(SingleSite_QSAR1_pkasolver!$A32,Descriptors!$B$5:$B$53,0))</f>
        <v>1.7447999999999999</v>
      </c>
      <c r="AF32">
        <f>$AF$3*INDEX(Descriptors!AE$5:AE$53,MATCH(SingleSite_QSAR1_pkasolver!$A32,Descriptors!$B$5:$B$53,0))</f>
        <v>-1.6689700000000001</v>
      </c>
      <c r="AG32">
        <f>$AG$3*INDEX(Descriptors!Z$5:Z$53,MATCH(SingleSite_QSAR1_pkasolver!$A32,Descriptors!$B$5:$B$53,0))</f>
        <v>0.97902000000000011</v>
      </c>
    </row>
    <row r="33" spans="1:33" x14ac:dyDescent="0.3">
      <c r="A33" t="s">
        <v>187</v>
      </c>
      <c r="B33" t="s">
        <v>188</v>
      </c>
      <c r="C33" s="38" t="s">
        <v>182</v>
      </c>
      <c r="D33" t="s">
        <v>189</v>
      </c>
      <c r="E33" t="s">
        <v>417</v>
      </c>
      <c r="G33" s="10">
        <v>94.486518895825554</v>
      </c>
      <c r="H33" t="s">
        <v>159</v>
      </c>
      <c r="I33">
        <v>-2.0710581302942868</v>
      </c>
      <c r="J33" s="10">
        <f t="shared" si="2"/>
        <v>-7.0710581302942863</v>
      </c>
      <c r="L33" s="10">
        <f t="shared" si="3"/>
        <v>-1.7380239999999976</v>
      </c>
      <c r="M33">
        <f t="shared" si="0"/>
        <v>1.827999194382764E-2</v>
      </c>
      <c r="N33">
        <f t="shared" si="1"/>
        <v>4.3886982208136396E-4</v>
      </c>
      <c r="O33" s="10">
        <f t="shared" si="11"/>
        <v>4.3886982208136396E-4</v>
      </c>
      <c r="P33" s="10" t="s">
        <v>159</v>
      </c>
      <c r="R33">
        <f t="shared" si="4"/>
        <v>3.2619760000000024</v>
      </c>
      <c r="S33">
        <f>$S$3*INDEX(Descriptors!I$5:I$53,MATCH(SingleSite_QSAR1_pkasolver!$A33,Descriptors!$B$5:$B$53,0))</f>
        <v>11.89212</v>
      </c>
      <c r="T33">
        <f>$T$3*INDEX(Descriptors!M$5:M$53,MATCH(SingleSite_QSAR1_pkasolver!$A33,Descriptors!$B$5:$B$53,0))</f>
        <v>-3.9967199999999998</v>
      </c>
      <c r="U33">
        <f>$U$3*INDEX(Descriptors!V$5:V$53,MATCH(SingleSite_QSAR1_pkasolver!$A33,Descriptors!$B$5:$B$53,0))</f>
        <v>-2.3083200000000001</v>
      </c>
      <c r="V33">
        <f>$V$3*INDEX(Descriptors!O$5:O$53,MATCH(SingleSite_QSAR1_pkasolver!$A33,Descriptors!$B$5:$B$53,0))</f>
        <v>-15.218112</v>
      </c>
      <c r="W33">
        <f>$W$3*INDEX(Descriptors!X$5:X$53,MATCH(SingleSite_QSAR1_pkasolver!$A33,Descriptors!$B$5:$B$53,0))</f>
        <v>-11.570357999999999</v>
      </c>
      <c r="X33">
        <f>$X$3*INDEX(Descriptors!Y$5:Y$53,MATCH(SingleSite_QSAR1_pkasolver!$A33,Descriptors!$B$5:$B$53,0))</f>
        <v>8.6079299999999996</v>
      </c>
      <c r="Y33">
        <f>$Y$3*INDEX(Descriptors!AA$5:AA$53,MATCH(SingleSite_QSAR1_pkasolver!$A33,Descriptors!$B$5:$B$53,0))</f>
        <v>24.371202</v>
      </c>
      <c r="Z33">
        <f>$Z$3*INDEX(Descriptors!AB$5:AB$53,MATCH(SingleSite_QSAR1_pkasolver!$A33,Descriptors!$B$5:$B$53,0))</f>
        <v>-1.2536160000000001</v>
      </c>
      <c r="AA33">
        <f>$AA$3*INDEX(Descriptors!P$5:P$53,MATCH(SingleSite_QSAR1_pkasolver!$A33,Descriptors!$B$5:$B$53,0))</f>
        <v>-6.0139999999999999E-2</v>
      </c>
      <c r="AB33">
        <f>$AB$3*INDEX(Descriptors!Q$5:Q$53,MATCH(SingleSite_QSAR1_pkasolver!$A33,Descriptors!$B$5:$B$53,0))</f>
        <v>0.48971999999999999</v>
      </c>
      <c r="AC33">
        <f>$AC$3*INDEX(Descriptors!R$5:R$53,MATCH(SingleSite_QSAR1_pkasolver!$A33,Descriptors!$B$5:$B$53,0))</f>
        <v>-0.28560000000000002</v>
      </c>
      <c r="AD33">
        <f>$AD$3*INDEX(Descriptors!AC$5:AC$53,MATCH(SingleSite_QSAR1_pkasolver!$A33,Descriptors!$B$5:$B$53,0))</f>
        <v>0</v>
      </c>
      <c r="AE33">
        <f>$AE$3*INDEX(Descriptors!AD$5:AD$53,MATCH(SingleSite_QSAR1_pkasolver!$A33,Descriptors!$B$5:$B$53,0))</f>
        <v>2.0467499999999998</v>
      </c>
      <c r="AF33">
        <f>$AF$3*INDEX(Descriptors!AE$5:AE$53,MATCH(SingleSite_QSAR1_pkasolver!$A33,Descriptors!$B$5:$B$53,0))</f>
        <v>-1.9235700000000002</v>
      </c>
      <c r="AG33">
        <f>$AG$3*INDEX(Descriptors!Z$5:Z$53,MATCH(SingleSite_QSAR1_pkasolver!$A33,Descriptors!$B$5:$B$53,0))</f>
        <v>1.16669</v>
      </c>
    </row>
    <row r="34" spans="1:33" x14ac:dyDescent="0.3">
      <c r="A34" s="2" t="s">
        <v>368</v>
      </c>
      <c r="B34" t="s">
        <v>190</v>
      </c>
      <c r="C34" s="39" t="s">
        <v>191</v>
      </c>
      <c r="D34" s="2" t="s">
        <v>192</v>
      </c>
      <c r="E34" t="s">
        <v>418</v>
      </c>
      <c r="G34" s="10">
        <v>5.9854334657164827</v>
      </c>
      <c r="H34" t="s">
        <v>223</v>
      </c>
      <c r="I34">
        <v>-3.4350767534233011</v>
      </c>
      <c r="J34" s="10">
        <f t="shared" si="2"/>
        <v>-8.4350767534233011</v>
      </c>
      <c r="L34" s="10">
        <f t="shared" si="3"/>
        <v>-2.0403069999999932</v>
      </c>
      <c r="M34">
        <f t="shared" si="0"/>
        <v>9.1136637252056032E-3</v>
      </c>
      <c r="N34">
        <f t="shared" si="1"/>
        <v>8.8027571061773146E-4</v>
      </c>
      <c r="O34" s="10">
        <f t="shared" si="11"/>
        <v>8.8027571061773146E-4</v>
      </c>
      <c r="P34" s="10" t="s">
        <v>159</v>
      </c>
      <c r="R34">
        <f t="shared" si="4"/>
        <v>2.9596930000000068</v>
      </c>
      <c r="S34">
        <f>$S$3*INDEX(Descriptors!I$5:I$53,MATCH(SingleSite_QSAR1_pkasolver!$A34,Descriptors!$B$5:$B$53,0))</f>
        <v>11.89212</v>
      </c>
      <c r="T34">
        <f>$T$3*INDEX(Descriptors!M$5:M$53,MATCH(SingleSite_QSAR1_pkasolver!$A34,Descriptors!$B$5:$B$53,0))</f>
        <v>-3.9967199999999998</v>
      </c>
      <c r="U34">
        <f>$U$3*INDEX(Descriptors!V$5:V$53,MATCH(SingleSite_QSAR1_pkasolver!$A34,Descriptors!$B$5:$B$53,0))</f>
        <v>-2.3049600000000003</v>
      </c>
      <c r="V34">
        <f>$V$3*INDEX(Descriptors!O$5:O$53,MATCH(SingleSite_QSAR1_pkasolver!$A34,Descriptors!$B$5:$B$53,0))</f>
        <v>-15.218112</v>
      </c>
      <c r="W34">
        <f>$W$3*INDEX(Descriptors!X$5:X$53,MATCH(SingleSite_QSAR1_pkasolver!$A34,Descriptors!$B$5:$B$53,0))</f>
        <v>-11.551264999999999</v>
      </c>
      <c r="X34">
        <f>$X$3*INDEX(Descriptors!Y$5:Y$53,MATCH(SingleSite_QSAR1_pkasolver!$A34,Descriptors!$B$5:$B$53,0))</f>
        <v>8.6701560000000004</v>
      </c>
      <c r="Y34">
        <f>$Y$3*INDEX(Descriptors!AA$5:AA$53,MATCH(SingleSite_QSAR1_pkasolver!$A34,Descriptors!$B$5:$B$53,0))</f>
        <v>24.389540000000004</v>
      </c>
      <c r="Z34">
        <f>$Z$3*INDEX(Descriptors!AB$5:AB$53,MATCH(SingleSite_QSAR1_pkasolver!$A34,Descriptors!$B$5:$B$53,0))</f>
        <v>-1.2536160000000001</v>
      </c>
      <c r="AA34">
        <f>$AA$3*INDEX(Descriptors!P$5:P$53,MATCH(SingleSite_QSAR1_pkasolver!$A34,Descriptors!$B$5:$B$53,0))</f>
        <v>-6.0139999999999999E-2</v>
      </c>
      <c r="AB34">
        <f>$AB$3*INDEX(Descriptors!Q$5:Q$53,MATCH(SingleSite_QSAR1_pkasolver!$A34,Descriptors!$B$5:$B$53,0))</f>
        <v>0.48971999999999999</v>
      </c>
      <c r="AC34">
        <f>$AC$3*INDEX(Descriptors!R$5:R$53,MATCH(SingleSite_QSAR1_pkasolver!$A34,Descriptors!$B$5:$B$53,0))</f>
        <v>-0.28560000000000002</v>
      </c>
      <c r="AD34">
        <f>$AD$3*INDEX(Descriptors!AC$5:AC$53,MATCH(SingleSite_QSAR1_pkasolver!$A34,Descriptors!$B$5:$B$53,0))</f>
        <v>0</v>
      </c>
      <c r="AE34">
        <f>$AE$3*INDEX(Descriptors!AD$5:AD$53,MATCH(SingleSite_QSAR1_pkasolver!$A34,Descriptors!$B$5:$B$53,0))</f>
        <v>1.5790499999999998</v>
      </c>
      <c r="AF34">
        <f>$AF$3*INDEX(Descriptors!AE$5:AE$53,MATCH(SingleSite_QSAR1_pkasolver!$A34,Descriptors!$B$5:$B$53,0))</f>
        <v>-1.6475300000000002</v>
      </c>
      <c r="AG34">
        <f>$AG$3*INDEX(Descriptors!Z$5:Z$53,MATCH(SingleSite_QSAR1_pkasolver!$A34,Descriptors!$B$5:$B$53,0))</f>
        <v>0.95304999999999995</v>
      </c>
    </row>
    <row r="35" spans="1:33" x14ac:dyDescent="0.3">
      <c r="A35" t="s">
        <v>193</v>
      </c>
      <c r="B35" t="s">
        <v>194</v>
      </c>
      <c r="C35" s="38" t="s">
        <v>191</v>
      </c>
      <c r="D35" t="s">
        <v>195</v>
      </c>
      <c r="E35" t="s">
        <v>418</v>
      </c>
      <c r="G35" s="10">
        <v>346.1724579052443</v>
      </c>
      <c r="H35" t="s">
        <v>159</v>
      </c>
      <c r="I35">
        <v>-2.6349807931083289</v>
      </c>
      <c r="J35" s="10">
        <f t="shared" si="2"/>
        <v>-7.6349807931083289</v>
      </c>
      <c r="L35" s="10">
        <f t="shared" si="3"/>
        <v>-1.6139499999999956</v>
      </c>
      <c r="M35">
        <f t="shared" si="0"/>
        <v>2.4324840430283011E-2</v>
      </c>
      <c r="N35">
        <f t="shared" si="1"/>
        <v>3.2980840450031536E-4</v>
      </c>
      <c r="O35" s="10">
        <f t="shared" si="11"/>
        <v>3.2980840450031536E-4</v>
      </c>
      <c r="P35" s="10" t="s">
        <v>159</v>
      </c>
      <c r="R35">
        <f t="shared" si="4"/>
        <v>3.3860500000000044</v>
      </c>
      <c r="S35">
        <f>$S$3*INDEX(Descriptors!I$5:I$53,MATCH(SingleSite_QSAR1_pkasolver!$A35,Descriptors!$B$5:$B$53,0))</f>
        <v>11.89212</v>
      </c>
      <c r="T35">
        <f>$T$3*INDEX(Descriptors!M$5:M$53,MATCH(SingleSite_QSAR1_pkasolver!$A35,Descriptors!$B$5:$B$53,0))</f>
        <v>-3.9967199999999998</v>
      </c>
      <c r="U35">
        <f>$U$3*INDEX(Descriptors!V$5:V$53,MATCH(SingleSite_QSAR1_pkasolver!$A35,Descriptors!$B$5:$B$53,0))</f>
        <v>-2.2209600000000003</v>
      </c>
      <c r="V35">
        <f>$V$3*INDEX(Descriptors!O$5:O$53,MATCH(SingleSite_QSAR1_pkasolver!$A35,Descriptors!$B$5:$B$53,0))</f>
        <v>-15.218112</v>
      </c>
      <c r="W35">
        <f>$W$3*INDEX(Descriptors!X$5:X$53,MATCH(SingleSite_QSAR1_pkasolver!$A35,Descriptors!$B$5:$B$53,0))</f>
        <v>-11.799474</v>
      </c>
      <c r="X35">
        <f>$X$3*INDEX(Descriptors!Y$5:Y$53,MATCH(SingleSite_QSAR1_pkasolver!$A35,Descriptors!$B$5:$B$53,0))</f>
        <v>8.7116399999999992</v>
      </c>
      <c r="Y35">
        <f>$Y$3*INDEX(Descriptors!AA$5:AA$53,MATCH(SingleSite_QSAR1_pkasolver!$A35,Descriptors!$B$5:$B$53,0))</f>
        <v>24.462892000000004</v>
      </c>
      <c r="Z35">
        <f>$Z$3*INDEX(Descriptors!AB$5:AB$53,MATCH(SingleSite_QSAR1_pkasolver!$A35,Descriptors!$B$5:$B$53,0))</f>
        <v>-1.2536160000000001</v>
      </c>
      <c r="AA35">
        <f>$AA$3*INDEX(Descriptors!P$5:P$53,MATCH(SingleSite_QSAR1_pkasolver!$A35,Descriptors!$B$5:$B$53,0))</f>
        <v>-6.0139999999999999E-2</v>
      </c>
      <c r="AB35">
        <f>$AB$3*INDEX(Descriptors!Q$5:Q$53,MATCH(SingleSite_QSAR1_pkasolver!$A35,Descriptors!$B$5:$B$53,0))</f>
        <v>0.48971999999999999</v>
      </c>
      <c r="AC35">
        <f>$AC$3*INDEX(Descriptors!R$5:R$53,MATCH(SingleSite_QSAR1_pkasolver!$A35,Descriptors!$B$5:$B$53,0))</f>
        <v>-0.28560000000000002</v>
      </c>
      <c r="AD35">
        <f>$AD$3*INDEX(Descriptors!AC$5:AC$53,MATCH(SingleSite_QSAR1_pkasolver!$A35,Descriptors!$B$5:$B$53,0))</f>
        <v>0</v>
      </c>
      <c r="AE35">
        <f>$AE$3*INDEX(Descriptors!AD$5:AD$53,MATCH(SingleSite_QSAR1_pkasolver!$A35,Descriptors!$B$5:$B$53,0))</f>
        <v>2.1829499999999999</v>
      </c>
      <c r="AF35">
        <f>$AF$3*INDEX(Descriptors!AE$5:AE$53,MATCH(SingleSite_QSAR1_pkasolver!$A35,Descriptors!$B$5:$B$53,0))</f>
        <v>-2.1446700000000001</v>
      </c>
      <c r="AG35">
        <f>$AG$3*INDEX(Descriptors!Z$5:Z$53,MATCH(SingleSite_QSAR1_pkasolver!$A35,Descriptors!$B$5:$B$53,0))</f>
        <v>1.32202</v>
      </c>
    </row>
    <row r="36" spans="1:33" x14ac:dyDescent="0.3">
      <c r="A36" t="s">
        <v>328</v>
      </c>
      <c r="B36" t="s">
        <v>228</v>
      </c>
      <c r="C36" s="38" t="s">
        <v>191</v>
      </c>
      <c r="D36" t="s">
        <v>229</v>
      </c>
      <c r="E36" t="s">
        <v>418</v>
      </c>
      <c r="G36" s="10">
        <v>15.000000000000023</v>
      </c>
      <c r="H36" t="s">
        <v>159</v>
      </c>
      <c r="I36">
        <v>-1.2717795404894361</v>
      </c>
      <c r="J36" s="10">
        <f t="shared" si="2"/>
        <v>-6.2717795404894359</v>
      </c>
      <c r="L36" s="10">
        <f t="shared" si="3"/>
        <v>-1.5986820000000037</v>
      </c>
      <c r="M36">
        <f t="shared" si="0"/>
        <v>2.5195211014341419E-2</v>
      </c>
      <c r="N36">
        <f t="shared" si="1"/>
        <v>3.1841514673045917E-4</v>
      </c>
      <c r="O36" s="10">
        <f t="shared" si="11"/>
        <v>3.1841514673045917E-4</v>
      </c>
      <c r="P36" s="10" t="s">
        <v>159</v>
      </c>
      <c r="R36">
        <f t="shared" si="4"/>
        <v>3.4013179999999963</v>
      </c>
      <c r="S36">
        <f>$S$3*INDEX(Descriptors!I$5:I$53,MATCH(SingleSite_QSAR1_pkasolver!$A36,Descriptors!$B$5:$B$53,0))</f>
        <v>11.89212</v>
      </c>
      <c r="T36">
        <f>$T$3*INDEX(Descriptors!M$5:M$53,MATCH(SingleSite_QSAR1_pkasolver!$A36,Descriptors!$B$5:$B$53,0))</f>
        <v>-3.9967199999999998</v>
      </c>
      <c r="U36">
        <f>$U$3*INDEX(Descriptors!V$5:V$53,MATCH(SingleSite_QSAR1_pkasolver!$A36,Descriptors!$B$5:$B$53,0))</f>
        <v>-2.17056</v>
      </c>
      <c r="V36">
        <f>$V$3*INDEX(Descriptors!O$5:O$53,MATCH(SingleSite_QSAR1_pkasolver!$A36,Descriptors!$B$5:$B$53,0))</f>
        <v>-15.218112</v>
      </c>
      <c r="W36">
        <f>$W$3*INDEX(Descriptors!X$5:X$53,MATCH(SingleSite_QSAR1_pkasolver!$A36,Descriptors!$B$5:$B$53,0))</f>
        <v>-11.914032000000001</v>
      </c>
      <c r="X36">
        <f>$X$3*INDEX(Descriptors!Y$5:Y$53,MATCH(SingleSite_QSAR1_pkasolver!$A36,Descriptors!$B$5:$B$53,0))</f>
        <v>8.7669519999999999</v>
      </c>
      <c r="Y36">
        <f>$Y$3*INDEX(Descriptors!AA$5:AA$53,MATCH(SingleSite_QSAR1_pkasolver!$A36,Descriptors!$B$5:$B$53,0))</f>
        <v>24.517906</v>
      </c>
      <c r="Z36">
        <f>$Z$3*INDEX(Descriptors!AB$5:AB$53,MATCH(SingleSite_QSAR1_pkasolver!$A36,Descriptors!$B$5:$B$53,0))</f>
        <v>-1.2536160000000001</v>
      </c>
      <c r="AA36">
        <f>$AA$3*INDEX(Descriptors!P$5:P$53,MATCH(SingleSite_QSAR1_pkasolver!$A36,Descriptors!$B$5:$B$53,0))</f>
        <v>-6.0139999999999999E-2</v>
      </c>
      <c r="AB36">
        <f>$AB$3*INDEX(Descriptors!Q$5:Q$53,MATCH(SingleSite_QSAR1_pkasolver!$A36,Descriptors!$B$5:$B$53,0))</f>
        <v>0.48971999999999999</v>
      </c>
      <c r="AC36">
        <f>$AC$3*INDEX(Descriptors!R$5:R$53,MATCH(SingleSite_QSAR1_pkasolver!$A36,Descriptors!$B$5:$B$53,0))</f>
        <v>-0.28560000000000002</v>
      </c>
      <c r="AD36">
        <f>$AD$3*INDEX(Descriptors!AC$5:AC$53,MATCH(SingleSite_QSAR1_pkasolver!$A36,Descriptors!$B$5:$B$53,0))</f>
        <v>0</v>
      </c>
      <c r="AE36">
        <f>$AE$3*INDEX(Descriptors!AD$5:AD$53,MATCH(SingleSite_QSAR1_pkasolver!$A36,Descriptors!$B$5:$B$53,0))</f>
        <v>2.1833999999999998</v>
      </c>
      <c r="AF36">
        <f>$AF$3*INDEX(Descriptors!AE$5:AE$53,MATCH(SingleSite_QSAR1_pkasolver!$A36,Descriptors!$B$5:$B$53,0))</f>
        <v>-2.2558900000000004</v>
      </c>
      <c r="AG36">
        <f>$AG$3*INDEX(Descriptors!Z$5:Z$53,MATCH(SingleSite_QSAR1_pkasolver!$A36,Descriptors!$B$5:$B$53,0))</f>
        <v>1.4018900000000001</v>
      </c>
    </row>
    <row r="37" spans="1:33" x14ac:dyDescent="0.3">
      <c r="C37" s="4"/>
      <c r="D37" s="4"/>
      <c r="E37" s="4"/>
      <c r="F37" s="4"/>
      <c r="I37" t="s">
        <v>334</v>
      </c>
      <c r="M37"/>
      <c r="N37"/>
      <c r="O37"/>
      <c r="P37"/>
    </row>
    <row r="38" spans="1:33" x14ac:dyDescent="0.3">
      <c r="D38" s="4"/>
      <c r="E38" s="4"/>
      <c r="F38" s="4"/>
      <c r="I38" s="13" t="s">
        <v>330</v>
      </c>
      <c r="J38" s="10" t="s">
        <v>370</v>
      </c>
      <c r="L38" s="10" t="s">
        <v>96</v>
      </c>
      <c r="M38"/>
      <c r="N38"/>
      <c r="O38"/>
      <c r="P38"/>
    </row>
    <row r="39" spans="1:33" x14ac:dyDescent="0.3">
      <c r="A39" s="1" t="s">
        <v>196</v>
      </c>
      <c r="J39" s="10" t="s">
        <v>331</v>
      </c>
      <c r="L39" s="10" t="s">
        <v>331</v>
      </c>
      <c r="M39"/>
      <c r="N39"/>
      <c r="O39"/>
      <c r="P39"/>
    </row>
    <row r="40" spans="1:33" x14ac:dyDescent="0.3">
      <c r="A40" t="s">
        <v>197</v>
      </c>
      <c r="B40" t="s">
        <v>198</v>
      </c>
      <c r="C40" s="40" t="s">
        <v>65</v>
      </c>
      <c r="D40" t="s">
        <v>167</v>
      </c>
      <c r="E40" t="s">
        <v>416</v>
      </c>
      <c r="G40" s="10">
        <v>1.3332975403460572</v>
      </c>
      <c r="H40" t="s">
        <v>134</v>
      </c>
      <c r="J40" s="10">
        <v>-2.0622528672676688</v>
      </c>
      <c r="L40" s="10">
        <f>R40-7</f>
        <v>-0.60570699999999711</v>
      </c>
      <c r="M40">
        <f t="shared" ref="M40:M73" si="12">10^(L40)</f>
        <v>0.24790940327791081</v>
      </c>
      <c r="N40">
        <f t="shared" ref="N40:N73" si="13">(LN(2)/(M40))/(60*60*24)</f>
        <v>3.2360760447004908E-5</v>
      </c>
      <c r="O40" s="15">
        <f t="shared" ref="O40:O55" si="14">N40*24*60</f>
        <v>4.6599495043687066E-2</v>
      </c>
      <c r="P40" t="s">
        <v>134</v>
      </c>
      <c r="R40">
        <f>-8.696+SUM(S40:AG40)</f>
        <v>6.3942930000000029</v>
      </c>
      <c r="S40">
        <f>$S$3*INDEX(Descriptors!I$5:I$53,MATCH(SingleSite_QSAR1_pkasolver!$A40,Descriptors!$B$5:$B$53,0))</f>
        <v>14.61082</v>
      </c>
      <c r="T40">
        <f>$T$3*INDEX(Descriptors!M$5:M$53,MATCH(SingleSite_QSAR1_pkasolver!$A40,Descriptors!$B$5:$B$53,0))</f>
        <v>-2.3868</v>
      </c>
      <c r="U40">
        <f>$U$3*INDEX(Descriptors!V$5:V$53,MATCH(SingleSite_QSAR1_pkasolver!$A40,Descriptors!$B$5:$B$53,0))</f>
        <v>-3.4272</v>
      </c>
      <c r="V40">
        <f>$V$3*INDEX(Descriptors!O$5:O$53,MATCH(SingleSite_QSAR1_pkasolver!$A40,Descriptors!$B$5:$B$53,0))</f>
        <v>-15.143071999999998</v>
      </c>
      <c r="W40">
        <f>$W$3*INDEX(Descriptors!X$5:X$53,MATCH(SingleSite_QSAR1_pkasolver!$A40,Descriptors!$B$5:$B$53,0))</f>
        <v>-8.7255009999999995</v>
      </c>
      <c r="X40">
        <f>$X$3*INDEX(Descriptors!Y$5:Y$53,MATCH(SingleSite_QSAR1_pkasolver!$A40,Descriptors!$B$5:$B$53,0))</f>
        <v>6.9139999999999997</v>
      </c>
      <c r="Y40">
        <f>$Y$3*INDEX(Descriptors!AA$5:AA$53,MATCH(SingleSite_QSAR1_pkasolver!$A40,Descriptors!$B$5:$B$53,0))</f>
        <v>23.931090000000001</v>
      </c>
      <c r="Z40">
        <f>$Z$3*INDEX(Descriptors!AB$5:AB$53,MATCH(SingleSite_QSAR1_pkasolver!$A40,Descriptors!$B$5:$B$53,0))</f>
        <v>-1.619254</v>
      </c>
      <c r="AA40">
        <f>$AA$3*INDEX(Descriptors!P$5:P$53,MATCH(SingleSite_QSAR1_pkasolver!$A40,Descriptors!$B$5:$B$53,0))</f>
        <v>2.4251300000000002</v>
      </c>
      <c r="AB40">
        <f>$AB$3*INDEX(Descriptors!Q$5:Q$53,MATCH(SingleSite_QSAR1_pkasolver!$A40,Descriptors!$B$5:$B$53,0))</f>
        <v>-1.56948</v>
      </c>
      <c r="AC40">
        <f>$AC$3*INDEX(Descriptors!R$5:R$53,MATCH(SingleSite_QSAR1_pkasolver!$A40,Descriptors!$B$5:$B$53,0))</f>
        <v>-0.15540000000000001</v>
      </c>
      <c r="AD40">
        <f>$AD$3*INDEX(Descriptors!AC$5:AC$53,MATCH(SingleSite_QSAR1_pkasolver!$A40,Descriptors!$B$5:$B$53,0))</f>
        <v>0</v>
      </c>
      <c r="AE40">
        <f>$AE$3*INDEX(Descriptors!AD$5:AD$53,MATCH(SingleSite_QSAR1_pkasolver!$A40,Descriptors!$B$5:$B$53,0))</f>
        <v>0.55034999999999989</v>
      </c>
      <c r="AF40">
        <f>$AF$3*INDEX(Descriptors!AE$5:AE$53,MATCH(SingleSite_QSAR1_pkasolver!$A40,Descriptors!$B$5:$B$53,0))</f>
        <v>-0.47168000000000004</v>
      </c>
      <c r="AG40">
        <f>$AG$3*INDEX(Descriptors!Z$5:Z$53,MATCH(SingleSite_QSAR1_pkasolver!$A40,Descriptors!$B$5:$B$53,0))</f>
        <v>0.15729000000000001</v>
      </c>
    </row>
    <row r="41" spans="1:33" x14ac:dyDescent="0.3">
      <c r="A41" t="s">
        <v>197</v>
      </c>
      <c r="B41" t="s">
        <v>198</v>
      </c>
      <c r="C41" s="40" t="s">
        <v>65</v>
      </c>
      <c r="D41" t="s">
        <v>167</v>
      </c>
      <c r="E41" s="2" t="s">
        <v>416</v>
      </c>
      <c r="G41" s="10">
        <v>1.5003185726405739</v>
      </c>
      <c r="H41" t="s">
        <v>134</v>
      </c>
      <c r="J41" s="10">
        <v>-2.1135092748275182</v>
      </c>
      <c r="L41" s="10">
        <f t="shared" ref="L41:L73" si="15">R41-7</f>
        <v>-0.60570699999999711</v>
      </c>
      <c r="M41">
        <f t="shared" si="12"/>
        <v>0.24790940327791081</v>
      </c>
      <c r="N41">
        <f t="shared" si="13"/>
        <v>3.2360760447004908E-5</v>
      </c>
      <c r="O41" s="15">
        <f t="shared" si="14"/>
        <v>4.6599495043687066E-2</v>
      </c>
      <c r="P41" t="s">
        <v>134</v>
      </c>
      <c r="R41">
        <f t="shared" ref="R41:R73" si="16">-8.696+SUM(S41:AG41)</f>
        <v>6.3942930000000029</v>
      </c>
      <c r="S41">
        <f>$S$3*INDEX(Descriptors!I$5:I$53,MATCH(SingleSite_QSAR1_pkasolver!$A41,Descriptors!$B$5:$B$53,0))</f>
        <v>14.61082</v>
      </c>
      <c r="T41">
        <f>$T$3*INDEX(Descriptors!M$5:M$53,MATCH(SingleSite_QSAR1_pkasolver!$A41,Descriptors!$B$5:$B$53,0))</f>
        <v>-2.3868</v>
      </c>
      <c r="U41">
        <f>$U$3*INDEX(Descriptors!V$5:V$53,MATCH(SingleSite_QSAR1_pkasolver!$A41,Descriptors!$B$5:$B$53,0))</f>
        <v>-3.4272</v>
      </c>
      <c r="V41">
        <f>$V$3*INDEX(Descriptors!O$5:O$53,MATCH(SingleSite_QSAR1_pkasolver!$A41,Descriptors!$B$5:$B$53,0))</f>
        <v>-15.143071999999998</v>
      </c>
      <c r="W41">
        <f>$W$3*INDEX(Descriptors!X$5:X$53,MATCH(SingleSite_QSAR1_pkasolver!$A41,Descriptors!$B$5:$B$53,0))</f>
        <v>-8.7255009999999995</v>
      </c>
      <c r="X41">
        <f>$X$3*INDEX(Descriptors!Y$5:Y$53,MATCH(SingleSite_QSAR1_pkasolver!$A41,Descriptors!$B$5:$B$53,0))</f>
        <v>6.9139999999999997</v>
      </c>
      <c r="Y41">
        <f>$Y$3*INDEX(Descriptors!AA$5:AA$53,MATCH(SingleSite_QSAR1_pkasolver!$A41,Descriptors!$B$5:$B$53,0))</f>
        <v>23.931090000000001</v>
      </c>
      <c r="Z41">
        <f>$Z$3*INDEX(Descriptors!AB$5:AB$53,MATCH(SingleSite_QSAR1_pkasolver!$A41,Descriptors!$B$5:$B$53,0))</f>
        <v>-1.619254</v>
      </c>
      <c r="AA41">
        <f>$AA$3*INDEX(Descriptors!P$5:P$53,MATCH(SingleSite_QSAR1_pkasolver!$A41,Descriptors!$B$5:$B$53,0))</f>
        <v>2.4251300000000002</v>
      </c>
      <c r="AB41">
        <f>$AB$3*INDEX(Descriptors!Q$5:Q$53,MATCH(SingleSite_QSAR1_pkasolver!$A41,Descriptors!$B$5:$B$53,0))</f>
        <v>-1.56948</v>
      </c>
      <c r="AC41">
        <f>$AC$3*INDEX(Descriptors!R$5:R$53,MATCH(SingleSite_QSAR1_pkasolver!$A41,Descriptors!$B$5:$B$53,0))</f>
        <v>-0.15540000000000001</v>
      </c>
      <c r="AD41">
        <f>$AD$3*INDEX(Descriptors!AC$5:AC$53,MATCH(SingleSite_QSAR1_pkasolver!$A41,Descriptors!$B$5:$B$53,0))</f>
        <v>0</v>
      </c>
      <c r="AE41">
        <f>$AE$3*INDEX(Descriptors!AD$5:AD$53,MATCH(SingleSite_QSAR1_pkasolver!$A41,Descriptors!$B$5:$B$53,0))</f>
        <v>0.55034999999999989</v>
      </c>
      <c r="AF41">
        <f>$AF$3*INDEX(Descriptors!AE$5:AE$53,MATCH(SingleSite_QSAR1_pkasolver!$A41,Descriptors!$B$5:$B$53,0))</f>
        <v>-0.47168000000000004</v>
      </c>
      <c r="AG41">
        <f>$AG$3*INDEX(Descriptors!Z$5:Z$53,MATCH(SingleSite_QSAR1_pkasolver!$A41,Descriptors!$B$5:$B$53,0))</f>
        <v>0.15729000000000001</v>
      </c>
    </row>
    <row r="42" spans="1:33" x14ac:dyDescent="0.3">
      <c r="A42" s="2" t="s">
        <v>197</v>
      </c>
      <c r="B42" s="2" t="s">
        <v>198</v>
      </c>
      <c r="C42" s="43" t="s">
        <v>65</v>
      </c>
      <c r="D42" s="2" t="s">
        <v>167</v>
      </c>
      <c r="E42" t="s">
        <v>416</v>
      </c>
      <c r="F42" s="2"/>
      <c r="G42" s="10">
        <v>3.5220893321135418</v>
      </c>
      <c r="H42" t="s">
        <v>134</v>
      </c>
      <c r="J42" s="10">
        <v>-2.4841261562883208</v>
      </c>
      <c r="L42" s="10">
        <f t="shared" si="15"/>
        <v>-0.60570699999999711</v>
      </c>
      <c r="M42">
        <f t="shared" si="12"/>
        <v>0.24790940327791081</v>
      </c>
      <c r="N42">
        <f t="shared" si="13"/>
        <v>3.2360760447004908E-5</v>
      </c>
      <c r="O42" s="15">
        <f t="shared" si="14"/>
        <v>4.6599495043687066E-2</v>
      </c>
      <c r="P42" t="s">
        <v>134</v>
      </c>
      <c r="R42">
        <f t="shared" si="16"/>
        <v>6.3942930000000029</v>
      </c>
      <c r="S42">
        <f>$S$3*INDEX(Descriptors!I$5:I$53,MATCH(SingleSite_QSAR1_pkasolver!$A42,Descriptors!$B$5:$B$53,0))</f>
        <v>14.61082</v>
      </c>
      <c r="T42">
        <f>$T$3*INDEX(Descriptors!M$5:M$53,MATCH(SingleSite_QSAR1_pkasolver!$A42,Descriptors!$B$5:$B$53,0))</f>
        <v>-2.3868</v>
      </c>
      <c r="U42">
        <f>$U$3*INDEX(Descriptors!V$5:V$53,MATCH(SingleSite_QSAR1_pkasolver!$A42,Descriptors!$B$5:$B$53,0))</f>
        <v>-3.4272</v>
      </c>
      <c r="V42">
        <f>$V$3*INDEX(Descriptors!O$5:O$53,MATCH(SingleSite_QSAR1_pkasolver!$A42,Descriptors!$B$5:$B$53,0))</f>
        <v>-15.143071999999998</v>
      </c>
      <c r="W42">
        <f>$W$3*INDEX(Descriptors!X$5:X$53,MATCH(SingleSite_QSAR1_pkasolver!$A42,Descriptors!$B$5:$B$53,0))</f>
        <v>-8.7255009999999995</v>
      </c>
      <c r="X42">
        <f>$X$3*INDEX(Descriptors!Y$5:Y$53,MATCH(SingleSite_QSAR1_pkasolver!$A42,Descriptors!$B$5:$B$53,0))</f>
        <v>6.9139999999999997</v>
      </c>
      <c r="Y42">
        <f>$Y$3*INDEX(Descriptors!AA$5:AA$53,MATCH(SingleSite_QSAR1_pkasolver!$A42,Descriptors!$B$5:$B$53,0))</f>
        <v>23.931090000000001</v>
      </c>
      <c r="Z42">
        <f>$Z$3*INDEX(Descriptors!AB$5:AB$53,MATCH(SingleSite_QSAR1_pkasolver!$A42,Descriptors!$B$5:$B$53,0))</f>
        <v>-1.619254</v>
      </c>
      <c r="AA42">
        <f>$AA$3*INDEX(Descriptors!P$5:P$53,MATCH(SingleSite_QSAR1_pkasolver!$A42,Descriptors!$B$5:$B$53,0))</f>
        <v>2.4251300000000002</v>
      </c>
      <c r="AB42">
        <f>$AB$3*INDEX(Descriptors!Q$5:Q$53,MATCH(SingleSite_QSAR1_pkasolver!$A42,Descriptors!$B$5:$B$53,0))</f>
        <v>-1.56948</v>
      </c>
      <c r="AC42">
        <f>$AC$3*INDEX(Descriptors!R$5:R$53,MATCH(SingleSite_QSAR1_pkasolver!$A42,Descriptors!$B$5:$B$53,0))</f>
        <v>-0.15540000000000001</v>
      </c>
      <c r="AD42">
        <f>$AD$3*INDEX(Descriptors!AC$5:AC$53,MATCH(SingleSite_QSAR1_pkasolver!$A42,Descriptors!$B$5:$B$53,0))</f>
        <v>0</v>
      </c>
      <c r="AE42">
        <f>$AE$3*INDEX(Descriptors!AD$5:AD$53,MATCH(SingleSite_QSAR1_pkasolver!$A42,Descriptors!$B$5:$B$53,0))</f>
        <v>0.55034999999999989</v>
      </c>
      <c r="AF42">
        <f>$AF$3*INDEX(Descriptors!AE$5:AE$53,MATCH(SingleSite_QSAR1_pkasolver!$A42,Descriptors!$B$5:$B$53,0))</f>
        <v>-0.47168000000000004</v>
      </c>
      <c r="AG42">
        <f>$AG$3*INDEX(Descriptors!Z$5:Z$53,MATCH(SingleSite_QSAR1_pkasolver!$A42,Descriptors!$B$5:$B$53,0))</f>
        <v>0.15729000000000001</v>
      </c>
    </row>
    <row r="43" spans="1:33" x14ac:dyDescent="0.3">
      <c r="A43" t="s">
        <v>199</v>
      </c>
      <c r="B43" t="s">
        <v>200</v>
      </c>
      <c r="C43" s="40" t="s">
        <v>65</v>
      </c>
      <c r="D43" s="50" t="s">
        <v>170</v>
      </c>
      <c r="E43" t="s">
        <v>416</v>
      </c>
      <c r="G43" s="10">
        <v>3.5322820423419121</v>
      </c>
      <c r="H43" t="s">
        <v>134</v>
      </c>
      <c r="J43" s="10">
        <v>-2.4853811627668039</v>
      </c>
      <c r="L43" s="10">
        <f t="shared" si="15"/>
        <v>-0.67131199999999858</v>
      </c>
      <c r="M43">
        <f t="shared" si="12"/>
        <v>0.21315130700205873</v>
      </c>
      <c r="N43">
        <f t="shared" si="13"/>
        <v>3.7637755662267263E-5</v>
      </c>
      <c r="O43" s="15">
        <f t="shared" si="14"/>
        <v>5.4198368153664855E-2</v>
      </c>
      <c r="P43" t="s">
        <v>134</v>
      </c>
      <c r="R43">
        <f t="shared" si="16"/>
        <v>6.3286880000000014</v>
      </c>
      <c r="S43">
        <f>$S$3*INDEX(Descriptors!I$5:I$53,MATCH(SingleSite_QSAR1_pkasolver!$A43,Descriptors!$B$5:$B$53,0))</f>
        <v>14.628359999999999</v>
      </c>
      <c r="T43">
        <f>$T$3*INDEX(Descriptors!M$5:M$53,MATCH(SingleSite_QSAR1_pkasolver!$A43,Descriptors!$B$5:$B$53,0))</f>
        <v>-2.3868</v>
      </c>
      <c r="U43">
        <f>$U$3*INDEX(Descriptors!V$5:V$53,MATCH(SingleSite_QSAR1_pkasolver!$A43,Descriptors!$B$5:$B$53,0))</f>
        <v>-3.2894399999999999</v>
      </c>
      <c r="V43">
        <f>$V$3*INDEX(Descriptors!O$5:O$53,MATCH(SingleSite_QSAR1_pkasolver!$A43,Descriptors!$B$5:$B$53,0))</f>
        <v>-15.143071999999998</v>
      </c>
      <c r="W43">
        <f>$W$3*INDEX(Descriptors!X$5:X$53,MATCH(SingleSite_QSAR1_pkasolver!$A43,Descriptors!$B$5:$B$53,0))</f>
        <v>-10.081104</v>
      </c>
      <c r="X43">
        <f>$X$3*INDEX(Descriptors!Y$5:Y$53,MATCH(SingleSite_QSAR1_pkasolver!$A43,Descriptors!$B$5:$B$53,0))</f>
        <v>7.7782499999999999</v>
      </c>
      <c r="Y43">
        <f>$Y$3*INDEX(Descriptors!AA$5:AA$53,MATCH(SingleSite_QSAR1_pkasolver!$A43,Descriptors!$B$5:$B$53,0))</f>
        <v>24.224498000000001</v>
      </c>
      <c r="Z43">
        <f>$Z$3*INDEX(Descriptors!AB$5:AB$53,MATCH(SingleSite_QSAR1_pkasolver!$A43,Descriptors!$B$5:$B$53,0))</f>
        <v>-1.619254</v>
      </c>
      <c r="AA43">
        <f>$AA$3*INDEX(Descriptors!P$5:P$53,MATCH(SingleSite_QSAR1_pkasolver!$A43,Descriptors!$B$5:$B$53,0))</f>
        <v>2.4251300000000002</v>
      </c>
      <c r="AB43">
        <f>$AB$3*INDEX(Descriptors!Q$5:Q$53,MATCH(SingleSite_QSAR1_pkasolver!$A43,Descriptors!$B$5:$B$53,0))</f>
        <v>-1.56948</v>
      </c>
      <c r="AC43">
        <f>$AC$3*INDEX(Descriptors!R$5:R$53,MATCH(SingleSite_QSAR1_pkasolver!$A43,Descriptors!$B$5:$B$53,0))</f>
        <v>-0.15540000000000001</v>
      </c>
      <c r="AD43">
        <f>$AD$3*INDEX(Descriptors!AC$5:AC$53,MATCH(SingleSite_QSAR1_pkasolver!$A43,Descriptors!$B$5:$B$53,0))</f>
        <v>0</v>
      </c>
      <c r="AE43">
        <f>$AE$3*INDEX(Descriptors!AD$5:AD$53,MATCH(SingleSite_QSAR1_pkasolver!$A43,Descriptors!$B$5:$B$53,0))</f>
        <v>0.55094999999999994</v>
      </c>
      <c r="AF43">
        <f>$AF$3*INDEX(Descriptors!AE$5:AE$53,MATCH(SingleSite_QSAR1_pkasolver!$A43,Descriptors!$B$5:$B$53,0))</f>
        <v>-0.58491000000000004</v>
      </c>
      <c r="AG43">
        <f>$AG$3*INDEX(Descriptors!Z$5:Z$53,MATCH(SingleSite_QSAR1_pkasolver!$A43,Descriptors!$B$5:$B$53,0))</f>
        <v>0.24696000000000001</v>
      </c>
    </row>
    <row r="44" spans="1:33" x14ac:dyDescent="0.3">
      <c r="A44" t="s">
        <v>199</v>
      </c>
      <c r="B44" t="s">
        <v>200</v>
      </c>
      <c r="C44" s="40" t="s">
        <v>65</v>
      </c>
      <c r="D44" s="50" t="s">
        <v>170</v>
      </c>
      <c r="E44" t="s">
        <v>416</v>
      </c>
      <c r="G44" s="10">
        <v>3.5113838934141106</v>
      </c>
      <c r="H44" t="s">
        <v>134</v>
      </c>
      <c r="J44" s="10">
        <v>-2.4828041020500256</v>
      </c>
      <c r="L44" s="10">
        <f t="shared" si="15"/>
        <v>-0.67131199999999858</v>
      </c>
      <c r="M44">
        <f t="shared" si="12"/>
        <v>0.21315130700205873</v>
      </c>
      <c r="N44">
        <f t="shared" si="13"/>
        <v>3.7637755662267263E-5</v>
      </c>
      <c r="O44" s="15">
        <f t="shared" si="14"/>
        <v>5.4198368153664855E-2</v>
      </c>
      <c r="P44" t="s">
        <v>134</v>
      </c>
      <c r="R44">
        <f t="shared" si="16"/>
        <v>6.3286880000000014</v>
      </c>
      <c r="S44">
        <f>$S$3*INDEX(Descriptors!I$5:I$53,MATCH(SingleSite_QSAR1_pkasolver!$A44,Descriptors!$B$5:$B$53,0))</f>
        <v>14.628359999999999</v>
      </c>
      <c r="T44">
        <f>$T$3*INDEX(Descriptors!M$5:M$53,MATCH(SingleSite_QSAR1_pkasolver!$A44,Descriptors!$B$5:$B$53,0))</f>
        <v>-2.3868</v>
      </c>
      <c r="U44">
        <f>$U$3*INDEX(Descriptors!V$5:V$53,MATCH(SingleSite_QSAR1_pkasolver!$A44,Descriptors!$B$5:$B$53,0))</f>
        <v>-3.2894399999999999</v>
      </c>
      <c r="V44">
        <f>$V$3*INDEX(Descriptors!O$5:O$53,MATCH(SingleSite_QSAR1_pkasolver!$A44,Descriptors!$B$5:$B$53,0))</f>
        <v>-15.143071999999998</v>
      </c>
      <c r="W44">
        <f>$W$3*INDEX(Descriptors!X$5:X$53,MATCH(SingleSite_QSAR1_pkasolver!$A44,Descriptors!$B$5:$B$53,0))</f>
        <v>-10.081104</v>
      </c>
      <c r="X44">
        <f>$X$3*INDEX(Descriptors!Y$5:Y$53,MATCH(SingleSite_QSAR1_pkasolver!$A44,Descriptors!$B$5:$B$53,0))</f>
        <v>7.7782499999999999</v>
      </c>
      <c r="Y44">
        <f>$Y$3*INDEX(Descriptors!AA$5:AA$53,MATCH(SingleSite_QSAR1_pkasolver!$A44,Descriptors!$B$5:$B$53,0))</f>
        <v>24.224498000000001</v>
      </c>
      <c r="Z44">
        <f>$Z$3*INDEX(Descriptors!AB$5:AB$53,MATCH(SingleSite_QSAR1_pkasolver!$A44,Descriptors!$B$5:$B$53,0))</f>
        <v>-1.619254</v>
      </c>
      <c r="AA44">
        <f>$AA$3*INDEX(Descriptors!P$5:P$53,MATCH(SingleSite_QSAR1_pkasolver!$A44,Descriptors!$B$5:$B$53,0))</f>
        <v>2.4251300000000002</v>
      </c>
      <c r="AB44">
        <f>$AB$3*INDEX(Descriptors!Q$5:Q$53,MATCH(SingleSite_QSAR1_pkasolver!$A44,Descriptors!$B$5:$B$53,0))</f>
        <v>-1.56948</v>
      </c>
      <c r="AC44">
        <f>$AC$3*INDEX(Descriptors!R$5:R$53,MATCH(SingleSite_QSAR1_pkasolver!$A44,Descriptors!$B$5:$B$53,0))</f>
        <v>-0.15540000000000001</v>
      </c>
      <c r="AD44">
        <f>$AD$3*INDEX(Descriptors!AC$5:AC$53,MATCH(SingleSite_QSAR1_pkasolver!$A44,Descriptors!$B$5:$B$53,0))</f>
        <v>0</v>
      </c>
      <c r="AE44">
        <f>$AE$3*INDEX(Descriptors!AD$5:AD$53,MATCH(SingleSite_QSAR1_pkasolver!$A44,Descriptors!$B$5:$B$53,0))</f>
        <v>0.55094999999999994</v>
      </c>
      <c r="AF44">
        <f>$AF$3*INDEX(Descriptors!AE$5:AE$53,MATCH(SingleSite_QSAR1_pkasolver!$A44,Descriptors!$B$5:$B$53,0))</f>
        <v>-0.58491000000000004</v>
      </c>
      <c r="AG44">
        <f>$AG$3*INDEX(Descriptors!Z$5:Z$53,MATCH(SingleSite_QSAR1_pkasolver!$A44,Descriptors!$B$5:$B$53,0))</f>
        <v>0.24696000000000001</v>
      </c>
    </row>
    <row r="45" spans="1:33" x14ac:dyDescent="0.3">
      <c r="A45" t="s">
        <v>199</v>
      </c>
      <c r="B45" t="s">
        <v>200</v>
      </c>
      <c r="C45" s="40" t="s">
        <v>65</v>
      </c>
      <c r="D45" s="50" t="s">
        <v>170</v>
      </c>
      <c r="E45" t="s">
        <v>416</v>
      </c>
      <c r="G45" s="10">
        <v>3.5371245498005921</v>
      </c>
      <c r="H45" t="s">
        <v>134</v>
      </c>
      <c r="J45" s="10">
        <v>-2.4859761418699016</v>
      </c>
      <c r="L45" s="10">
        <f t="shared" si="15"/>
        <v>-0.67131199999999858</v>
      </c>
      <c r="M45">
        <f t="shared" si="12"/>
        <v>0.21315130700205873</v>
      </c>
      <c r="N45">
        <f t="shared" si="13"/>
        <v>3.7637755662267263E-5</v>
      </c>
      <c r="O45" s="15">
        <f t="shared" si="14"/>
        <v>5.4198368153664855E-2</v>
      </c>
      <c r="P45" t="s">
        <v>134</v>
      </c>
      <c r="R45">
        <f t="shared" si="16"/>
        <v>6.3286880000000014</v>
      </c>
      <c r="S45">
        <f>$S$3*INDEX(Descriptors!I$5:I$53,MATCH(SingleSite_QSAR1_pkasolver!$A45,Descriptors!$B$5:$B$53,0))</f>
        <v>14.628359999999999</v>
      </c>
      <c r="T45">
        <f>$T$3*INDEX(Descriptors!M$5:M$53,MATCH(SingleSite_QSAR1_pkasolver!$A45,Descriptors!$B$5:$B$53,0))</f>
        <v>-2.3868</v>
      </c>
      <c r="U45">
        <f>$U$3*INDEX(Descriptors!V$5:V$53,MATCH(SingleSite_QSAR1_pkasolver!$A45,Descriptors!$B$5:$B$53,0))</f>
        <v>-3.2894399999999999</v>
      </c>
      <c r="V45">
        <f>$V$3*INDEX(Descriptors!O$5:O$53,MATCH(SingleSite_QSAR1_pkasolver!$A45,Descriptors!$B$5:$B$53,0))</f>
        <v>-15.143071999999998</v>
      </c>
      <c r="W45">
        <f>$W$3*INDEX(Descriptors!X$5:X$53,MATCH(SingleSite_QSAR1_pkasolver!$A45,Descriptors!$B$5:$B$53,0))</f>
        <v>-10.081104</v>
      </c>
      <c r="X45">
        <f>$X$3*INDEX(Descriptors!Y$5:Y$53,MATCH(SingleSite_QSAR1_pkasolver!$A45,Descriptors!$B$5:$B$53,0))</f>
        <v>7.7782499999999999</v>
      </c>
      <c r="Y45">
        <f>$Y$3*INDEX(Descriptors!AA$5:AA$53,MATCH(SingleSite_QSAR1_pkasolver!$A45,Descriptors!$B$5:$B$53,0))</f>
        <v>24.224498000000001</v>
      </c>
      <c r="Z45">
        <f>$Z$3*INDEX(Descriptors!AB$5:AB$53,MATCH(SingleSite_QSAR1_pkasolver!$A45,Descriptors!$B$5:$B$53,0))</f>
        <v>-1.619254</v>
      </c>
      <c r="AA45">
        <f>$AA$3*INDEX(Descriptors!P$5:P$53,MATCH(SingleSite_QSAR1_pkasolver!$A45,Descriptors!$B$5:$B$53,0))</f>
        <v>2.4251300000000002</v>
      </c>
      <c r="AB45">
        <f>$AB$3*INDEX(Descriptors!Q$5:Q$53,MATCH(SingleSite_QSAR1_pkasolver!$A45,Descriptors!$B$5:$B$53,0))</f>
        <v>-1.56948</v>
      </c>
      <c r="AC45">
        <f>$AC$3*INDEX(Descriptors!R$5:R$53,MATCH(SingleSite_QSAR1_pkasolver!$A45,Descriptors!$B$5:$B$53,0))</f>
        <v>-0.15540000000000001</v>
      </c>
      <c r="AD45">
        <f>$AD$3*INDEX(Descriptors!AC$5:AC$53,MATCH(SingleSite_QSAR1_pkasolver!$A45,Descriptors!$B$5:$B$53,0))</f>
        <v>0</v>
      </c>
      <c r="AE45">
        <f>$AE$3*INDEX(Descriptors!AD$5:AD$53,MATCH(SingleSite_QSAR1_pkasolver!$A45,Descriptors!$B$5:$B$53,0))</f>
        <v>0.55094999999999994</v>
      </c>
      <c r="AF45">
        <f>$AF$3*INDEX(Descriptors!AE$5:AE$53,MATCH(SingleSite_QSAR1_pkasolver!$A45,Descriptors!$B$5:$B$53,0))</f>
        <v>-0.58491000000000004</v>
      </c>
      <c r="AG45">
        <f>$AG$3*INDEX(Descriptors!Z$5:Z$53,MATCH(SingleSite_QSAR1_pkasolver!$A45,Descriptors!$B$5:$B$53,0))</f>
        <v>0.24696000000000001</v>
      </c>
    </row>
    <row r="46" spans="1:33" x14ac:dyDescent="0.3">
      <c r="A46" t="s">
        <v>369</v>
      </c>
      <c r="B46" t="s">
        <v>201</v>
      </c>
      <c r="C46" s="40" t="s">
        <v>65</v>
      </c>
      <c r="D46" t="s">
        <v>202</v>
      </c>
      <c r="E46" t="s">
        <v>416</v>
      </c>
      <c r="G46" s="10">
        <v>12.802572525581803</v>
      </c>
      <c r="H46" t="s">
        <v>134</v>
      </c>
      <c r="J46" s="10">
        <v>-3.0446230340965115</v>
      </c>
      <c r="L46" s="10">
        <f t="shared" si="15"/>
        <v>-0.92086299999999532</v>
      </c>
      <c r="M46">
        <f t="shared" si="12"/>
        <v>0.11998777498799353</v>
      </c>
      <c r="N46">
        <f t="shared" si="13"/>
        <v>6.6861284933729059E-5</v>
      </c>
      <c r="O46" s="15">
        <f t="shared" si="14"/>
        <v>9.6280250304569853E-2</v>
      </c>
      <c r="P46" t="s">
        <v>134</v>
      </c>
      <c r="R46">
        <f t="shared" si="16"/>
        <v>6.0791370000000047</v>
      </c>
      <c r="S46">
        <f>$S$3*INDEX(Descriptors!I$5:I$53,MATCH(SingleSite_QSAR1_pkasolver!$A46,Descriptors!$B$5:$B$53,0))</f>
        <v>14.628359999999999</v>
      </c>
      <c r="T46">
        <f>$T$3*INDEX(Descriptors!M$5:M$53,MATCH(SingleSite_QSAR1_pkasolver!$A46,Descriptors!$B$5:$B$53,0))</f>
        <v>-2.3868</v>
      </c>
      <c r="U46">
        <f>$U$3*INDEX(Descriptors!V$5:V$53,MATCH(SingleSite_QSAR1_pkasolver!$A46,Descriptors!$B$5:$B$53,0))</f>
        <v>-3.37344</v>
      </c>
      <c r="V46">
        <f>$V$3*INDEX(Descriptors!O$5:O$53,MATCH(SingleSite_QSAR1_pkasolver!$A46,Descriptors!$B$5:$B$53,0))</f>
        <v>-15.143071999999998</v>
      </c>
      <c r="W46">
        <f>$W$3*INDEX(Descriptors!X$5:X$53,MATCH(SingleSite_QSAR1_pkasolver!$A46,Descriptors!$B$5:$B$53,0))</f>
        <v>-11.360334999999999</v>
      </c>
      <c r="X46">
        <f>$X$3*INDEX(Descriptors!Y$5:Y$53,MATCH(SingleSite_QSAR1_pkasolver!$A46,Descriptors!$B$5:$B$53,0))</f>
        <v>8.6425000000000001</v>
      </c>
      <c r="Y46">
        <f>$Y$3*INDEX(Descriptors!AA$5:AA$53,MATCH(SingleSite_QSAR1_pkasolver!$A46,Descriptors!$B$5:$B$53,0))</f>
        <v>24.499568000000004</v>
      </c>
      <c r="Z46">
        <f>$Z$3*INDEX(Descriptors!AB$5:AB$53,MATCH(SingleSite_QSAR1_pkasolver!$A46,Descriptors!$B$5:$B$53,0))</f>
        <v>-1.619254</v>
      </c>
      <c r="AA46">
        <f>$AA$3*INDEX(Descriptors!P$5:P$53,MATCH(SingleSite_QSAR1_pkasolver!$A46,Descriptors!$B$5:$B$53,0))</f>
        <v>2.4251300000000002</v>
      </c>
      <c r="AB46">
        <f>$AB$3*INDEX(Descriptors!Q$5:Q$53,MATCH(SingleSite_QSAR1_pkasolver!$A46,Descriptors!$B$5:$B$53,0))</f>
        <v>-1.56948</v>
      </c>
      <c r="AC46">
        <f>$AC$3*INDEX(Descriptors!R$5:R$53,MATCH(SingleSite_QSAR1_pkasolver!$A46,Descriptors!$B$5:$B$53,0))</f>
        <v>-0.15540000000000001</v>
      </c>
      <c r="AD46">
        <f>$AD$3*INDEX(Descriptors!AC$5:AC$53,MATCH(SingleSite_QSAR1_pkasolver!$A46,Descriptors!$B$5:$B$53,0))</f>
        <v>0</v>
      </c>
      <c r="AE46">
        <f>$AE$3*INDEX(Descriptors!AD$5:AD$53,MATCH(SingleSite_QSAR1_pkasolver!$A46,Descriptors!$B$5:$B$53,0))</f>
        <v>0.55154999999999998</v>
      </c>
      <c r="AF46">
        <f>$AF$3*INDEX(Descriptors!AE$5:AE$53,MATCH(SingleSite_QSAR1_pkasolver!$A46,Descriptors!$B$5:$B$53,0))</f>
        <v>-0.70082000000000011</v>
      </c>
      <c r="AG46">
        <f>$AG$3*INDEX(Descriptors!Z$5:Z$53,MATCH(SingleSite_QSAR1_pkasolver!$A46,Descriptors!$B$5:$B$53,0))</f>
        <v>0.33663000000000004</v>
      </c>
    </row>
    <row r="47" spans="1:33" x14ac:dyDescent="0.3">
      <c r="A47" t="s">
        <v>230</v>
      </c>
      <c r="B47" t="s">
        <v>203</v>
      </c>
      <c r="C47" s="40" t="s">
        <v>65</v>
      </c>
      <c r="D47" t="s">
        <v>204</v>
      </c>
      <c r="E47" t="s">
        <v>416</v>
      </c>
      <c r="G47" s="10">
        <v>3.3063689208163765</v>
      </c>
      <c r="H47" t="s">
        <v>134</v>
      </c>
      <c r="J47" s="10">
        <v>-2.456677099353088</v>
      </c>
      <c r="L47" s="10">
        <f t="shared" si="15"/>
        <v>-0.60403700000000171</v>
      </c>
      <c r="M47">
        <f t="shared" si="12"/>
        <v>0.24886452875014514</v>
      </c>
      <c r="N47">
        <f t="shared" si="13"/>
        <v>3.2236562005551479E-5</v>
      </c>
      <c r="O47" s="15">
        <f t="shared" si="14"/>
        <v>4.642064928799413E-2</v>
      </c>
      <c r="P47" t="s">
        <v>134</v>
      </c>
      <c r="R47">
        <f t="shared" si="16"/>
        <v>6.3959629999999983</v>
      </c>
      <c r="S47">
        <f>$S$3*INDEX(Descriptors!I$5:I$53,MATCH(SingleSite_QSAR1_pkasolver!$A47,Descriptors!$B$5:$B$53,0))</f>
        <v>14.628359999999999</v>
      </c>
      <c r="T47">
        <f>$T$3*INDEX(Descriptors!M$5:M$53,MATCH(SingleSite_QSAR1_pkasolver!$A47,Descriptors!$B$5:$B$53,0))</f>
        <v>-2.3868</v>
      </c>
      <c r="U47">
        <f>$U$3*INDEX(Descriptors!V$5:V$53,MATCH(SingleSite_QSAR1_pkasolver!$A47,Descriptors!$B$5:$B$53,0))</f>
        <v>-3.2356800000000003</v>
      </c>
      <c r="V47">
        <f>$V$3*INDEX(Descriptors!O$5:O$53,MATCH(SingleSite_QSAR1_pkasolver!$A47,Descriptors!$B$5:$B$53,0))</f>
        <v>-15.143071999999998</v>
      </c>
      <c r="W47">
        <f>$W$3*INDEX(Descriptors!X$5:X$53,MATCH(SingleSite_QSAR1_pkasolver!$A47,Descriptors!$B$5:$B$53,0))</f>
        <v>-10.443871000000001</v>
      </c>
      <c r="X47">
        <f>$X$3*INDEX(Descriptors!Y$5:Y$53,MATCH(SingleSite_QSAR1_pkasolver!$A47,Descriptors!$B$5:$B$53,0))</f>
        <v>8.0340679999999995</v>
      </c>
      <c r="Y47">
        <f>$Y$3*INDEX(Descriptors!AA$5:AA$53,MATCH(SingleSite_QSAR1_pkasolver!$A47,Descriptors!$B$5:$B$53,0))</f>
        <v>24.371202</v>
      </c>
      <c r="Z47">
        <f>$Z$3*INDEX(Descriptors!AB$5:AB$53,MATCH(SingleSite_QSAR1_pkasolver!$A47,Descriptors!$B$5:$B$53,0))</f>
        <v>-1.619254</v>
      </c>
      <c r="AA47">
        <f>$AA$3*INDEX(Descriptors!P$5:P$53,MATCH(SingleSite_QSAR1_pkasolver!$A47,Descriptors!$B$5:$B$53,0))</f>
        <v>2.4251300000000002</v>
      </c>
      <c r="AB47">
        <f>$AB$3*INDEX(Descriptors!Q$5:Q$53,MATCH(SingleSite_QSAR1_pkasolver!$A47,Descriptors!$B$5:$B$53,0))</f>
        <v>-1.56948</v>
      </c>
      <c r="AC47">
        <f>$AC$3*INDEX(Descriptors!R$5:R$53,MATCH(SingleSite_QSAR1_pkasolver!$A47,Descriptors!$B$5:$B$53,0))</f>
        <v>-0.15540000000000001</v>
      </c>
      <c r="AD47">
        <f>$AD$3*INDEX(Descriptors!AC$5:AC$53,MATCH(SingleSite_QSAR1_pkasolver!$A47,Descriptors!$B$5:$B$53,0))</f>
        <v>0</v>
      </c>
      <c r="AE47">
        <f>$AE$3*INDEX(Descriptors!AD$5:AD$53,MATCH(SingleSite_QSAR1_pkasolver!$A47,Descriptors!$B$5:$B$53,0))</f>
        <v>0.55094999999999994</v>
      </c>
      <c r="AF47">
        <f>$AF$3*INDEX(Descriptors!AE$5:AE$53,MATCH(SingleSite_QSAR1_pkasolver!$A47,Descriptors!$B$5:$B$53,0))</f>
        <v>-0.70082000000000011</v>
      </c>
      <c r="AG47">
        <f>$AG$3*INDEX(Descriptors!Z$5:Z$53,MATCH(SingleSite_QSAR1_pkasolver!$A47,Descriptors!$B$5:$B$53,0))</f>
        <v>0.33663000000000004</v>
      </c>
    </row>
    <row r="48" spans="1:33" x14ac:dyDescent="0.3">
      <c r="A48" t="s">
        <v>205</v>
      </c>
      <c r="B48" t="s">
        <v>206</v>
      </c>
      <c r="C48" s="40" t="s">
        <v>65</v>
      </c>
      <c r="D48" t="s">
        <v>207</v>
      </c>
      <c r="E48" s="2" t="s">
        <v>416</v>
      </c>
      <c r="G48" s="10">
        <v>8.8620635430041652</v>
      </c>
      <c r="H48" t="s">
        <v>134</v>
      </c>
      <c r="J48" s="10">
        <v>-2.8848606490351294</v>
      </c>
      <c r="L48" s="10">
        <f t="shared" si="15"/>
        <v>-1.3451479999999947</v>
      </c>
      <c r="M48">
        <f t="shared" si="12"/>
        <v>4.5170198596885883E-2</v>
      </c>
      <c r="N48">
        <f t="shared" si="13"/>
        <v>1.7760685277548222E-4</v>
      </c>
      <c r="O48" s="15">
        <f t="shared" si="14"/>
        <v>0.25575386799669436</v>
      </c>
      <c r="P48" t="s">
        <v>134</v>
      </c>
      <c r="R48">
        <f t="shared" si="16"/>
        <v>5.6548520000000053</v>
      </c>
      <c r="S48">
        <f>$S$3*INDEX(Descriptors!I$5:I$53,MATCH(SingleSite_QSAR1_pkasolver!$A48,Descriptors!$B$5:$B$53,0))</f>
        <v>14.645899999999999</v>
      </c>
      <c r="T48">
        <f>$T$3*INDEX(Descriptors!M$5:M$53,MATCH(SingleSite_QSAR1_pkasolver!$A48,Descriptors!$B$5:$B$53,0))</f>
        <v>-2.3868</v>
      </c>
      <c r="U48">
        <f>$U$3*INDEX(Descriptors!V$5:V$53,MATCH(SingleSite_QSAR1_pkasolver!$A48,Descriptors!$B$5:$B$53,0))</f>
        <v>-3.5918399999999999</v>
      </c>
      <c r="V48">
        <f>$V$3*INDEX(Descriptors!O$5:O$53,MATCH(SingleSite_QSAR1_pkasolver!$A48,Descriptors!$B$5:$B$53,0))</f>
        <v>-15.143071999999998</v>
      </c>
      <c r="W48">
        <f>$W$3*INDEX(Descriptors!X$5:X$53,MATCH(SingleSite_QSAR1_pkasolver!$A48,Descriptors!$B$5:$B$53,0))</f>
        <v>-12.715938000000001</v>
      </c>
      <c r="X48">
        <f>$X$3*INDEX(Descriptors!Y$5:Y$53,MATCH(SingleSite_QSAR1_pkasolver!$A48,Descriptors!$B$5:$B$53,0))</f>
        <v>9.5067500000000003</v>
      </c>
      <c r="Y48">
        <f>$Y$3*INDEX(Descriptors!AA$5:AA$53,MATCH(SingleSite_QSAR1_pkasolver!$A48,Descriptors!$B$5:$B$53,0))</f>
        <v>24.792976000000003</v>
      </c>
      <c r="Z48">
        <f>$Z$3*INDEX(Descriptors!AB$5:AB$53,MATCH(SingleSite_QSAR1_pkasolver!$A48,Descriptors!$B$5:$B$53,0))</f>
        <v>-1.619254</v>
      </c>
      <c r="AA48">
        <f>$AA$3*INDEX(Descriptors!P$5:P$53,MATCH(SingleSite_QSAR1_pkasolver!$A48,Descriptors!$B$5:$B$53,0))</f>
        <v>2.4251300000000002</v>
      </c>
      <c r="AB48">
        <f>$AB$3*INDEX(Descriptors!Q$5:Q$53,MATCH(SingleSite_QSAR1_pkasolver!$A48,Descriptors!$B$5:$B$53,0))</f>
        <v>-1.56948</v>
      </c>
      <c r="AC48">
        <f>$AC$3*INDEX(Descriptors!R$5:R$53,MATCH(SingleSite_QSAR1_pkasolver!$A48,Descriptors!$B$5:$B$53,0))</f>
        <v>-0.15540000000000001</v>
      </c>
      <c r="AD48">
        <f>$AD$3*INDEX(Descriptors!AC$5:AC$53,MATCH(SingleSite_QSAR1_pkasolver!$A48,Descriptors!$B$5:$B$53,0))</f>
        <v>0</v>
      </c>
      <c r="AE48">
        <f>$AE$3*INDEX(Descriptors!AD$5:AD$53,MATCH(SingleSite_QSAR1_pkasolver!$A48,Descriptors!$B$5:$B$53,0))</f>
        <v>0.55199999999999994</v>
      </c>
      <c r="AF48">
        <f>$AF$3*INDEX(Descriptors!AE$5:AE$53,MATCH(SingleSite_QSAR1_pkasolver!$A48,Descriptors!$B$5:$B$53,0))</f>
        <v>-0.81740000000000002</v>
      </c>
      <c r="AG48">
        <f>$AG$3*INDEX(Descriptors!Z$5:Z$53,MATCH(SingleSite_QSAR1_pkasolver!$A48,Descriptors!$B$5:$B$53,0))</f>
        <v>0.42728000000000005</v>
      </c>
    </row>
    <row r="49" spans="1:33" x14ac:dyDescent="0.3">
      <c r="A49" t="s">
        <v>205</v>
      </c>
      <c r="B49" t="s">
        <v>206</v>
      </c>
      <c r="C49" s="40" t="s">
        <v>65</v>
      </c>
      <c r="D49" t="s">
        <v>207</v>
      </c>
      <c r="E49" t="s">
        <v>416</v>
      </c>
      <c r="G49" s="10">
        <v>8.1990440094623285</v>
      </c>
      <c r="H49" t="s">
        <v>134</v>
      </c>
      <c r="J49" s="10">
        <v>-2.8510890068906436</v>
      </c>
      <c r="L49" s="10">
        <f t="shared" si="15"/>
        <v>-1.3451479999999947</v>
      </c>
      <c r="M49">
        <f t="shared" si="12"/>
        <v>4.5170198596885883E-2</v>
      </c>
      <c r="N49">
        <f t="shared" si="13"/>
        <v>1.7760685277548222E-4</v>
      </c>
      <c r="O49" s="15">
        <f t="shared" si="14"/>
        <v>0.25575386799669436</v>
      </c>
      <c r="P49" t="s">
        <v>134</v>
      </c>
      <c r="R49">
        <f t="shared" si="16"/>
        <v>5.6548520000000053</v>
      </c>
      <c r="S49">
        <f>$S$3*INDEX(Descriptors!I$5:I$53,MATCH(SingleSite_QSAR1_pkasolver!$A49,Descriptors!$B$5:$B$53,0))</f>
        <v>14.645899999999999</v>
      </c>
      <c r="T49">
        <f>$T$3*INDEX(Descriptors!M$5:M$53,MATCH(SingleSite_QSAR1_pkasolver!$A49,Descriptors!$B$5:$B$53,0))</f>
        <v>-2.3868</v>
      </c>
      <c r="U49">
        <f>$U$3*INDEX(Descriptors!V$5:V$53,MATCH(SingleSite_QSAR1_pkasolver!$A49,Descriptors!$B$5:$B$53,0))</f>
        <v>-3.5918399999999999</v>
      </c>
      <c r="V49">
        <f>$V$3*INDEX(Descriptors!O$5:O$53,MATCH(SingleSite_QSAR1_pkasolver!$A49,Descriptors!$B$5:$B$53,0))</f>
        <v>-15.143071999999998</v>
      </c>
      <c r="W49">
        <f>$W$3*INDEX(Descriptors!X$5:X$53,MATCH(SingleSite_QSAR1_pkasolver!$A49,Descriptors!$B$5:$B$53,0))</f>
        <v>-12.715938000000001</v>
      </c>
      <c r="X49">
        <f>$X$3*INDEX(Descriptors!Y$5:Y$53,MATCH(SingleSite_QSAR1_pkasolver!$A49,Descriptors!$B$5:$B$53,0))</f>
        <v>9.5067500000000003</v>
      </c>
      <c r="Y49">
        <f>$Y$3*INDEX(Descriptors!AA$5:AA$53,MATCH(SingleSite_QSAR1_pkasolver!$A49,Descriptors!$B$5:$B$53,0))</f>
        <v>24.792976000000003</v>
      </c>
      <c r="Z49">
        <f>$Z$3*INDEX(Descriptors!AB$5:AB$53,MATCH(SingleSite_QSAR1_pkasolver!$A49,Descriptors!$B$5:$B$53,0))</f>
        <v>-1.619254</v>
      </c>
      <c r="AA49">
        <f>$AA$3*INDEX(Descriptors!P$5:P$53,MATCH(SingleSite_QSAR1_pkasolver!$A49,Descriptors!$B$5:$B$53,0))</f>
        <v>2.4251300000000002</v>
      </c>
      <c r="AB49">
        <f>$AB$3*INDEX(Descriptors!Q$5:Q$53,MATCH(SingleSite_QSAR1_pkasolver!$A49,Descriptors!$B$5:$B$53,0))</f>
        <v>-1.56948</v>
      </c>
      <c r="AC49">
        <f>$AC$3*INDEX(Descriptors!R$5:R$53,MATCH(SingleSite_QSAR1_pkasolver!$A49,Descriptors!$B$5:$B$53,0))</f>
        <v>-0.15540000000000001</v>
      </c>
      <c r="AD49">
        <f>$AD$3*INDEX(Descriptors!AC$5:AC$53,MATCH(SingleSite_QSAR1_pkasolver!$A49,Descriptors!$B$5:$B$53,0))</f>
        <v>0</v>
      </c>
      <c r="AE49">
        <f>$AE$3*INDEX(Descriptors!AD$5:AD$53,MATCH(SingleSite_QSAR1_pkasolver!$A49,Descriptors!$B$5:$B$53,0))</f>
        <v>0.55199999999999994</v>
      </c>
      <c r="AF49">
        <f>$AF$3*INDEX(Descriptors!AE$5:AE$53,MATCH(SingleSite_QSAR1_pkasolver!$A49,Descriptors!$B$5:$B$53,0))</f>
        <v>-0.81740000000000002</v>
      </c>
      <c r="AG49">
        <f>$AG$3*INDEX(Descriptors!Z$5:Z$53,MATCH(SingleSite_QSAR1_pkasolver!$A49,Descriptors!$B$5:$B$53,0))</f>
        <v>0.42728000000000005</v>
      </c>
    </row>
    <row r="50" spans="1:33" x14ac:dyDescent="0.3">
      <c r="A50" t="s">
        <v>205</v>
      </c>
      <c r="B50" t="s">
        <v>206</v>
      </c>
      <c r="C50" s="40" t="s">
        <v>65</v>
      </c>
      <c r="D50" t="s">
        <v>207</v>
      </c>
      <c r="E50" t="s">
        <v>416</v>
      </c>
      <c r="G50" s="10">
        <v>8.4750521896526045</v>
      </c>
      <c r="H50" t="s">
        <v>134</v>
      </c>
      <c r="J50" s="10">
        <v>-2.86546817062169</v>
      </c>
      <c r="L50" s="10">
        <f t="shared" si="15"/>
        <v>-1.3451479999999947</v>
      </c>
      <c r="M50">
        <f t="shared" si="12"/>
        <v>4.5170198596885883E-2</v>
      </c>
      <c r="N50">
        <f t="shared" si="13"/>
        <v>1.7760685277548222E-4</v>
      </c>
      <c r="O50" s="15">
        <f t="shared" si="14"/>
        <v>0.25575386799669436</v>
      </c>
      <c r="P50" t="s">
        <v>134</v>
      </c>
      <c r="R50">
        <f t="shared" si="16"/>
        <v>5.6548520000000053</v>
      </c>
      <c r="S50">
        <f>$S$3*INDEX(Descriptors!I$5:I$53,MATCH(SingleSite_QSAR1_pkasolver!$A50,Descriptors!$B$5:$B$53,0))</f>
        <v>14.645899999999999</v>
      </c>
      <c r="T50">
        <f>$T$3*INDEX(Descriptors!M$5:M$53,MATCH(SingleSite_QSAR1_pkasolver!$A50,Descriptors!$B$5:$B$53,0))</f>
        <v>-2.3868</v>
      </c>
      <c r="U50">
        <f>$U$3*INDEX(Descriptors!V$5:V$53,MATCH(SingleSite_QSAR1_pkasolver!$A50,Descriptors!$B$5:$B$53,0))</f>
        <v>-3.5918399999999999</v>
      </c>
      <c r="V50">
        <f>$V$3*INDEX(Descriptors!O$5:O$53,MATCH(SingleSite_QSAR1_pkasolver!$A50,Descriptors!$B$5:$B$53,0))</f>
        <v>-15.143071999999998</v>
      </c>
      <c r="W50">
        <f>$W$3*INDEX(Descriptors!X$5:X$53,MATCH(SingleSite_QSAR1_pkasolver!$A50,Descriptors!$B$5:$B$53,0))</f>
        <v>-12.715938000000001</v>
      </c>
      <c r="X50">
        <f>$X$3*INDEX(Descriptors!Y$5:Y$53,MATCH(SingleSite_QSAR1_pkasolver!$A50,Descriptors!$B$5:$B$53,0))</f>
        <v>9.5067500000000003</v>
      </c>
      <c r="Y50">
        <f>$Y$3*INDEX(Descriptors!AA$5:AA$53,MATCH(SingleSite_QSAR1_pkasolver!$A50,Descriptors!$B$5:$B$53,0))</f>
        <v>24.792976000000003</v>
      </c>
      <c r="Z50">
        <f>$Z$3*INDEX(Descriptors!AB$5:AB$53,MATCH(SingleSite_QSAR1_pkasolver!$A50,Descriptors!$B$5:$B$53,0))</f>
        <v>-1.619254</v>
      </c>
      <c r="AA50">
        <f>$AA$3*INDEX(Descriptors!P$5:P$53,MATCH(SingleSite_QSAR1_pkasolver!$A50,Descriptors!$B$5:$B$53,0))</f>
        <v>2.4251300000000002</v>
      </c>
      <c r="AB50">
        <f>$AB$3*INDEX(Descriptors!Q$5:Q$53,MATCH(SingleSite_QSAR1_pkasolver!$A50,Descriptors!$B$5:$B$53,0))</f>
        <v>-1.56948</v>
      </c>
      <c r="AC50">
        <f>$AC$3*INDEX(Descriptors!R$5:R$53,MATCH(SingleSite_QSAR1_pkasolver!$A50,Descriptors!$B$5:$B$53,0))</f>
        <v>-0.15540000000000001</v>
      </c>
      <c r="AD50">
        <f>$AD$3*INDEX(Descriptors!AC$5:AC$53,MATCH(SingleSite_QSAR1_pkasolver!$A50,Descriptors!$B$5:$B$53,0))</f>
        <v>0</v>
      </c>
      <c r="AE50">
        <f>$AE$3*INDEX(Descriptors!AD$5:AD$53,MATCH(SingleSite_QSAR1_pkasolver!$A50,Descriptors!$B$5:$B$53,0))</f>
        <v>0.55199999999999994</v>
      </c>
      <c r="AF50">
        <f>$AF$3*INDEX(Descriptors!AE$5:AE$53,MATCH(SingleSite_QSAR1_pkasolver!$A50,Descriptors!$B$5:$B$53,0))</f>
        <v>-0.81740000000000002</v>
      </c>
      <c r="AG50">
        <f>$AG$3*INDEX(Descriptors!Z$5:Z$53,MATCH(SingleSite_QSAR1_pkasolver!$A50,Descriptors!$B$5:$B$53,0))</f>
        <v>0.42728000000000005</v>
      </c>
    </row>
    <row r="51" spans="1:33" x14ac:dyDescent="0.3">
      <c r="A51" t="s">
        <v>208</v>
      </c>
      <c r="B51" t="s">
        <v>209</v>
      </c>
      <c r="C51" s="40" t="s">
        <v>65</v>
      </c>
      <c r="D51" t="s">
        <v>210</v>
      </c>
      <c r="E51" t="s">
        <v>416</v>
      </c>
      <c r="G51" s="10">
        <v>15.281843210974506</v>
      </c>
      <c r="H51" t="s">
        <v>138</v>
      </c>
      <c r="J51" s="10">
        <v>-1.3433502785399227</v>
      </c>
      <c r="L51" s="10">
        <f t="shared" si="15"/>
        <v>-1.2194529999999943</v>
      </c>
      <c r="M51">
        <f t="shared" si="12"/>
        <v>6.0331899648014213E-2</v>
      </c>
      <c r="N51">
        <f t="shared" si="13"/>
        <v>1.3297338321586333E-4</v>
      </c>
      <c r="O51" s="15">
        <f t="shared" si="14"/>
        <v>0.19148167183084319</v>
      </c>
      <c r="P51" t="s">
        <v>134</v>
      </c>
      <c r="R51">
        <f t="shared" si="16"/>
        <v>5.7805470000000057</v>
      </c>
      <c r="S51">
        <f>$S$3*INDEX(Descriptors!I$5:I$53,MATCH(SingleSite_QSAR1_pkasolver!$A51,Descriptors!$B$5:$B$53,0))</f>
        <v>14.33018</v>
      </c>
      <c r="T51">
        <f>$T$3*INDEX(Descriptors!M$5:M$53,MATCH(SingleSite_QSAR1_pkasolver!$A51,Descriptors!$B$5:$B$53,0))</f>
        <v>-2.3868</v>
      </c>
      <c r="U51">
        <f>$U$3*INDEX(Descriptors!V$5:V$53,MATCH(SingleSite_QSAR1_pkasolver!$A51,Descriptors!$B$5:$B$53,0))</f>
        <v>-2.9332800000000003</v>
      </c>
      <c r="V51">
        <f>$V$3*INDEX(Descriptors!O$5:O$53,MATCH(SingleSite_QSAR1_pkasolver!$A51,Descriptors!$B$5:$B$53,0))</f>
        <v>-15.143071999999998</v>
      </c>
      <c r="W51">
        <f>$W$3*INDEX(Descriptors!X$5:X$53,MATCH(SingleSite_QSAR1_pkasolver!$A51,Descriptors!$B$5:$B$53,0))</f>
        <v>-12.028589999999999</v>
      </c>
      <c r="X51">
        <f>$X$3*INDEX(Descriptors!Y$5:Y$53,MATCH(SingleSite_QSAR1_pkasolver!$A51,Descriptors!$B$5:$B$53,0))</f>
        <v>8.6148439999999997</v>
      </c>
      <c r="Y51">
        <f>$Y$3*INDEX(Descriptors!AA$5:AA$53,MATCH(SingleSite_QSAR1_pkasolver!$A51,Descriptors!$B$5:$B$53,0))</f>
        <v>24.792976000000003</v>
      </c>
      <c r="Z51">
        <f>$Z$3*INDEX(Descriptors!AB$5:AB$53,MATCH(SingleSite_QSAR1_pkasolver!$A51,Descriptors!$B$5:$B$53,0))</f>
        <v>-1.4961310000000001</v>
      </c>
      <c r="AA51">
        <f>$AA$3*INDEX(Descriptors!P$5:P$53,MATCH(SingleSite_QSAR1_pkasolver!$A51,Descriptors!$B$5:$B$53,0))</f>
        <v>2.4251300000000002</v>
      </c>
      <c r="AB51">
        <f>$AB$3*INDEX(Descriptors!Q$5:Q$53,MATCH(SingleSite_QSAR1_pkasolver!$A51,Descriptors!$B$5:$B$53,0))</f>
        <v>-1.56948</v>
      </c>
      <c r="AC51">
        <f>$AC$3*INDEX(Descriptors!R$5:R$53,MATCH(SingleSite_QSAR1_pkasolver!$A51,Descriptors!$B$5:$B$53,0))</f>
        <v>-0.15540000000000001</v>
      </c>
      <c r="AD51">
        <f>$AD$3*INDEX(Descriptors!AC$5:AC$53,MATCH(SingleSite_QSAR1_pkasolver!$A51,Descriptors!$B$5:$B$53,0))</f>
        <v>-0.85799999999999987</v>
      </c>
      <c r="AE51">
        <f>$AE$3*INDEX(Descriptors!AD$5:AD$53,MATCH(SingleSite_QSAR1_pkasolver!$A51,Descriptors!$B$5:$B$53,0))</f>
        <v>1.3851</v>
      </c>
      <c r="AF51">
        <f>$AF$3*INDEX(Descriptors!AE$5:AE$53,MATCH(SingleSite_QSAR1_pkasolver!$A51,Descriptors!$B$5:$B$53,0))</f>
        <v>-1.2207399999999999</v>
      </c>
      <c r="AG51">
        <f>$AG$3*INDEX(Descriptors!Z$5:Z$53,MATCH(SingleSite_QSAR1_pkasolver!$A51,Descriptors!$B$5:$B$53,0))</f>
        <v>0.71980999999999995</v>
      </c>
    </row>
    <row r="52" spans="1:33" x14ac:dyDescent="0.3">
      <c r="A52" t="s">
        <v>211</v>
      </c>
      <c r="B52" t="s">
        <v>212</v>
      </c>
      <c r="C52" s="40" t="s">
        <v>65</v>
      </c>
      <c r="D52" t="s">
        <v>213</v>
      </c>
      <c r="E52" t="s">
        <v>416</v>
      </c>
      <c r="G52" s="10">
        <v>36.972350473510488</v>
      </c>
      <c r="H52" t="s">
        <v>138</v>
      </c>
      <c r="J52" s="10">
        <v>-1.727051600164343</v>
      </c>
      <c r="L52" s="10">
        <f t="shared" si="15"/>
        <v>-1.6127109999999973</v>
      </c>
      <c r="M52">
        <f t="shared" si="12"/>
        <v>2.4394335923636268E-2</v>
      </c>
      <c r="N52">
        <f t="shared" si="13"/>
        <v>3.2886883402565476E-4</v>
      </c>
      <c r="O52" s="15">
        <f t="shared" si="14"/>
        <v>0.47357112099694287</v>
      </c>
      <c r="P52" t="s">
        <v>134</v>
      </c>
      <c r="R52">
        <f t="shared" si="16"/>
        <v>5.3872890000000027</v>
      </c>
      <c r="S52">
        <f>$S$3*INDEX(Descriptors!I$5:I$53,MATCH(SingleSite_QSAR1_pkasolver!$A52,Descriptors!$B$5:$B$53,0))</f>
        <v>14.645899999999999</v>
      </c>
      <c r="T52">
        <f>$T$3*INDEX(Descriptors!M$5:M$53,MATCH(SingleSite_QSAR1_pkasolver!$A52,Descriptors!$B$5:$B$53,0))</f>
        <v>-2.3868</v>
      </c>
      <c r="U52">
        <f>$U$3*INDEX(Descriptors!V$5:V$53,MATCH(SingleSite_QSAR1_pkasolver!$A52,Descriptors!$B$5:$B$53,0))</f>
        <v>-3.4305600000000007</v>
      </c>
      <c r="V52">
        <f>$V$3*INDEX(Descriptors!O$5:O$53,MATCH(SingleSite_QSAR1_pkasolver!$A52,Descriptors!$B$5:$B$53,0))</f>
        <v>-15.143071999999998</v>
      </c>
      <c r="W52">
        <f>$W$3*INDEX(Descriptors!X$5:X$53,MATCH(SingleSite_QSAR1_pkasolver!$A52,Descriptors!$B$5:$B$53,0))</f>
        <v>-12.028589999999999</v>
      </c>
      <c r="X52">
        <f>$X$3*INDEX(Descriptors!Y$5:Y$53,MATCH(SingleSite_QSAR1_pkasolver!$A52,Descriptors!$B$5:$B$53,0))</f>
        <v>8.635586</v>
      </c>
      <c r="Y52">
        <f>$Y$3*INDEX(Descriptors!AA$5:AA$53,MATCH(SingleSite_QSAR1_pkasolver!$A52,Descriptors!$B$5:$B$53,0))</f>
        <v>24.811313999999999</v>
      </c>
      <c r="Z52">
        <f>$Z$3*INDEX(Descriptors!AB$5:AB$53,MATCH(SingleSite_QSAR1_pkasolver!$A52,Descriptors!$B$5:$B$53,0))</f>
        <v>-1.488669</v>
      </c>
      <c r="AA52">
        <f>$AA$3*INDEX(Descriptors!P$5:P$53,MATCH(SingleSite_QSAR1_pkasolver!$A52,Descriptors!$B$5:$B$53,0))</f>
        <v>2.4251300000000002</v>
      </c>
      <c r="AB52">
        <f>$AB$3*INDEX(Descriptors!Q$5:Q$53,MATCH(SingleSite_QSAR1_pkasolver!$A52,Descriptors!$B$5:$B$53,0))</f>
        <v>-1.56948</v>
      </c>
      <c r="AC52">
        <f>$AC$3*INDEX(Descriptors!R$5:R$53,MATCH(SingleSite_QSAR1_pkasolver!$A52,Descriptors!$B$5:$B$53,0))</f>
        <v>-0.15540000000000001</v>
      </c>
      <c r="AD52">
        <f>$AD$3*INDEX(Descriptors!AC$5:AC$53,MATCH(SingleSite_QSAR1_pkasolver!$A52,Descriptors!$B$5:$B$53,0))</f>
        <v>-0.85799999999999987</v>
      </c>
      <c r="AE52">
        <f>$AE$3*INDEX(Descriptors!AD$5:AD$53,MATCH(SingleSite_QSAR1_pkasolver!$A52,Descriptors!$B$5:$B$53,0))</f>
        <v>1.1181000000000001</v>
      </c>
      <c r="AF52">
        <f>$AF$3*INDEX(Descriptors!AE$5:AE$53,MATCH(SingleSite_QSAR1_pkasolver!$A52,Descriptors!$B$5:$B$53,0))</f>
        <v>-1.2100200000000001</v>
      </c>
      <c r="AG52">
        <f>$AG$3*INDEX(Descriptors!Z$5:Z$53,MATCH(SingleSite_QSAR1_pkasolver!$A52,Descriptors!$B$5:$B$53,0))</f>
        <v>0.7178500000000001</v>
      </c>
    </row>
    <row r="53" spans="1:33" x14ac:dyDescent="0.3">
      <c r="A53" t="s">
        <v>214</v>
      </c>
      <c r="B53" t="s">
        <v>215</v>
      </c>
      <c r="C53" s="40" t="s">
        <v>65</v>
      </c>
      <c r="D53" t="s">
        <v>216</v>
      </c>
      <c r="E53" t="s">
        <v>416</v>
      </c>
      <c r="G53" s="10">
        <v>49.91569375610792</v>
      </c>
      <c r="H53" t="s">
        <v>138</v>
      </c>
      <c r="J53" s="10">
        <v>-1.8574116505124787</v>
      </c>
      <c r="L53" s="10">
        <f t="shared" ref="L53:L54" si="17">R53-7</f>
        <v>-1.7851530000000011</v>
      </c>
      <c r="M53">
        <f t="shared" ref="M53:M54" si="18">10^(L53)</f>
        <v>1.640011902570139E-2</v>
      </c>
      <c r="N53">
        <f t="shared" ref="N53:N54" si="19">(LN(2)/(M53))/(60*60*24)</f>
        <v>4.8917552363271955E-4</v>
      </c>
      <c r="O53" s="15">
        <f t="shared" ref="O53:O54" si="20">N53*24*60</f>
        <v>0.70441275403111614</v>
      </c>
      <c r="P53" t="s">
        <v>134</v>
      </c>
      <c r="R53">
        <f t="shared" si="16"/>
        <v>5.2148469999999989</v>
      </c>
      <c r="S53">
        <f>$S$3*INDEX(Descriptors!I$5:I$53,MATCH(SingleSite_QSAR1_pkasolver!$A53,Descriptors!$B$5:$B$53,0))</f>
        <v>14.645899999999999</v>
      </c>
      <c r="T53">
        <f>$T$3*INDEX(Descriptors!M$5:M$53,MATCH(SingleSite_QSAR1_pkasolver!$A53,Descriptors!$B$5:$B$53,0))</f>
        <v>-2.3868</v>
      </c>
      <c r="U53">
        <f>$U$3*INDEX(Descriptors!V$5:V$53,MATCH(SingleSite_QSAR1_pkasolver!$A53,Descriptors!$B$5:$B$53,0))</f>
        <v>-3.5448000000000004</v>
      </c>
      <c r="V53">
        <f>$V$3*INDEX(Descriptors!O$5:O$53,MATCH(SingleSite_QSAR1_pkasolver!$A53,Descriptors!$B$5:$B$53,0))</f>
        <v>-15.143071999999998</v>
      </c>
      <c r="W53">
        <f>$W$3*INDEX(Descriptors!X$5:X$53,MATCH(SingleSite_QSAR1_pkasolver!$A53,Descriptors!$B$5:$B$53,0))</f>
        <v>-11.875845999999999</v>
      </c>
      <c r="X53">
        <f>$X$3*INDEX(Descriptors!Y$5:Y$53,MATCH(SingleSite_QSAR1_pkasolver!$A53,Descriptors!$B$5:$B$53,0))</f>
        <v>8.559531999999999</v>
      </c>
      <c r="Y53">
        <f>$Y$3*INDEX(Descriptors!AA$5:AA$53,MATCH(SingleSite_QSAR1_pkasolver!$A53,Descriptors!$B$5:$B$53,0))</f>
        <v>24.737962</v>
      </c>
      <c r="Z53">
        <f>$Z$3*INDEX(Descriptors!AB$5:AB$53,MATCH(SingleSite_QSAR1_pkasolver!$A53,Descriptors!$B$5:$B$53,0))</f>
        <v>-1.488669</v>
      </c>
      <c r="AA53">
        <f>$AA$3*INDEX(Descriptors!P$5:P$53,MATCH(SingleSite_QSAR1_pkasolver!$A53,Descriptors!$B$5:$B$53,0))</f>
        <v>2.4251300000000002</v>
      </c>
      <c r="AB53">
        <f>$AB$3*INDEX(Descriptors!Q$5:Q$53,MATCH(SingleSite_QSAR1_pkasolver!$A53,Descriptors!$B$5:$B$53,0))</f>
        <v>-1.56948</v>
      </c>
      <c r="AC53">
        <f>$AC$3*INDEX(Descriptors!R$5:R$53,MATCH(SingleSite_QSAR1_pkasolver!$A53,Descriptors!$B$5:$B$53,0))</f>
        <v>-0.15540000000000001</v>
      </c>
      <c r="AD53">
        <f>$AD$3*INDEX(Descriptors!AC$5:AC$53,MATCH(SingleSite_QSAR1_pkasolver!$A53,Descriptors!$B$5:$B$53,0))</f>
        <v>-0.85799999999999987</v>
      </c>
      <c r="AE53">
        <f>$AE$3*INDEX(Descriptors!AD$5:AD$53,MATCH(SingleSite_QSAR1_pkasolver!$A53,Descriptors!$B$5:$B$53,0))</f>
        <v>1.0137</v>
      </c>
      <c r="AF53">
        <f>$AF$3*INDEX(Descriptors!AE$5:AE$53,MATCH(SingleSite_QSAR1_pkasolver!$A53,Descriptors!$B$5:$B$53,0))</f>
        <v>-1.07602</v>
      </c>
      <c r="AG53">
        <f>$AG$3*INDEX(Descriptors!Z$5:Z$53,MATCH(SingleSite_QSAR1_pkasolver!$A53,Descriptors!$B$5:$B$53,0))</f>
        <v>0.62670999999999999</v>
      </c>
    </row>
    <row r="54" spans="1:33" x14ac:dyDescent="0.3">
      <c r="A54" t="s">
        <v>217</v>
      </c>
      <c r="B54" t="s">
        <v>218</v>
      </c>
      <c r="C54" s="40" t="s">
        <v>65</v>
      </c>
      <c r="D54" t="s">
        <v>219</v>
      </c>
      <c r="E54" t="s">
        <v>416</v>
      </c>
      <c r="G54" s="10">
        <v>1.0503147525782381</v>
      </c>
      <c r="H54" t="s">
        <v>134</v>
      </c>
      <c r="J54" s="10">
        <v>-1.958645254907297</v>
      </c>
      <c r="L54" s="10">
        <f t="shared" si="17"/>
        <v>-1.8904349999999983</v>
      </c>
      <c r="M54">
        <f t="shared" si="18"/>
        <v>1.2869598553636962E-2</v>
      </c>
      <c r="N54">
        <f t="shared" si="19"/>
        <v>6.2337117809857609E-4</v>
      </c>
      <c r="O54" s="15">
        <f t="shared" si="20"/>
        <v>0.89765449646194961</v>
      </c>
      <c r="P54" t="s">
        <v>134</v>
      </c>
      <c r="R54">
        <f t="shared" si="16"/>
        <v>5.1095650000000017</v>
      </c>
      <c r="S54">
        <f>$S$3*INDEX(Descriptors!I$5:I$53,MATCH(SingleSite_QSAR1_pkasolver!$A54,Descriptors!$B$5:$B$53,0))</f>
        <v>14.645899999999999</v>
      </c>
      <c r="T54">
        <f>$T$3*INDEX(Descriptors!M$5:M$53,MATCH(SingleSite_QSAR1_pkasolver!$A54,Descriptors!$B$5:$B$53,0))</f>
        <v>-2.3868</v>
      </c>
      <c r="U54">
        <f>$U$3*INDEX(Descriptors!V$5:V$53,MATCH(SingleSite_QSAR1_pkasolver!$A54,Descriptors!$B$5:$B$53,0))</f>
        <v>-3.5750400000000004</v>
      </c>
      <c r="V54">
        <f>$V$3*INDEX(Descriptors!O$5:O$53,MATCH(SingleSite_QSAR1_pkasolver!$A54,Descriptors!$B$5:$B$53,0))</f>
        <v>-15.143071999999998</v>
      </c>
      <c r="W54">
        <f>$W$3*INDEX(Descriptors!X$5:X$53,MATCH(SingleSite_QSAR1_pkasolver!$A54,Descriptors!$B$5:$B$53,0))</f>
        <v>-11.990404</v>
      </c>
      <c r="X54">
        <f>$X$3*INDEX(Descriptors!Y$5:Y$53,MATCH(SingleSite_QSAR1_pkasolver!$A54,Descriptors!$B$5:$B$53,0))</f>
        <v>8.5941020000000012</v>
      </c>
      <c r="Y54">
        <f>$Y$3*INDEX(Descriptors!AA$5:AA$53,MATCH(SingleSite_QSAR1_pkasolver!$A54,Descriptors!$B$5:$B$53,0))</f>
        <v>24.774637999999999</v>
      </c>
      <c r="Z54">
        <f>$Z$3*INDEX(Descriptors!AB$5:AB$53,MATCH(SingleSite_QSAR1_pkasolver!$A54,Descriptors!$B$5:$B$53,0))</f>
        <v>-1.488669</v>
      </c>
      <c r="AA54">
        <f>$AA$3*INDEX(Descriptors!P$5:P$53,MATCH(SingleSite_QSAR1_pkasolver!$A54,Descriptors!$B$5:$B$53,0))</f>
        <v>2.4251300000000002</v>
      </c>
      <c r="AB54">
        <f>$AB$3*INDEX(Descriptors!Q$5:Q$53,MATCH(SingleSite_QSAR1_pkasolver!$A54,Descriptors!$B$5:$B$53,0))</f>
        <v>-1.56948</v>
      </c>
      <c r="AC54">
        <f>$AC$3*INDEX(Descriptors!R$5:R$53,MATCH(SingleSite_QSAR1_pkasolver!$A54,Descriptors!$B$5:$B$53,0))</f>
        <v>-0.15540000000000001</v>
      </c>
      <c r="AD54">
        <f>$AD$3*INDEX(Descriptors!AC$5:AC$53,MATCH(SingleSite_QSAR1_pkasolver!$A54,Descriptors!$B$5:$B$53,0))</f>
        <v>-0.85799999999999987</v>
      </c>
      <c r="AE54">
        <f>$AE$3*INDEX(Descriptors!AD$5:AD$53,MATCH(SingleSite_QSAR1_pkasolver!$A54,Descriptors!$B$5:$B$53,0))</f>
        <v>1.01115</v>
      </c>
      <c r="AF54">
        <f>$AF$3*INDEX(Descriptors!AE$5:AE$53,MATCH(SingleSite_QSAR1_pkasolver!$A54,Descriptors!$B$5:$B$53,0))</f>
        <v>-1.1919299999999999</v>
      </c>
      <c r="AG54">
        <f>$AG$3*INDEX(Descriptors!Z$5:Z$53,MATCH(SingleSite_QSAR1_pkasolver!$A54,Descriptors!$B$5:$B$53,0))</f>
        <v>0.71344000000000007</v>
      </c>
    </row>
    <row r="55" spans="1:33" x14ac:dyDescent="0.3">
      <c r="A55" t="s">
        <v>220</v>
      </c>
      <c r="B55" t="s">
        <v>221</v>
      </c>
      <c r="C55" s="40" t="s">
        <v>65</v>
      </c>
      <c r="D55" t="s">
        <v>222</v>
      </c>
      <c r="E55" t="s">
        <v>416</v>
      </c>
      <c r="G55" s="10">
        <v>38.042845054468309</v>
      </c>
      <c r="H55" t="s">
        <v>138</v>
      </c>
      <c r="J55" s="10">
        <v>-1.739447527379359</v>
      </c>
      <c r="L55" s="10">
        <f t="shared" si="15"/>
        <v>-1.7365539999999982</v>
      </c>
      <c r="M55">
        <f t="shared" si="12"/>
        <v>1.8341970896151846E-2</v>
      </c>
      <c r="N55">
        <f t="shared" si="13"/>
        <v>4.3738684667303312E-4</v>
      </c>
      <c r="O55" s="15">
        <f t="shared" si="14"/>
        <v>0.62983705920916777</v>
      </c>
      <c r="P55" t="s">
        <v>134</v>
      </c>
      <c r="R55">
        <f t="shared" si="16"/>
        <v>5.2634460000000018</v>
      </c>
      <c r="S55">
        <f>$S$3*INDEX(Descriptors!I$5:I$53,MATCH(SingleSite_QSAR1_pkasolver!$A55,Descriptors!$B$5:$B$53,0))</f>
        <v>14.645899999999999</v>
      </c>
      <c r="T55">
        <f>$T$3*INDEX(Descriptors!M$5:M$53,MATCH(SingleSite_QSAR1_pkasolver!$A55,Descriptors!$B$5:$B$53,0))</f>
        <v>-2.3868</v>
      </c>
      <c r="U55">
        <f>$U$3*INDEX(Descriptors!V$5:V$53,MATCH(SingleSite_QSAR1_pkasolver!$A55,Descriptors!$B$5:$B$53,0))</f>
        <v>-3.5347200000000001</v>
      </c>
      <c r="V55">
        <f>$V$3*INDEX(Descriptors!O$5:O$53,MATCH(SingleSite_QSAR1_pkasolver!$A55,Descriptors!$B$5:$B$53,0))</f>
        <v>-15.143071999999998</v>
      </c>
      <c r="W55">
        <f>$W$3*INDEX(Descriptors!X$5:X$53,MATCH(SingleSite_QSAR1_pkasolver!$A55,Descriptors!$B$5:$B$53,0))</f>
        <v>-11.952218</v>
      </c>
      <c r="X55">
        <f>$X$3*INDEX(Descriptors!Y$5:Y$53,MATCH(SingleSite_QSAR1_pkasolver!$A55,Descriptors!$B$5:$B$53,0))</f>
        <v>8.6010159999999996</v>
      </c>
      <c r="Y55">
        <f>$Y$3*INDEX(Descriptors!AA$5:AA$53,MATCH(SingleSite_QSAR1_pkasolver!$A55,Descriptors!$B$5:$B$53,0))</f>
        <v>24.774637999999999</v>
      </c>
      <c r="Z55">
        <f>$Z$3*INDEX(Descriptors!AB$5:AB$53,MATCH(SingleSite_QSAR1_pkasolver!$A55,Descriptors!$B$5:$B$53,0))</f>
        <v>-1.4849380000000001</v>
      </c>
      <c r="AA55">
        <f>$AA$3*INDEX(Descriptors!P$5:P$53,MATCH(SingleSite_QSAR1_pkasolver!$A55,Descriptors!$B$5:$B$53,0))</f>
        <v>2.4251300000000002</v>
      </c>
      <c r="AB55">
        <f>$AB$3*INDEX(Descriptors!Q$5:Q$53,MATCH(SingleSite_QSAR1_pkasolver!$A55,Descriptors!$B$5:$B$53,0))</f>
        <v>-1.56948</v>
      </c>
      <c r="AC55">
        <f>$AC$3*INDEX(Descriptors!R$5:R$53,MATCH(SingleSite_QSAR1_pkasolver!$A55,Descriptors!$B$5:$B$53,0))</f>
        <v>-0.15540000000000001</v>
      </c>
      <c r="AD55">
        <f>$AD$3*INDEX(Descriptors!AC$5:AC$53,MATCH(SingleSite_QSAR1_pkasolver!$A55,Descriptors!$B$5:$B$53,0))</f>
        <v>-0.85799999999999987</v>
      </c>
      <c r="AE55">
        <f>$AE$3*INDEX(Descriptors!AD$5:AD$53,MATCH(SingleSite_QSAR1_pkasolver!$A55,Descriptors!$B$5:$B$53,0))</f>
        <v>1.0959000000000001</v>
      </c>
      <c r="AF55">
        <f>$AF$3*INDEX(Descriptors!AE$5:AE$53,MATCH(SingleSite_QSAR1_pkasolver!$A55,Descriptors!$B$5:$B$53,0))</f>
        <v>-1.24821</v>
      </c>
      <c r="AG55">
        <f>$AG$3*INDEX(Descriptors!Z$5:Z$53,MATCH(SingleSite_QSAR1_pkasolver!$A55,Descriptors!$B$5:$B$53,0))</f>
        <v>0.74970000000000003</v>
      </c>
    </row>
    <row r="56" spans="1:33" x14ac:dyDescent="0.3">
      <c r="A56" t="s">
        <v>180</v>
      </c>
      <c r="B56" t="s">
        <v>181</v>
      </c>
      <c r="C56" s="38" t="s">
        <v>182</v>
      </c>
      <c r="D56" s="41" t="s">
        <v>183</v>
      </c>
      <c r="E56" t="s">
        <v>417</v>
      </c>
      <c r="G56" s="10">
        <v>1.5791666666666657</v>
      </c>
      <c r="H56" t="s">
        <v>159</v>
      </c>
      <c r="J56" s="10">
        <v>-5.2941162496902212</v>
      </c>
      <c r="L56" s="10">
        <f t="shared" si="15"/>
        <v>-4.2560729999999989</v>
      </c>
      <c r="M56">
        <f t="shared" si="12"/>
        <v>5.5453249447100243E-5</v>
      </c>
      <c r="N56">
        <f t="shared" si="13"/>
        <v>0.14467207768752166</v>
      </c>
      <c r="O56" s="10">
        <f>N56/365</f>
        <v>3.9636185667814153E-4</v>
      </c>
      <c r="P56" s="10" t="s">
        <v>223</v>
      </c>
      <c r="R56">
        <f t="shared" si="16"/>
        <v>2.7439270000000011</v>
      </c>
      <c r="S56">
        <f>$S$3*INDEX(Descriptors!I$5:I$53,MATCH(SingleSite_QSAR1_pkasolver!$A56,Descriptors!$B$5:$B$53,0))</f>
        <v>11.89212</v>
      </c>
      <c r="T56">
        <f>$T$3*INDEX(Descriptors!M$5:M$53,MATCH(SingleSite_QSAR1_pkasolver!$A56,Descriptors!$B$5:$B$53,0))</f>
        <v>-3.9967199999999998</v>
      </c>
      <c r="U56">
        <f>$U$3*INDEX(Descriptors!V$5:V$53,MATCH(SingleSite_QSAR1_pkasolver!$A56,Descriptors!$B$5:$B$53,0))</f>
        <v>-2.41248</v>
      </c>
      <c r="V56">
        <f>$V$3*INDEX(Descriptors!O$5:O$53,MATCH(SingleSite_QSAR1_pkasolver!$A56,Descriptors!$B$5:$B$53,0))</f>
        <v>-15.218112</v>
      </c>
      <c r="W56">
        <f>$W$3*INDEX(Descriptors!X$5:X$53,MATCH(SingleSite_QSAR1_pkasolver!$A56,Descriptors!$B$5:$B$53,0))</f>
        <v>-11.398520999999999</v>
      </c>
      <c r="X56">
        <f>$X$3*INDEX(Descriptors!Y$5:Y$53,MATCH(SingleSite_QSAR1_pkasolver!$A56,Descriptors!$B$5:$B$53,0))</f>
        <v>8.5664460000000009</v>
      </c>
      <c r="Y56">
        <f>$Y$3*INDEX(Descriptors!AA$5:AA$53,MATCH(SingleSite_QSAR1_pkasolver!$A56,Descriptors!$B$5:$B$53,0))</f>
        <v>24.29785</v>
      </c>
      <c r="Z56">
        <f>$Z$3*INDEX(Descriptors!AB$5:AB$53,MATCH(SingleSite_QSAR1_pkasolver!$A56,Descriptors!$B$5:$B$53,0))</f>
        <v>-1.2536160000000001</v>
      </c>
      <c r="AA56">
        <f>$AA$3*INDEX(Descriptors!P$5:P$53,MATCH(SingleSite_QSAR1_pkasolver!$A56,Descriptors!$B$5:$B$53,0))</f>
        <v>-6.0139999999999999E-2</v>
      </c>
      <c r="AB56">
        <f>$AB$3*INDEX(Descriptors!Q$5:Q$53,MATCH(SingleSite_QSAR1_pkasolver!$A56,Descriptors!$B$5:$B$53,0))</f>
        <v>0.48971999999999999</v>
      </c>
      <c r="AC56">
        <f>$AC$3*INDEX(Descriptors!R$5:R$53,MATCH(SingleSite_QSAR1_pkasolver!$A56,Descriptors!$B$5:$B$53,0))</f>
        <v>-0.28560000000000002</v>
      </c>
      <c r="AD56">
        <f>$AD$3*INDEX(Descriptors!AC$5:AC$53,MATCH(SingleSite_QSAR1_pkasolver!$A56,Descriptors!$B$5:$B$53,0))</f>
        <v>0</v>
      </c>
      <c r="AE56">
        <f>$AE$3*INDEX(Descriptors!AD$5:AD$53,MATCH(SingleSite_QSAR1_pkasolver!$A56,Descriptors!$B$5:$B$53,0))</f>
        <v>1.44285</v>
      </c>
      <c r="AF56">
        <f>$AF$3*INDEX(Descriptors!AE$5:AE$53,MATCH(SingleSite_QSAR1_pkasolver!$A56,Descriptors!$B$5:$B$53,0))</f>
        <v>-1.41571</v>
      </c>
      <c r="AG56">
        <f>$AG$3*INDEX(Descriptors!Z$5:Z$53,MATCH(SingleSite_QSAR1_pkasolver!$A56,Descriptors!$B$5:$B$53,0))</f>
        <v>0.79183999999999999</v>
      </c>
    </row>
    <row r="57" spans="1:33" x14ac:dyDescent="0.3">
      <c r="A57" t="s">
        <v>180</v>
      </c>
      <c r="B57" t="s">
        <v>181</v>
      </c>
      <c r="C57" s="38" t="s">
        <v>182</v>
      </c>
      <c r="D57" s="41" t="s">
        <v>183</v>
      </c>
      <c r="E57" t="s">
        <v>417</v>
      </c>
      <c r="G57" s="10">
        <v>8.9161285579985741</v>
      </c>
      <c r="H57" t="s">
        <v>159</v>
      </c>
      <c r="J57" s="10">
        <v>-6.0458646032010028</v>
      </c>
      <c r="L57" s="10">
        <f t="shared" si="15"/>
        <v>-4.2560729999999989</v>
      </c>
      <c r="M57">
        <f t="shared" si="12"/>
        <v>5.5453249447100243E-5</v>
      </c>
      <c r="N57">
        <f t="shared" si="13"/>
        <v>0.14467207768752166</v>
      </c>
      <c r="O57" s="10">
        <f t="shared" ref="O57:O64" si="21">N57/365</f>
        <v>3.9636185667814153E-4</v>
      </c>
      <c r="P57" s="10" t="s">
        <v>223</v>
      </c>
      <c r="R57">
        <f t="shared" si="16"/>
        <v>2.7439270000000011</v>
      </c>
      <c r="S57">
        <f>$S$3*INDEX(Descriptors!I$5:I$53,MATCH(SingleSite_QSAR1_pkasolver!$A57,Descriptors!$B$5:$B$53,0))</f>
        <v>11.89212</v>
      </c>
      <c r="T57">
        <f>$T$3*INDEX(Descriptors!M$5:M$53,MATCH(SingleSite_QSAR1_pkasolver!$A57,Descriptors!$B$5:$B$53,0))</f>
        <v>-3.9967199999999998</v>
      </c>
      <c r="U57">
        <f>$U$3*INDEX(Descriptors!V$5:V$53,MATCH(SingleSite_QSAR1_pkasolver!$A57,Descriptors!$B$5:$B$53,0))</f>
        <v>-2.41248</v>
      </c>
      <c r="V57">
        <f>$V$3*INDEX(Descriptors!O$5:O$53,MATCH(SingleSite_QSAR1_pkasolver!$A57,Descriptors!$B$5:$B$53,0))</f>
        <v>-15.218112</v>
      </c>
      <c r="W57">
        <f>$W$3*INDEX(Descriptors!X$5:X$53,MATCH(SingleSite_QSAR1_pkasolver!$A57,Descriptors!$B$5:$B$53,0))</f>
        <v>-11.398520999999999</v>
      </c>
      <c r="X57">
        <f>$X$3*INDEX(Descriptors!Y$5:Y$53,MATCH(SingleSite_QSAR1_pkasolver!$A57,Descriptors!$B$5:$B$53,0))</f>
        <v>8.5664460000000009</v>
      </c>
      <c r="Y57">
        <f>$Y$3*INDEX(Descriptors!AA$5:AA$53,MATCH(SingleSite_QSAR1_pkasolver!$A57,Descriptors!$B$5:$B$53,0))</f>
        <v>24.29785</v>
      </c>
      <c r="Z57">
        <f>$Z$3*INDEX(Descriptors!AB$5:AB$53,MATCH(SingleSite_QSAR1_pkasolver!$A57,Descriptors!$B$5:$B$53,0))</f>
        <v>-1.2536160000000001</v>
      </c>
      <c r="AA57">
        <f>$AA$3*INDEX(Descriptors!P$5:P$53,MATCH(SingleSite_QSAR1_pkasolver!$A57,Descriptors!$B$5:$B$53,0))</f>
        <v>-6.0139999999999999E-2</v>
      </c>
      <c r="AB57">
        <f>$AB$3*INDEX(Descriptors!Q$5:Q$53,MATCH(SingleSite_QSAR1_pkasolver!$A57,Descriptors!$B$5:$B$53,0))</f>
        <v>0.48971999999999999</v>
      </c>
      <c r="AC57">
        <f>$AC$3*INDEX(Descriptors!R$5:R$53,MATCH(SingleSite_QSAR1_pkasolver!$A57,Descriptors!$B$5:$B$53,0))</f>
        <v>-0.28560000000000002</v>
      </c>
      <c r="AD57">
        <f>$AD$3*INDEX(Descriptors!AC$5:AC$53,MATCH(SingleSite_QSAR1_pkasolver!$A57,Descriptors!$B$5:$B$53,0))</f>
        <v>0</v>
      </c>
      <c r="AE57">
        <f>$AE$3*INDEX(Descriptors!AD$5:AD$53,MATCH(SingleSite_QSAR1_pkasolver!$A57,Descriptors!$B$5:$B$53,0))</f>
        <v>1.44285</v>
      </c>
      <c r="AF57">
        <f>$AF$3*INDEX(Descriptors!AE$5:AE$53,MATCH(SingleSite_QSAR1_pkasolver!$A57,Descriptors!$B$5:$B$53,0))</f>
        <v>-1.41571</v>
      </c>
      <c r="AG57">
        <f>$AG$3*INDEX(Descriptors!Z$5:Z$53,MATCH(SingleSite_QSAR1_pkasolver!$A57,Descriptors!$B$5:$B$53,0))</f>
        <v>0.79183999999999999</v>
      </c>
    </row>
    <row r="58" spans="1:33" x14ac:dyDescent="0.3">
      <c r="A58" t="s">
        <v>224</v>
      </c>
      <c r="B58" t="s">
        <v>225</v>
      </c>
      <c r="C58" t="s">
        <v>226</v>
      </c>
      <c r="D58" s="41" t="s">
        <v>227</v>
      </c>
      <c r="E58" t="s">
        <v>417</v>
      </c>
      <c r="G58" s="10">
        <v>10.390045537796521</v>
      </c>
      <c r="H58" t="s">
        <v>159</v>
      </c>
      <c r="J58" s="10">
        <v>-6.1123057324337049</v>
      </c>
      <c r="L58" s="10">
        <f t="shared" si="15"/>
        <v>-4.6229729999999964</v>
      </c>
      <c r="M58">
        <f t="shared" si="12"/>
        <v>2.3824675822817496E-5</v>
      </c>
      <c r="N58">
        <f t="shared" si="13"/>
        <v>0.33673225489821845</v>
      </c>
      <c r="O58" s="10">
        <f t="shared" si="21"/>
        <v>9.2255412300881767E-4</v>
      </c>
      <c r="P58" s="10" t="s">
        <v>223</v>
      </c>
      <c r="R58">
        <f t="shared" si="16"/>
        <v>2.3770270000000036</v>
      </c>
      <c r="S58">
        <f>$S$3*INDEX(Descriptors!I$5:I$53,MATCH(SingleSite_QSAR1_pkasolver!$A58,Descriptors!$B$5:$B$53,0))</f>
        <v>11.97982</v>
      </c>
      <c r="T58">
        <f>$T$3*INDEX(Descriptors!M$5:M$53,MATCH(SingleSite_QSAR1_pkasolver!$A58,Descriptors!$B$5:$B$53,0))</f>
        <v>-4.1652000000000005</v>
      </c>
      <c r="U58">
        <f>$U$3*INDEX(Descriptors!V$5:V$53,MATCH(SingleSite_QSAR1_pkasolver!$A58,Descriptors!$B$5:$B$53,0))</f>
        <v>-2.41248</v>
      </c>
      <c r="V58">
        <f>$V$3*INDEX(Descriptors!O$5:O$53,MATCH(SingleSite_QSAR1_pkasolver!$A58,Descriptors!$B$5:$B$53,0))</f>
        <v>-15.983519999999999</v>
      </c>
      <c r="W58">
        <f>$W$3*INDEX(Descriptors!X$5:X$53,MATCH(SingleSite_QSAR1_pkasolver!$A58,Descriptors!$B$5:$B$53,0))</f>
        <v>-11.513078999999999</v>
      </c>
      <c r="X58">
        <f>$X$3*INDEX(Descriptors!Y$5:Y$53,MATCH(SingleSite_QSAR1_pkasolver!$A58,Descriptors!$B$5:$B$53,0))</f>
        <v>8.5664460000000009</v>
      </c>
      <c r="Y58">
        <f>$Y$3*INDEX(Descriptors!AA$5:AA$53,MATCH(SingleSite_QSAR1_pkasolver!$A58,Descriptors!$B$5:$B$53,0))</f>
        <v>24.976356000000003</v>
      </c>
      <c r="Z58">
        <f>$Z$3*INDEX(Descriptors!AB$5:AB$53,MATCH(SingleSite_QSAR1_pkasolver!$A58,Descriptors!$B$5:$B$53,0))</f>
        <v>-1.2536160000000001</v>
      </c>
      <c r="AA58">
        <f>$AA$3*INDEX(Descriptors!P$5:P$53,MATCH(SingleSite_QSAR1_pkasolver!$A58,Descriptors!$B$5:$B$53,0))</f>
        <v>-7.7499999999999999E-2</v>
      </c>
      <c r="AB58">
        <f>$AB$3*INDEX(Descriptors!Q$5:Q$53,MATCH(SingleSite_QSAR1_pkasolver!$A58,Descriptors!$B$5:$B$53,0))</f>
        <v>0.44506000000000001</v>
      </c>
      <c r="AC58">
        <f>$AC$3*INDEX(Descriptors!R$5:R$53,MATCH(SingleSite_QSAR1_pkasolver!$A58,Descriptors!$B$5:$B$53,0))</f>
        <v>-0.20076000000000002</v>
      </c>
      <c r="AD58">
        <f>$AD$3*INDEX(Descriptors!AC$5:AC$53,MATCH(SingleSite_QSAR1_pkasolver!$A58,Descriptors!$B$5:$B$53,0))</f>
        <v>0</v>
      </c>
      <c r="AE58">
        <f>$AE$3*INDEX(Descriptors!AD$5:AD$53,MATCH(SingleSite_QSAR1_pkasolver!$A58,Descriptors!$B$5:$B$53,0))</f>
        <v>1.4452499999999999</v>
      </c>
      <c r="AF58">
        <f>$AF$3*INDEX(Descriptors!AE$5:AE$53,MATCH(SingleSite_QSAR1_pkasolver!$A58,Descriptors!$B$5:$B$53,0))</f>
        <v>-1.52559</v>
      </c>
      <c r="AG58">
        <f>$AG$3*INDEX(Descriptors!Z$5:Z$53,MATCH(SingleSite_QSAR1_pkasolver!$A58,Descriptors!$B$5:$B$53,0))</f>
        <v>0.79183999999999999</v>
      </c>
    </row>
    <row r="59" spans="1:33" x14ac:dyDescent="0.3">
      <c r="A59" t="s">
        <v>184</v>
      </c>
      <c r="B59" t="s">
        <v>185</v>
      </c>
      <c r="C59" s="38" t="s">
        <v>182</v>
      </c>
      <c r="D59" t="s">
        <v>186</v>
      </c>
      <c r="E59" t="s">
        <v>417</v>
      </c>
      <c r="G59" s="10">
        <v>8.9682521524474055</v>
      </c>
      <c r="H59" t="s">
        <v>159</v>
      </c>
      <c r="J59" s="10">
        <v>-6.0483960918677964</v>
      </c>
      <c r="L59" s="10">
        <f t="shared" si="15"/>
        <v>-4.0065889999999946</v>
      </c>
      <c r="M59">
        <f t="shared" si="12"/>
        <v>9.8494277772502776E-5</v>
      </c>
      <c r="N59">
        <f t="shared" si="13"/>
        <v>8.145180606904355E-2</v>
      </c>
      <c r="O59" s="10">
        <f t="shared" si="21"/>
        <v>2.2315563306587273E-4</v>
      </c>
      <c r="P59" s="10" t="s">
        <v>223</v>
      </c>
      <c r="R59">
        <f t="shared" si="16"/>
        <v>2.9934110000000054</v>
      </c>
      <c r="S59">
        <f>$S$3*INDEX(Descriptors!I$5:I$53,MATCH(SingleSite_QSAR1_pkasolver!$A59,Descriptors!$B$5:$B$53,0))</f>
        <v>11.89212</v>
      </c>
      <c r="T59">
        <f>$T$3*INDEX(Descriptors!M$5:M$53,MATCH(SingleSite_QSAR1_pkasolver!$A59,Descriptors!$B$5:$B$53,0))</f>
        <v>-3.9967199999999998</v>
      </c>
      <c r="U59">
        <f>$U$3*INDEX(Descriptors!V$5:V$53,MATCH(SingleSite_QSAR1_pkasolver!$A59,Descriptors!$B$5:$B$53,0))</f>
        <v>-2.3486400000000001</v>
      </c>
      <c r="V59">
        <f>$V$3*INDEX(Descriptors!O$5:O$53,MATCH(SingleSite_QSAR1_pkasolver!$A59,Descriptors!$B$5:$B$53,0))</f>
        <v>-15.218112</v>
      </c>
      <c r="W59">
        <f>$W$3*INDEX(Descriptors!X$5:X$53,MATCH(SingleSite_QSAR1_pkasolver!$A59,Descriptors!$B$5:$B$53,0))</f>
        <v>-11.513078999999999</v>
      </c>
      <c r="X59">
        <f>$X$3*INDEX(Descriptors!Y$5:Y$53,MATCH(SingleSite_QSAR1_pkasolver!$A59,Descriptors!$B$5:$B$53,0))</f>
        <v>8.5941020000000012</v>
      </c>
      <c r="Y59">
        <f>$Y$3*INDEX(Descriptors!AA$5:AA$53,MATCH(SingleSite_QSAR1_pkasolver!$A59,Descriptors!$B$5:$B$53,0))</f>
        <v>24.334526</v>
      </c>
      <c r="Z59">
        <f>$Z$3*INDEX(Descriptors!AB$5:AB$53,MATCH(SingleSite_QSAR1_pkasolver!$A59,Descriptors!$B$5:$B$53,0))</f>
        <v>-1.2536160000000001</v>
      </c>
      <c r="AA59">
        <f>$AA$3*INDEX(Descriptors!P$5:P$53,MATCH(SingleSite_QSAR1_pkasolver!$A59,Descriptors!$B$5:$B$53,0))</f>
        <v>-6.0139999999999999E-2</v>
      </c>
      <c r="AB59">
        <f>$AB$3*INDEX(Descriptors!Q$5:Q$53,MATCH(SingleSite_QSAR1_pkasolver!$A59,Descriptors!$B$5:$B$53,0))</f>
        <v>0.48971999999999999</v>
      </c>
      <c r="AC59">
        <f>$AC$3*INDEX(Descriptors!R$5:R$53,MATCH(SingleSite_QSAR1_pkasolver!$A59,Descriptors!$B$5:$B$53,0))</f>
        <v>-0.28560000000000002</v>
      </c>
      <c r="AD59">
        <f>$AD$3*INDEX(Descriptors!AC$5:AC$53,MATCH(SingleSite_QSAR1_pkasolver!$A59,Descriptors!$B$5:$B$53,0))</f>
        <v>0</v>
      </c>
      <c r="AE59">
        <f>$AE$3*INDEX(Descriptors!AD$5:AD$53,MATCH(SingleSite_QSAR1_pkasolver!$A59,Descriptors!$B$5:$B$53,0))</f>
        <v>1.7447999999999999</v>
      </c>
      <c r="AF59">
        <f>$AF$3*INDEX(Descriptors!AE$5:AE$53,MATCH(SingleSite_QSAR1_pkasolver!$A59,Descriptors!$B$5:$B$53,0))</f>
        <v>-1.6689700000000001</v>
      </c>
      <c r="AG59">
        <f>$AG$3*INDEX(Descriptors!Z$5:Z$53,MATCH(SingleSite_QSAR1_pkasolver!$A59,Descriptors!$B$5:$B$53,0))</f>
        <v>0.97902000000000011</v>
      </c>
    </row>
    <row r="60" spans="1:33" x14ac:dyDescent="0.3">
      <c r="A60" t="s">
        <v>184</v>
      </c>
      <c r="B60" t="s">
        <v>185</v>
      </c>
      <c r="C60" s="38" t="s">
        <v>182</v>
      </c>
      <c r="D60" t="s">
        <v>186</v>
      </c>
      <c r="E60" t="s">
        <v>417</v>
      </c>
      <c r="G60" s="10">
        <v>9.9654909090892172</v>
      </c>
      <c r="H60" t="s">
        <v>159</v>
      </c>
      <c r="J60" s="10">
        <v>-6.0941869787359195</v>
      </c>
      <c r="L60" s="10">
        <f t="shared" si="15"/>
        <v>-4.0065889999999946</v>
      </c>
      <c r="M60">
        <f t="shared" si="12"/>
        <v>9.8494277772502776E-5</v>
      </c>
      <c r="N60">
        <f t="shared" si="13"/>
        <v>8.145180606904355E-2</v>
      </c>
      <c r="O60" s="10">
        <f t="shared" si="21"/>
        <v>2.2315563306587273E-4</v>
      </c>
      <c r="P60" s="10" t="s">
        <v>223</v>
      </c>
      <c r="R60">
        <f t="shared" si="16"/>
        <v>2.9934110000000054</v>
      </c>
      <c r="S60">
        <f>$S$3*INDEX(Descriptors!I$5:I$53,MATCH(SingleSite_QSAR1_pkasolver!$A60,Descriptors!$B$5:$B$53,0))</f>
        <v>11.89212</v>
      </c>
      <c r="T60">
        <f>$T$3*INDEX(Descriptors!M$5:M$53,MATCH(SingleSite_QSAR1_pkasolver!$A60,Descriptors!$B$5:$B$53,0))</f>
        <v>-3.9967199999999998</v>
      </c>
      <c r="U60">
        <f>$U$3*INDEX(Descriptors!V$5:V$53,MATCH(SingleSite_QSAR1_pkasolver!$A60,Descriptors!$B$5:$B$53,0))</f>
        <v>-2.3486400000000001</v>
      </c>
      <c r="V60">
        <f>$V$3*INDEX(Descriptors!O$5:O$53,MATCH(SingleSite_QSAR1_pkasolver!$A60,Descriptors!$B$5:$B$53,0))</f>
        <v>-15.218112</v>
      </c>
      <c r="W60">
        <f>$W$3*INDEX(Descriptors!X$5:X$53,MATCH(SingleSite_QSAR1_pkasolver!$A60,Descriptors!$B$5:$B$53,0))</f>
        <v>-11.513078999999999</v>
      </c>
      <c r="X60">
        <f>$X$3*INDEX(Descriptors!Y$5:Y$53,MATCH(SingleSite_QSAR1_pkasolver!$A60,Descriptors!$B$5:$B$53,0))</f>
        <v>8.5941020000000012</v>
      </c>
      <c r="Y60">
        <f>$Y$3*INDEX(Descriptors!AA$5:AA$53,MATCH(SingleSite_QSAR1_pkasolver!$A60,Descriptors!$B$5:$B$53,0))</f>
        <v>24.334526</v>
      </c>
      <c r="Z60">
        <f>$Z$3*INDEX(Descriptors!AB$5:AB$53,MATCH(SingleSite_QSAR1_pkasolver!$A60,Descriptors!$B$5:$B$53,0))</f>
        <v>-1.2536160000000001</v>
      </c>
      <c r="AA60">
        <f>$AA$3*INDEX(Descriptors!P$5:P$53,MATCH(SingleSite_QSAR1_pkasolver!$A60,Descriptors!$B$5:$B$53,0))</f>
        <v>-6.0139999999999999E-2</v>
      </c>
      <c r="AB60">
        <f>$AB$3*INDEX(Descriptors!Q$5:Q$53,MATCH(SingleSite_QSAR1_pkasolver!$A60,Descriptors!$B$5:$B$53,0))</f>
        <v>0.48971999999999999</v>
      </c>
      <c r="AC60">
        <f>$AC$3*INDEX(Descriptors!R$5:R$53,MATCH(SingleSite_QSAR1_pkasolver!$A60,Descriptors!$B$5:$B$53,0))</f>
        <v>-0.28560000000000002</v>
      </c>
      <c r="AD60">
        <f>$AD$3*INDEX(Descriptors!AC$5:AC$53,MATCH(SingleSite_QSAR1_pkasolver!$A60,Descriptors!$B$5:$B$53,0))</f>
        <v>0</v>
      </c>
      <c r="AE60">
        <f>$AE$3*INDEX(Descriptors!AD$5:AD$53,MATCH(SingleSite_QSAR1_pkasolver!$A60,Descriptors!$B$5:$B$53,0))</f>
        <v>1.7447999999999999</v>
      </c>
      <c r="AF60">
        <f>$AF$3*INDEX(Descriptors!AE$5:AE$53,MATCH(SingleSite_QSAR1_pkasolver!$A60,Descriptors!$B$5:$B$53,0))</f>
        <v>-1.6689700000000001</v>
      </c>
      <c r="AG60">
        <f>$AG$3*INDEX(Descriptors!Z$5:Z$53,MATCH(SingleSite_QSAR1_pkasolver!$A60,Descriptors!$B$5:$B$53,0))</f>
        <v>0.97902000000000011</v>
      </c>
    </row>
    <row r="61" spans="1:33" x14ac:dyDescent="0.3">
      <c r="A61" t="s">
        <v>187</v>
      </c>
      <c r="B61" t="s">
        <v>188</v>
      </c>
      <c r="C61" s="38" t="s">
        <v>182</v>
      </c>
      <c r="D61" t="s">
        <v>189</v>
      </c>
      <c r="E61" t="s">
        <v>417</v>
      </c>
      <c r="G61" s="10">
        <v>80.801277641263951</v>
      </c>
      <c r="H61" t="s">
        <v>159</v>
      </c>
      <c r="J61" s="10">
        <v>-7.0031065093885871</v>
      </c>
      <c r="L61" s="10">
        <f t="shared" si="15"/>
        <v>-3.7380239999999976</v>
      </c>
      <c r="M61">
        <f t="shared" si="12"/>
        <v>1.8279991943827618E-4</v>
      </c>
      <c r="N61">
        <f t="shared" si="13"/>
        <v>4.3886982208136451E-2</v>
      </c>
      <c r="O61" s="10">
        <f t="shared" si="21"/>
        <v>1.2023830741955192E-4</v>
      </c>
      <c r="P61" s="10" t="s">
        <v>223</v>
      </c>
      <c r="R61">
        <f t="shared" si="16"/>
        <v>3.2619760000000024</v>
      </c>
      <c r="S61">
        <f>$S$3*INDEX(Descriptors!I$5:I$53,MATCH(SingleSite_QSAR1_pkasolver!$A61,Descriptors!$B$5:$B$53,0))</f>
        <v>11.89212</v>
      </c>
      <c r="T61">
        <f>$T$3*INDEX(Descriptors!M$5:M$53,MATCH(SingleSite_QSAR1_pkasolver!$A61,Descriptors!$B$5:$B$53,0))</f>
        <v>-3.9967199999999998</v>
      </c>
      <c r="U61">
        <f>$U$3*INDEX(Descriptors!V$5:V$53,MATCH(SingleSite_QSAR1_pkasolver!$A61,Descriptors!$B$5:$B$53,0))</f>
        <v>-2.3083200000000001</v>
      </c>
      <c r="V61">
        <f>$V$3*INDEX(Descriptors!O$5:O$53,MATCH(SingleSite_QSAR1_pkasolver!$A61,Descriptors!$B$5:$B$53,0))</f>
        <v>-15.218112</v>
      </c>
      <c r="W61">
        <f>$W$3*INDEX(Descriptors!X$5:X$53,MATCH(SingleSite_QSAR1_pkasolver!$A61,Descriptors!$B$5:$B$53,0))</f>
        <v>-11.570357999999999</v>
      </c>
      <c r="X61">
        <f>$X$3*INDEX(Descriptors!Y$5:Y$53,MATCH(SingleSite_QSAR1_pkasolver!$A61,Descriptors!$B$5:$B$53,0))</f>
        <v>8.6079299999999996</v>
      </c>
      <c r="Y61">
        <f>$Y$3*INDEX(Descriptors!AA$5:AA$53,MATCH(SingleSite_QSAR1_pkasolver!$A61,Descriptors!$B$5:$B$53,0))</f>
        <v>24.371202</v>
      </c>
      <c r="Z61">
        <f>$Z$3*INDEX(Descriptors!AB$5:AB$53,MATCH(SingleSite_QSAR1_pkasolver!$A61,Descriptors!$B$5:$B$53,0))</f>
        <v>-1.2536160000000001</v>
      </c>
      <c r="AA61">
        <f>$AA$3*INDEX(Descriptors!P$5:P$53,MATCH(SingleSite_QSAR1_pkasolver!$A61,Descriptors!$B$5:$B$53,0))</f>
        <v>-6.0139999999999999E-2</v>
      </c>
      <c r="AB61">
        <f>$AB$3*INDEX(Descriptors!Q$5:Q$53,MATCH(SingleSite_QSAR1_pkasolver!$A61,Descriptors!$B$5:$B$53,0))</f>
        <v>0.48971999999999999</v>
      </c>
      <c r="AC61">
        <f>$AC$3*INDEX(Descriptors!R$5:R$53,MATCH(SingleSite_QSAR1_pkasolver!$A61,Descriptors!$B$5:$B$53,0))</f>
        <v>-0.28560000000000002</v>
      </c>
      <c r="AD61">
        <f>$AD$3*INDEX(Descriptors!AC$5:AC$53,MATCH(SingleSite_QSAR1_pkasolver!$A61,Descriptors!$B$5:$B$53,0))</f>
        <v>0</v>
      </c>
      <c r="AE61">
        <f>$AE$3*INDEX(Descriptors!AD$5:AD$53,MATCH(SingleSite_QSAR1_pkasolver!$A61,Descriptors!$B$5:$B$53,0))</f>
        <v>2.0467499999999998</v>
      </c>
      <c r="AF61">
        <f>$AF$3*INDEX(Descriptors!AE$5:AE$53,MATCH(SingleSite_QSAR1_pkasolver!$A61,Descriptors!$B$5:$B$53,0))</f>
        <v>-1.9235700000000002</v>
      </c>
      <c r="AG61">
        <f>$AG$3*INDEX(Descriptors!Z$5:Z$53,MATCH(SingleSite_QSAR1_pkasolver!$A61,Descriptors!$B$5:$B$53,0))</f>
        <v>1.16669</v>
      </c>
    </row>
    <row r="62" spans="1:33" x14ac:dyDescent="0.3">
      <c r="A62" s="2" t="s">
        <v>368</v>
      </c>
      <c r="B62" t="s">
        <v>190</v>
      </c>
      <c r="C62" s="38" t="s">
        <v>191</v>
      </c>
      <c r="D62" t="s">
        <v>192</v>
      </c>
      <c r="E62" t="s">
        <v>418</v>
      </c>
      <c r="G62" s="10">
        <v>143.59899304814076</v>
      </c>
      <c r="H62" t="s">
        <v>159</v>
      </c>
      <c r="J62" s="10">
        <v>-7.2528396759697769</v>
      </c>
      <c r="L62" s="10">
        <f t="shared" si="15"/>
        <v>-4.0403069999999932</v>
      </c>
      <c r="M62">
        <f t="shared" si="12"/>
        <v>9.1136637252056004E-5</v>
      </c>
      <c r="N62">
        <f t="shared" si="13"/>
        <v>8.8027571061773169E-2</v>
      </c>
      <c r="O62" s="10">
        <f t="shared" si="21"/>
        <v>2.4117142756650183E-4</v>
      </c>
      <c r="P62" s="10" t="s">
        <v>223</v>
      </c>
      <c r="R62">
        <f t="shared" si="16"/>
        <v>2.9596930000000068</v>
      </c>
      <c r="S62">
        <f>$S$3*INDEX(Descriptors!I$5:I$53,MATCH(SingleSite_QSAR1_pkasolver!$A62,Descriptors!$B$5:$B$53,0))</f>
        <v>11.89212</v>
      </c>
      <c r="T62">
        <f>$T$3*INDEX(Descriptors!M$5:M$53,MATCH(SingleSite_QSAR1_pkasolver!$A62,Descriptors!$B$5:$B$53,0))</f>
        <v>-3.9967199999999998</v>
      </c>
      <c r="U62">
        <f>$U$3*INDEX(Descriptors!V$5:V$53,MATCH(SingleSite_QSAR1_pkasolver!$A62,Descriptors!$B$5:$B$53,0))</f>
        <v>-2.3049600000000003</v>
      </c>
      <c r="V62">
        <f>$V$3*INDEX(Descriptors!O$5:O$53,MATCH(SingleSite_QSAR1_pkasolver!$A62,Descriptors!$B$5:$B$53,0))</f>
        <v>-15.218112</v>
      </c>
      <c r="W62">
        <f>$W$3*INDEX(Descriptors!X$5:X$53,MATCH(SingleSite_QSAR1_pkasolver!$A62,Descriptors!$B$5:$B$53,0))</f>
        <v>-11.551264999999999</v>
      </c>
      <c r="X62">
        <f>$X$3*INDEX(Descriptors!Y$5:Y$53,MATCH(SingleSite_QSAR1_pkasolver!$A62,Descriptors!$B$5:$B$53,0))</f>
        <v>8.6701560000000004</v>
      </c>
      <c r="Y62">
        <f>$Y$3*INDEX(Descriptors!AA$5:AA$53,MATCH(SingleSite_QSAR1_pkasolver!$A62,Descriptors!$B$5:$B$53,0))</f>
        <v>24.389540000000004</v>
      </c>
      <c r="Z62">
        <f>$Z$3*INDEX(Descriptors!AB$5:AB$53,MATCH(SingleSite_QSAR1_pkasolver!$A62,Descriptors!$B$5:$B$53,0))</f>
        <v>-1.2536160000000001</v>
      </c>
      <c r="AA62">
        <f>$AA$3*INDEX(Descriptors!P$5:P$53,MATCH(SingleSite_QSAR1_pkasolver!$A62,Descriptors!$B$5:$B$53,0))</f>
        <v>-6.0139999999999999E-2</v>
      </c>
      <c r="AB62">
        <f>$AB$3*INDEX(Descriptors!Q$5:Q$53,MATCH(SingleSite_QSAR1_pkasolver!$A62,Descriptors!$B$5:$B$53,0))</f>
        <v>0.48971999999999999</v>
      </c>
      <c r="AC62">
        <f>$AC$3*INDEX(Descriptors!R$5:R$53,MATCH(SingleSite_QSAR1_pkasolver!$A62,Descriptors!$B$5:$B$53,0))</f>
        <v>-0.28560000000000002</v>
      </c>
      <c r="AD62">
        <f>$AD$3*INDEX(Descriptors!AC$5:AC$53,MATCH(SingleSite_QSAR1_pkasolver!$A62,Descriptors!$B$5:$B$53,0))</f>
        <v>0</v>
      </c>
      <c r="AE62">
        <f>$AE$3*INDEX(Descriptors!AD$5:AD$53,MATCH(SingleSite_QSAR1_pkasolver!$A62,Descriptors!$B$5:$B$53,0))</f>
        <v>1.5790499999999998</v>
      </c>
      <c r="AF62">
        <f>$AF$3*INDEX(Descriptors!AE$5:AE$53,MATCH(SingleSite_QSAR1_pkasolver!$A62,Descriptors!$B$5:$B$53,0))</f>
        <v>-1.6475300000000002</v>
      </c>
      <c r="AG62">
        <f>$AG$3*INDEX(Descriptors!Z$5:Z$53,MATCH(SingleSite_QSAR1_pkasolver!$A62,Descriptors!$B$5:$B$53,0))</f>
        <v>0.95304999999999995</v>
      </c>
    </row>
    <row r="63" spans="1:33" x14ac:dyDescent="0.3">
      <c r="A63" t="s">
        <v>193</v>
      </c>
      <c r="B63" t="s">
        <v>194</v>
      </c>
      <c r="C63" s="38" t="s">
        <v>191</v>
      </c>
      <c r="D63" t="s">
        <v>195</v>
      </c>
      <c r="E63" t="s">
        <v>418</v>
      </c>
      <c r="G63" s="10">
        <v>64.391250619466987</v>
      </c>
      <c r="H63" t="s">
        <v>159</v>
      </c>
      <c r="J63" s="10">
        <v>-6.9045151415601858</v>
      </c>
      <c r="L63" s="10">
        <f t="shared" si="15"/>
        <v>-3.6139499999999956</v>
      </c>
      <c r="M63">
        <f t="shared" si="12"/>
        <v>2.4324840430282998E-4</v>
      </c>
      <c r="N63">
        <f t="shared" si="13"/>
        <v>3.2980840450031551E-2</v>
      </c>
      <c r="O63" s="10">
        <f t="shared" si="21"/>
        <v>9.035846698638781E-5</v>
      </c>
      <c r="P63" s="10" t="s">
        <v>223</v>
      </c>
      <c r="R63">
        <f t="shared" si="16"/>
        <v>3.3860500000000044</v>
      </c>
      <c r="S63">
        <f>$S$3*INDEX(Descriptors!I$5:I$53,MATCH(SingleSite_QSAR1_pkasolver!$A63,Descriptors!$B$5:$B$53,0))</f>
        <v>11.89212</v>
      </c>
      <c r="T63">
        <f>$T$3*INDEX(Descriptors!M$5:M$53,MATCH(SingleSite_QSAR1_pkasolver!$A63,Descriptors!$B$5:$B$53,0))</f>
        <v>-3.9967199999999998</v>
      </c>
      <c r="U63">
        <f>$U$3*INDEX(Descriptors!V$5:V$53,MATCH(SingleSite_QSAR1_pkasolver!$A63,Descriptors!$B$5:$B$53,0))</f>
        <v>-2.2209600000000003</v>
      </c>
      <c r="V63">
        <f>$V$3*INDEX(Descriptors!O$5:O$53,MATCH(SingleSite_QSAR1_pkasolver!$A63,Descriptors!$B$5:$B$53,0))</f>
        <v>-15.218112</v>
      </c>
      <c r="W63">
        <f>$W$3*INDEX(Descriptors!X$5:X$53,MATCH(SingleSite_QSAR1_pkasolver!$A63,Descriptors!$B$5:$B$53,0))</f>
        <v>-11.799474</v>
      </c>
      <c r="X63">
        <f>$X$3*INDEX(Descriptors!Y$5:Y$53,MATCH(SingleSite_QSAR1_pkasolver!$A63,Descriptors!$B$5:$B$53,0))</f>
        <v>8.7116399999999992</v>
      </c>
      <c r="Y63">
        <f>$Y$3*INDEX(Descriptors!AA$5:AA$53,MATCH(SingleSite_QSAR1_pkasolver!$A63,Descriptors!$B$5:$B$53,0))</f>
        <v>24.462892000000004</v>
      </c>
      <c r="Z63">
        <f>$Z$3*INDEX(Descriptors!AB$5:AB$53,MATCH(SingleSite_QSAR1_pkasolver!$A63,Descriptors!$B$5:$B$53,0))</f>
        <v>-1.2536160000000001</v>
      </c>
      <c r="AA63">
        <f>$AA$3*INDEX(Descriptors!P$5:P$53,MATCH(SingleSite_QSAR1_pkasolver!$A63,Descriptors!$B$5:$B$53,0))</f>
        <v>-6.0139999999999999E-2</v>
      </c>
      <c r="AB63">
        <f>$AB$3*INDEX(Descriptors!Q$5:Q$53,MATCH(SingleSite_QSAR1_pkasolver!$A63,Descriptors!$B$5:$B$53,0))</f>
        <v>0.48971999999999999</v>
      </c>
      <c r="AC63">
        <f>$AC$3*INDEX(Descriptors!R$5:R$53,MATCH(SingleSite_QSAR1_pkasolver!$A63,Descriptors!$B$5:$B$53,0))</f>
        <v>-0.28560000000000002</v>
      </c>
      <c r="AD63">
        <f>$AD$3*INDEX(Descriptors!AC$5:AC$53,MATCH(SingleSite_QSAR1_pkasolver!$A63,Descriptors!$B$5:$B$53,0))</f>
        <v>0</v>
      </c>
      <c r="AE63">
        <f>$AE$3*INDEX(Descriptors!AD$5:AD$53,MATCH(SingleSite_QSAR1_pkasolver!$A63,Descriptors!$B$5:$B$53,0))</f>
        <v>2.1829499999999999</v>
      </c>
      <c r="AF63">
        <f>$AF$3*INDEX(Descriptors!AE$5:AE$53,MATCH(SingleSite_QSAR1_pkasolver!$A63,Descriptors!$B$5:$B$53,0))</f>
        <v>-2.1446700000000001</v>
      </c>
      <c r="AG63">
        <f>$AG$3*INDEX(Descriptors!Z$5:Z$53,MATCH(SingleSite_QSAR1_pkasolver!$A63,Descriptors!$B$5:$B$53,0))</f>
        <v>1.32202</v>
      </c>
    </row>
    <row r="64" spans="1:33" x14ac:dyDescent="0.3">
      <c r="A64" t="s">
        <v>328</v>
      </c>
      <c r="B64" t="s">
        <v>228</v>
      </c>
      <c r="C64" s="38" t="s">
        <v>191</v>
      </c>
      <c r="D64" t="s">
        <v>229</v>
      </c>
      <c r="E64" t="s">
        <v>418</v>
      </c>
      <c r="G64" s="10">
        <v>35.000000000000014</v>
      </c>
      <c r="H64" t="s">
        <v>159</v>
      </c>
      <c r="J64" s="10">
        <v>-6.6397563257840311</v>
      </c>
      <c r="L64" s="10">
        <f t="shared" si="15"/>
        <v>-3.5986820000000037</v>
      </c>
      <c r="M64">
        <f t="shared" si="12"/>
        <v>2.5195211014341392E-4</v>
      </c>
      <c r="N64">
        <f t="shared" si="13"/>
        <v>3.1841514673045954E-2</v>
      </c>
      <c r="O64" s="10">
        <f t="shared" si="21"/>
        <v>8.7237026501495759E-5</v>
      </c>
      <c r="P64" s="10" t="s">
        <v>223</v>
      </c>
      <c r="R64">
        <f t="shared" si="16"/>
        <v>3.4013179999999963</v>
      </c>
      <c r="S64">
        <f>$S$3*INDEX(Descriptors!I$5:I$53,MATCH(SingleSite_QSAR1_pkasolver!$A64,Descriptors!$B$5:$B$53,0))</f>
        <v>11.89212</v>
      </c>
      <c r="T64">
        <f>$T$3*INDEX(Descriptors!M$5:M$53,MATCH(SingleSite_QSAR1_pkasolver!$A64,Descriptors!$B$5:$B$53,0))</f>
        <v>-3.9967199999999998</v>
      </c>
      <c r="U64">
        <f>$U$3*INDEX(Descriptors!V$5:V$53,MATCH(SingleSite_QSAR1_pkasolver!$A64,Descriptors!$B$5:$B$53,0))</f>
        <v>-2.17056</v>
      </c>
      <c r="V64">
        <f>$V$3*INDEX(Descriptors!O$5:O$53,MATCH(SingleSite_QSAR1_pkasolver!$A64,Descriptors!$B$5:$B$53,0))</f>
        <v>-15.218112</v>
      </c>
      <c r="W64">
        <f>$W$3*INDEX(Descriptors!X$5:X$53,MATCH(SingleSite_QSAR1_pkasolver!$A64,Descriptors!$B$5:$B$53,0))</f>
        <v>-11.914032000000001</v>
      </c>
      <c r="X64">
        <f>$X$3*INDEX(Descriptors!Y$5:Y$53,MATCH(SingleSite_QSAR1_pkasolver!$A64,Descriptors!$B$5:$B$53,0))</f>
        <v>8.7669519999999999</v>
      </c>
      <c r="Y64">
        <f>$Y$3*INDEX(Descriptors!AA$5:AA$53,MATCH(SingleSite_QSAR1_pkasolver!$A64,Descriptors!$B$5:$B$53,0))</f>
        <v>24.517906</v>
      </c>
      <c r="Z64">
        <f>$Z$3*INDEX(Descriptors!AB$5:AB$53,MATCH(SingleSite_QSAR1_pkasolver!$A64,Descriptors!$B$5:$B$53,0))</f>
        <v>-1.2536160000000001</v>
      </c>
      <c r="AA64">
        <f>$AA$3*INDEX(Descriptors!P$5:P$53,MATCH(SingleSite_QSAR1_pkasolver!$A64,Descriptors!$B$5:$B$53,0))</f>
        <v>-6.0139999999999999E-2</v>
      </c>
      <c r="AB64">
        <f>$AB$3*INDEX(Descriptors!Q$5:Q$53,MATCH(SingleSite_QSAR1_pkasolver!$A64,Descriptors!$B$5:$B$53,0))</f>
        <v>0.48971999999999999</v>
      </c>
      <c r="AC64">
        <f>$AC$3*INDEX(Descriptors!R$5:R$53,MATCH(SingleSite_QSAR1_pkasolver!$A64,Descriptors!$B$5:$B$53,0))</f>
        <v>-0.28560000000000002</v>
      </c>
      <c r="AD64">
        <f>$AD$3*INDEX(Descriptors!AC$5:AC$53,MATCH(SingleSite_QSAR1_pkasolver!$A64,Descriptors!$B$5:$B$53,0))</f>
        <v>0</v>
      </c>
      <c r="AE64">
        <f>$AE$3*INDEX(Descriptors!AD$5:AD$53,MATCH(SingleSite_QSAR1_pkasolver!$A64,Descriptors!$B$5:$B$53,0))</f>
        <v>2.1833999999999998</v>
      </c>
      <c r="AF64">
        <f>$AF$3*INDEX(Descriptors!AE$5:AE$53,MATCH(SingleSite_QSAR1_pkasolver!$A64,Descriptors!$B$5:$B$53,0))</f>
        <v>-2.2558900000000004</v>
      </c>
      <c r="AG64">
        <f>$AG$3*INDEX(Descriptors!Z$5:Z$53,MATCH(SingleSite_QSAR1_pkasolver!$A64,Descriptors!$B$5:$B$53,0))</f>
        <v>1.4018900000000001</v>
      </c>
    </row>
    <row r="65" spans="1:33" s="2" customFormat="1" x14ac:dyDescent="0.3">
      <c r="A65" s="2" t="s">
        <v>197</v>
      </c>
      <c r="B65" s="2" t="s">
        <v>198</v>
      </c>
      <c r="C65" s="43" t="s">
        <v>65</v>
      </c>
      <c r="D65" s="2" t="s">
        <v>167</v>
      </c>
      <c r="E65" s="4" t="s">
        <v>420</v>
      </c>
      <c r="F65"/>
      <c r="G65" s="10">
        <v>1.4975961139417266</v>
      </c>
      <c r="H65" t="s">
        <v>126</v>
      </c>
      <c r="I65"/>
      <c r="J65" s="10">
        <v>-3.8908717441825154</v>
      </c>
      <c r="L65" s="10">
        <f t="shared" si="15"/>
        <v>-0.60570699999999711</v>
      </c>
      <c r="M65">
        <f t="shared" si="12"/>
        <v>0.24790940327791081</v>
      </c>
      <c r="N65">
        <f t="shared" si="13"/>
        <v>3.2360760447004908E-5</v>
      </c>
      <c r="O65" s="10">
        <f t="shared" ref="O65:O66" si="22">N65*86400</f>
        <v>2.7959697026212242</v>
      </c>
      <c r="P65" t="s">
        <v>138</v>
      </c>
      <c r="Q65"/>
      <c r="R65">
        <f t="shared" si="16"/>
        <v>6.3942930000000029</v>
      </c>
      <c r="S65">
        <f>$S$3*INDEX(Descriptors!I$5:I$53,MATCH(SingleSite_QSAR1_pkasolver!$A65,Descriptors!$B$5:$B$53,0))</f>
        <v>14.61082</v>
      </c>
      <c r="T65">
        <f>$T$3*INDEX(Descriptors!M$5:M$53,MATCH(SingleSite_QSAR1_pkasolver!$A65,Descriptors!$B$5:$B$53,0))</f>
        <v>-2.3868</v>
      </c>
      <c r="U65">
        <f>$U$3*INDEX(Descriptors!V$5:V$53,MATCH(SingleSite_QSAR1_pkasolver!$A65,Descriptors!$B$5:$B$53,0))</f>
        <v>-3.4272</v>
      </c>
      <c r="V65">
        <f>$V$3*INDEX(Descriptors!O$5:O$53,MATCH(SingleSite_QSAR1_pkasolver!$A65,Descriptors!$B$5:$B$53,0))</f>
        <v>-15.143071999999998</v>
      </c>
      <c r="W65">
        <f>$W$3*INDEX(Descriptors!X$5:X$53,MATCH(SingleSite_QSAR1_pkasolver!$A65,Descriptors!$B$5:$B$53,0))</f>
        <v>-8.7255009999999995</v>
      </c>
      <c r="X65">
        <f>$X$3*INDEX(Descriptors!Y$5:Y$53,MATCH(SingleSite_QSAR1_pkasolver!$A65,Descriptors!$B$5:$B$53,0))</f>
        <v>6.9139999999999997</v>
      </c>
      <c r="Y65">
        <f>$Y$3*INDEX(Descriptors!AA$5:AA$53,MATCH(SingleSite_QSAR1_pkasolver!$A65,Descriptors!$B$5:$B$53,0))</f>
        <v>23.931090000000001</v>
      </c>
      <c r="Z65">
        <f>$Z$3*INDEX(Descriptors!AB$5:AB$53,MATCH(SingleSite_QSAR1_pkasolver!$A65,Descriptors!$B$5:$B$53,0))</f>
        <v>-1.619254</v>
      </c>
      <c r="AA65">
        <f>$AA$3*INDEX(Descriptors!P$5:P$53,MATCH(SingleSite_QSAR1_pkasolver!$A65,Descriptors!$B$5:$B$53,0))</f>
        <v>2.4251300000000002</v>
      </c>
      <c r="AB65">
        <f>$AB$3*INDEX(Descriptors!Q$5:Q$53,MATCH(SingleSite_QSAR1_pkasolver!$A65,Descriptors!$B$5:$B$53,0))</f>
        <v>-1.56948</v>
      </c>
      <c r="AC65">
        <f>$AC$3*INDEX(Descriptors!R$5:R$53,MATCH(SingleSite_QSAR1_pkasolver!$A65,Descriptors!$B$5:$B$53,0))</f>
        <v>-0.15540000000000001</v>
      </c>
      <c r="AD65">
        <f>$AD$3*INDEX(Descriptors!AC$5:AC$53,MATCH(SingleSite_QSAR1_pkasolver!$A65,Descriptors!$B$5:$B$53,0))</f>
        <v>0</v>
      </c>
      <c r="AE65">
        <f>$AE$3*INDEX(Descriptors!AD$5:AD$53,MATCH(SingleSite_QSAR1_pkasolver!$A65,Descriptors!$B$5:$B$53,0))</f>
        <v>0.55034999999999989</v>
      </c>
      <c r="AF65">
        <f>$AF$3*INDEX(Descriptors!AE$5:AE$53,MATCH(SingleSite_QSAR1_pkasolver!$A65,Descriptors!$B$5:$B$53,0))</f>
        <v>-0.47168000000000004</v>
      </c>
      <c r="AG65">
        <f>$AG$3*INDEX(Descriptors!Z$5:Z$53,MATCH(SingleSite_QSAR1_pkasolver!$A65,Descriptors!$B$5:$B$53,0))</f>
        <v>0.15729000000000001</v>
      </c>
    </row>
    <row r="66" spans="1:33" x14ac:dyDescent="0.3">
      <c r="A66" t="s">
        <v>199</v>
      </c>
      <c r="B66" t="s">
        <v>200</v>
      </c>
      <c r="C66" s="40" t="s">
        <v>65</v>
      </c>
      <c r="D66" s="50" t="s">
        <v>170</v>
      </c>
      <c r="E66" s="4" t="s">
        <v>420</v>
      </c>
      <c r="G66" s="10">
        <v>4.8056788580189451</v>
      </c>
      <c r="H66" t="s">
        <v>126</v>
      </c>
      <c r="J66" s="10">
        <v>-4.3972317852057898</v>
      </c>
      <c r="L66" s="10">
        <f t="shared" si="15"/>
        <v>-0.67131199999999858</v>
      </c>
      <c r="M66">
        <f t="shared" si="12"/>
        <v>0.21315130700205873</v>
      </c>
      <c r="N66">
        <f t="shared" si="13"/>
        <v>3.7637755662267263E-5</v>
      </c>
      <c r="O66" s="10">
        <f t="shared" si="22"/>
        <v>3.2519020892198913</v>
      </c>
      <c r="P66" t="s">
        <v>138</v>
      </c>
      <c r="R66">
        <f t="shared" si="16"/>
        <v>6.3286880000000014</v>
      </c>
      <c r="S66">
        <f>$S$3*INDEX(Descriptors!I$5:I$53,MATCH(SingleSite_QSAR1_pkasolver!$A66,Descriptors!$B$5:$B$53,0))</f>
        <v>14.628359999999999</v>
      </c>
      <c r="T66">
        <f>$T$3*INDEX(Descriptors!M$5:M$53,MATCH(SingleSite_QSAR1_pkasolver!$A66,Descriptors!$B$5:$B$53,0))</f>
        <v>-2.3868</v>
      </c>
      <c r="U66">
        <f>$U$3*INDEX(Descriptors!V$5:V$53,MATCH(SingleSite_QSAR1_pkasolver!$A66,Descriptors!$B$5:$B$53,0))</f>
        <v>-3.2894399999999999</v>
      </c>
      <c r="V66">
        <f>$V$3*INDEX(Descriptors!O$5:O$53,MATCH(SingleSite_QSAR1_pkasolver!$A66,Descriptors!$B$5:$B$53,0))</f>
        <v>-15.143071999999998</v>
      </c>
      <c r="W66">
        <f>$W$3*INDEX(Descriptors!X$5:X$53,MATCH(SingleSite_QSAR1_pkasolver!$A66,Descriptors!$B$5:$B$53,0))</f>
        <v>-10.081104</v>
      </c>
      <c r="X66">
        <f>$X$3*INDEX(Descriptors!Y$5:Y$53,MATCH(SingleSite_QSAR1_pkasolver!$A66,Descriptors!$B$5:$B$53,0))</f>
        <v>7.7782499999999999</v>
      </c>
      <c r="Y66">
        <f>$Y$3*INDEX(Descriptors!AA$5:AA$53,MATCH(SingleSite_QSAR1_pkasolver!$A66,Descriptors!$B$5:$B$53,0))</f>
        <v>24.224498000000001</v>
      </c>
      <c r="Z66">
        <f>$Z$3*INDEX(Descriptors!AB$5:AB$53,MATCH(SingleSite_QSAR1_pkasolver!$A66,Descriptors!$B$5:$B$53,0))</f>
        <v>-1.619254</v>
      </c>
      <c r="AA66">
        <f>$AA$3*INDEX(Descriptors!P$5:P$53,MATCH(SingleSite_QSAR1_pkasolver!$A66,Descriptors!$B$5:$B$53,0))</f>
        <v>2.4251300000000002</v>
      </c>
      <c r="AB66">
        <f>$AB$3*INDEX(Descriptors!Q$5:Q$53,MATCH(SingleSite_QSAR1_pkasolver!$A66,Descriptors!$B$5:$B$53,0))</f>
        <v>-1.56948</v>
      </c>
      <c r="AC66">
        <f>$AC$3*INDEX(Descriptors!R$5:R$53,MATCH(SingleSite_QSAR1_pkasolver!$A66,Descriptors!$B$5:$B$53,0))</f>
        <v>-0.15540000000000001</v>
      </c>
      <c r="AD66">
        <f>$AD$3*INDEX(Descriptors!AC$5:AC$53,MATCH(SingleSite_QSAR1_pkasolver!$A66,Descriptors!$B$5:$B$53,0))</f>
        <v>0</v>
      </c>
      <c r="AE66">
        <f>$AE$3*INDEX(Descriptors!AD$5:AD$53,MATCH(SingleSite_QSAR1_pkasolver!$A66,Descriptors!$B$5:$B$53,0))</f>
        <v>0.55094999999999994</v>
      </c>
      <c r="AF66">
        <f>$AF$3*INDEX(Descriptors!AE$5:AE$53,MATCH(SingleSite_QSAR1_pkasolver!$A66,Descriptors!$B$5:$B$53,0))</f>
        <v>-0.58491000000000004</v>
      </c>
      <c r="AG66">
        <f>$AG$3*INDEX(Descriptors!Z$5:Z$53,MATCH(SingleSite_QSAR1_pkasolver!$A66,Descriptors!$B$5:$B$53,0))</f>
        <v>0.24696000000000001</v>
      </c>
    </row>
    <row r="67" spans="1:33" x14ac:dyDescent="0.3">
      <c r="A67" t="s">
        <v>230</v>
      </c>
      <c r="B67" t="s">
        <v>203</v>
      </c>
      <c r="C67" s="40" t="s">
        <v>65</v>
      </c>
      <c r="D67" t="s">
        <v>204</v>
      </c>
      <c r="E67" s="4" t="s">
        <v>420</v>
      </c>
      <c r="G67" s="10">
        <v>7.1224769657211633</v>
      </c>
      <c r="H67" t="s">
        <v>126</v>
      </c>
      <c r="J67" s="10">
        <v>-4.5681080931160967</v>
      </c>
      <c r="L67" s="10">
        <f t="shared" si="15"/>
        <v>-0.60403700000000171</v>
      </c>
      <c r="M67">
        <f t="shared" si="12"/>
        <v>0.24886452875014514</v>
      </c>
      <c r="N67">
        <f t="shared" si="13"/>
        <v>3.2236562005551479E-5</v>
      </c>
      <c r="O67" s="15">
        <f t="shared" ref="O67:O73" si="23">N67*24*60</f>
        <v>4.642064928799413E-2</v>
      </c>
      <c r="P67" t="s">
        <v>134</v>
      </c>
      <c r="Q67" s="2"/>
      <c r="R67">
        <f t="shared" si="16"/>
        <v>6.3959629999999983</v>
      </c>
      <c r="S67">
        <f>$S$3*INDEX(Descriptors!I$5:I$53,MATCH(SingleSite_QSAR1_pkasolver!$A67,Descriptors!$B$5:$B$53,0))</f>
        <v>14.628359999999999</v>
      </c>
      <c r="T67">
        <f>$T$3*INDEX(Descriptors!M$5:M$53,MATCH(SingleSite_QSAR1_pkasolver!$A67,Descriptors!$B$5:$B$53,0))</f>
        <v>-2.3868</v>
      </c>
      <c r="U67">
        <f>$U$3*INDEX(Descriptors!V$5:V$53,MATCH(SingleSite_QSAR1_pkasolver!$A67,Descriptors!$B$5:$B$53,0))</f>
        <v>-3.2356800000000003</v>
      </c>
      <c r="V67">
        <f>$V$3*INDEX(Descriptors!O$5:O$53,MATCH(SingleSite_QSAR1_pkasolver!$A67,Descriptors!$B$5:$B$53,0))</f>
        <v>-15.143071999999998</v>
      </c>
      <c r="W67">
        <f>$W$3*INDEX(Descriptors!X$5:X$53,MATCH(SingleSite_QSAR1_pkasolver!$A67,Descriptors!$B$5:$B$53,0))</f>
        <v>-10.443871000000001</v>
      </c>
      <c r="X67">
        <f>$X$3*INDEX(Descriptors!Y$5:Y$53,MATCH(SingleSite_QSAR1_pkasolver!$A67,Descriptors!$B$5:$B$53,0))</f>
        <v>8.0340679999999995</v>
      </c>
      <c r="Y67">
        <f>$Y$3*INDEX(Descriptors!AA$5:AA$53,MATCH(SingleSite_QSAR1_pkasolver!$A67,Descriptors!$B$5:$B$53,0))</f>
        <v>24.371202</v>
      </c>
      <c r="Z67">
        <f>$Z$3*INDEX(Descriptors!AB$5:AB$53,MATCH(SingleSite_QSAR1_pkasolver!$A67,Descriptors!$B$5:$B$53,0))</f>
        <v>-1.619254</v>
      </c>
      <c r="AA67">
        <f>$AA$3*INDEX(Descriptors!P$5:P$53,MATCH(SingleSite_QSAR1_pkasolver!$A67,Descriptors!$B$5:$B$53,0))</f>
        <v>2.4251300000000002</v>
      </c>
      <c r="AB67">
        <f>$AB$3*INDEX(Descriptors!Q$5:Q$53,MATCH(SingleSite_QSAR1_pkasolver!$A67,Descriptors!$B$5:$B$53,0))</f>
        <v>-1.56948</v>
      </c>
      <c r="AC67">
        <f>$AC$3*INDEX(Descriptors!R$5:R$53,MATCH(SingleSite_QSAR1_pkasolver!$A67,Descriptors!$B$5:$B$53,0))</f>
        <v>-0.15540000000000001</v>
      </c>
      <c r="AD67">
        <f>$AD$3*INDEX(Descriptors!AC$5:AC$53,MATCH(SingleSite_QSAR1_pkasolver!$A67,Descriptors!$B$5:$B$53,0))</f>
        <v>0</v>
      </c>
      <c r="AE67">
        <f>$AE$3*INDEX(Descriptors!AD$5:AD$53,MATCH(SingleSite_QSAR1_pkasolver!$A67,Descriptors!$B$5:$B$53,0))</f>
        <v>0.55094999999999994</v>
      </c>
      <c r="AF67">
        <f>$AF$3*INDEX(Descriptors!AE$5:AE$53,MATCH(SingleSite_QSAR1_pkasolver!$A67,Descriptors!$B$5:$B$53,0))</f>
        <v>-0.70082000000000011</v>
      </c>
      <c r="AG67">
        <f>$AG$3*INDEX(Descriptors!Z$5:Z$53,MATCH(SingleSite_QSAR1_pkasolver!$A67,Descriptors!$B$5:$B$53,0))</f>
        <v>0.33663000000000004</v>
      </c>
    </row>
    <row r="68" spans="1:33" x14ac:dyDescent="0.3">
      <c r="A68" t="s">
        <v>231</v>
      </c>
      <c r="B68" t="s">
        <v>232</v>
      </c>
      <c r="C68" s="40" t="s">
        <v>65</v>
      </c>
      <c r="D68" t="s">
        <v>163</v>
      </c>
      <c r="E68" s="4" t="s">
        <v>420</v>
      </c>
      <c r="G68" s="10">
        <v>8.4051769342979927</v>
      </c>
      <c r="H68" t="s">
        <v>126</v>
      </c>
      <c r="J68" s="10">
        <v>-4.6400238997677743</v>
      </c>
      <c r="L68" s="10">
        <f t="shared" si="15"/>
        <v>-0.62454799999999722</v>
      </c>
      <c r="M68">
        <f t="shared" si="12"/>
        <v>0.23738430414067024</v>
      </c>
      <c r="N68">
        <f t="shared" si="13"/>
        <v>3.3795565553830273E-5</v>
      </c>
      <c r="O68" s="15">
        <f t="shared" si="23"/>
        <v>4.8665614397515593E-2</v>
      </c>
      <c r="P68" t="s">
        <v>134</v>
      </c>
      <c r="R68">
        <f t="shared" si="16"/>
        <v>6.3754520000000028</v>
      </c>
      <c r="S68">
        <f>$S$3*INDEX(Descriptors!I$5:I$53,MATCH(SingleSite_QSAR1_pkasolver!$A68,Descriptors!$B$5:$B$53,0))</f>
        <v>14.628359999999999</v>
      </c>
      <c r="T68">
        <f>$T$3*INDEX(Descriptors!M$5:M$53,MATCH(SingleSite_QSAR1_pkasolver!$A68,Descriptors!$B$5:$B$53,0))</f>
        <v>-2.3868</v>
      </c>
      <c r="U68">
        <f>$U$3*INDEX(Descriptors!V$5:V$53,MATCH(SingleSite_QSAR1_pkasolver!$A68,Descriptors!$B$5:$B$53,0))</f>
        <v>-3.2424000000000004</v>
      </c>
      <c r="V68">
        <f>$V$3*INDEX(Descriptors!O$5:O$53,MATCH(SingleSite_QSAR1_pkasolver!$A68,Descriptors!$B$5:$B$53,0))</f>
        <v>-15.143071999999998</v>
      </c>
      <c r="W68">
        <f>$W$3*INDEX(Descriptors!X$5:X$53,MATCH(SingleSite_QSAR1_pkasolver!$A68,Descriptors!$B$5:$B$53,0))</f>
        <v>-10.615708000000001</v>
      </c>
      <c r="X68">
        <f>$X$3*INDEX(Descriptors!Y$5:Y$53,MATCH(SingleSite_QSAR1_pkasolver!$A68,Descriptors!$B$5:$B$53,0))</f>
        <v>8.1446919999999992</v>
      </c>
      <c r="Y68">
        <f>$Y$3*INDEX(Descriptors!AA$5:AA$53,MATCH(SingleSite_QSAR1_pkasolver!$A68,Descriptors!$B$5:$B$53,0))</f>
        <v>24.444554</v>
      </c>
      <c r="Z68">
        <f>$Z$3*INDEX(Descriptors!AB$5:AB$53,MATCH(SingleSite_QSAR1_pkasolver!$A68,Descriptors!$B$5:$B$53,0))</f>
        <v>-1.619254</v>
      </c>
      <c r="AA68">
        <f>$AA$3*INDEX(Descriptors!P$5:P$53,MATCH(SingleSite_QSAR1_pkasolver!$A68,Descriptors!$B$5:$B$53,0))</f>
        <v>2.4251300000000002</v>
      </c>
      <c r="AB68">
        <f>$AB$3*INDEX(Descriptors!Q$5:Q$53,MATCH(SingleSite_QSAR1_pkasolver!$A68,Descriptors!$B$5:$B$53,0))</f>
        <v>-1.56948</v>
      </c>
      <c r="AC68">
        <f>$AC$3*INDEX(Descriptors!R$5:R$53,MATCH(SingleSite_QSAR1_pkasolver!$A68,Descriptors!$B$5:$B$53,0))</f>
        <v>-0.15540000000000001</v>
      </c>
      <c r="AD68">
        <f>$AD$3*INDEX(Descriptors!AC$5:AC$53,MATCH(SingleSite_QSAR1_pkasolver!$A68,Descriptors!$B$5:$B$53,0))</f>
        <v>0</v>
      </c>
      <c r="AE68">
        <f>$AE$3*INDEX(Descriptors!AD$5:AD$53,MATCH(SingleSite_QSAR1_pkasolver!$A68,Descriptors!$B$5:$B$53,0))</f>
        <v>0.55094999999999994</v>
      </c>
      <c r="AF68">
        <f>$AF$3*INDEX(Descriptors!AE$5:AE$53,MATCH(SingleSite_QSAR1_pkasolver!$A68,Descriptors!$B$5:$B$53,0))</f>
        <v>-0.81740000000000002</v>
      </c>
      <c r="AG68">
        <f>$AG$3*INDEX(Descriptors!Z$5:Z$53,MATCH(SingleSite_QSAR1_pkasolver!$A68,Descriptors!$B$5:$B$53,0))</f>
        <v>0.42728000000000005</v>
      </c>
    </row>
    <row r="69" spans="1:33" x14ac:dyDescent="0.3">
      <c r="A69" t="s">
        <v>233</v>
      </c>
      <c r="B69" t="s">
        <v>234</v>
      </c>
      <c r="C69" s="40" t="s">
        <v>65</v>
      </c>
      <c r="D69" t="s">
        <v>235</v>
      </c>
      <c r="E69" s="4" t="s">
        <v>420</v>
      </c>
      <c r="G69" s="10">
        <v>9.8248092811777745</v>
      </c>
      <c r="H69" t="s">
        <v>126</v>
      </c>
      <c r="J69" s="10">
        <v>-4.7078011683435559</v>
      </c>
      <c r="L69" s="10">
        <f t="shared" si="15"/>
        <v>-0.64080699999999524</v>
      </c>
      <c r="M69">
        <f t="shared" si="12"/>
        <v>0.22866147467473158</v>
      </c>
      <c r="N69">
        <f t="shared" si="13"/>
        <v>3.5084776845108577E-5</v>
      </c>
      <c r="O69" s="15">
        <f t="shared" si="23"/>
        <v>5.0522078656956348E-2</v>
      </c>
      <c r="P69" t="s">
        <v>134</v>
      </c>
      <c r="R69">
        <f t="shared" si="16"/>
        <v>6.3591930000000048</v>
      </c>
      <c r="S69">
        <f>$S$3*INDEX(Descriptors!I$5:I$53,MATCH(SingleSite_QSAR1_pkasolver!$A69,Descriptors!$B$5:$B$53,0))</f>
        <v>14.628359999999999</v>
      </c>
      <c r="T69">
        <f>$T$3*INDEX(Descriptors!M$5:M$53,MATCH(SingleSite_QSAR1_pkasolver!$A69,Descriptors!$B$5:$B$53,0))</f>
        <v>-2.3868</v>
      </c>
      <c r="U69">
        <f>$U$3*INDEX(Descriptors!V$5:V$53,MATCH(SingleSite_QSAR1_pkasolver!$A69,Descriptors!$B$5:$B$53,0))</f>
        <v>-3.2457600000000002</v>
      </c>
      <c r="V69">
        <f>$V$3*INDEX(Descriptors!O$5:O$53,MATCH(SingleSite_QSAR1_pkasolver!$A69,Descriptors!$B$5:$B$53,0))</f>
        <v>-15.143071999999998</v>
      </c>
      <c r="W69">
        <f>$W$3*INDEX(Descriptors!X$5:X$53,MATCH(SingleSite_QSAR1_pkasolver!$A69,Descriptors!$B$5:$B$53,0))</f>
        <v>-10.711173</v>
      </c>
      <c r="X69">
        <f>$X$3*INDEX(Descriptors!Y$5:Y$53,MATCH(SingleSite_QSAR1_pkasolver!$A69,Descriptors!$B$5:$B$53,0))</f>
        <v>8.2000039999999998</v>
      </c>
      <c r="Y69">
        <f>$Y$3*INDEX(Descriptors!AA$5:AA$53,MATCH(SingleSite_QSAR1_pkasolver!$A69,Descriptors!$B$5:$B$53,0))</f>
        <v>24.499568000000004</v>
      </c>
      <c r="Z69">
        <f>$Z$3*INDEX(Descriptors!AB$5:AB$53,MATCH(SingleSite_QSAR1_pkasolver!$A69,Descriptors!$B$5:$B$53,0))</f>
        <v>-1.619254</v>
      </c>
      <c r="AA69">
        <f>$AA$3*INDEX(Descriptors!P$5:P$53,MATCH(SingleSite_QSAR1_pkasolver!$A69,Descriptors!$B$5:$B$53,0))</f>
        <v>2.4251300000000002</v>
      </c>
      <c r="AB69">
        <f>$AB$3*INDEX(Descriptors!Q$5:Q$53,MATCH(SingleSite_QSAR1_pkasolver!$A69,Descriptors!$B$5:$B$53,0))</f>
        <v>-1.56948</v>
      </c>
      <c r="AC69">
        <f>$AC$3*INDEX(Descriptors!R$5:R$53,MATCH(SingleSite_QSAR1_pkasolver!$A69,Descriptors!$B$5:$B$53,0))</f>
        <v>-0.15540000000000001</v>
      </c>
      <c r="AD69">
        <f>$AD$3*INDEX(Descriptors!AC$5:AC$53,MATCH(SingleSite_QSAR1_pkasolver!$A69,Descriptors!$B$5:$B$53,0))</f>
        <v>0</v>
      </c>
      <c r="AE69">
        <f>$AE$3*INDEX(Descriptors!AD$5:AD$53,MATCH(SingleSite_QSAR1_pkasolver!$A69,Descriptors!$B$5:$B$53,0))</f>
        <v>0.55094999999999994</v>
      </c>
      <c r="AF69">
        <f>$AF$3*INDEX(Descriptors!AE$5:AE$53,MATCH(SingleSite_QSAR1_pkasolver!$A69,Descriptors!$B$5:$B$53,0))</f>
        <v>-0.93532000000000015</v>
      </c>
      <c r="AG69">
        <f>$AG$3*INDEX(Descriptors!Z$5:Z$53,MATCH(SingleSite_QSAR1_pkasolver!$A69,Descriptors!$B$5:$B$53,0))</f>
        <v>0.51744000000000001</v>
      </c>
    </row>
    <row r="70" spans="1:33" x14ac:dyDescent="0.3">
      <c r="A70" t="s">
        <v>236</v>
      </c>
      <c r="B70" t="s">
        <v>237</v>
      </c>
      <c r="C70" s="40" t="s">
        <v>65</v>
      </c>
      <c r="D70" t="s">
        <v>238</v>
      </c>
      <c r="E70" s="4" t="s">
        <v>420</v>
      </c>
      <c r="G70" s="10">
        <v>10.94826459302282</v>
      </c>
      <c r="H70" t="s">
        <v>126</v>
      </c>
      <c r="J70" s="10">
        <v>-4.7548223244322099</v>
      </c>
      <c r="L70" s="10">
        <f t="shared" si="15"/>
        <v>-0.65949399999999514</v>
      </c>
      <c r="M70">
        <f t="shared" si="12"/>
        <v>0.21903120881392282</v>
      </c>
      <c r="N70">
        <f t="shared" si="13"/>
        <v>3.6627368563043088E-5</v>
      </c>
      <c r="O70" s="15">
        <f t="shared" si="23"/>
        <v>5.274341073078205E-2</v>
      </c>
      <c r="P70" t="s">
        <v>134</v>
      </c>
      <c r="R70">
        <f t="shared" si="16"/>
        <v>6.3405060000000049</v>
      </c>
      <c r="S70">
        <f>$S$3*INDEX(Descriptors!I$5:I$53,MATCH(SingleSite_QSAR1_pkasolver!$A70,Descriptors!$B$5:$B$53,0))</f>
        <v>14.628359999999999</v>
      </c>
      <c r="T70">
        <f>$T$3*INDEX(Descriptors!M$5:M$53,MATCH(SingleSite_QSAR1_pkasolver!$A70,Descriptors!$B$5:$B$53,0))</f>
        <v>-2.3868</v>
      </c>
      <c r="U70">
        <f>$U$3*INDEX(Descriptors!V$5:V$53,MATCH(SingleSite_QSAR1_pkasolver!$A70,Descriptors!$B$5:$B$53,0))</f>
        <v>-3.2424000000000004</v>
      </c>
      <c r="V70">
        <f>$V$3*INDEX(Descriptors!O$5:O$53,MATCH(SingleSite_QSAR1_pkasolver!$A70,Descriptors!$B$5:$B$53,0))</f>
        <v>-15.143071999999998</v>
      </c>
      <c r="W70">
        <f>$W$3*INDEX(Descriptors!X$5:X$53,MATCH(SingleSite_QSAR1_pkasolver!$A70,Descriptors!$B$5:$B$53,0))</f>
        <v>-10.768451999999998</v>
      </c>
      <c r="X70">
        <f>$X$3*INDEX(Descriptors!Y$5:Y$53,MATCH(SingleSite_QSAR1_pkasolver!$A70,Descriptors!$B$5:$B$53,0))</f>
        <v>8.2276599999999984</v>
      </c>
      <c r="Y70">
        <f>$Y$3*INDEX(Descriptors!AA$5:AA$53,MATCH(SingleSite_QSAR1_pkasolver!$A70,Descriptors!$B$5:$B$53,0))</f>
        <v>24.536244000000003</v>
      </c>
      <c r="Z70">
        <f>$Z$3*INDEX(Descriptors!AB$5:AB$53,MATCH(SingleSite_QSAR1_pkasolver!$A70,Descriptors!$B$5:$B$53,0))</f>
        <v>-1.619254</v>
      </c>
      <c r="AA70">
        <f>$AA$3*INDEX(Descriptors!P$5:P$53,MATCH(SingleSite_QSAR1_pkasolver!$A70,Descriptors!$B$5:$B$53,0))</f>
        <v>2.4251300000000002</v>
      </c>
      <c r="AB70">
        <f>$AB$3*INDEX(Descriptors!Q$5:Q$53,MATCH(SingleSite_QSAR1_pkasolver!$A70,Descriptors!$B$5:$B$53,0))</f>
        <v>-1.56948</v>
      </c>
      <c r="AC70">
        <f>$AC$3*INDEX(Descriptors!R$5:R$53,MATCH(SingleSite_QSAR1_pkasolver!$A70,Descriptors!$B$5:$B$53,0))</f>
        <v>-0.15540000000000001</v>
      </c>
      <c r="AD70">
        <f>$AD$3*INDEX(Descriptors!AC$5:AC$53,MATCH(SingleSite_QSAR1_pkasolver!$A70,Descriptors!$B$5:$B$53,0))</f>
        <v>0</v>
      </c>
      <c r="AE70">
        <f>$AE$3*INDEX(Descriptors!AD$5:AD$53,MATCH(SingleSite_QSAR1_pkasolver!$A70,Descriptors!$B$5:$B$53,0))</f>
        <v>0.55094999999999994</v>
      </c>
      <c r="AF70">
        <f>$AF$3*INDEX(Descriptors!AE$5:AE$53,MATCH(SingleSite_QSAR1_pkasolver!$A70,Descriptors!$B$5:$B$53,0))</f>
        <v>-1.0545800000000001</v>
      </c>
      <c r="AG70">
        <f>$AG$3*INDEX(Descriptors!Z$5:Z$53,MATCH(SingleSite_QSAR1_pkasolver!$A70,Descriptors!$B$5:$B$53,0))</f>
        <v>0.60760000000000003</v>
      </c>
    </row>
    <row r="71" spans="1:33" x14ac:dyDescent="0.3">
      <c r="A71" t="s">
        <v>239</v>
      </c>
      <c r="B71" t="s">
        <v>240</v>
      </c>
      <c r="C71" s="40" t="s">
        <v>65</v>
      </c>
      <c r="D71" t="s">
        <v>241</v>
      </c>
      <c r="E71" s="4" t="s">
        <v>420</v>
      </c>
      <c r="G71" s="10">
        <v>14.394195093500096</v>
      </c>
      <c r="H71" t="s">
        <v>126</v>
      </c>
      <c r="J71" s="10">
        <v>-4.8736644243773855</v>
      </c>
      <c r="L71" s="10">
        <f t="shared" si="15"/>
        <v>-0.59757699999999403</v>
      </c>
      <c r="M71">
        <f t="shared" si="12"/>
        <v>0.25259398236916281</v>
      </c>
      <c r="N71">
        <f t="shared" si="13"/>
        <v>3.176060148698068E-5</v>
      </c>
      <c r="O71" s="15">
        <f t="shared" si="23"/>
        <v>4.573526614125218E-2</v>
      </c>
      <c r="P71" t="s">
        <v>134</v>
      </c>
      <c r="R71">
        <f t="shared" si="16"/>
        <v>6.402423000000006</v>
      </c>
      <c r="S71">
        <f>$S$3*INDEX(Descriptors!I$5:I$53,MATCH(SingleSite_QSAR1_pkasolver!$A71,Descriptors!$B$5:$B$53,0))</f>
        <v>14.628359999999999</v>
      </c>
      <c r="T71">
        <f>$T$3*INDEX(Descriptors!M$5:M$53,MATCH(SingleSite_QSAR1_pkasolver!$A71,Descriptors!$B$5:$B$53,0))</f>
        <v>-2.3868</v>
      </c>
      <c r="U71">
        <f>$U$3*INDEX(Descriptors!V$5:V$53,MATCH(SingleSite_QSAR1_pkasolver!$A71,Descriptors!$B$5:$B$53,0))</f>
        <v>-3.2088000000000005</v>
      </c>
      <c r="V71">
        <f>$V$3*INDEX(Descriptors!O$5:O$53,MATCH(SingleSite_QSAR1_pkasolver!$A71,Descriptors!$B$5:$B$53,0))</f>
        <v>-15.143071999999998</v>
      </c>
      <c r="W71">
        <f>$W$3*INDEX(Descriptors!X$5:X$53,MATCH(SingleSite_QSAR1_pkasolver!$A71,Descriptors!$B$5:$B$53,0))</f>
        <v>-10.749358999999998</v>
      </c>
      <c r="X71">
        <f>$X$3*INDEX(Descriptors!Y$5:Y$53,MATCH(SingleSite_QSAR1_pkasolver!$A71,Descriptors!$B$5:$B$53,0))</f>
        <v>8.2829719999999991</v>
      </c>
      <c r="Y71">
        <f>$Y$3*INDEX(Descriptors!AA$5:AA$53,MATCH(SingleSite_QSAR1_pkasolver!$A71,Descriptors!$B$5:$B$53,0))</f>
        <v>24.609596000000003</v>
      </c>
      <c r="Z71">
        <f>$Z$3*INDEX(Descriptors!AB$5:AB$53,MATCH(SingleSite_QSAR1_pkasolver!$A71,Descriptors!$B$5:$B$53,0))</f>
        <v>-1.619254</v>
      </c>
      <c r="AA71">
        <f>$AA$3*INDEX(Descriptors!P$5:P$53,MATCH(SingleSite_QSAR1_pkasolver!$A71,Descriptors!$B$5:$B$53,0))</f>
        <v>2.4251300000000002</v>
      </c>
      <c r="AB71">
        <f>$AB$3*INDEX(Descriptors!Q$5:Q$53,MATCH(SingleSite_QSAR1_pkasolver!$A71,Descriptors!$B$5:$B$53,0))</f>
        <v>-1.56948</v>
      </c>
      <c r="AC71">
        <f>$AC$3*INDEX(Descriptors!R$5:R$53,MATCH(SingleSite_QSAR1_pkasolver!$A71,Descriptors!$B$5:$B$53,0))</f>
        <v>-0.15540000000000001</v>
      </c>
      <c r="AD71">
        <f>$AD$3*INDEX(Descriptors!AC$5:AC$53,MATCH(SingleSite_QSAR1_pkasolver!$A71,Descriptors!$B$5:$B$53,0))</f>
        <v>0</v>
      </c>
      <c r="AE71">
        <f>$AE$3*INDEX(Descriptors!AD$5:AD$53,MATCH(SingleSite_QSAR1_pkasolver!$A71,Descriptors!$B$5:$B$53,0))</f>
        <v>0.55094999999999994</v>
      </c>
      <c r="AF71">
        <f>$AF$3*INDEX(Descriptors!AE$5:AE$53,MATCH(SingleSite_QSAR1_pkasolver!$A71,Descriptors!$B$5:$B$53,0))</f>
        <v>-1.5356400000000001</v>
      </c>
      <c r="AG71">
        <f>$AG$3*INDEX(Descriptors!Z$5:Z$53,MATCH(SingleSite_QSAR1_pkasolver!$A71,Descriptors!$B$5:$B$53,0))</f>
        <v>0.96922000000000008</v>
      </c>
    </row>
    <row r="72" spans="1:33" x14ac:dyDescent="0.3">
      <c r="A72" t="s">
        <v>242</v>
      </c>
      <c r="B72" t="s">
        <v>243</v>
      </c>
      <c r="C72" t="s">
        <v>244</v>
      </c>
      <c r="D72" s="50" t="s">
        <v>170</v>
      </c>
      <c r="E72" s="4" t="s">
        <v>420</v>
      </c>
      <c r="G72" s="10">
        <v>2.9299849209291629</v>
      </c>
      <c r="H72" t="s">
        <v>159</v>
      </c>
      <c r="J72" s="10">
        <v>-5.5625536667113771</v>
      </c>
      <c r="L72" s="10">
        <f t="shared" si="15"/>
        <v>-1.4166819999999927</v>
      </c>
      <c r="M72">
        <f t="shared" si="12"/>
        <v>3.8310515868946779E-2</v>
      </c>
      <c r="N72">
        <f t="shared" si="13"/>
        <v>2.0940821677995739E-4</v>
      </c>
      <c r="O72" s="15">
        <f t="shared" si="23"/>
        <v>0.30154783216313863</v>
      </c>
      <c r="P72" t="s">
        <v>134</v>
      </c>
      <c r="R72">
        <f t="shared" si="16"/>
        <v>5.5833180000000073</v>
      </c>
      <c r="S72">
        <f>$S$3*INDEX(Descriptors!I$5:I$53,MATCH(SingleSite_QSAR1_pkasolver!$A72,Descriptors!$B$5:$B$53,0))</f>
        <v>14.04954</v>
      </c>
      <c r="T72">
        <f>$T$3*INDEX(Descriptors!M$5:M$53,MATCH(SingleSite_QSAR1_pkasolver!$A72,Descriptors!$B$5:$B$53,0))</f>
        <v>-2.2838400000000001</v>
      </c>
      <c r="U72">
        <f>$U$3*INDEX(Descriptors!V$5:V$53,MATCH(SingleSite_QSAR1_pkasolver!$A72,Descriptors!$B$5:$B$53,0))</f>
        <v>-3.2894399999999999</v>
      </c>
      <c r="V72">
        <f>$V$3*INDEX(Descriptors!O$5:O$53,MATCH(SingleSite_QSAR1_pkasolver!$A72,Descriptors!$B$5:$B$53,0))</f>
        <v>-16.163615999999998</v>
      </c>
      <c r="W72">
        <f>$W$3*INDEX(Descriptors!X$5:X$53,MATCH(SingleSite_QSAR1_pkasolver!$A72,Descriptors!$B$5:$B$53,0))</f>
        <v>-10.081104</v>
      </c>
      <c r="X72">
        <f>$X$3*INDEX(Descriptors!Y$5:Y$53,MATCH(SingleSite_QSAR1_pkasolver!$A72,Descriptors!$B$5:$B$53,0))</f>
        <v>7.7782499999999999</v>
      </c>
      <c r="Y72">
        <f>$Y$3*INDEX(Descriptors!AA$5:AA$53,MATCH(SingleSite_QSAR1_pkasolver!$A72,Descriptors!$B$5:$B$53,0))</f>
        <v>25.013032000000003</v>
      </c>
      <c r="Z72">
        <f>$Z$3*INDEX(Descriptors!AB$5:AB$53,MATCH(SingleSite_QSAR1_pkasolver!$A72,Descriptors!$B$5:$B$53,0))</f>
        <v>-1.619254</v>
      </c>
      <c r="AA72">
        <f>$AA$3*INDEX(Descriptors!P$5:P$53,MATCH(SingleSite_QSAR1_pkasolver!$A72,Descriptors!$B$5:$B$53,0))</f>
        <v>2.1461300000000003</v>
      </c>
      <c r="AB72">
        <f>$AB$3*INDEX(Descriptors!Q$5:Q$53,MATCH(SingleSite_QSAR1_pkasolver!$A72,Descriptors!$B$5:$B$53,0))</f>
        <v>-1.3525599999999998</v>
      </c>
      <c r="AC72">
        <f>$AC$3*INDEX(Descriptors!R$5:R$53,MATCH(SingleSite_QSAR1_pkasolver!$A72,Descriptors!$B$5:$B$53,0))</f>
        <v>-0.15372000000000002</v>
      </c>
      <c r="AD72">
        <f>$AD$3*INDEX(Descriptors!AC$5:AC$53,MATCH(SingleSite_QSAR1_pkasolver!$A72,Descriptors!$B$5:$B$53,0))</f>
        <v>0</v>
      </c>
      <c r="AE72">
        <f>$AE$3*INDEX(Descriptors!AD$5:AD$53,MATCH(SingleSite_QSAR1_pkasolver!$A72,Descriptors!$B$5:$B$53,0))</f>
        <v>0.69779999999999998</v>
      </c>
      <c r="AF72">
        <f>$AF$3*INDEX(Descriptors!AE$5:AE$53,MATCH(SingleSite_QSAR1_pkasolver!$A72,Descriptors!$B$5:$B$53,0))</f>
        <v>-0.70886000000000005</v>
      </c>
      <c r="AG72">
        <f>$AG$3*INDEX(Descriptors!Z$5:Z$53,MATCH(SingleSite_QSAR1_pkasolver!$A72,Descriptors!$B$5:$B$53,0))</f>
        <v>0.24696000000000001</v>
      </c>
    </row>
    <row r="73" spans="1:33" x14ac:dyDescent="0.3">
      <c r="A73" t="s">
        <v>245</v>
      </c>
      <c r="B73" t="s">
        <v>246</v>
      </c>
      <c r="C73" t="s">
        <v>247</v>
      </c>
      <c r="D73" s="50" t="s">
        <v>170</v>
      </c>
      <c r="E73" s="4" t="s">
        <v>420</v>
      </c>
      <c r="G73" s="10">
        <v>6.0819105240415974</v>
      </c>
      <c r="H73" t="s">
        <v>159</v>
      </c>
      <c r="J73" s="10">
        <v>-5.8797283080276559</v>
      </c>
      <c r="L73" s="10">
        <f t="shared" si="15"/>
        <v>-1.4595579999999959</v>
      </c>
      <c r="M73">
        <f t="shared" si="12"/>
        <v>3.4708991895603475E-2</v>
      </c>
      <c r="N73">
        <f t="shared" si="13"/>
        <v>2.3113713115512885E-4</v>
      </c>
      <c r="O73" s="15">
        <f t="shared" si="23"/>
        <v>0.33283746886338555</v>
      </c>
      <c r="P73" t="s">
        <v>134</v>
      </c>
      <c r="R73">
        <f t="shared" si="16"/>
        <v>5.5404420000000041</v>
      </c>
      <c r="S73">
        <f>$S$3*INDEX(Descriptors!I$5:I$53,MATCH(SingleSite_QSAR1_pkasolver!$A73,Descriptors!$B$5:$B$53,0))</f>
        <v>13.996920000000001</v>
      </c>
      <c r="T73">
        <f>$T$3*INDEX(Descriptors!M$5:M$53,MATCH(SingleSite_QSAR1_pkasolver!$A73,Descriptors!$B$5:$B$53,0))</f>
        <v>-2.2744800000000005</v>
      </c>
      <c r="U73">
        <f>$U$3*INDEX(Descriptors!V$5:V$53,MATCH(SingleSite_QSAR1_pkasolver!$A73,Descriptors!$B$5:$B$53,0))</f>
        <v>-3.2894399999999999</v>
      </c>
      <c r="V73">
        <f>$V$3*INDEX(Descriptors!O$5:O$53,MATCH(SingleSite_QSAR1_pkasolver!$A73,Descriptors!$B$5:$B$53,0))</f>
        <v>-16.583839999999999</v>
      </c>
      <c r="W73">
        <f>$W$3*INDEX(Descriptors!X$5:X$53,MATCH(SingleSite_QSAR1_pkasolver!$A73,Descriptors!$B$5:$B$53,0))</f>
        <v>-10.081104</v>
      </c>
      <c r="X73">
        <f>$X$3*INDEX(Descriptors!Y$5:Y$53,MATCH(SingleSite_QSAR1_pkasolver!$A73,Descriptors!$B$5:$B$53,0))</f>
        <v>7.7782499999999999</v>
      </c>
      <c r="Y73">
        <f>$Y$3*INDEX(Descriptors!AA$5:AA$53,MATCH(SingleSite_QSAR1_pkasolver!$A73,Descriptors!$B$5:$B$53,0))</f>
        <v>25.398130000000002</v>
      </c>
      <c r="Z73">
        <f>$Z$3*INDEX(Descriptors!AB$5:AB$53,MATCH(SingleSite_QSAR1_pkasolver!$A73,Descriptors!$B$5:$B$53,0))</f>
        <v>-1.619254</v>
      </c>
      <c r="AA73">
        <f>$AA$3*INDEX(Descriptors!P$5:P$53,MATCH(SingleSite_QSAR1_pkasolver!$A73,Descriptors!$B$5:$B$53,0))</f>
        <v>1.9554799999999999</v>
      </c>
      <c r="AB73">
        <f>$AB$3*INDEX(Descriptors!Q$5:Q$53,MATCH(SingleSite_QSAR1_pkasolver!$A73,Descriptors!$B$5:$B$53,0))</f>
        <v>-1.15324</v>
      </c>
      <c r="AC73">
        <f>$AC$3*INDEX(Descriptors!R$5:R$53,MATCH(SingleSite_QSAR1_pkasolver!$A73,Descriptors!$B$5:$B$53,0))</f>
        <v>-0.15204000000000001</v>
      </c>
      <c r="AD73">
        <f>$AD$3*INDEX(Descriptors!AC$5:AC$53,MATCH(SingleSite_QSAR1_pkasolver!$A73,Descriptors!$B$5:$B$53,0))</f>
        <v>0</v>
      </c>
      <c r="AE73">
        <f>$AE$3*INDEX(Descriptors!AD$5:AD$53,MATCH(SingleSite_QSAR1_pkasolver!$A73,Descriptors!$B$5:$B$53,0))</f>
        <v>0.84824999999999995</v>
      </c>
      <c r="AF73">
        <f>$AF$3*INDEX(Descriptors!AE$5:AE$53,MATCH(SingleSite_QSAR1_pkasolver!$A73,Descriptors!$B$5:$B$53,0))</f>
        <v>-0.83414999999999995</v>
      </c>
      <c r="AG73">
        <f>$AG$3*INDEX(Descriptors!Z$5:Z$53,MATCH(SingleSite_QSAR1_pkasolver!$A73,Descriptors!$B$5:$B$53,0))</f>
        <v>0.24696000000000001</v>
      </c>
    </row>
    <row r="74" spans="1:33" x14ac:dyDescent="0.3">
      <c r="M74"/>
      <c r="N74"/>
      <c r="O74" s="15"/>
      <c r="P74"/>
    </row>
    <row r="75" spans="1:33" x14ac:dyDescent="0.3">
      <c r="L75" s="10" t="s">
        <v>96</v>
      </c>
      <c r="M75"/>
      <c r="N75"/>
      <c r="P75"/>
    </row>
    <row r="76" spans="1:33" x14ac:dyDescent="0.3">
      <c r="A76" s="1" t="s">
        <v>248</v>
      </c>
      <c r="L76" s="10" t="s">
        <v>332</v>
      </c>
      <c r="M76"/>
      <c r="N76"/>
      <c r="P76"/>
    </row>
    <row r="77" spans="1:33" x14ac:dyDescent="0.3">
      <c r="A77" s="2" t="s">
        <v>368</v>
      </c>
      <c r="B77" t="s">
        <v>190</v>
      </c>
      <c r="C77" s="38" t="s">
        <v>191</v>
      </c>
      <c r="D77" t="s">
        <v>192</v>
      </c>
      <c r="E77" t="s">
        <v>418</v>
      </c>
      <c r="G77" s="10">
        <v>56.35538723317633</v>
      </c>
      <c r="H77" t="s">
        <v>223</v>
      </c>
      <c r="L77" s="10">
        <f>R77-10</f>
        <v>-7.0403069999999932</v>
      </c>
      <c r="M77">
        <f t="shared" ref="M77:M83" si="24">10^(L77)</f>
        <v>9.1136637252056025E-8</v>
      </c>
      <c r="N77">
        <f t="shared" ref="N77:N83" si="25">(LN(2)/(M77))/(60*60*24)</f>
        <v>88.027571061773145</v>
      </c>
      <c r="O77" s="10">
        <f>N77/365</f>
        <v>0.24117142756650176</v>
      </c>
      <c r="P77" s="10" t="s">
        <v>223</v>
      </c>
      <c r="R77">
        <f t="shared" ref="R77:R83" si="26">-8.696+SUM(S77:AG77)</f>
        <v>2.9596930000000068</v>
      </c>
      <c r="S77">
        <f>$S$3*INDEX(Descriptors!I$5:I$53,MATCH(SingleSite_QSAR1_pkasolver!$A77,Descriptors!$B$5:$B$53,0))</f>
        <v>11.89212</v>
      </c>
      <c r="T77">
        <f>$T$3*INDEX(Descriptors!M$5:M$53,MATCH(SingleSite_QSAR1_pkasolver!$A77,Descriptors!$B$5:$B$53,0))</f>
        <v>-3.9967199999999998</v>
      </c>
      <c r="U77">
        <f>$U$3*INDEX(Descriptors!V$5:V$53,MATCH(SingleSite_QSAR1_pkasolver!$A77,Descriptors!$B$5:$B$53,0))</f>
        <v>-2.3049600000000003</v>
      </c>
      <c r="V77">
        <f>$V$3*INDEX(Descriptors!O$5:O$53,MATCH(SingleSite_QSAR1_pkasolver!$A77,Descriptors!$B$5:$B$53,0))</f>
        <v>-15.218112</v>
      </c>
      <c r="W77">
        <f>$W$3*INDEX(Descriptors!X$5:X$53,MATCH(SingleSite_QSAR1_pkasolver!$A77,Descriptors!$B$5:$B$53,0))</f>
        <v>-11.551264999999999</v>
      </c>
      <c r="X77">
        <f>$X$3*INDEX(Descriptors!Y$5:Y$53,MATCH(SingleSite_QSAR1_pkasolver!$A77,Descriptors!$B$5:$B$53,0))</f>
        <v>8.6701560000000004</v>
      </c>
      <c r="Y77">
        <f>$Y$3*INDEX(Descriptors!AA$5:AA$53,MATCH(SingleSite_QSAR1_pkasolver!$A77,Descriptors!$B$5:$B$53,0))</f>
        <v>24.389540000000004</v>
      </c>
      <c r="Z77">
        <f>$Z$3*INDEX(Descriptors!AB$5:AB$53,MATCH(SingleSite_QSAR1_pkasolver!$A77,Descriptors!$B$5:$B$53,0))</f>
        <v>-1.2536160000000001</v>
      </c>
      <c r="AA77">
        <f>$AA$3*INDEX(Descriptors!P$5:P$53,MATCH(SingleSite_QSAR1_pkasolver!$A77,Descriptors!$B$5:$B$53,0))</f>
        <v>-6.0139999999999999E-2</v>
      </c>
      <c r="AB77">
        <f>$AB$3*INDEX(Descriptors!Q$5:Q$53,MATCH(SingleSite_QSAR1_pkasolver!$A77,Descriptors!$B$5:$B$53,0))</f>
        <v>0.48971999999999999</v>
      </c>
      <c r="AC77">
        <f>$AC$3*INDEX(Descriptors!R$5:R$53,MATCH(SingleSite_QSAR1_pkasolver!$A77,Descriptors!$B$5:$B$53,0))</f>
        <v>-0.28560000000000002</v>
      </c>
      <c r="AD77">
        <f>$AD$3*INDEX(Descriptors!AC$5:AC$53,MATCH(SingleSite_QSAR1_pkasolver!$A77,Descriptors!$B$5:$B$53,0))</f>
        <v>0</v>
      </c>
      <c r="AE77">
        <f>$AE$3*INDEX(Descriptors!AD$5:AD$53,MATCH(SingleSite_QSAR1_pkasolver!$A77,Descriptors!$B$5:$B$53,0))</f>
        <v>1.5790499999999998</v>
      </c>
      <c r="AF77">
        <f>$AF$3*INDEX(Descriptors!AE$5:AE$53,MATCH(SingleSite_QSAR1_pkasolver!$A77,Descriptors!$B$5:$B$53,0))</f>
        <v>-1.6475300000000002</v>
      </c>
      <c r="AG77">
        <f>$AG$3*INDEX(Descriptors!Z$5:Z$53,MATCH(SingleSite_QSAR1_pkasolver!$A77,Descriptors!$B$5:$B$53,0))</f>
        <v>0.95304999999999995</v>
      </c>
    </row>
    <row r="78" spans="1:33" x14ac:dyDescent="0.3">
      <c r="A78" t="s">
        <v>193</v>
      </c>
      <c r="B78" t="s">
        <v>194</v>
      </c>
      <c r="C78" s="38" t="s">
        <v>191</v>
      </c>
      <c r="D78" t="s">
        <v>195</v>
      </c>
      <c r="E78" t="s">
        <v>418</v>
      </c>
      <c r="G78" s="10">
        <v>18.152510681141052</v>
      </c>
      <c r="H78" t="s">
        <v>223</v>
      </c>
      <c r="L78" s="10">
        <f t="shared" ref="L78:L83" si="27">R78-10</f>
        <v>-6.6139499999999956</v>
      </c>
      <c r="M78">
        <f t="shared" si="24"/>
        <v>2.4324840430282962E-7</v>
      </c>
      <c r="N78">
        <f t="shared" si="25"/>
        <v>32.9808404500316</v>
      </c>
      <c r="O78" s="10">
        <f t="shared" ref="O78:O83" si="28">N78/365</f>
        <v>9.0358466986387942E-2</v>
      </c>
      <c r="P78" s="10" t="s">
        <v>223</v>
      </c>
      <c r="R78">
        <f t="shared" si="26"/>
        <v>3.3860500000000044</v>
      </c>
      <c r="S78">
        <f>$S$3*INDEX(Descriptors!I$5:I$53,MATCH(SingleSite_QSAR1_pkasolver!$A78,Descriptors!$B$5:$B$53,0))</f>
        <v>11.89212</v>
      </c>
      <c r="T78">
        <f>$T$3*INDEX(Descriptors!M$5:M$53,MATCH(SingleSite_QSAR1_pkasolver!$A78,Descriptors!$B$5:$B$53,0))</f>
        <v>-3.9967199999999998</v>
      </c>
      <c r="U78">
        <f>$U$3*INDEX(Descriptors!V$5:V$53,MATCH(SingleSite_QSAR1_pkasolver!$A78,Descriptors!$B$5:$B$53,0))</f>
        <v>-2.2209600000000003</v>
      </c>
      <c r="V78">
        <f>$V$3*INDEX(Descriptors!O$5:O$53,MATCH(SingleSite_QSAR1_pkasolver!$A78,Descriptors!$B$5:$B$53,0))</f>
        <v>-15.218112</v>
      </c>
      <c r="W78">
        <f>$W$3*INDEX(Descriptors!X$5:X$53,MATCH(SingleSite_QSAR1_pkasolver!$A78,Descriptors!$B$5:$B$53,0))</f>
        <v>-11.799474</v>
      </c>
      <c r="X78">
        <f>$X$3*INDEX(Descriptors!Y$5:Y$53,MATCH(SingleSite_QSAR1_pkasolver!$A78,Descriptors!$B$5:$B$53,0))</f>
        <v>8.7116399999999992</v>
      </c>
      <c r="Y78">
        <f>$Y$3*INDEX(Descriptors!AA$5:AA$53,MATCH(SingleSite_QSAR1_pkasolver!$A78,Descriptors!$B$5:$B$53,0))</f>
        <v>24.462892000000004</v>
      </c>
      <c r="Z78">
        <f>$Z$3*INDEX(Descriptors!AB$5:AB$53,MATCH(SingleSite_QSAR1_pkasolver!$A78,Descriptors!$B$5:$B$53,0))</f>
        <v>-1.2536160000000001</v>
      </c>
      <c r="AA78">
        <f>$AA$3*INDEX(Descriptors!P$5:P$53,MATCH(SingleSite_QSAR1_pkasolver!$A78,Descriptors!$B$5:$B$53,0))</f>
        <v>-6.0139999999999999E-2</v>
      </c>
      <c r="AB78">
        <f>$AB$3*INDEX(Descriptors!Q$5:Q$53,MATCH(SingleSite_QSAR1_pkasolver!$A78,Descriptors!$B$5:$B$53,0))</f>
        <v>0.48971999999999999</v>
      </c>
      <c r="AC78">
        <f>$AC$3*INDEX(Descriptors!R$5:R$53,MATCH(SingleSite_QSAR1_pkasolver!$A78,Descriptors!$B$5:$B$53,0))</f>
        <v>-0.28560000000000002</v>
      </c>
      <c r="AD78">
        <f>$AD$3*INDEX(Descriptors!AC$5:AC$53,MATCH(SingleSite_QSAR1_pkasolver!$A78,Descriptors!$B$5:$B$53,0))</f>
        <v>0</v>
      </c>
      <c r="AE78">
        <f>$AE$3*INDEX(Descriptors!AD$5:AD$53,MATCH(SingleSite_QSAR1_pkasolver!$A78,Descriptors!$B$5:$B$53,0))</f>
        <v>2.1829499999999999</v>
      </c>
      <c r="AF78">
        <f>$AF$3*INDEX(Descriptors!AE$5:AE$53,MATCH(SingleSite_QSAR1_pkasolver!$A78,Descriptors!$B$5:$B$53,0))</f>
        <v>-2.1446700000000001</v>
      </c>
      <c r="AG78">
        <f>$AG$3*INDEX(Descriptors!Z$5:Z$53,MATCH(SingleSite_QSAR1_pkasolver!$A78,Descriptors!$B$5:$B$53,0))</f>
        <v>1.32202</v>
      </c>
    </row>
    <row r="79" spans="1:33" x14ac:dyDescent="0.3">
      <c r="A79" t="s">
        <v>180</v>
      </c>
      <c r="B79" t="s">
        <v>181</v>
      </c>
      <c r="C79" s="38" t="s">
        <v>182</v>
      </c>
      <c r="D79" t="s">
        <v>183</v>
      </c>
      <c r="E79" t="s">
        <v>417</v>
      </c>
      <c r="G79" s="10">
        <v>1.5541666666666656</v>
      </c>
      <c r="H79" t="s">
        <v>159</v>
      </c>
      <c r="L79" s="10">
        <f t="shared" si="27"/>
        <v>-7.2560729999999989</v>
      </c>
      <c r="M79">
        <f t="shared" si="24"/>
        <v>5.545324944710027E-8</v>
      </c>
      <c r="N79">
        <f t="shared" si="25"/>
        <v>144.67207768752158</v>
      </c>
      <c r="O79" s="10">
        <f t="shared" si="28"/>
        <v>0.39636185667814133</v>
      </c>
      <c r="P79" s="10" t="s">
        <v>223</v>
      </c>
      <c r="R79">
        <f t="shared" si="26"/>
        <v>2.7439270000000011</v>
      </c>
      <c r="S79">
        <f>$S$3*INDEX(Descriptors!I$5:I$53,MATCH(SingleSite_QSAR1_pkasolver!$A79,Descriptors!$B$5:$B$53,0))</f>
        <v>11.89212</v>
      </c>
      <c r="T79">
        <f>$T$3*INDEX(Descriptors!M$5:M$53,MATCH(SingleSite_QSAR1_pkasolver!$A79,Descriptors!$B$5:$B$53,0))</f>
        <v>-3.9967199999999998</v>
      </c>
      <c r="U79">
        <f>$U$3*INDEX(Descriptors!V$5:V$53,MATCH(SingleSite_QSAR1_pkasolver!$A79,Descriptors!$B$5:$B$53,0))</f>
        <v>-2.41248</v>
      </c>
      <c r="V79">
        <f>$V$3*INDEX(Descriptors!O$5:O$53,MATCH(SingleSite_QSAR1_pkasolver!$A79,Descriptors!$B$5:$B$53,0))</f>
        <v>-15.218112</v>
      </c>
      <c r="W79">
        <f>$W$3*INDEX(Descriptors!X$5:X$53,MATCH(SingleSite_QSAR1_pkasolver!$A79,Descriptors!$B$5:$B$53,0))</f>
        <v>-11.398520999999999</v>
      </c>
      <c r="X79">
        <f>$X$3*INDEX(Descriptors!Y$5:Y$53,MATCH(SingleSite_QSAR1_pkasolver!$A79,Descriptors!$B$5:$B$53,0))</f>
        <v>8.5664460000000009</v>
      </c>
      <c r="Y79">
        <f>$Y$3*INDEX(Descriptors!AA$5:AA$53,MATCH(SingleSite_QSAR1_pkasolver!$A79,Descriptors!$B$5:$B$53,0))</f>
        <v>24.29785</v>
      </c>
      <c r="Z79">
        <f>$Z$3*INDEX(Descriptors!AB$5:AB$53,MATCH(SingleSite_QSAR1_pkasolver!$A79,Descriptors!$B$5:$B$53,0))</f>
        <v>-1.2536160000000001</v>
      </c>
      <c r="AA79">
        <f>$AA$3*INDEX(Descriptors!P$5:P$53,MATCH(SingleSite_QSAR1_pkasolver!$A79,Descriptors!$B$5:$B$53,0))</f>
        <v>-6.0139999999999999E-2</v>
      </c>
      <c r="AB79">
        <f>$AB$3*INDEX(Descriptors!Q$5:Q$53,MATCH(SingleSite_QSAR1_pkasolver!$A79,Descriptors!$B$5:$B$53,0))</f>
        <v>0.48971999999999999</v>
      </c>
      <c r="AC79">
        <f>$AC$3*INDEX(Descriptors!R$5:R$53,MATCH(SingleSite_QSAR1_pkasolver!$A79,Descriptors!$B$5:$B$53,0))</f>
        <v>-0.28560000000000002</v>
      </c>
      <c r="AD79">
        <f>$AD$3*INDEX(Descriptors!AC$5:AC$53,MATCH(SingleSite_QSAR1_pkasolver!$A79,Descriptors!$B$5:$B$53,0))</f>
        <v>0</v>
      </c>
      <c r="AE79">
        <f>$AE$3*INDEX(Descriptors!AD$5:AD$53,MATCH(SingleSite_QSAR1_pkasolver!$A79,Descriptors!$B$5:$B$53,0))</f>
        <v>1.44285</v>
      </c>
      <c r="AF79">
        <f>$AF$3*INDEX(Descriptors!AE$5:AE$53,MATCH(SingleSite_QSAR1_pkasolver!$A79,Descriptors!$B$5:$B$53,0))</f>
        <v>-1.41571</v>
      </c>
      <c r="AG79">
        <f>$AG$3*INDEX(Descriptors!Z$5:Z$53,MATCH(SingleSite_QSAR1_pkasolver!$A79,Descriptors!$B$5:$B$53,0))</f>
        <v>0.79183999999999999</v>
      </c>
    </row>
    <row r="80" spans="1:33" x14ac:dyDescent="0.3">
      <c r="A80" t="s">
        <v>180</v>
      </c>
      <c r="B80" t="s">
        <v>181</v>
      </c>
      <c r="C80" s="38" t="s">
        <v>182</v>
      </c>
      <c r="D80" t="s">
        <v>183</v>
      </c>
      <c r="E80" t="s">
        <v>417</v>
      </c>
      <c r="G80" s="10">
        <v>39.08398718285013</v>
      </c>
      <c r="H80" t="s">
        <v>159</v>
      </c>
      <c r="L80" s="10">
        <f t="shared" si="27"/>
        <v>-7.2560729999999989</v>
      </c>
      <c r="M80">
        <f t="shared" si="24"/>
        <v>5.545324944710027E-8</v>
      </c>
      <c r="N80">
        <f t="shared" si="25"/>
        <v>144.67207768752158</v>
      </c>
      <c r="O80" s="10">
        <f t="shared" si="28"/>
        <v>0.39636185667814133</v>
      </c>
      <c r="P80" s="10" t="s">
        <v>223</v>
      </c>
      <c r="R80">
        <f t="shared" si="26"/>
        <v>2.7439270000000011</v>
      </c>
      <c r="S80">
        <f>$S$3*INDEX(Descriptors!I$5:I$53,MATCH(SingleSite_QSAR1_pkasolver!$A80,Descriptors!$B$5:$B$53,0))</f>
        <v>11.89212</v>
      </c>
      <c r="T80">
        <f>$T$3*INDEX(Descriptors!M$5:M$53,MATCH(SingleSite_QSAR1_pkasolver!$A80,Descriptors!$B$5:$B$53,0))</f>
        <v>-3.9967199999999998</v>
      </c>
      <c r="U80">
        <f>$U$3*INDEX(Descriptors!V$5:V$53,MATCH(SingleSite_QSAR1_pkasolver!$A80,Descriptors!$B$5:$B$53,0))</f>
        <v>-2.41248</v>
      </c>
      <c r="V80">
        <f>$V$3*INDEX(Descriptors!O$5:O$53,MATCH(SingleSite_QSAR1_pkasolver!$A80,Descriptors!$B$5:$B$53,0))</f>
        <v>-15.218112</v>
      </c>
      <c r="W80">
        <f>$W$3*INDEX(Descriptors!X$5:X$53,MATCH(SingleSite_QSAR1_pkasolver!$A80,Descriptors!$B$5:$B$53,0))</f>
        <v>-11.398520999999999</v>
      </c>
      <c r="X80">
        <f>$X$3*INDEX(Descriptors!Y$5:Y$53,MATCH(SingleSite_QSAR1_pkasolver!$A80,Descriptors!$B$5:$B$53,0))</f>
        <v>8.5664460000000009</v>
      </c>
      <c r="Y80">
        <f>$Y$3*INDEX(Descriptors!AA$5:AA$53,MATCH(SingleSite_QSAR1_pkasolver!$A80,Descriptors!$B$5:$B$53,0))</f>
        <v>24.29785</v>
      </c>
      <c r="Z80">
        <f>$Z$3*INDEX(Descriptors!AB$5:AB$53,MATCH(SingleSite_QSAR1_pkasolver!$A80,Descriptors!$B$5:$B$53,0))</f>
        <v>-1.2536160000000001</v>
      </c>
      <c r="AA80">
        <f>$AA$3*INDEX(Descriptors!P$5:P$53,MATCH(SingleSite_QSAR1_pkasolver!$A80,Descriptors!$B$5:$B$53,0))</f>
        <v>-6.0139999999999999E-2</v>
      </c>
      <c r="AB80">
        <f>$AB$3*INDEX(Descriptors!Q$5:Q$53,MATCH(SingleSite_QSAR1_pkasolver!$A80,Descriptors!$B$5:$B$53,0))</f>
        <v>0.48971999999999999</v>
      </c>
      <c r="AC80">
        <f>$AC$3*INDEX(Descriptors!R$5:R$53,MATCH(SingleSite_QSAR1_pkasolver!$A80,Descriptors!$B$5:$B$53,0))</f>
        <v>-0.28560000000000002</v>
      </c>
      <c r="AD80">
        <f>$AD$3*INDEX(Descriptors!AC$5:AC$53,MATCH(SingleSite_QSAR1_pkasolver!$A80,Descriptors!$B$5:$B$53,0))</f>
        <v>0</v>
      </c>
      <c r="AE80">
        <f>$AE$3*INDEX(Descriptors!AD$5:AD$53,MATCH(SingleSite_QSAR1_pkasolver!$A80,Descriptors!$B$5:$B$53,0))</f>
        <v>1.44285</v>
      </c>
      <c r="AF80">
        <f>$AF$3*INDEX(Descriptors!AE$5:AE$53,MATCH(SingleSite_QSAR1_pkasolver!$A80,Descriptors!$B$5:$B$53,0))</f>
        <v>-1.41571</v>
      </c>
      <c r="AG80">
        <f>$AG$3*INDEX(Descriptors!Z$5:Z$53,MATCH(SingleSite_QSAR1_pkasolver!$A80,Descriptors!$B$5:$B$53,0))</f>
        <v>0.79183999999999999</v>
      </c>
    </row>
    <row r="81" spans="1:33" x14ac:dyDescent="0.3">
      <c r="A81" t="s">
        <v>184</v>
      </c>
      <c r="B81" t="s">
        <v>185</v>
      </c>
      <c r="C81" s="38" t="s">
        <v>182</v>
      </c>
      <c r="D81" t="s">
        <v>186</v>
      </c>
      <c r="E81" t="s">
        <v>417</v>
      </c>
      <c r="G81" s="10">
        <v>3.9071292994660705</v>
      </c>
      <c r="H81" t="s">
        <v>159</v>
      </c>
      <c r="L81" s="10">
        <f t="shared" si="27"/>
        <v>-7.0065889999999946</v>
      </c>
      <c r="M81">
        <f t="shared" si="24"/>
        <v>9.8494277772502645E-8</v>
      </c>
      <c r="N81">
        <f t="shared" si="25"/>
        <v>81.45180606904367</v>
      </c>
      <c r="O81" s="10">
        <f t="shared" si="28"/>
        <v>0.22315563306587308</v>
      </c>
      <c r="P81" s="10" t="s">
        <v>223</v>
      </c>
      <c r="R81">
        <f t="shared" si="26"/>
        <v>2.9934110000000054</v>
      </c>
      <c r="S81">
        <f>$S$3*INDEX(Descriptors!I$5:I$53,MATCH(SingleSite_QSAR1_pkasolver!$A81,Descriptors!$B$5:$B$53,0))</f>
        <v>11.89212</v>
      </c>
      <c r="T81">
        <f>$T$3*INDEX(Descriptors!M$5:M$53,MATCH(SingleSite_QSAR1_pkasolver!$A81,Descriptors!$B$5:$B$53,0))</f>
        <v>-3.9967199999999998</v>
      </c>
      <c r="U81">
        <f>$U$3*INDEX(Descriptors!V$5:V$53,MATCH(SingleSite_QSAR1_pkasolver!$A81,Descriptors!$B$5:$B$53,0))</f>
        <v>-2.3486400000000001</v>
      </c>
      <c r="V81">
        <f>$V$3*INDEX(Descriptors!O$5:O$53,MATCH(SingleSite_QSAR1_pkasolver!$A81,Descriptors!$B$5:$B$53,0))</f>
        <v>-15.218112</v>
      </c>
      <c r="W81">
        <f>$W$3*INDEX(Descriptors!X$5:X$53,MATCH(SingleSite_QSAR1_pkasolver!$A81,Descriptors!$B$5:$B$53,0))</f>
        <v>-11.513078999999999</v>
      </c>
      <c r="X81">
        <f>$X$3*INDEX(Descriptors!Y$5:Y$53,MATCH(SingleSite_QSAR1_pkasolver!$A81,Descriptors!$B$5:$B$53,0))</f>
        <v>8.5941020000000012</v>
      </c>
      <c r="Y81">
        <f>$Y$3*INDEX(Descriptors!AA$5:AA$53,MATCH(SingleSite_QSAR1_pkasolver!$A81,Descriptors!$B$5:$B$53,0))</f>
        <v>24.334526</v>
      </c>
      <c r="Z81">
        <f>$Z$3*INDEX(Descriptors!AB$5:AB$53,MATCH(SingleSite_QSAR1_pkasolver!$A81,Descriptors!$B$5:$B$53,0))</f>
        <v>-1.2536160000000001</v>
      </c>
      <c r="AA81">
        <f>$AA$3*INDEX(Descriptors!P$5:P$53,MATCH(SingleSite_QSAR1_pkasolver!$A81,Descriptors!$B$5:$B$53,0))</f>
        <v>-6.0139999999999999E-2</v>
      </c>
      <c r="AB81">
        <f>$AB$3*INDEX(Descriptors!Q$5:Q$53,MATCH(SingleSite_QSAR1_pkasolver!$A81,Descriptors!$B$5:$B$53,0))</f>
        <v>0.48971999999999999</v>
      </c>
      <c r="AC81">
        <f>$AC$3*INDEX(Descriptors!R$5:R$53,MATCH(SingleSite_QSAR1_pkasolver!$A81,Descriptors!$B$5:$B$53,0))</f>
        <v>-0.28560000000000002</v>
      </c>
      <c r="AD81">
        <f>$AD$3*INDEX(Descriptors!AC$5:AC$53,MATCH(SingleSite_QSAR1_pkasolver!$A81,Descriptors!$B$5:$B$53,0))</f>
        <v>0</v>
      </c>
      <c r="AE81">
        <f>$AE$3*INDEX(Descriptors!AD$5:AD$53,MATCH(SingleSite_QSAR1_pkasolver!$A81,Descriptors!$B$5:$B$53,0))</f>
        <v>1.7447999999999999</v>
      </c>
      <c r="AF81">
        <f>$AF$3*INDEX(Descriptors!AE$5:AE$53,MATCH(SingleSite_QSAR1_pkasolver!$A81,Descriptors!$B$5:$B$53,0))</f>
        <v>-1.6689700000000001</v>
      </c>
      <c r="AG81">
        <f>$AG$3*INDEX(Descriptors!Z$5:Z$53,MATCH(SingleSite_QSAR1_pkasolver!$A81,Descriptors!$B$5:$B$53,0))</f>
        <v>0.97902000000000011</v>
      </c>
    </row>
    <row r="82" spans="1:33" x14ac:dyDescent="0.3">
      <c r="A82" t="s">
        <v>184</v>
      </c>
      <c r="B82" t="s">
        <v>185</v>
      </c>
      <c r="C82" s="38" t="s">
        <v>182</v>
      </c>
      <c r="D82" t="s">
        <v>186</v>
      </c>
      <c r="E82" t="s">
        <v>417</v>
      </c>
      <c r="G82" s="10">
        <v>10.203547934889393</v>
      </c>
      <c r="H82" t="s">
        <v>159</v>
      </c>
      <c r="L82" s="10">
        <f t="shared" si="27"/>
        <v>-7.0065889999999946</v>
      </c>
      <c r="M82">
        <f t="shared" si="24"/>
        <v>9.8494277772502645E-8</v>
      </c>
      <c r="N82">
        <f t="shared" si="25"/>
        <v>81.45180606904367</v>
      </c>
      <c r="O82" s="10">
        <f t="shared" si="28"/>
        <v>0.22315563306587308</v>
      </c>
      <c r="P82" s="10" t="s">
        <v>223</v>
      </c>
      <c r="R82">
        <f t="shared" si="26"/>
        <v>2.9934110000000054</v>
      </c>
      <c r="S82">
        <f>$S$3*INDEX(Descriptors!I$5:I$53,MATCH(SingleSite_QSAR1_pkasolver!$A82,Descriptors!$B$5:$B$53,0))</f>
        <v>11.89212</v>
      </c>
      <c r="T82">
        <f>$T$3*INDEX(Descriptors!M$5:M$53,MATCH(SingleSite_QSAR1_pkasolver!$A82,Descriptors!$B$5:$B$53,0))</f>
        <v>-3.9967199999999998</v>
      </c>
      <c r="U82">
        <f>$U$3*INDEX(Descriptors!V$5:V$53,MATCH(SingleSite_QSAR1_pkasolver!$A82,Descriptors!$B$5:$B$53,0))</f>
        <v>-2.3486400000000001</v>
      </c>
      <c r="V82">
        <f>$V$3*INDEX(Descriptors!O$5:O$53,MATCH(SingleSite_QSAR1_pkasolver!$A82,Descriptors!$B$5:$B$53,0))</f>
        <v>-15.218112</v>
      </c>
      <c r="W82">
        <f>$W$3*INDEX(Descriptors!X$5:X$53,MATCH(SingleSite_QSAR1_pkasolver!$A82,Descriptors!$B$5:$B$53,0))</f>
        <v>-11.513078999999999</v>
      </c>
      <c r="X82">
        <f>$X$3*INDEX(Descriptors!Y$5:Y$53,MATCH(SingleSite_QSAR1_pkasolver!$A82,Descriptors!$B$5:$B$53,0))</f>
        <v>8.5941020000000012</v>
      </c>
      <c r="Y82">
        <f>$Y$3*INDEX(Descriptors!AA$5:AA$53,MATCH(SingleSite_QSAR1_pkasolver!$A82,Descriptors!$B$5:$B$53,0))</f>
        <v>24.334526</v>
      </c>
      <c r="Z82">
        <f>$Z$3*INDEX(Descriptors!AB$5:AB$53,MATCH(SingleSite_QSAR1_pkasolver!$A82,Descriptors!$B$5:$B$53,0))</f>
        <v>-1.2536160000000001</v>
      </c>
      <c r="AA82">
        <f>$AA$3*INDEX(Descriptors!P$5:P$53,MATCH(SingleSite_QSAR1_pkasolver!$A82,Descriptors!$B$5:$B$53,0))</f>
        <v>-6.0139999999999999E-2</v>
      </c>
      <c r="AB82">
        <f>$AB$3*INDEX(Descriptors!Q$5:Q$53,MATCH(SingleSite_QSAR1_pkasolver!$A82,Descriptors!$B$5:$B$53,0))</f>
        <v>0.48971999999999999</v>
      </c>
      <c r="AC82">
        <f>$AC$3*INDEX(Descriptors!R$5:R$53,MATCH(SingleSite_QSAR1_pkasolver!$A82,Descriptors!$B$5:$B$53,0))</f>
        <v>-0.28560000000000002</v>
      </c>
      <c r="AD82">
        <f>$AD$3*INDEX(Descriptors!AC$5:AC$53,MATCH(SingleSite_QSAR1_pkasolver!$A82,Descriptors!$B$5:$B$53,0))</f>
        <v>0</v>
      </c>
      <c r="AE82">
        <f>$AE$3*INDEX(Descriptors!AD$5:AD$53,MATCH(SingleSite_QSAR1_pkasolver!$A82,Descriptors!$B$5:$B$53,0))</f>
        <v>1.7447999999999999</v>
      </c>
      <c r="AF82">
        <f>$AF$3*INDEX(Descriptors!AE$5:AE$53,MATCH(SingleSite_QSAR1_pkasolver!$A82,Descriptors!$B$5:$B$53,0))</f>
        <v>-1.6689700000000001</v>
      </c>
      <c r="AG82">
        <f>$AG$3*INDEX(Descriptors!Z$5:Z$53,MATCH(SingleSite_QSAR1_pkasolver!$A82,Descriptors!$B$5:$B$53,0))</f>
        <v>0.97902000000000011</v>
      </c>
    </row>
    <row r="83" spans="1:33" x14ac:dyDescent="0.3">
      <c r="A83" t="s">
        <v>187</v>
      </c>
      <c r="B83" t="s">
        <v>188</v>
      </c>
      <c r="C83" s="38" t="s">
        <v>182</v>
      </c>
      <c r="D83" t="s">
        <v>189</v>
      </c>
      <c r="E83" t="s">
        <v>417</v>
      </c>
      <c r="G83" s="10">
        <v>4.5452304984500165</v>
      </c>
      <c r="H83" t="s">
        <v>223</v>
      </c>
      <c r="L83" s="10">
        <f t="shared" si="27"/>
        <v>-6.7380239999999976</v>
      </c>
      <c r="M83">
        <f t="shared" si="24"/>
        <v>1.827999194382762E-7</v>
      </c>
      <c r="N83">
        <f t="shared" si="25"/>
        <v>43.886982208136445</v>
      </c>
      <c r="O83" s="10">
        <f t="shared" si="28"/>
        <v>0.12023830741955191</v>
      </c>
      <c r="P83" s="10" t="s">
        <v>223</v>
      </c>
      <c r="R83">
        <f t="shared" si="26"/>
        <v>3.2619760000000024</v>
      </c>
      <c r="S83">
        <f>$S$3*INDEX(Descriptors!I$5:I$53,MATCH(SingleSite_QSAR1_pkasolver!$A83,Descriptors!$B$5:$B$53,0))</f>
        <v>11.89212</v>
      </c>
      <c r="T83">
        <f>$T$3*INDEX(Descriptors!M$5:M$53,MATCH(SingleSite_QSAR1_pkasolver!$A83,Descriptors!$B$5:$B$53,0))</f>
        <v>-3.9967199999999998</v>
      </c>
      <c r="U83">
        <f>$U$3*INDEX(Descriptors!V$5:V$53,MATCH(SingleSite_QSAR1_pkasolver!$A83,Descriptors!$B$5:$B$53,0))</f>
        <v>-2.3083200000000001</v>
      </c>
      <c r="V83">
        <f>$V$3*INDEX(Descriptors!O$5:O$53,MATCH(SingleSite_QSAR1_pkasolver!$A83,Descriptors!$B$5:$B$53,0))</f>
        <v>-15.218112</v>
      </c>
      <c r="W83">
        <f>$W$3*INDEX(Descriptors!X$5:X$53,MATCH(SingleSite_QSAR1_pkasolver!$A83,Descriptors!$B$5:$B$53,0))</f>
        <v>-11.570357999999999</v>
      </c>
      <c r="X83">
        <f>$X$3*INDEX(Descriptors!Y$5:Y$53,MATCH(SingleSite_QSAR1_pkasolver!$A83,Descriptors!$B$5:$B$53,0))</f>
        <v>8.6079299999999996</v>
      </c>
      <c r="Y83">
        <f>$Y$3*INDEX(Descriptors!AA$5:AA$53,MATCH(SingleSite_QSAR1_pkasolver!$A83,Descriptors!$B$5:$B$53,0))</f>
        <v>24.371202</v>
      </c>
      <c r="Z83">
        <f>$Z$3*INDEX(Descriptors!AB$5:AB$53,MATCH(SingleSite_QSAR1_pkasolver!$A83,Descriptors!$B$5:$B$53,0))</f>
        <v>-1.2536160000000001</v>
      </c>
      <c r="AA83">
        <f>$AA$3*INDEX(Descriptors!P$5:P$53,MATCH(SingleSite_QSAR1_pkasolver!$A83,Descriptors!$B$5:$B$53,0))</f>
        <v>-6.0139999999999999E-2</v>
      </c>
      <c r="AB83">
        <f>$AB$3*INDEX(Descriptors!Q$5:Q$53,MATCH(SingleSite_QSAR1_pkasolver!$A83,Descriptors!$B$5:$B$53,0))</f>
        <v>0.48971999999999999</v>
      </c>
      <c r="AC83">
        <f>$AC$3*INDEX(Descriptors!R$5:R$53,MATCH(SingleSite_QSAR1_pkasolver!$A83,Descriptors!$B$5:$B$53,0))</f>
        <v>-0.28560000000000002</v>
      </c>
      <c r="AD83">
        <f>$AD$3*INDEX(Descriptors!AC$5:AC$53,MATCH(SingleSite_QSAR1_pkasolver!$A83,Descriptors!$B$5:$B$53,0))</f>
        <v>0</v>
      </c>
      <c r="AE83">
        <f>$AE$3*INDEX(Descriptors!AD$5:AD$53,MATCH(SingleSite_QSAR1_pkasolver!$A83,Descriptors!$B$5:$B$53,0))</f>
        <v>2.0467499999999998</v>
      </c>
      <c r="AF83">
        <f>$AF$3*INDEX(Descriptors!AE$5:AE$53,MATCH(SingleSite_QSAR1_pkasolver!$A83,Descriptors!$B$5:$B$53,0))</f>
        <v>-1.9235700000000002</v>
      </c>
      <c r="AG83">
        <f>$AG$3*INDEX(Descriptors!Z$5:Z$53,MATCH(SingleSite_QSAR1_pkasolver!$A83,Descriptors!$B$5:$B$53,0))</f>
        <v>1.16669</v>
      </c>
    </row>
    <row r="84" spans="1:33" x14ac:dyDescent="0.3">
      <c r="I84" t="s">
        <v>334</v>
      </c>
      <c r="M84"/>
      <c r="N84"/>
      <c r="P84"/>
    </row>
    <row r="85" spans="1:33" x14ac:dyDescent="0.3">
      <c r="I85" s="13" t="s">
        <v>330</v>
      </c>
      <c r="J85" s="10" t="s">
        <v>370</v>
      </c>
      <c r="L85" s="10" t="s">
        <v>96</v>
      </c>
      <c r="M85"/>
      <c r="N85"/>
      <c r="P85"/>
    </row>
    <row r="86" spans="1:33" x14ac:dyDescent="0.3">
      <c r="A86" s="1" t="s">
        <v>249</v>
      </c>
      <c r="J86" s="10" t="s">
        <v>333</v>
      </c>
      <c r="L86" s="10" t="s">
        <v>333</v>
      </c>
      <c r="M86"/>
      <c r="N86"/>
      <c r="P86"/>
    </row>
    <row r="87" spans="1:33" x14ac:dyDescent="0.3">
      <c r="A87" t="s">
        <v>250</v>
      </c>
      <c r="B87" t="s">
        <v>251</v>
      </c>
      <c r="C87" s="38" t="s">
        <v>191</v>
      </c>
      <c r="D87" t="s">
        <v>252</v>
      </c>
      <c r="E87" t="s">
        <v>249</v>
      </c>
      <c r="G87" s="10">
        <v>54.99999999999995</v>
      </c>
      <c r="H87" t="s">
        <v>223</v>
      </c>
      <c r="I87">
        <v>-4.3983438353844733</v>
      </c>
      <c r="J87" s="10">
        <f t="shared" ref="J87:J112" si="29">I87-5</f>
        <v>-9.3983438353844733</v>
      </c>
      <c r="L87" s="10">
        <f>R87-5</f>
        <v>-1.7794419999999942</v>
      </c>
      <c r="M87">
        <f t="shared" ref="M87:M112" si="30">10^(L87)</f>
        <v>1.6617205856253106E-2</v>
      </c>
      <c r="N87">
        <f t="shared" ref="N87:N112" si="31">(LN(2)/(M87))/(60*60*24)</f>
        <v>4.8278494479969978E-4</v>
      </c>
      <c r="O87" s="10">
        <f t="shared" ref="O87:O112" si="32">N87</f>
        <v>4.8278494479969978E-4</v>
      </c>
      <c r="P87" s="10" t="s">
        <v>159</v>
      </c>
      <c r="R87">
        <f t="shared" ref="R87:R112" si="33">-8.696+SUM(S87:AG87)</f>
        <v>3.2205580000000058</v>
      </c>
      <c r="S87">
        <f>$S$3*INDEX(Descriptors!I$5:I$53,MATCH(SingleSite_QSAR1_pkasolver!$A87,Descriptors!$B$5:$B$53,0))</f>
        <v>11.89212</v>
      </c>
      <c r="T87">
        <f>$T$3*INDEX(Descriptors!M$5:M$53,MATCH(SingleSite_QSAR1_pkasolver!$A87,Descriptors!$B$5:$B$53,0))</f>
        <v>-3.9967199999999998</v>
      </c>
      <c r="U87">
        <f>$U$3*INDEX(Descriptors!V$5:V$53,MATCH(SingleSite_QSAR1_pkasolver!$A87,Descriptors!$B$5:$B$53,0))</f>
        <v>-2.3083200000000001</v>
      </c>
      <c r="V87">
        <f>$V$3*INDEX(Descriptors!O$5:O$53,MATCH(SingleSite_QSAR1_pkasolver!$A87,Descriptors!$B$5:$B$53,0))</f>
        <v>-15.218112</v>
      </c>
      <c r="W87">
        <f>$W$3*INDEX(Descriptors!X$5:X$53,MATCH(SingleSite_QSAR1_pkasolver!$A87,Descriptors!$B$5:$B$53,0))</f>
        <v>-11.570357999999999</v>
      </c>
      <c r="X87">
        <f>$X$3*INDEX(Descriptors!Y$5:Y$53,MATCH(SingleSite_QSAR1_pkasolver!$A87,Descriptors!$B$5:$B$53,0))</f>
        <v>8.6079299999999996</v>
      </c>
      <c r="Y87">
        <f>$Y$3*INDEX(Descriptors!AA$5:AA$53,MATCH(SingleSite_QSAR1_pkasolver!$A87,Descriptors!$B$5:$B$53,0))</f>
        <v>24.352864000000004</v>
      </c>
      <c r="Z87">
        <f>$Z$3*INDEX(Descriptors!AB$5:AB$53,MATCH(SingleSite_QSAR1_pkasolver!$A87,Descriptors!$B$5:$B$53,0))</f>
        <v>-1.2536160000000001</v>
      </c>
      <c r="AA87">
        <f>$AA$3*INDEX(Descriptors!P$5:P$53,MATCH(SingleSite_QSAR1_pkasolver!$A87,Descriptors!$B$5:$B$53,0))</f>
        <v>-6.0139999999999999E-2</v>
      </c>
      <c r="AB87">
        <f>$AB$3*INDEX(Descriptors!Q$5:Q$53,MATCH(SingleSite_QSAR1_pkasolver!$A87,Descriptors!$B$5:$B$53,0))</f>
        <v>0.48971999999999999</v>
      </c>
      <c r="AC87">
        <f>$AC$3*INDEX(Descriptors!R$5:R$53,MATCH(SingleSite_QSAR1_pkasolver!$A87,Descriptors!$B$5:$B$53,0))</f>
        <v>-0.28560000000000002</v>
      </c>
      <c r="AD87">
        <f>$AD$3*INDEX(Descriptors!AC$5:AC$53,MATCH(SingleSite_QSAR1_pkasolver!$A87,Descriptors!$B$5:$B$53,0))</f>
        <v>0</v>
      </c>
      <c r="AE87">
        <f>$AE$3*INDEX(Descriptors!AD$5:AD$53,MATCH(SingleSite_QSAR1_pkasolver!$A87,Descriptors!$B$5:$B$53,0))</f>
        <v>1.8956999999999999</v>
      </c>
      <c r="AF87">
        <f>$AF$3*INDEX(Descriptors!AE$5:AE$53,MATCH(SingleSite_QSAR1_pkasolver!$A87,Descriptors!$B$5:$B$53,0))</f>
        <v>-1.7956000000000001</v>
      </c>
      <c r="AG87">
        <f>$AG$3*INDEX(Descriptors!Z$5:Z$53,MATCH(SingleSite_QSAR1_pkasolver!$A87,Descriptors!$B$5:$B$53,0))</f>
        <v>1.16669</v>
      </c>
    </row>
    <row r="88" spans="1:33" x14ac:dyDescent="0.3">
      <c r="A88" t="s">
        <v>253</v>
      </c>
      <c r="B88" t="s">
        <v>254</v>
      </c>
      <c r="C88" s="38" t="s">
        <v>191</v>
      </c>
      <c r="D88" t="s">
        <v>255</v>
      </c>
      <c r="E88" t="s">
        <v>249</v>
      </c>
      <c r="G88" s="10">
        <v>7.2440025989217656</v>
      </c>
      <c r="H88" t="s">
        <v>159</v>
      </c>
      <c r="I88">
        <v>1.1321550084303966</v>
      </c>
      <c r="J88" s="10">
        <f t="shared" si="29"/>
        <v>-3.8678449915696032</v>
      </c>
      <c r="L88" s="10">
        <f t="shared" ref="L88:L112" si="34">R88-5</f>
        <v>-2.5722349999999992</v>
      </c>
      <c r="M88">
        <f t="shared" si="30"/>
        <v>2.6777189989090635E-3</v>
      </c>
      <c r="N88">
        <f t="shared" si="31"/>
        <v>2.9960338688655853E-3</v>
      </c>
      <c r="O88" s="10">
        <f t="shared" si="32"/>
        <v>2.9960338688655853E-3</v>
      </c>
      <c r="P88" s="10" t="s">
        <v>159</v>
      </c>
      <c r="R88">
        <f t="shared" si="33"/>
        <v>2.4277650000000008</v>
      </c>
      <c r="S88">
        <f>$S$3*INDEX(Descriptors!I$5:I$53,MATCH(SingleSite_QSAR1_pkasolver!$A88,Descriptors!$B$5:$B$53,0))</f>
        <v>11.839499999999999</v>
      </c>
      <c r="T88">
        <f>$T$3*INDEX(Descriptors!M$5:M$53,MATCH(SingleSite_QSAR1_pkasolver!$A88,Descriptors!$B$5:$B$53,0))</f>
        <v>-3.9967199999999998</v>
      </c>
      <c r="U88">
        <f>$U$3*INDEX(Descriptors!V$5:V$53,MATCH(SingleSite_QSAR1_pkasolver!$A88,Descriptors!$B$5:$B$53,0))</f>
        <v>-2.3486400000000001</v>
      </c>
      <c r="V88">
        <f>$V$3*INDEX(Descriptors!O$5:O$53,MATCH(SingleSite_QSAR1_pkasolver!$A88,Descriptors!$B$5:$B$53,0))</f>
        <v>-15.218112</v>
      </c>
      <c r="W88">
        <f>$W$3*INDEX(Descriptors!X$5:X$53,MATCH(SingleSite_QSAR1_pkasolver!$A88,Descriptors!$B$5:$B$53,0))</f>
        <v>-11.513078999999999</v>
      </c>
      <c r="X88">
        <f>$X$3*INDEX(Descriptors!Y$5:Y$53,MATCH(SingleSite_QSAR1_pkasolver!$A88,Descriptors!$B$5:$B$53,0))</f>
        <v>8.5941020000000012</v>
      </c>
      <c r="Y88">
        <f>$Y$3*INDEX(Descriptors!AA$5:AA$53,MATCH(SingleSite_QSAR1_pkasolver!$A88,Descriptors!$B$5:$B$53,0))</f>
        <v>25.141398000000002</v>
      </c>
      <c r="Z88">
        <f>$Z$3*INDEX(Descriptors!AB$5:AB$53,MATCH(SingleSite_QSAR1_pkasolver!$A88,Descriptors!$B$5:$B$53,0))</f>
        <v>-1.619254</v>
      </c>
      <c r="AA88">
        <f>$AA$3*INDEX(Descriptors!P$5:P$53,MATCH(SingleSite_QSAR1_pkasolver!$A88,Descriptors!$B$5:$B$53,0))</f>
        <v>-6.0139999999999999E-2</v>
      </c>
      <c r="AB88">
        <f>$AB$3*INDEX(Descriptors!Q$5:Q$53,MATCH(SingleSite_QSAR1_pkasolver!$A88,Descriptors!$B$5:$B$53,0))</f>
        <v>0.48971999999999999</v>
      </c>
      <c r="AC88">
        <f>$AC$3*INDEX(Descriptors!R$5:R$53,MATCH(SingleSite_QSAR1_pkasolver!$A88,Descriptors!$B$5:$B$53,0))</f>
        <v>-0.28560000000000002</v>
      </c>
      <c r="AD88">
        <f>$AD$3*INDEX(Descriptors!AC$5:AC$53,MATCH(SingleSite_QSAR1_pkasolver!$A88,Descriptors!$B$5:$B$53,0))</f>
        <v>0</v>
      </c>
      <c r="AE88">
        <f>$AE$3*INDEX(Descriptors!AD$5:AD$53,MATCH(SingleSite_QSAR1_pkasolver!$A88,Descriptors!$B$5:$B$53,0))</f>
        <v>2.0420999999999996</v>
      </c>
      <c r="AF88">
        <f>$AF$3*INDEX(Descriptors!AE$5:AE$53,MATCH(SingleSite_QSAR1_pkasolver!$A88,Descriptors!$B$5:$B$53,0))</f>
        <v>-2.9205300000000003</v>
      </c>
      <c r="AG88">
        <f>$AG$3*INDEX(Descriptors!Z$5:Z$53,MATCH(SingleSite_QSAR1_pkasolver!$A88,Descriptors!$B$5:$B$53,0))</f>
        <v>0.97902000000000011</v>
      </c>
    </row>
    <row r="89" spans="1:33" x14ac:dyDescent="0.3">
      <c r="A89" t="s">
        <v>253</v>
      </c>
      <c r="B89" t="s">
        <v>254</v>
      </c>
      <c r="C89" s="38" t="s">
        <v>191</v>
      </c>
      <c r="D89" t="s">
        <v>255</v>
      </c>
      <c r="E89" t="s">
        <v>249</v>
      </c>
      <c r="G89" s="10">
        <v>52.602233854140579</v>
      </c>
      <c r="H89" t="s">
        <v>159</v>
      </c>
      <c r="I89">
        <v>-0.81669246912222238</v>
      </c>
      <c r="J89" s="10">
        <f t="shared" si="29"/>
        <v>-5.8166924691222226</v>
      </c>
      <c r="L89" s="10">
        <f t="shared" si="34"/>
        <v>-2.5722349999999992</v>
      </c>
      <c r="M89">
        <f t="shared" si="30"/>
        <v>2.6777189989090635E-3</v>
      </c>
      <c r="N89">
        <f t="shared" si="31"/>
        <v>2.9960338688655853E-3</v>
      </c>
      <c r="O89" s="10">
        <f t="shared" si="32"/>
        <v>2.9960338688655853E-3</v>
      </c>
      <c r="P89" s="10" t="s">
        <v>159</v>
      </c>
      <c r="R89">
        <f t="shared" si="33"/>
        <v>2.4277650000000008</v>
      </c>
      <c r="S89">
        <f>$S$3*INDEX(Descriptors!I$5:I$53,MATCH(SingleSite_QSAR1_pkasolver!$A89,Descriptors!$B$5:$B$53,0))</f>
        <v>11.839499999999999</v>
      </c>
      <c r="T89">
        <f>$T$3*INDEX(Descriptors!M$5:M$53,MATCH(SingleSite_QSAR1_pkasolver!$A89,Descriptors!$B$5:$B$53,0))</f>
        <v>-3.9967199999999998</v>
      </c>
      <c r="U89">
        <f>$U$3*INDEX(Descriptors!V$5:V$53,MATCH(SingleSite_QSAR1_pkasolver!$A89,Descriptors!$B$5:$B$53,0))</f>
        <v>-2.3486400000000001</v>
      </c>
      <c r="V89">
        <f>$V$3*INDEX(Descriptors!O$5:O$53,MATCH(SingleSite_QSAR1_pkasolver!$A89,Descriptors!$B$5:$B$53,0))</f>
        <v>-15.218112</v>
      </c>
      <c r="W89">
        <f>$W$3*INDEX(Descriptors!X$5:X$53,MATCH(SingleSite_QSAR1_pkasolver!$A89,Descriptors!$B$5:$B$53,0))</f>
        <v>-11.513078999999999</v>
      </c>
      <c r="X89">
        <f>$X$3*INDEX(Descriptors!Y$5:Y$53,MATCH(SingleSite_QSAR1_pkasolver!$A89,Descriptors!$B$5:$B$53,0))</f>
        <v>8.5941020000000012</v>
      </c>
      <c r="Y89">
        <f>$Y$3*INDEX(Descriptors!AA$5:AA$53,MATCH(SingleSite_QSAR1_pkasolver!$A89,Descriptors!$B$5:$B$53,0))</f>
        <v>25.141398000000002</v>
      </c>
      <c r="Z89">
        <f>$Z$3*INDEX(Descriptors!AB$5:AB$53,MATCH(SingleSite_QSAR1_pkasolver!$A89,Descriptors!$B$5:$B$53,0))</f>
        <v>-1.619254</v>
      </c>
      <c r="AA89">
        <f>$AA$3*INDEX(Descriptors!P$5:P$53,MATCH(SingleSite_QSAR1_pkasolver!$A89,Descriptors!$B$5:$B$53,0))</f>
        <v>-6.0139999999999999E-2</v>
      </c>
      <c r="AB89">
        <f>$AB$3*INDEX(Descriptors!Q$5:Q$53,MATCH(SingleSite_QSAR1_pkasolver!$A89,Descriptors!$B$5:$B$53,0))</f>
        <v>0.48971999999999999</v>
      </c>
      <c r="AC89">
        <f>$AC$3*INDEX(Descriptors!R$5:R$53,MATCH(SingleSite_QSAR1_pkasolver!$A89,Descriptors!$B$5:$B$53,0))</f>
        <v>-0.28560000000000002</v>
      </c>
      <c r="AD89">
        <f>$AD$3*INDEX(Descriptors!AC$5:AC$53,MATCH(SingleSite_QSAR1_pkasolver!$A89,Descriptors!$B$5:$B$53,0))</f>
        <v>0</v>
      </c>
      <c r="AE89">
        <f>$AE$3*INDEX(Descriptors!AD$5:AD$53,MATCH(SingleSite_QSAR1_pkasolver!$A89,Descriptors!$B$5:$B$53,0))</f>
        <v>2.0420999999999996</v>
      </c>
      <c r="AF89">
        <f>$AF$3*INDEX(Descriptors!AE$5:AE$53,MATCH(SingleSite_QSAR1_pkasolver!$A89,Descriptors!$B$5:$B$53,0))</f>
        <v>-2.9205300000000003</v>
      </c>
      <c r="AG89">
        <f>$AG$3*INDEX(Descriptors!Z$5:Z$53,MATCH(SingleSite_QSAR1_pkasolver!$A89,Descriptors!$B$5:$B$53,0))</f>
        <v>0.97902000000000011</v>
      </c>
    </row>
    <row r="90" spans="1:33" x14ac:dyDescent="0.3">
      <c r="A90" t="s">
        <v>253</v>
      </c>
      <c r="B90" t="s">
        <v>254</v>
      </c>
      <c r="C90" s="38" t="s">
        <v>191</v>
      </c>
      <c r="D90" s="4" t="s">
        <v>255</v>
      </c>
      <c r="E90" t="s">
        <v>249</v>
      </c>
      <c r="G90" s="10">
        <v>6.9697959856736267</v>
      </c>
      <c r="H90" t="s">
        <v>159</v>
      </c>
      <c r="I90">
        <v>-1.938908347395049</v>
      </c>
      <c r="J90" s="10">
        <f t="shared" si="29"/>
        <v>-6.9389083473950492</v>
      </c>
      <c r="L90" s="10">
        <f t="shared" si="34"/>
        <v>-2.5722349999999992</v>
      </c>
      <c r="M90">
        <f t="shared" si="30"/>
        <v>2.6777189989090635E-3</v>
      </c>
      <c r="N90">
        <f t="shared" si="31"/>
        <v>2.9960338688655853E-3</v>
      </c>
      <c r="O90" s="10">
        <f t="shared" si="32"/>
        <v>2.9960338688655853E-3</v>
      </c>
      <c r="P90" s="10" t="s">
        <v>159</v>
      </c>
      <c r="R90">
        <f t="shared" si="33"/>
        <v>2.4277650000000008</v>
      </c>
      <c r="S90">
        <f>$S$3*INDEX(Descriptors!I$5:I$53,MATCH(SingleSite_QSAR1_pkasolver!$A90,Descriptors!$B$5:$B$53,0))</f>
        <v>11.839499999999999</v>
      </c>
      <c r="T90">
        <f>$T$3*INDEX(Descriptors!M$5:M$53,MATCH(SingleSite_QSAR1_pkasolver!$A90,Descriptors!$B$5:$B$53,0))</f>
        <v>-3.9967199999999998</v>
      </c>
      <c r="U90">
        <f>$U$3*INDEX(Descriptors!V$5:V$53,MATCH(SingleSite_QSAR1_pkasolver!$A90,Descriptors!$B$5:$B$53,0))</f>
        <v>-2.3486400000000001</v>
      </c>
      <c r="V90">
        <f>$V$3*INDEX(Descriptors!O$5:O$53,MATCH(SingleSite_QSAR1_pkasolver!$A90,Descriptors!$B$5:$B$53,0))</f>
        <v>-15.218112</v>
      </c>
      <c r="W90">
        <f>$W$3*INDEX(Descriptors!X$5:X$53,MATCH(SingleSite_QSAR1_pkasolver!$A90,Descriptors!$B$5:$B$53,0))</f>
        <v>-11.513078999999999</v>
      </c>
      <c r="X90">
        <f>$X$3*INDEX(Descriptors!Y$5:Y$53,MATCH(SingleSite_QSAR1_pkasolver!$A90,Descriptors!$B$5:$B$53,0))</f>
        <v>8.5941020000000012</v>
      </c>
      <c r="Y90">
        <f>$Y$3*INDEX(Descriptors!AA$5:AA$53,MATCH(SingleSite_QSAR1_pkasolver!$A90,Descriptors!$B$5:$B$53,0))</f>
        <v>25.141398000000002</v>
      </c>
      <c r="Z90">
        <f>$Z$3*INDEX(Descriptors!AB$5:AB$53,MATCH(SingleSite_QSAR1_pkasolver!$A90,Descriptors!$B$5:$B$53,0))</f>
        <v>-1.619254</v>
      </c>
      <c r="AA90">
        <f>$AA$3*INDEX(Descriptors!P$5:P$53,MATCH(SingleSite_QSAR1_pkasolver!$A90,Descriptors!$B$5:$B$53,0))</f>
        <v>-6.0139999999999999E-2</v>
      </c>
      <c r="AB90">
        <f>$AB$3*INDEX(Descriptors!Q$5:Q$53,MATCH(SingleSite_QSAR1_pkasolver!$A90,Descriptors!$B$5:$B$53,0))</f>
        <v>0.48971999999999999</v>
      </c>
      <c r="AC90">
        <f>$AC$3*INDEX(Descriptors!R$5:R$53,MATCH(SingleSite_QSAR1_pkasolver!$A90,Descriptors!$B$5:$B$53,0))</f>
        <v>-0.28560000000000002</v>
      </c>
      <c r="AD90">
        <f>$AD$3*INDEX(Descriptors!AC$5:AC$53,MATCH(SingleSite_QSAR1_pkasolver!$A90,Descriptors!$B$5:$B$53,0))</f>
        <v>0</v>
      </c>
      <c r="AE90">
        <f>$AE$3*INDEX(Descriptors!AD$5:AD$53,MATCH(SingleSite_QSAR1_pkasolver!$A90,Descriptors!$B$5:$B$53,0))</f>
        <v>2.0420999999999996</v>
      </c>
      <c r="AF90">
        <f>$AF$3*INDEX(Descriptors!AE$5:AE$53,MATCH(SingleSite_QSAR1_pkasolver!$A90,Descriptors!$B$5:$B$53,0))</f>
        <v>-2.9205300000000003</v>
      </c>
      <c r="AG90">
        <f>$AG$3*INDEX(Descriptors!Z$5:Z$53,MATCH(SingleSite_QSAR1_pkasolver!$A90,Descriptors!$B$5:$B$53,0))</f>
        <v>0.97902000000000011</v>
      </c>
    </row>
    <row r="91" spans="1:33" x14ac:dyDescent="0.3">
      <c r="A91" t="s">
        <v>256</v>
      </c>
      <c r="B91" s="2" t="s">
        <v>181</v>
      </c>
      <c r="C91" s="38" t="s">
        <v>182</v>
      </c>
      <c r="D91" t="s">
        <v>183</v>
      </c>
      <c r="E91" t="s">
        <v>249</v>
      </c>
      <c r="G91" s="10">
        <v>120.12016132192434</v>
      </c>
      <c r="H91" t="s">
        <v>159</v>
      </c>
      <c r="I91">
        <v>-2.1753041882205593</v>
      </c>
      <c r="J91" s="10">
        <f t="shared" si="29"/>
        <v>-7.1753041882205597</v>
      </c>
      <c r="L91" s="10">
        <f t="shared" si="34"/>
        <v>-2.2560729999999989</v>
      </c>
      <c r="M91">
        <f t="shared" si="30"/>
        <v>5.5453249447100323E-3</v>
      </c>
      <c r="N91">
        <f t="shared" si="31"/>
        <v>1.4467207768752144E-3</v>
      </c>
      <c r="O91" s="10">
        <f t="shared" si="32"/>
        <v>1.4467207768752144E-3</v>
      </c>
      <c r="P91" s="10" t="s">
        <v>159</v>
      </c>
      <c r="R91">
        <f t="shared" si="33"/>
        <v>2.7439270000000011</v>
      </c>
      <c r="S91">
        <f>$S$3*INDEX(Descriptors!I$5:I$53,MATCH(SingleSite_QSAR1_pkasolver!$A91,Descriptors!$B$5:$B$53,0))</f>
        <v>11.89212</v>
      </c>
      <c r="T91">
        <f>$T$3*INDEX(Descriptors!M$5:M$53,MATCH(SingleSite_QSAR1_pkasolver!$A91,Descriptors!$B$5:$B$53,0))</f>
        <v>-3.9967199999999998</v>
      </c>
      <c r="U91">
        <f>$U$3*INDEX(Descriptors!V$5:V$53,MATCH(SingleSite_QSAR1_pkasolver!$A91,Descriptors!$B$5:$B$53,0))</f>
        <v>-2.41248</v>
      </c>
      <c r="V91">
        <f>$V$3*INDEX(Descriptors!O$5:O$53,MATCH(SingleSite_QSAR1_pkasolver!$A91,Descriptors!$B$5:$B$53,0))</f>
        <v>-15.218112</v>
      </c>
      <c r="W91">
        <f>$W$3*INDEX(Descriptors!X$5:X$53,MATCH(SingleSite_QSAR1_pkasolver!$A91,Descriptors!$B$5:$B$53,0))</f>
        <v>-11.398520999999999</v>
      </c>
      <c r="X91">
        <f>$X$3*INDEX(Descriptors!Y$5:Y$53,MATCH(SingleSite_QSAR1_pkasolver!$A91,Descriptors!$B$5:$B$53,0))</f>
        <v>8.5664460000000009</v>
      </c>
      <c r="Y91">
        <f>$Y$3*INDEX(Descriptors!AA$5:AA$53,MATCH(SingleSite_QSAR1_pkasolver!$A91,Descriptors!$B$5:$B$53,0))</f>
        <v>24.29785</v>
      </c>
      <c r="Z91">
        <f>$Z$3*INDEX(Descriptors!AB$5:AB$53,MATCH(SingleSite_QSAR1_pkasolver!$A91,Descriptors!$B$5:$B$53,0))</f>
        <v>-1.2536160000000001</v>
      </c>
      <c r="AA91">
        <f>$AA$3*INDEX(Descriptors!P$5:P$53,MATCH(SingleSite_QSAR1_pkasolver!$A91,Descriptors!$B$5:$B$53,0))</f>
        <v>-6.0139999999999999E-2</v>
      </c>
      <c r="AB91">
        <f>$AB$3*INDEX(Descriptors!Q$5:Q$53,MATCH(SingleSite_QSAR1_pkasolver!$A91,Descriptors!$B$5:$B$53,0))</f>
        <v>0.48971999999999999</v>
      </c>
      <c r="AC91">
        <f>$AC$3*INDEX(Descriptors!R$5:R$53,MATCH(SingleSite_QSAR1_pkasolver!$A91,Descriptors!$B$5:$B$53,0))</f>
        <v>-0.28560000000000002</v>
      </c>
      <c r="AD91">
        <f>$AD$3*INDEX(Descriptors!AC$5:AC$53,MATCH(SingleSite_QSAR1_pkasolver!$A91,Descriptors!$B$5:$B$53,0))</f>
        <v>0</v>
      </c>
      <c r="AE91">
        <f>$AE$3*INDEX(Descriptors!AD$5:AD$53,MATCH(SingleSite_QSAR1_pkasolver!$A91,Descriptors!$B$5:$B$53,0))</f>
        <v>1.44285</v>
      </c>
      <c r="AF91">
        <f>$AF$3*INDEX(Descriptors!AE$5:AE$53,MATCH(SingleSite_QSAR1_pkasolver!$A91,Descriptors!$B$5:$B$53,0))</f>
        <v>-1.41571</v>
      </c>
      <c r="AG91">
        <f>$AG$3*INDEX(Descriptors!Z$5:Z$53,MATCH(SingleSite_QSAR1_pkasolver!$A91,Descriptors!$B$5:$B$53,0))</f>
        <v>0.79183999999999999</v>
      </c>
    </row>
    <row r="92" spans="1:33" x14ac:dyDescent="0.3">
      <c r="A92" t="s">
        <v>257</v>
      </c>
      <c r="B92" s="2" t="s">
        <v>258</v>
      </c>
      <c r="C92" s="38" t="s">
        <v>182</v>
      </c>
      <c r="D92" t="s">
        <v>259</v>
      </c>
      <c r="E92" t="s">
        <v>249</v>
      </c>
      <c r="G92" s="10">
        <v>46.316636003764316</v>
      </c>
      <c r="H92" t="s">
        <v>159</v>
      </c>
      <c r="I92">
        <v>-1.7614252903125418</v>
      </c>
      <c r="J92" s="10">
        <f t="shared" si="29"/>
        <v>-6.761425290312542</v>
      </c>
      <c r="L92" s="10">
        <f t="shared" si="34"/>
        <v>-3.0825149999999972</v>
      </c>
      <c r="M92">
        <f t="shared" si="30"/>
        <v>8.2696094585548276E-4</v>
      </c>
      <c r="N92">
        <f t="shared" si="31"/>
        <v>9.701228156230729E-3</v>
      </c>
      <c r="O92" s="10">
        <f t="shared" si="32"/>
        <v>9.701228156230729E-3</v>
      </c>
      <c r="P92" s="10" t="s">
        <v>159</v>
      </c>
      <c r="R92">
        <f t="shared" si="33"/>
        <v>1.9174850000000028</v>
      </c>
      <c r="S92">
        <f>$S$3*INDEX(Descriptors!I$5:I$53,MATCH(SingleSite_QSAR1_pkasolver!$A92,Descriptors!$B$5:$B$53,0))</f>
        <v>11.909660000000001</v>
      </c>
      <c r="T92">
        <f>$T$3*INDEX(Descriptors!M$5:M$53,MATCH(SingleSite_QSAR1_pkasolver!$A92,Descriptors!$B$5:$B$53,0))</f>
        <v>-3.9967199999999998</v>
      </c>
      <c r="U92">
        <f>$U$3*INDEX(Descriptors!V$5:V$53,MATCH(SingleSite_QSAR1_pkasolver!$A92,Descriptors!$B$5:$B$53,0))</f>
        <v>-2.5132800000000004</v>
      </c>
      <c r="V92">
        <f>$V$3*INDEX(Descriptors!O$5:O$53,MATCH(SingleSite_QSAR1_pkasolver!$A92,Descriptors!$B$5:$B$53,0))</f>
        <v>-15.218112</v>
      </c>
      <c r="W92">
        <f>$W$3*INDEX(Descriptors!X$5:X$53,MATCH(SingleSite_QSAR1_pkasolver!$A92,Descriptors!$B$5:$B$53,0))</f>
        <v>-11.704008999999999</v>
      </c>
      <c r="X92">
        <f>$X$3*INDEX(Descriptors!Y$5:Y$53,MATCH(SingleSite_QSAR1_pkasolver!$A92,Descriptors!$B$5:$B$53,0))</f>
        <v>8.6286719999999999</v>
      </c>
      <c r="Y92">
        <f>$Y$3*INDEX(Descriptors!AA$5:AA$53,MATCH(SingleSite_QSAR1_pkasolver!$A92,Descriptors!$B$5:$B$53,0))</f>
        <v>24.206160000000004</v>
      </c>
      <c r="Z92">
        <f>$Z$3*INDEX(Descriptors!AB$5:AB$53,MATCH(SingleSite_QSAR1_pkasolver!$A92,Descriptors!$B$5:$B$53,0))</f>
        <v>-1.2536160000000001</v>
      </c>
      <c r="AA92">
        <f>$AA$3*INDEX(Descriptors!P$5:P$53,MATCH(SingleSite_QSAR1_pkasolver!$A92,Descriptors!$B$5:$B$53,0))</f>
        <v>-6.0139999999999999E-2</v>
      </c>
      <c r="AB92">
        <f>$AB$3*INDEX(Descriptors!Q$5:Q$53,MATCH(SingleSite_QSAR1_pkasolver!$A92,Descriptors!$B$5:$B$53,0))</f>
        <v>0.48971999999999999</v>
      </c>
      <c r="AC92">
        <f>$AC$3*INDEX(Descriptors!R$5:R$53,MATCH(SingleSite_QSAR1_pkasolver!$A92,Descriptors!$B$5:$B$53,0))</f>
        <v>-0.28560000000000002</v>
      </c>
      <c r="AD92">
        <f>$AD$3*INDEX(Descriptors!AC$5:AC$53,MATCH(SingleSite_QSAR1_pkasolver!$A92,Descriptors!$B$5:$B$53,0))</f>
        <v>0</v>
      </c>
      <c r="AE92">
        <f>$AE$3*INDEX(Descriptors!AD$5:AD$53,MATCH(SingleSite_QSAR1_pkasolver!$A92,Descriptors!$B$5:$B$53,0))</f>
        <v>0.90734999999999999</v>
      </c>
      <c r="AF92">
        <f>$AF$3*INDEX(Descriptors!AE$5:AE$53,MATCH(SingleSite_QSAR1_pkasolver!$A92,Descriptors!$B$5:$B$53,0))</f>
        <v>-0.92192000000000007</v>
      </c>
      <c r="AG92">
        <f>$AG$3*INDEX(Descriptors!Z$5:Z$53,MATCH(SingleSite_QSAR1_pkasolver!$A92,Descriptors!$B$5:$B$53,0))</f>
        <v>0.42531999999999998</v>
      </c>
    </row>
    <row r="93" spans="1:33" x14ac:dyDescent="0.3">
      <c r="A93" t="s">
        <v>260</v>
      </c>
      <c r="B93" s="2" t="s">
        <v>181</v>
      </c>
      <c r="C93" s="38" t="s">
        <v>182</v>
      </c>
      <c r="D93" t="s">
        <v>183</v>
      </c>
      <c r="E93" t="s">
        <v>249</v>
      </c>
      <c r="G93" s="10">
        <v>6.006008066096217</v>
      </c>
      <c r="H93" t="s">
        <v>159</v>
      </c>
      <c r="I93">
        <v>-0.87427419255657823</v>
      </c>
      <c r="J93" s="10">
        <f t="shared" si="29"/>
        <v>-5.8742741925565785</v>
      </c>
      <c r="L93" s="10">
        <f t="shared" si="34"/>
        <v>-2.2560729999999989</v>
      </c>
      <c r="M93">
        <f t="shared" si="30"/>
        <v>5.5453249447100323E-3</v>
      </c>
      <c r="N93">
        <f t="shared" si="31"/>
        <v>1.4467207768752144E-3</v>
      </c>
      <c r="O93" s="10">
        <f t="shared" si="32"/>
        <v>1.4467207768752144E-3</v>
      </c>
      <c r="P93" s="10" t="s">
        <v>159</v>
      </c>
      <c r="R93">
        <f t="shared" si="33"/>
        <v>2.7439270000000011</v>
      </c>
      <c r="S93">
        <f>$S$3*INDEX(Descriptors!I$5:I$53,MATCH(SingleSite_QSAR1_pkasolver!$A93,Descriptors!$B$5:$B$53,0))</f>
        <v>11.89212</v>
      </c>
      <c r="T93">
        <f>$T$3*INDEX(Descriptors!M$5:M$53,MATCH(SingleSite_QSAR1_pkasolver!$A93,Descriptors!$B$5:$B$53,0))</f>
        <v>-3.9967199999999998</v>
      </c>
      <c r="U93">
        <f>$U$3*INDEX(Descriptors!V$5:V$53,MATCH(SingleSite_QSAR1_pkasolver!$A93,Descriptors!$B$5:$B$53,0))</f>
        <v>-2.41248</v>
      </c>
      <c r="V93">
        <f>$V$3*INDEX(Descriptors!O$5:O$53,MATCH(SingleSite_QSAR1_pkasolver!$A93,Descriptors!$B$5:$B$53,0))</f>
        <v>-15.218112</v>
      </c>
      <c r="W93">
        <f>$W$3*INDEX(Descriptors!X$5:X$53,MATCH(SingleSite_QSAR1_pkasolver!$A93,Descriptors!$B$5:$B$53,0))</f>
        <v>-11.398520999999999</v>
      </c>
      <c r="X93">
        <f>$X$3*INDEX(Descriptors!Y$5:Y$53,MATCH(SingleSite_QSAR1_pkasolver!$A93,Descriptors!$B$5:$B$53,0))</f>
        <v>8.5664460000000009</v>
      </c>
      <c r="Y93">
        <f>$Y$3*INDEX(Descriptors!AA$5:AA$53,MATCH(SingleSite_QSAR1_pkasolver!$A93,Descriptors!$B$5:$B$53,0))</f>
        <v>24.29785</v>
      </c>
      <c r="Z93">
        <f>$Z$3*INDEX(Descriptors!AB$5:AB$53,MATCH(SingleSite_QSAR1_pkasolver!$A93,Descriptors!$B$5:$B$53,0))</f>
        <v>-1.2536160000000001</v>
      </c>
      <c r="AA93">
        <f>$AA$3*INDEX(Descriptors!P$5:P$53,MATCH(SingleSite_QSAR1_pkasolver!$A93,Descriptors!$B$5:$B$53,0))</f>
        <v>-6.0139999999999999E-2</v>
      </c>
      <c r="AB93">
        <f>$AB$3*INDEX(Descriptors!Q$5:Q$53,MATCH(SingleSite_QSAR1_pkasolver!$A93,Descriptors!$B$5:$B$53,0))</f>
        <v>0.48971999999999999</v>
      </c>
      <c r="AC93">
        <f>$AC$3*INDEX(Descriptors!R$5:R$53,MATCH(SingleSite_QSAR1_pkasolver!$A93,Descriptors!$B$5:$B$53,0))</f>
        <v>-0.28560000000000002</v>
      </c>
      <c r="AD93">
        <f>$AD$3*INDEX(Descriptors!AC$5:AC$53,MATCH(SingleSite_QSAR1_pkasolver!$A93,Descriptors!$B$5:$B$53,0))</f>
        <v>0</v>
      </c>
      <c r="AE93">
        <f>$AE$3*INDEX(Descriptors!AD$5:AD$53,MATCH(SingleSite_QSAR1_pkasolver!$A93,Descriptors!$B$5:$B$53,0))</f>
        <v>1.44285</v>
      </c>
      <c r="AF93">
        <f>$AF$3*INDEX(Descriptors!AE$5:AE$53,MATCH(SingleSite_QSAR1_pkasolver!$A93,Descriptors!$B$5:$B$53,0))</f>
        <v>-1.41571</v>
      </c>
      <c r="AG93">
        <f>$AG$3*INDEX(Descriptors!Z$5:Z$53,MATCH(SingleSite_QSAR1_pkasolver!$A93,Descriptors!$B$5:$B$53,0))</f>
        <v>0.79183999999999999</v>
      </c>
    </row>
    <row r="94" spans="1:33" x14ac:dyDescent="0.3">
      <c r="A94" t="s">
        <v>261</v>
      </c>
      <c r="B94" s="2" t="s">
        <v>258</v>
      </c>
      <c r="C94" s="38" t="s">
        <v>182</v>
      </c>
      <c r="D94" t="s">
        <v>259</v>
      </c>
      <c r="E94" t="s">
        <v>249</v>
      </c>
      <c r="G94" s="10">
        <v>6.006008066096217</v>
      </c>
      <c r="H94" t="s">
        <v>159</v>
      </c>
      <c r="I94">
        <v>-0.87427419255657823</v>
      </c>
      <c r="J94" s="10">
        <f t="shared" si="29"/>
        <v>-5.8742741925565785</v>
      </c>
      <c r="L94" s="10">
        <f t="shared" si="34"/>
        <v>-3.0825149999999972</v>
      </c>
      <c r="M94">
        <f t="shared" si="30"/>
        <v>8.2696094585548276E-4</v>
      </c>
      <c r="N94">
        <f t="shared" si="31"/>
        <v>9.701228156230729E-3</v>
      </c>
      <c r="O94" s="10">
        <f t="shared" si="32"/>
        <v>9.701228156230729E-3</v>
      </c>
      <c r="P94" s="10" t="s">
        <v>159</v>
      </c>
      <c r="R94">
        <f t="shared" si="33"/>
        <v>1.9174850000000028</v>
      </c>
      <c r="S94">
        <f>$S$3*INDEX(Descriptors!I$5:I$53,MATCH(SingleSite_QSAR1_pkasolver!$A94,Descriptors!$B$5:$B$53,0))</f>
        <v>11.909660000000001</v>
      </c>
      <c r="T94">
        <f>$T$3*INDEX(Descriptors!M$5:M$53,MATCH(SingleSite_QSAR1_pkasolver!$A94,Descriptors!$B$5:$B$53,0))</f>
        <v>-3.9967199999999998</v>
      </c>
      <c r="U94">
        <f>$U$3*INDEX(Descriptors!V$5:V$53,MATCH(SingleSite_QSAR1_pkasolver!$A94,Descriptors!$B$5:$B$53,0))</f>
        <v>-2.5132800000000004</v>
      </c>
      <c r="V94">
        <f>$V$3*INDEX(Descriptors!O$5:O$53,MATCH(SingleSite_QSAR1_pkasolver!$A94,Descriptors!$B$5:$B$53,0))</f>
        <v>-15.218112</v>
      </c>
      <c r="W94">
        <f>$W$3*INDEX(Descriptors!X$5:X$53,MATCH(SingleSite_QSAR1_pkasolver!$A94,Descriptors!$B$5:$B$53,0))</f>
        <v>-11.704008999999999</v>
      </c>
      <c r="X94">
        <f>$X$3*INDEX(Descriptors!Y$5:Y$53,MATCH(SingleSite_QSAR1_pkasolver!$A94,Descriptors!$B$5:$B$53,0))</f>
        <v>8.6286719999999999</v>
      </c>
      <c r="Y94">
        <f>$Y$3*INDEX(Descriptors!AA$5:AA$53,MATCH(SingleSite_QSAR1_pkasolver!$A94,Descriptors!$B$5:$B$53,0))</f>
        <v>24.206160000000004</v>
      </c>
      <c r="Z94">
        <f>$Z$3*INDEX(Descriptors!AB$5:AB$53,MATCH(SingleSite_QSAR1_pkasolver!$A94,Descriptors!$B$5:$B$53,0))</f>
        <v>-1.2536160000000001</v>
      </c>
      <c r="AA94">
        <f>$AA$3*INDEX(Descriptors!P$5:P$53,MATCH(SingleSite_QSAR1_pkasolver!$A94,Descriptors!$B$5:$B$53,0))</f>
        <v>-6.0139999999999999E-2</v>
      </c>
      <c r="AB94">
        <f>$AB$3*INDEX(Descriptors!Q$5:Q$53,MATCH(SingleSite_QSAR1_pkasolver!$A94,Descriptors!$B$5:$B$53,0))</f>
        <v>0.48971999999999999</v>
      </c>
      <c r="AC94">
        <f>$AC$3*INDEX(Descriptors!R$5:R$53,MATCH(SingleSite_QSAR1_pkasolver!$A94,Descriptors!$B$5:$B$53,0))</f>
        <v>-0.28560000000000002</v>
      </c>
      <c r="AD94">
        <f>$AD$3*INDEX(Descriptors!AC$5:AC$53,MATCH(SingleSite_QSAR1_pkasolver!$A94,Descriptors!$B$5:$B$53,0))</f>
        <v>0</v>
      </c>
      <c r="AE94">
        <f>$AE$3*INDEX(Descriptors!AD$5:AD$53,MATCH(SingleSite_QSAR1_pkasolver!$A94,Descriptors!$B$5:$B$53,0))</f>
        <v>0.90734999999999999</v>
      </c>
      <c r="AF94">
        <f>$AF$3*INDEX(Descriptors!AE$5:AE$53,MATCH(SingleSite_QSAR1_pkasolver!$A94,Descriptors!$B$5:$B$53,0))</f>
        <v>-0.92192000000000007</v>
      </c>
      <c r="AG94">
        <f>$AG$3*INDEX(Descriptors!Z$5:Z$53,MATCH(SingleSite_QSAR1_pkasolver!$A94,Descriptors!$B$5:$B$53,0))</f>
        <v>0.42531999999999998</v>
      </c>
    </row>
    <row r="95" spans="1:33" x14ac:dyDescent="0.3">
      <c r="A95" t="s">
        <v>262</v>
      </c>
      <c r="B95" s="2" t="s">
        <v>181</v>
      </c>
      <c r="C95" s="38" t="s">
        <v>182</v>
      </c>
      <c r="D95" t="s">
        <v>183</v>
      </c>
      <c r="E95" t="s">
        <v>249</v>
      </c>
      <c r="G95" s="10">
        <v>1.1297675097692075</v>
      </c>
      <c r="H95" t="s">
        <v>223</v>
      </c>
      <c r="I95">
        <v>-2.7109702268845886</v>
      </c>
      <c r="J95" s="10">
        <f t="shared" si="29"/>
        <v>-7.710970226884589</v>
      </c>
      <c r="L95" s="10">
        <f t="shared" si="34"/>
        <v>-2.2560729999999989</v>
      </c>
      <c r="M95">
        <f t="shared" si="30"/>
        <v>5.5453249447100323E-3</v>
      </c>
      <c r="N95">
        <f t="shared" si="31"/>
        <v>1.4467207768752144E-3</v>
      </c>
      <c r="O95" s="10">
        <f t="shared" si="32"/>
        <v>1.4467207768752144E-3</v>
      </c>
      <c r="P95" s="10" t="s">
        <v>159</v>
      </c>
      <c r="R95">
        <f t="shared" si="33"/>
        <v>2.7439270000000011</v>
      </c>
      <c r="S95">
        <f>$S$3*INDEX(Descriptors!I$5:I$53,MATCH(SingleSite_QSAR1_pkasolver!$A95,Descriptors!$B$5:$B$53,0))</f>
        <v>11.89212</v>
      </c>
      <c r="T95">
        <f>$T$3*INDEX(Descriptors!M$5:M$53,MATCH(SingleSite_QSAR1_pkasolver!$A95,Descriptors!$B$5:$B$53,0))</f>
        <v>-3.9967199999999998</v>
      </c>
      <c r="U95">
        <f>$U$3*INDEX(Descriptors!V$5:V$53,MATCH(SingleSite_QSAR1_pkasolver!$A95,Descriptors!$B$5:$B$53,0))</f>
        <v>-2.41248</v>
      </c>
      <c r="V95">
        <f>$V$3*INDEX(Descriptors!O$5:O$53,MATCH(SingleSite_QSAR1_pkasolver!$A95,Descriptors!$B$5:$B$53,0))</f>
        <v>-15.218112</v>
      </c>
      <c r="W95">
        <f>$W$3*INDEX(Descriptors!X$5:X$53,MATCH(SingleSite_QSAR1_pkasolver!$A95,Descriptors!$B$5:$B$53,0))</f>
        <v>-11.398520999999999</v>
      </c>
      <c r="X95">
        <f>$X$3*INDEX(Descriptors!Y$5:Y$53,MATCH(SingleSite_QSAR1_pkasolver!$A95,Descriptors!$B$5:$B$53,0))</f>
        <v>8.5664460000000009</v>
      </c>
      <c r="Y95">
        <f>$Y$3*INDEX(Descriptors!AA$5:AA$53,MATCH(SingleSite_QSAR1_pkasolver!$A95,Descriptors!$B$5:$B$53,0))</f>
        <v>24.29785</v>
      </c>
      <c r="Z95">
        <f>$Z$3*INDEX(Descriptors!AB$5:AB$53,MATCH(SingleSite_QSAR1_pkasolver!$A95,Descriptors!$B$5:$B$53,0))</f>
        <v>-1.2536160000000001</v>
      </c>
      <c r="AA95">
        <f>$AA$3*INDEX(Descriptors!P$5:P$53,MATCH(SingleSite_QSAR1_pkasolver!$A95,Descriptors!$B$5:$B$53,0))</f>
        <v>-6.0139999999999999E-2</v>
      </c>
      <c r="AB95">
        <f>$AB$3*INDEX(Descriptors!Q$5:Q$53,MATCH(SingleSite_QSAR1_pkasolver!$A95,Descriptors!$B$5:$B$53,0))</f>
        <v>0.48971999999999999</v>
      </c>
      <c r="AC95">
        <f>$AC$3*INDEX(Descriptors!R$5:R$53,MATCH(SingleSite_QSAR1_pkasolver!$A95,Descriptors!$B$5:$B$53,0))</f>
        <v>-0.28560000000000002</v>
      </c>
      <c r="AD95">
        <f>$AD$3*INDEX(Descriptors!AC$5:AC$53,MATCH(SingleSite_QSAR1_pkasolver!$A95,Descriptors!$B$5:$B$53,0))</f>
        <v>0</v>
      </c>
      <c r="AE95">
        <f>$AE$3*INDEX(Descriptors!AD$5:AD$53,MATCH(SingleSite_QSAR1_pkasolver!$A95,Descriptors!$B$5:$B$53,0))</f>
        <v>1.44285</v>
      </c>
      <c r="AF95">
        <f>$AF$3*INDEX(Descriptors!AE$5:AE$53,MATCH(SingleSite_QSAR1_pkasolver!$A95,Descriptors!$B$5:$B$53,0))</f>
        <v>-1.41571</v>
      </c>
      <c r="AG95">
        <f>$AG$3*INDEX(Descriptors!Z$5:Z$53,MATCH(SingleSite_QSAR1_pkasolver!$A95,Descriptors!$B$5:$B$53,0))</f>
        <v>0.79183999999999999</v>
      </c>
    </row>
    <row r="96" spans="1:33" x14ac:dyDescent="0.3">
      <c r="A96" t="s">
        <v>263</v>
      </c>
      <c r="B96" s="2" t="s">
        <v>258</v>
      </c>
      <c r="C96" s="38" t="s">
        <v>182</v>
      </c>
      <c r="D96" t="s">
        <v>259</v>
      </c>
      <c r="E96" t="s">
        <v>249</v>
      </c>
      <c r="G96" s="10">
        <v>108.71444628097319</v>
      </c>
      <c r="H96" t="s">
        <v>159</v>
      </c>
      <c r="I96">
        <v>-2.1319755396253193</v>
      </c>
      <c r="J96" s="10">
        <f t="shared" si="29"/>
        <v>-7.1319755396253193</v>
      </c>
      <c r="L96" s="10">
        <f t="shared" si="34"/>
        <v>-3.0825149999999972</v>
      </c>
      <c r="M96">
        <f t="shared" si="30"/>
        <v>8.2696094585548276E-4</v>
      </c>
      <c r="N96">
        <f t="shared" si="31"/>
        <v>9.701228156230729E-3</v>
      </c>
      <c r="O96" s="10">
        <f t="shared" si="32"/>
        <v>9.701228156230729E-3</v>
      </c>
      <c r="P96" s="10" t="s">
        <v>159</v>
      </c>
      <c r="R96">
        <f t="shared" si="33"/>
        <v>1.9174850000000028</v>
      </c>
      <c r="S96">
        <f>$S$3*INDEX(Descriptors!I$5:I$53,MATCH(SingleSite_QSAR1_pkasolver!$A96,Descriptors!$B$5:$B$53,0))</f>
        <v>11.909660000000001</v>
      </c>
      <c r="T96">
        <f>$T$3*INDEX(Descriptors!M$5:M$53,MATCH(SingleSite_QSAR1_pkasolver!$A96,Descriptors!$B$5:$B$53,0))</f>
        <v>-3.9967199999999998</v>
      </c>
      <c r="U96">
        <f>$U$3*INDEX(Descriptors!V$5:V$53,MATCH(SingleSite_QSAR1_pkasolver!$A96,Descriptors!$B$5:$B$53,0))</f>
        <v>-2.5132800000000004</v>
      </c>
      <c r="V96">
        <f>$V$3*INDEX(Descriptors!O$5:O$53,MATCH(SingleSite_QSAR1_pkasolver!$A96,Descriptors!$B$5:$B$53,0))</f>
        <v>-15.218112</v>
      </c>
      <c r="W96">
        <f>$W$3*INDEX(Descriptors!X$5:X$53,MATCH(SingleSite_QSAR1_pkasolver!$A96,Descriptors!$B$5:$B$53,0))</f>
        <v>-11.704008999999999</v>
      </c>
      <c r="X96">
        <f>$X$3*INDEX(Descriptors!Y$5:Y$53,MATCH(SingleSite_QSAR1_pkasolver!$A96,Descriptors!$B$5:$B$53,0))</f>
        <v>8.6286719999999999</v>
      </c>
      <c r="Y96">
        <f>$Y$3*INDEX(Descriptors!AA$5:AA$53,MATCH(SingleSite_QSAR1_pkasolver!$A96,Descriptors!$B$5:$B$53,0))</f>
        <v>24.206160000000004</v>
      </c>
      <c r="Z96">
        <f>$Z$3*INDEX(Descriptors!AB$5:AB$53,MATCH(SingleSite_QSAR1_pkasolver!$A96,Descriptors!$B$5:$B$53,0))</f>
        <v>-1.2536160000000001</v>
      </c>
      <c r="AA96">
        <f>$AA$3*INDEX(Descriptors!P$5:P$53,MATCH(SingleSite_QSAR1_pkasolver!$A96,Descriptors!$B$5:$B$53,0))</f>
        <v>-6.0139999999999999E-2</v>
      </c>
      <c r="AB96">
        <f>$AB$3*INDEX(Descriptors!Q$5:Q$53,MATCH(SingleSite_QSAR1_pkasolver!$A96,Descriptors!$B$5:$B$53,0))</f>
        <v>0.48971999999999999</v>
      </c>
      <c r="AC96">
        <f>$AC$3*INDEX(Descriptors!R$5:R$53,MATCH(SingleSite_QSAR1_pkasolver!$A96,Descriptors!$B$5:$B$53,0))</f>
        <v>-0.28560000000000002</v>
      </c>
      <c r="AD96">
        <f>$AD$3*INDEX(Descriptors!AC$5:AC$53,MATCH(SingleSite_QSAR1_pkasolver!$A96,Descriptors!$B$5:$B$53,0))</f>
        <v>0</v>
      </c>
      <c r="AE96">
        <f>$AE$3*INDEX(Descriptors!AD$5:AD$53,MATCH(SingleSite_QSAR1_pkasolver!$A96,Descriptors!$B$5:$B$53,0))</f>
        <v>0.90734999999999999</v>
      </c>
      <c r="AF96">
        <f>$AF$3*INDEX(Descriptors!AE$5:AE$53,MATCH(SingleSite_QSAR1_pkasolver!$A96,Descriptors!$B$5:$B$53,0))</f>
        <v>-0.92192000000000007</v>
      </c>
      <c r="AG96">
        <f>$AG$3*INDEX(Descriptors!Z$5:Z$53,MATCH(SingleSite_QSAR1_pkasolver!$A96,Descriptors!$B$5:$B$53,0))</f>
        <v>0.42531999999999998</v>
      </c>
    </row>
    <row r="97" spans="1:33" x14ac:dyDescent="0.3">
      <c r="A97" t="s">
        <v>264</v>
      </c>
      <c r="B97" t="s">
        <v>265</v>
      </c>
      <c r="C97" s="38" t="s">
        <v>191</v>
      </c>
      <c r="D97" t="s">
        <v>255</v>
      </c>
      <c r="E97" t="s">
        <v>249</v>
      </c>
      <c r="G97" s="10">
        <v>262.55575021210052</v>
      </c>
      <c r="H97" t="s">
        <v>159</v>
      </c>
      <c r="I97">
        <v>-5.5149098156090615</v>
      </c>
      <c r="J97" s="10">
        <f t="shared" si="29"/>
        <v>-10.514909815609062</v>
      </c>
      <c r="L97" s="10">
        <f t="shared" si="34"/>
        <v>-2.0065889999999946</v>
      </c>
      <c r="M97">
        <f t="shared" si="30"/>
        <v>9.8494277772502841E-3</v>
      </c>
      <c r="N97">
        <f t="shared" si="31"/>
        <v>8.1451806069043507E-4</v>
      </c>
      <c r="O97" s="10">
        <f t="shared" si="32"/>
        <v>8.1451806069043507E-4</v>
      </c>
      <c r="P97" s="10" t="s">
        <v>159</v>
      </c>
      <c r="R97">
        <f t="shared" si="33"/>
        <v>2.9934110000000054</v>
      </c>
      <c r="S97">
        <f>$S$3*INDEX(Descriptors!I$5:I$53,MATCH(SingleSite_QSAR1_pkasolver!$A97,Descriptors!$B$5:$B$53,0))</f>
        <v>11.89212</v>
      </c>
      <c r="T97">
        <f>$T$3*INDEX(Descriptors!M$5:M$53,MATCH(SingleSite_QSAR1_pkasolver!$A97,Descriptors!$B$5:$B$53,0))</f>
        <v>-3.9967199999999998</v>
      </c>
      <c r="U97">
        <f>$U$3*INDEX(Descriptors!V$5:V$53,MATCH(SingleSite_QSAR1_pkasolver!$A97,Descriptors!$B$5:$B$53,0))</f>
        <v>-2.3486400000000001</v>
      </c>
      <c r="V97">
        <f>$V$3*INDEX(Descriptors!O$5:O$53,MATCH(SingleSite_QSAR1_pkasolver!$A97,Descriptors!$B$5:$B$53,0))</f>
        <v>-15.218112</v>
      </c>
      <c r="W97">
        <f>$W$3*INDEX(Descriptors!X$5:X$53,MATCH(SingleSite_QSAR1_pkasolver!$A97,Descriptors!$B$5:$B$53,0))</f>
        <v>-11.513078999999999</v>
      </c>
      <c r="X97">
        <f>$X$3*INDEX(Descriptors!Y$5:Y$53,MATCH(SingleSite_QSAR1_pkasolver!$A97,Descriptors!$B$5:$B$53,0))</f>
        <v>8.5941020000000012</v>
      </c>
      <c r="Y97">
        <f>$Y$3*INDEX(Descriptors!AA$5:AA$53,MATCH(SingleSite_QSAR1_pkasolver!$A97,Descriptors!$B$5:$B$53,0))</f>
        <v>24.334526</v>
      </c>
      <c r="Z97">
        <f>$Z$3*INDEX(Descriptors!AB$5:AB$53,MATCH(SingleSite_QSAR1_pkasolver!$A97,Descriptors!$B$5:$B$53,0))</f>
        <v>-1.2536160000000001</v>
      </c>
      <c r="AA97">
        <f>$AA$3*INDEX(Descriptors!P$5:P$53,MATCH(SingleSite_QSAR1_pkasolver!$A97,Descriptors!$B$5:$B$53,0))</f>
        <v>-6.0139999999999999E-2</v>
      </c>
      <c r="AB97">
        <f>$AB$3*INDEX(Descriptors!Q$5:Q$53,MATCH(SingleSite_QSAR1_pkasolver!$A97,Descriptors!$B$5:$B$53,0))</f>
        <v>0.48971999999999999</v>
      </c>
      <c r="AC97">
        <f>$AC$3*INDEX(Descriptors!R$5:R$53,MATCH(SingleSite_QSAR1_pkasolver!$A97,Descriptors!$B$5:$B$53,0))</f>
        <v>-0.28560000000000002</v>
      </c>
      <c r="AD97">
        <f>$AD$3*INDEX(Descriptors!AC$5:AC$53,MATCH(SingleSite_QSAR1_pkasolver!$A97,Descriptors!$B$5:$B$53,0))</f>
        <v>0</v>
      </c>
      <c r="AE97">
        <f>$AE$3*INDEX(Descriptors!AD$5:AD$53,MATCH(SingleSite_QSAR1_pkasolver!$A97,Descriptors!$B$5:$B$53,0))</f>
        <v>1.7447999999999999</v>
      </c>
      <c r="AF97">
        <f>$AF$3*INDEX(Descriptors!AE$5:AE$53,MATCH(SingleSite_QSAR1_pkasolver!$A97,Descriptors!$B$5:$B$53,0))</f>
        <v>-1.6689700000000001</v>
      </c>
      <c r="AG97">
        <f>$AG$3*INDEX(Descriptors!Z$5:Z$53,MATCH(SingleSite_QSAR1_pkasolver!$A97,Descriptors!$B$5:$B$53,0))</f>
        <v>0.97902000000000011</v>
      </c>
    </row>
    <row r="98" spans="1:33" x14ac:dyDescent="0.3">
      <c r="A98" t="s">
        <v>266</v>
      </c>
      <c r="B98" t="s">
        <v>251</v>
      </c>
      <c r="C98" s="38" t="s">
        <v>191</v>
      </c>
      <c r="D98" t="s">
        <v>252</v>
      </c>
      <c r="E98" t="s">
        <v>249</v>
      </c>
      <c r="G98" s="10">
        <v>230.28145533553007</v>
      </c>
      <c r="H98" t="s">
        <v>159</v>
      </c>
      <c r="I98">
        <v>-5.4579472468850492</v>
      </c>
      <c r="J98" s="10">
        <f t="shared" si="29"/>
        <v>-10.457947246885048</v>
      </c>
      <c r="L98" s="10">
        <f t="shared" si="34"/>
        <v>-1.7794419999999942</v>
      </c>
      <c r="M98">
        <f t="shared" si="30"/>
        <v>1.6617205856253106E-2</v>
      </c>
      <c r="N98">
        <f t="shared" si="31"/>
        <v>4.8278494479969978E-4</v>
      </c>
      <c r="O98" s="10">
        <f t="shared" si="32"/>
        <v>4.8278494479969978E-4</v>
      </c>
      <c r="P98" s="10" t="s">
        <v>159</v>
      </c>
      <c r="R98">
        <f t="shared" si="33"/>
        <v>3.2205580000000058</v>
      </c>
      <c r="S98">
        <f>$S$3*INDEX(Descriptors!I$5:I$53,MATCH(SingleSite_QSAR1_pkasolver!$A98,Descriptors!$B$5:$B$53,0))</f>
        <v>11.89212</v>
      </c>
      <c r="T98">
        <f>$T$3*INDEX(Descriptors!M$5:M$53,MATCH(SingleSite_QSAR1_pkasolver!$A98,Descriptors!$B$5:$B$53,0))</f>
        <v>-3.9967199999999998</v>
      </c>
      <c r="U98">
        <f>$U$3*INDEX(Descriptors!V$5:V$53,MATCH(SingleSite_QSAR1_pkasolver!$A98,Descriptors!$B$5:$B$53,0))</f>
        <v>-2.3083200000000001</v>
      </c>
      <c r="V98">
        <f>$V$3*INDEX(Descriptors!O$5:O$53,MATCH(SingleSite_QSAR1_pkasolver!$A98,Descriptors!$B$5:$B$53,0))</f>
        <v>-15.218112</v>
      </c>
      <c r="W98">
        <f>$W$3*INDEX(Descriptors!X$5:X$53,MATCH(SingleSite_QSAR1_pkasolver!$A98,Descriptors!$B$5:$B$53,0))</f>
        <v>-11.570357999999999</v>
      </c>
      <c r="X98">
        <f>$X$3*INDEX(Descriptors!Y$5:Y$53,MATCH(SingleSite_QSAR1_pkasolver!$A98,Descriptors!$B$5:$B$53,0))</f>
        <v>8.6079299999999996</v>
      </c>
      <c r="Y98">
        <f>$Y$3*INDEX(Descriptors!AA$5:AA$53,MATCH(SingleSite_QSAR1_pkasolver!$A98,Descriptors!$B$5:$B$53,0))</f>
        <v>24.352864000000004</v>
      </c>
      <c r="Z98">
        <f>$Z$3*INDEX(Descriptors!AB$5:AB$53,MATCH(SingleSite_QSAR1_pkasolver!$A98,Descriptors!$B$5:$B$53,0))</f>
        <v>-1.2536160000000001</v>
      </c>
      <c r="AA98">
        <f>$AA$3*INDEX(Descriptors!P$5:P$53,MATCH(SingleSite_QSAR1_pkasolver!$A98,Descriptors!$B$5:$B$53,0))</f>
        <v>-6.0139999999999999E-2</v>
      </c>
      <c r="AB98">
        <f>$AB$3*INDEX(Descriptors!Q$5:Q$53,MATCH(SingleSite_QSAR1_pkasolver!$A98,Descriptors!$B$5:$B$53,0))</f>
        <v>0.48971999999999999</v>
      </c>
      <c r="AC98">
        <f>$AC$3*INDEX(Descriptors!R$5:R$53,MATCH(SingleSite_QSAR1_pkasolver!$A98,Descriptors!$B$5:$B$53,0))</f>
        <v>-0.28560000000000002</v>
      </c>
      <c r="AD98">
        <f>$AD$3*INDEX(Descriptors!AC$5:AC$53,MATCH(SingleSite_QSAR1_pkasolver!$A98,Descriptors!$B$5:$B$53,0))</f>
        <v>0</v>
      </c>
      <c r="AE98">
        <f>$AE$3*INDEX(Descriptors!AD$5:AD$53,MATCH(SingleSite_QSAR1_pkasolver!$A98,Descriptors!$B$5:$B$53,0))</f>
        <v>1.8956999999999999</v>
      </c>
      <c r="AF98">
        <f>$AF$3*INDEX(Descriptors!AE$5:AE$53,MATCH(SingleSite_QSAR1_pkasolver!$A98,Descriptors!$B$5:$B$53,0))</f>
        <v>-1.7956000000000001</v>
      </c>
      <c r="AG98">
        <f>$AG$3*INDEX(Descriptors!Z$5:Z$53,MATCH(SingleSite_QSAR1_pkasolver!$A98,Descriptors!$B$5:$B$53,0))</f>
        <v>1.16669</v>
      </c>
    </row>
    <row r="99" spans="1:33" x14ac:dyDescent="0.3">
      <c r="A99" t="s">
        <v>264</v>
      </c>
      <c r="B99" t="s">
        <v>265</v>
      </c>
      <c r="C99" s="38" t="s">
        <v>191</v>
      </c>
      <c r="D99" t="s">
        <v>255</v>
      </c>
      <c r="E99" t="s">
        <v>249</v>
      </c>
      <c r="G99" s="10">
        <v>5.3645010491443772</v>
      </c>
      <c r="H99" t="s">
        <v>223</v>
      </c>
      <c r="I99">
        <v>-5.3875104804531055</v>
      </c>
      <c r="J99" s="10">
        <f t="shared" si="29"/>
        <v>-10.387510480453106</v>
      </c>
      <c r="L99" s="10">
        <f t="shared" si="34"/>
        <v>-2.0065889999999946</v>
      </c>
      <c r="M99">
        <f t="shared" si="30"/>
        <v>9.8494277772502841E-3</v>
      </c>
      <c r="N99">
        <f t="shared" si="31"/>
        <v>8.1451806069043507E-4</v>
      </c>
      <c r="O99" s="10">
        <f t="shared" si="32"/>
        <v>8.1451806069043507E-4</v>
      </c>
      <c r="P99" s="10" t="s">
        <v>159</v>
      </c>
      <c r="R99">
        <f t="shared" si="33"/>
        <v>2.9934110000000054</v>
      </c>
      <c r="S99">
        <f>$S$3*INDEX(Descriptors!I$5:I$53,MATCH(SingleSite_QSAR1_pkasolver!$A99,Descriptors!$B$5:$B$53,0))</f>
        <v>11.89212</v>
      </c>
      <c r="T99">
        <f>$T$3*INDEX(Descriptors!M$5:M$53,MATCH(SingleSite_QSAR1_pkasolver!$A99,Descriptors!$B$5:$B$53,0))</f>
        <v>-3.9967199999999998</v>
      </c>
      <c r="U99">
        <f>$U$3*INDEX(Descriptors!V$5:V$53,MATCH(SingleSite_QSAR1_pkasolver!$A99,Descriptors!$B$5:$B$53,0))</f>
        <v>-2.3486400000000001</v>
      </c>
      <c r="V99">
        <f>$V$3*INDEX(Descriptors!O$5:O$53,MATCH(SingleSite_QSAR1_pkasolver!$A99,Descriptors!$B$5:$B$53,0))</f>
        <v>-15.218112</v>
      </c>
      <c r="W99">
        <f>$W$3*INDEX(Descriptors!X$5:X$53,MATCH(SingleSite_QSAR1_pkasolver!$A99,Descriptors!$B$5:$B$53,0))</f>
        <v>-11.513078999999999</v>
      </c>
      <c r="X99">
        <f>$X$3*INDEX(Descriptors!Y$5:Y$53,MATCH(SingleSite_QSAR1_pkasolver!$A99,Descriptors!$B$5:$B$53,0))</f>
        <v>8.5941020000000012</v>
      </c>
      <c r="Y99">
        <f>$Y$3*INDEX(Descriptors!AA$5:AA$53,MATCH(SingleSite_QSAR1_pkasolver!$A99,Descriptors!$B$5:$B$53,0))</f>
        <v>24.334526</v>
      </c>
      <c r="Z99">
        <f>$Z$3*INDEX(Descriptors!AB$5:AB$53,MATCH(SingleSite_QSAR1_pkasolver!$A99,Descriptors!$B$5:$B$53,0))</f>
        <v>-1.2536160000000001</v>
      </c>
      <c r="AA99">
        <f>$AA$3*INDEX(Descriptors!P$5:P$53,MATCH(SingleSite_QSAR1_pkasolver!$A99,Descriptors!$B$5:$B$53,0))</f>
        <v>-6.0139999999999999E-2</v>
      </c>
      <c r="AB99">
        <f>$AB$3*INDEX(Descriptors!Q$5:Q$53,MATCH(SingleSite_QSAR1_pkasolver!$A99,Descriptors!$B$5:$B$53,0))</f>
        <v>0.48971999999999999</v>
      </c>
      <c r="AC99">
        <f>$AC$3*INDEX(Descriptors!R$5:R$53,MATCH(SingleSite_QSAR1_pkasolver!$A99,Descriptors!$B$5:$B$53,0))</f>
        <v>-0.28560000000000002</v>
      </c>
      <c r="AD99">
        <f>$AD$3*INDEX(Descriptors!AC$5:AC$53,MATCH(SingleSite_QSAR1_pkasolver!$A99,Descriptors!$B$5:$B$53,0))</f>
        <v>0</v>
      </c>
      <c r="AE99">
        <f>$AE$3*INDEX(Descriptors!AD$5:AD$53,MATCH(SingleSite_QSAR1_pkasolver!$A99,Descriptors!$B$5:$B$53,0))</f>
        <v>1.7447999999999999</v>
      </c>
      <c r="AF99">
        <f>$AF$3*INDEX(Descriptors!AE$5:AE$53,MATCH(SingleSite_QSAR1_pkasolver!$A99,Descriptors!$B$5:$B$53,0))</f>
        <v>-1.6689700000000001</v>
      </c>
      <c r="AG99">
        <f>$AG$3*INDEX(Descriptors!Z$5:Z$53,MATCH(SingleSite_QSAR1_pkasolver!$A99,Descriptors!$B$5:$B$53,0))</f>
        <v>0.97902000000000011</v>
      </c>
    </row>
    <row r="100" spans="1:33" x14ac:dyDescent="0.3">
      <c r="A100" t="s">
        <v>266</v>
      </c>
      <c r="B100" t="s">
        <v>251</v>
      </c>
      <c r="C100" s="38" t="s">
        <v>191</v>
      </c>
      <c r="D100" t="s">
        <v>252</v>
      </c>
      <c r="E100" t="s">
        <v>249</v>
      </c>
      <c r="G100" s="10">
        <v>5.0912422825659789</v>
      </c>
      <c r="H100" t="s">
        <v>223</v>
      </c>
      <c r="I100">
        <v>-5.3648049106702054</v>
      </c>
      <c r="J100" s="10">
        <f t="shared" si="29"/>
        <v>-10.364804910670205</v>
      </c>
      <c r="L100" s="10">
        <f t="shared" si="34"/>
        <v>-1.7794419999999942</v>
      </c>
      <c r="M100">
        <f t="shared" si="30"/>
        <v>1.6617205856253106E-2</v>
      </c>
      <c r="N100">
        <f t="shared" si="31"/>
        <v>4.8278494479969978E-4</v>
      </c>
      <c r="O100" s="10">
        <f t="shared" si="32"/>
        <v>4.8278494479969978E-4</v>
      </c>
      <c r="P100" s="10" t="s">
        <v>159</v>
      </c>
      <c r="R100">
        <f t="shared" si="33"/>
        <v>3.2205580000000058</v>
      </c>
      <c r="S100">
        <f>$S$3*INDEX(Descriptors!I$5:I$53,MATCH(SingleSite_QSAR1_pkasolver!$A100,Descriptors!$B$5:$B$53,0))</f>
        <v>11.89212</v>
      </c>
      <c r="T100">
        <f>$T$3*INDEX(Descriptors!M$5:M$53,MATCH(SingleSite_QSAR1_pkasolver!$A100,Descriptors!$B$5:$B$53,0))</f>
        <v>-3.9967199999999998</v>
      </c>
      <c r="U100">
        <f>$U$3*INDEX(Descriptors!V$5:V$53,MATCH(SingleSite_QSAR1_pkasolver!$A100,Descriptors!$B$5:$B$53,0))</f>
        <v>-2.3083200000000001</v>
      </c>
      <c r="V100">
        <f>$V$3*INDEX(Descriptors!O$5:O$53,MATCH(SingleSite_QSAR1_pkasolver!$A100,Descriptors!$B$5:$B$53,0))</f>
        <v>-15.218112</v>
      </c>
      <c r="W100">
        <f>$W$3*INDEX(Descriptors!X$5:X$53,MATCH(SingleSite_QSAR1_pkasolver!$A100,Descriptors!$B$5:$B$53,0))</f>
        <v>-11.570357999999999</v>
      </c>
      <c r="X100">
        <f>$X$3*INDEX(Descriptors!Y$5:Y$53,MATCH(SingleSite_QSAR1_pkasolver!$A100,Descriptors!$B$5:$B$53,0))</f>
        <v>8.6079299999999996</v>
      </c>
      <c r="Y100">
        <f>$Y$3*INDEX(Descriptors!AA$5:AA$53,MATCH(SingleSite_QSAR1_pkasolver!$A100,Descriptors!$B$5:$B$53,0))</f>
        <v>24.352864000000004</v>
      </c>
      <c r="Z100">
        <f>$Z$3*INDEX(Descriptors!AB$5:AB$53,MATCH(SingleSite_QSAR1_pkasolver!$A100,Descriptors!$B$5:$B$53,0))</f>
        <v>-1.2536160000000001</v>
      </c>
      <c r="AA100">
        <f>$AA$3*INDEX(Descriptors!P$5:P$53,MATCH(SingleSite_QSAR1_pkasolver!$A100,Descriptors!$B$5:$B$53,0))</f>
        <v>-6.0139999999999999E-2</v>
      </c>
      <c r="AB100">
        <f>$AB$3*INDEX(Descriptors!Q$5:Q$53,MATCH(SingleSite_QSAR1_pkasolver!$A100,Descriptors!$B$5:$B$53,0))</f>
        <v>0.48971999999999999</v>
      </c>
      <c r="AC100">
        <f>$AC$3*INDEX(Descriptors!R$5:R$53,MATCH(SingleSite_QSAR1_pkasolver!$A100,Descriptors!$B$5:$B$53,0))</f>
        <v>-0.28560000000000002</v>
      </c>
      <c r="AD100">
        <f>$AD$3*INDEX(Descriptors!AC$5:AC$53,MATCH(SingleSite_QSAR1_pkasolver!$A100,Descriptors!$B$5:$B$53,0))</f>
        <v>0</v>
      </c>
      <c r="AE100">
        <f>$AE$3*INDEX(Descriptors!AD$5:AD$53,MATCH(SingleSite_QSAR1_pkasolver!$A100,Descriptors!$B$5:$B$53,0))</f>
        <v>1.8956999999999999</v>
      </c>
      <c r="AF100">
        <f>$AF$3*INDEX(Descriptors!AE$5:AE$53,MATCH(SingleSite_QSAR1_pkasolver!$A100,Descriptors!$B$5:$B$53,0))</f>
        <v>-1.7956000000000001</v>
      </c>
      <c r="AG100">
        <f>$AG$3*INDEX(Descriptors!Z$5:Z$53,MATCH(SingleSite_QSAR1_pkasolver!$A100,Descriptors!$B$5:$B$53,0))</f>
        <v>1.16669</v>
      </c>
    </row>
    <row r="101" spans="1:33" x14ac:dyDescent="0.3">
      <c r="A101" t="s">
        <v>264</v>
      </c>
      <c r="B101" t="s">
        <v>265</v>
      </c>
      <c r="C101" s="38" t="s">
        <v>191</v>
      </c>
      <c r="D101" t="s">
        <v>255</v>
      </c>
      <c r="E101" t="s">
        <v>249</v>
      </c>
      <c r="G101" s="10">
        <v>18.802310607892164</v>
      </c>
      <c r="H101" t="s">
        <v>223</v>
      </c>
      <c r="I101">
        <v>-4.932192368696251</v>
      </c>
      <c r="J101" s="10">
        <f t="shared" si="29"/>
        <v>-9.932192368696251</v>
      </c>
      <c r="L101" s="10">
        <f t="shared" si="34"/>
        <v>-2.0065889999999946</v>
      </c>
      <c r="M101">
        <f t="shared" si="30"/>
        <v>9.8494277772502841E-3</v>
      </c>
      <c r="N101">
        <f t="shared" si="31"/>
        <v>8.1451806069043507E-4</v>
      </c>
      <c r="O101" s="10">
        <f t="shared" si="32"/>
        <v>8.1451806069043507E-4</v>
      </c>
      <c r="P101" s="10" t="s">
        <v>159</v>
      </c>
      <c r="R101">
        <f t="shared" si="33"/>
        <v>2.9934110000000054</v>
      </c>
      <c r="S101">
        <f>$S$3*INDEX(Descriptors!I$5:I$53,MATCH(SingleSite_QSAR1_pkasolver!$A101,Descriptors!$B$5:$B$53,0))</f>
        <v>11.89212</v>
      </c>
      <c r="T101">
        <f>$T$3*INDEX(Descriptors!M$5:M$53,MATCH(SingleSite_QSAR1_pkasolver!$A101,Descriptors!$B$5:$B$53,0))</f>
        <v>-3.9967199999999998</v>
      </c>
      <c r="U101">
        <f>$U$3*INDEX(Descriptors!V$5:V$53,MATCH(SingleSite_QSAR1_pkasolver!$A101,Descriptors!$B$5:$B$53,0))</f>
        <v>-2.3486400000000001</v>
      </c>
      <c r="V101">
        <f>$V$3*INDEX(Descriptors!O$5:O$53,MATCH(SingleSite_QSAR1_pkasolver!$A101,Descriptors!$B$5:$B$53,0))</f>
        <v>-15.218112</v>
      </c>
      <c r="W101">
        <f>$W$3*INDEX(Descriptors!X$5:X$53,MATCH(SingleSite_QSAR1_pkasolver!$A101,Descriptors!$B$5:$B$53,0))</f>
        <v>-11.513078999999999</v>
      </c>
      <c r="X101">
        <f>$X$3*INDEX(Descriptors!Y$5:Y$53,MATCH(SingleSite_QSAR1_pkasolver!$A101,Descriptors!$B$5:$B$53,0))</f>
        <v>8.5941020000000012</v>
      </c>
      <c r="Y101">
        <f>$Y$3*INDEX(Descriptors!AA$5:AA$53,MATCH(SingleSite_QSAR1_pkasolver!$A101,Descriptors!$B$5:$B$53,0))</f>
        <v>24.334526</v>
      </c>
      <c r="Z101">
        <f>$Z$3*INDEX(Descriptors!AB$5:AB$53,MATCH(SingleSite_QSAR1_pkasolver!$A101,Descriptors!$B$5:$B$53,0))</f>
        <v>-1.2536160000000001</v>
      </c>
      <c r="AA101">
        <f>$AA$3*INDEX(Descriptors!P$5:P$53,MATCH(SingleSite_QSAR1_pkasolver!$A101,Descriptors!$B$5:$B$53,0))</f>
        <v>-6.0139999999999999E-2</v>
      </c>
      <c r="AB101">
        <f>$AB$3*INDEX(Descriptors!Q$5:Q$53,MATCH(SingleSite_QSAR1_pkasolver!$A101,Descriptors!$B$5:$B$53,0))</f>
        <v>0.48971999999999999</v>
      </c>
      <c r="AC101">
        <f>$AC$3*INDEX(Descriptors!R$5:R$53,MATCH(SingleSite_QSAR1_pkasolver!$A101,Descriptors!$B$5:$B$53,0))</f>
        <v>-0.28560000000000002</v>
      </c>
      <c r="AD101">
        <f>$AD$3*INDEX(Descriptors!AC$5:AC$53,MATCH(SingleSite_QSAR1_pkasolver!$A101,Descriptors!$B$5:$B$53,0))</f>
        <v>0</v>
      </c>
      <c r="AE101">
        <f>$AE$3*INDEX(Descriptors!AD$5:AD$53,MATCH(SingleSite_QSAR1_pkasolver!$A101,Descriptors!$B$5:$B$53,0))</f>
        <v>1.7447999999999999</v>
      </c>
      <c r="AF101">
        <f>$AF$3*INDEX(Descriptors!AE$5:AE$53,MATCH(SingleSite_QSAR1_pkasolver!$A101,Descriptors!$B$5:$B$53,0))</f>
        <v>-1.6689700000000001</v>
      </c>
      <c r="AG101">
        <f>$AG$3*INDEX(Descriptors!Z$5:Z$53,MATCH(SingleSite_QSAR1_pkasolver!$A101,Descriptors!$B$5:$B$53,0))</f>
        <v>0.97902000000000011</v>
      </c>
    </row>
    <row r="102" spans="1:33" x14ac:dyDescent="0.3">
      <c r="A102" t="s">
        <v>266</v>
      </c>
      <c r="B102" t="s">
        <v>251</v>
      </c>
      <c r="C102" s="38" t="s">
        <v>191</v>
      </c>
      <c r="D102" t="s">
        <v>252</v>
      </c>
      <c r="E102" t="s">
        <v>249</v>
      </c>
      <c r="G102" s="10">
        <v>17.915409164123677</v>
      </c>
      <c r="H102" t="s">
        <v>223</v>
      </c>
      <c r="I102">
        <v>-4.9112078772141237</v>
      </c>
      <c r="J102" s="10">
        <f t="shared" si="29"/>
        <v>-9.9112078772141246</v>
      </c>
      <c r="L102" s="10">
        <f t="shared" si="34"/>
        <v>-1.7794419999999942</v>
      </c>
      <c r="M102">
        <f t="shared" si="30"/>
        <v>1.6617205856253106E-2</v>
      </c>
      <c r="N102">
        <f t="shared" si="31"/>
        <v>4.8278494479969978E-4</v>
      </c>
      <c r="O102" s="10">
        <f t="shared" si="32"/>
        <v>4.8278494479969978E-4</v>
      </c>
      <c r="P102" s="10" t="s">
        <v>159</v>
      </c>
      <c r="R102">
        <f t="shared" si="33"/>
        <v>3.2205580000000058</v>
      </c>
      <c r="S102">
        <f>$S$3*INDEX(Descriptors!I$5:I$53,MATCH(SingleSite_QSAR1_pkasolver!$A102,Descriptors!$B$5:$B$53,0))</f>
        <v>11.89212</v>
      </c>
      <c r="T102">
        <f>$T$3*INDEX(Descriptors!M$5:M$53,MATCH(SingleSite_QSAR1_pkasolver!$A102,Descriptors!$B$5:$B$53,0))</f>
        <v>-3.9967199999999998</v>
      </c>
      <c r="U102">
        <f>$U$3*INDEX(Descriptors!V$5:V$53,MATCH(SingleSite_QSAR1_pkasolver!$A102,Descriptors!$B$5:$B$53,0))</f>
        <v>-2.3083200000000001</v>
      </c>
      <c r="V102">
        <f>$V$3*INDEX(Descriptors!O$5:O$53,MATCH(SingleSite_QSAR1_pkasolver!$A102,Descriptors!$B$5:$B$53,0))</f>
        <v>-15.218112</v>
      </c>
      <c r="W102">
        <f>$W$3*INDEX(Descriptors!X$5:X$53,MATCH(SingleSite_QSAR1_pkasolver!$A102,Descriptors!$B$5:$B$53,0))</f>
        <v>-11.570357999999999</v>
      </c>
      <c r="X102">
        <f>$X$3*INDEX(Descriptors!Y$5:Y$53,MATCH(SingleSite_QSAR1_pkasolver!$A102,Descriptors!$B$5:$B$53,0))</f>
        <v>8.6079299999999996</v>
      </c>
      <c r="Y102">
        <f>$Y$3*INDEX(Descriptors!AA$5:AA$53,MATCH(SingleSite_QSAR1_pkasolver!$A102,Descriptors!$B$5:$B$53,0))</f>
        <v>24.352864000000004</v>
      </c>
      <c r="Z102">
        <f>$Z$3*INDEX(Descriptors!AB$5:AB$53,MATCH(SingleSite_QSAR1_pkasolver!$A102,Descriptors!$B$5:$B$53,0))</f>
        <v>-1.2536160000000001</v>
      </c>
      <c r="AA102">
        <f>$AA$3*INDEX(Descriptors!P$5:P$53,MATCH(SingleSite_QSAR1_pkasolver!$A102,Descriptors!$B$5:$B$53,0))</f>
        <v>-6.0139999999999999E-2</v>
      </c>
      <c r="AB102">
        <f>$AB$3*INDEX(Descriptors!Q$5:Q$53,MATCH(SingleSite_QSAR1_pkasolver!$A102,Descriptors!$B$5:$B$53,0))</f>
        <v>0.48971999999999999</v>
      </c>
      <c r="AC102">
        <f>$AC$3*INDEX(Descriptors!R$5:R$53,MATCH(SingleSite_QSAR1_pkasolver!$A102,Descriptors!$B$5:$B$53,0))</f>
        <v>-0.28560000000000002</v>
      </c>
      <c r="AD102">
        <f>$AD$3*INDEX(Descriptors!AC$5:AC$53,MATCH(SingleSite_QSAR1_pkasolver!$A102,Descriptors!$B$5:$B$53,0))</f>
        <v>0</v>
      </c>
      <c r="AE102">
        <f>$AE$3*INDEX(Descriptors!AD$5:AD$53,MATCH(SingleSite_QSAR1_pkasolver!$A102,Descriptors!$B$5:$B$53,0))</f>
        <v>1.8956999999999999</v>
      </c>
      <c r="AF102">
        <f>$AF$3*INDEX(Descriptors!AE$5:AE$53,MATCH(SingleSite_QSAR1_pkasolver!$A102,Descriptors!$B$5:$B$53,0))</f>
        <v>-1.7956000000000001</v>
      </c>
      <c r="AG102">
        <f>$AG$3*INDEX(Descriptors!Z$5:Z$53,MATCH(SingleSite_QSAR1_pkasolver!$A102,Descriptors!$B$5:$B$53,0))</f>
        <v>1.16669</v>
      </c>
    </row>
    <row r="103" spans="1:33" x14ac:dyDescent="0.3">
      <c r="A103" t="s">
        <v>264</v>
      </c>
      <c r="B103" t="s">
        <v>265</v>
      </c>
      <c r="C103" s="38" t="s">
        <v>191</v>
      </c>
      <c r="D103" t="s">
        <v>255</v>
      </c>
      <c r="E103" t="s">
        <v>249</v>
      </c>
      <c r="G103" s="10">
        <v>46.774220970372191</v>
      </c>
      <c r="H103" t="s">
        <v>223</v>
      </c>
      <c r="I103">
        <v>-4.3279877089016994</v>
      </c>
      <c r="J103" s="10">
        <f t="shared" si="29"/>
        <v>-9.3279877089016985</v>
      </c>
      <c r="L103" s="10">
        <f t="shared" si="34"/>
        <v>-2.0065889999999946</v>
      </c>
      <c r="M103">
        <f t="shared" si="30"/>
        <v>9.8494277772502841E-3</v>
      </c>
      <c r="N103">
        <f t="shared" si="31"/>
        <v>8.1451806069043507E-4</v>
      </c>
      <c r="O103" s="10">
        <f t="shared" si="32"/>
        <v>8.1451806069043507E-4</v>
      </c>
      <c r="P103" s="10" t="s">
        <v>159</v>
      </c>
      <c r="R103">
        <f t="shared" si="33"/>
        <v>2.9934110000000054</v>
      </c>
      <c r="S103">
        <f>$S$3*INDEX(Descriptors!I$5:I$53,MATCH(SingleSite_QSAR1_pkasolver!$A103,Descriptors!$B$5:$B$53,0))</f>
        <v>11.89212</v>
      </c>
      <c r="T103">
        <f>$T$3*INDEX(Descriptors!M$5:M$53,MATCH(SingleSite_QSAR1_pkasolver!$A103,Descriptors!$B$5:$B$53,0))</f>
        <v>-3.9967199999999998</v>
      </c>
      <c r="U103">
        <f>$U$3*INDEX(Descriptors!V$5:V$53,MATCH(SingleSite_QSAR1_pkasolver!$A103,Descriptors!$B$5:$B$53,0))</f>
        <v>-2.3486400000000001</v>
      </c>
      <c r="V103">
        <f>$V$3*INDEX(Descriptors!O$5:O$53,MATCH(SingleSite_QSAR1_pkasolver!$A103,Descriptors!$B$5:$B$53,0))</f>
        <v>-15.218112</v>
      </c>
      <c r="W103">
        <f>$W$3*INDEX(Descriptors!X$5:X$53,MATCH(SingleSite_QSAR1_pkasolver!$A103,Descriptors!$B$5:$B$53,0))</f>
        <v>-11.513078999999999</v>
      </c>
      <c r="X103">
        <f>$X$3*INDEX(Descriptors!Y$5:Y$53,MATCH(SingleSite_QSAR1_pkasolver!$A103,Descriptors!$B$5:$B$53,0))</f>
        <v>8.5941020000000012</v>
      </c>
      <c r="Y103">
        <f>$Y$3*INDEX(Descriptors!AA$5:AA$53,MATCH(SingleSite_QSAR1_pkasolver!$A103,Descriptors!$B$5:$B$53,0))</f>
        <v>24.334526</v>
      </c>
      <c r="Z103">
        <f>$Z$3*INDEX(Descriptors!AB$5:AB$53,MATCH(SingleSite_QSAR1_pkasolver!$A103,Descriptors!$B$5:$B$53,0))</f>
        <v>-1.2536160000000001</v>
      </c>
      <c r="AA103">
        <f>$AA$3*INDEX(Descriptors!P$5:P$53,MATCH(SingleSite_QSAR1_pkasolver!$A103,Descriptors!$B$5:$B$53,0))</f>
        <v>-6.0139999999999999E-2</v>
      </c>
      <c r="AB103">
        <f>$AB$3*INDEX(Descriptors!Q$5:Q$53,MATCH(SingleSite_QSAR1_pkasolver!$A103,Descriptors!$B$5:$B$53,0))</f>
        <v>0.48971999999999999</v>
      </c>
      <c r="AC103">
        <f>$AC$3*INDEX(Descriptors!R$5:R$53,MATCH(SingleSite_QSAR1_pkasolver!$A103,Descriptors!$B$5:$B$53,0))</f>
        <v>-0.28560000000000002</v>
      </c>
      <c r="AD103">
        <f>$AD$3*INDEX(Descriptors!AC$5:AC$53,MATCH(SingleSite_QSAR1_pkasolver!$A103,Descriptors!$B$5:$B$53,0))</f>
        <v>0</v>
      </c>
      <c r="AE103">
        <f>$AE$3*INDEX(Descriptors!AD$5:AD$53,MATCH(SingleSite_QSAR1_pkasolver!$A103,Descriptors!$B$5:$B$53,0))</f>
        <v>1.7447999999999999</v>
      </c>
      <c r="AF103">
        <f>$AF$3*INDEX(Descriptors!AE$5:AE$53,MATCH(SingleSite_QSAR1_pkasolver!$A103,Descriptors!$B$5:$B$53,0))</f>
        <v>-1.6689700000000001</v>
      </c>
      <c r="AG103">
        <f>$AG$3*INDEX(Descriptors!Z$5:Z$53,MATCH(SingleSite_QSAR1_pkasolver!$A103,Descriptors!$B$5:$B$53,0))</f>
        <v>0.97902000000000011</v>
      </c>
    </row>
    <row r="104" spans="1:33" x14ac:dyDescent="0.3">
      <c r="A104" t="s">
        <v>266</v>
      </c>
      <c r="B104" t="s">
        <v>251</v>
      </c>
      <c r="C104" s="38" t="s">
        <v>191</v>
      </c>
      <c r="D104" t="s">
        <v>252</v>
      </c>
      <c r="E104" t="s">
        <v>249</v>
      </c>
      <c r="G104" s="10">
        <v>43.959105819377591</v>
      </c>
      <c r="H104" t="s">
        <v>223</v>
      </c>
      <c r="I104">
        <v>-4.3010299956639813</v>
      </c>
      <c r="J104" s="10">
        <f t="shared" si="29"/>
        <v>-9.3010299956639813</v>
      </c>
      <c r="L104" s="10">
        <f t="shared" si="34"/>
        <v>-1.7794419999999942</v>
      </c>
      <c r="M104">
        <f t="shared" si="30"/>
        <v>1.6617205856253106E-2</v>
      </c>
      <c r="N104">
        <f t="shared" si="31"/>
        <v>4.8278494479969978E-4</v>
      </c>
      <c r="O104" s="10">
        <f t="shared" si="32"/>
        <v>4.8278494479969978E-4</v>
      </c>
      <c r="P104" s="10" t="s">
        <v>159</v>
      </c>
      <c r="R104">
        <f t="shared" si="33"/>
        <v>3.2205580000000058</v>
      </c>
      <c r="S104">
        <f>$S$3*INDEX(Descriptors!I$5:I$53,MATCH(SingleSite_QSAR1_pkasolver!$A104,Descriptors!$B$5:$B$53,0))</f>
        <v>11.89212</v>
      </c>
      <c r="T104">
        <f>$T$3*INDEX(Descriptors!M$5:M$53,MATCH(SingleSite_QSAR1_pkasolver!$A104,Descriptors!$B$5:$B$53,0))</f>
        <v>-3.9967199999999998</v>
      </c>
      <c r="U104">
        <f>$U$3*INDEX(Descriptors!V$5:V$53,MATCH(SingleSite_QSAR1_pkasolver!$A104,Descriptors!$B$5:$B$53,0))</f>
        <v>-2.3083200000000001</v>
      </c>
      <c r="V104">
        <f>$V$3*INDEX(Descriptors!O$5:O$53,MATCH(SingleSite_QSAR1_pkasolver!$A104,Descriptors!$B$5:$B$53,0))</f>
        <v>-15.218112</v>
      </c>
      <c r="W104">
        <f>$W$3*INDEX(Descriptors!X$5:X$53,MATCH(SingleSite_QSAR1_pkasolver!$A104,Descriptors!$B$5:$B$53,0))</f>
        <v>-11.570357999999999</v>
      </c>
      <c r="X104">
        <f>$X$3*INDEX(Descriptors!Y$5:Y$53,MATCH(SingleSite_QSAR1_pkasolver!$A104,Descriptors!$B$5:$B$53,0))</f>
        <v>8.6079299999999996</v>
      </c>
      <c r="Y104">
        <f>$Y$3*INDEX(Descriptors!AA$5:AA$53,MATCH(SingleSite_QSAR1_pkasolver!$A104,Descriptors!$B$5:$B$53,0))</f>
        <v>24.352864000000004</v>
      </c>
      <c r="Z104">
        <f>$Z$3*INDEX(Descriptors!AB$5:AB$53,MATCH(SingleSite_QSAR1_pkasolver!$A104,Descriptors!$B$5:$B$53,0))</f>
        <v>-1.2536160000000001</v>
      </c>
      <c r="AA104">
        <f>$AA$3*INDEX(Descriptors!P$5:P$53,MATCH(SingleSite_QSAR1_pkasolver!$A104,Descriptors!$B$5:$B$53,0))</f>
        <v>-6.0139999999999999E-2</v>
      </c>
      <c r="AB104">
        <f>$AB$3*INDEX(Descriptors!Q$5:Q$53,MATCH(SingleSite_QSAR1_pkasolver!$A104,Descriptors!$B$5:$B$53,0))</f>
        <v>0.48971999999999999</v>
      </c>
      <c r="AC104">
        <f>$AC$3*INDEX(Descriptors!R$5:R$53,MATCH(SingleSite_QSAR1_pkasolver!$A104,Descriptors!$B$5:$B$53,0))</f>
        <v>-0.28560000000000002</v>
      </c>
      <c r="AD104">
        <f>$AD$3*INDEX(Descriptors!AC$5:AC$53,MATCH(SingleSite_QSAR1_pkasolver!$A104,Descriptors!$B$5:$B$53,0))</f>
        <v>0</v>
      </c>
      <c r="AE104">
        <f>$AE$3*INDEX(Descriptors!AD$5:AD$53,MATCH(SingleSite_QSAR1_pkasolver!$A104,Descriptors!$B$5:$B$53,0))</f>
        <v>1.8956999999999999</v>
      </c>
      <c r="AF104">
        <f>$AF$3*INDEX(Descriptors!AE$5:AE$53,MATCH(SingleSite_QSAR1_pkasolver!$A104,Descriptors!$B$5:$B$53,0))</f>
        <v>-1.7956000000000001</v>
      </c>
      <c r="AG104">
        <f>$AG$3*INDEX(Descriptors!Z$5:Z$53,MATCH(SingleSite_QSAR1_pkasolver!$A104,Descriptors!$B$5:$B$53,0))</f>
        <v>1.16669</v>
      </c>
    </row>
    <row r="105" spans="1:33" x14ac:dyDescent="0.3">
      <c r="A105" t="s">
        <v>264</v>
      </c>
      <c r="B105" t="s">
        <v>265</v>
      </c>
      <c r="C105" s="38" t="s">
        <v>191</v>
      </c>
      <c r="D105" t="s">
        <v>255</v>
      </c>
      <c r="E105" t="s">
        <v>249</v>
      </c>
      <c r="G105" s="10">
        <v>57.02802917108437</v>
      </c>
      <c r="H105" t="s">
        <v>223</v>
      </c>
      <c r="I105">
        <v>-3.4140695089725734</v>
      </c>
      <c r="J105" s="10">
        <f t="shared" si="29"/>
        <v>-8.4140695089725739</v>
      </c>
      <c r="L105" s="10">
        <f t="shared" si="34"/>
        <v>-2.0065889999999946</v>
      </c>
      <c r="M105">
        <f t="shared" si="30"/>
        <v>9.8494277772502841E-3</v>
      </c>
      <c r="N105">
        <f t="shared" si="31"/>
        <v>8.1451806069043507E-4</v>
      </c>
      <c r="O105" s="10">
        <f t="shared" si="32"/>
        <v>8.1451806069043507E-4</v>
      </c>
      <c r="P105" s="10" t="s">
        <v>159</v>
      </c>
      <c r="R105">
        <f t="shared" si="33"/>
        <v>2.9934110000000054</v>
      </c>
      <c r="S105">
        <f>$S$3*INDEX(Descriptors!I$5:I$53,MATCH(SingleSite_QSAR1_pkasolver!$A105,Descriptors!$B$5:$B$53,0))</f>
        <v>11.89212</v>
      </c>
      <c r="T105">
        <f>$T$3*INDEX(Descriptors!M$5:M$53,MATCH(SingleSite_QSAR1_pkasolver!$A105,Descriptors!$B$5:$B$53,0))</f>
        <v>-3.9967199999999998</v>
      </c>
      <c r="U105">
        <f>$U$3*INDEX(Descriptors!V$5:V$53,MATCH(SingleSite_QSAR1_pkasolver!$A105,Descriptors!$B$5:$B$53,0))</f>
        <v>-2.3486400000000001</v>
      </c>
      <c r="V105">
        <f>$V$3*INDEX(Descriptors!O$5:O$53,MATCH(SingleSite_QSAR1_pkasolver!$A105,Descriptors!$B$5:$B$53,0))</f>
        <v>-15.218112</v>
      </c>
      <c r="W105">
        <f>$W$3*INDEX(Descriptors!X$5:X$53,MATCH(SingleSite_QSAR1_pkasolver!$A105,Descriptors!$B$5:$B$53,0))</f>
        <v>-11.513078999999999</v>
      </c>
      <c r="X105">
        <f>$X$3*INDEX(Descriptors!Y$5:Y$53,MATCH(SingleSite_QSAR1_pkasolver!$A105,Descriptors!$B$5:$B$53,0))</f>
        <v>8.5941020000000012</v>
      </c>
      <c r="Y105">
        <f>$Y$3*INDEX(Descriptors!AA$5:AA$53,MATCH(SingleSite_QSAR1_pkasolver!$A105,Descriptors!$B$5:$B$53,0))</f>
        <v>24.334526</v>
      </c>
      <c r="Z105">
        <f>$Z$3*INDEX(Descriptors!AB$5:AB$53,MATCH(SingleSite_QSAR1_pkasolver!$A105,Descriptors!$B$5:$B$53,0))</f>
        <v>-1.2536160000000001</v>
      </c>
      <c r="AA105">
        <f>$AA$3*INDEX(Descriptors!P$5:P$53,MATCH(SingleSite_QSAR1_pkasolver!$A105,Descriptors!$B$5:$B$53,0))</f>
        <v>-6.0139999999999999E-2</v>
      </c>
      <c r="AB105">
        <f>$AB$3*INDEX(Descriptors!Q$5:Q$53,MATCH(SingleSite_QSAR1_pkasolver!$A105,Descriptors!$B$5:$B$53,0))</f>
        <v>0.48971999999999999</v>
      </c>
      <c r="AC105">
        <f>$AC$3*INDEX(Descriptors!R$5:R$53,MATCH(SingleSite_QSAR1_pkasolver!$A105,Descriptors!$B$5:$B$53,0))</f>
        <v>-0.28560000000000002</v>
      </c>
      <c r="AD105">
        <f>$AD$3*INDEX(Descriptors!AC$5:AC$53,MATCH(SingleSite_QSAR1_pkasolver!$A105,Descriptors!$B$5:$B$53,0))</f>
        <v>0</v>
      </c>
      <c r="AE105">
        <f>$AE$3*INDEX(Descriptors!AD$5:AD$53,MATCH(SingleSite_QSAR1_pkasolver!$A105,Descriptors!$B$5:$B$53,0))</f>
        <v>1.7447999999999999</v>
      </c>
      <c r="AF105">
        <f>$AF$3*INDEX(Descriptors!AE$5:AE$53,MATCH(SingleSite_QSAR1_pkasolver!$A105,Descriptors!$B$5:$B$53,0))</f>
        <v>-1.6689700000000001</v>
      </c>
      <c r="AG105">
        <f>$AG$3*INDEX(Descriptors!Z$5:Z$53,MATCH(SingleSite_QSAR1_pkasolver!$A105,Descriptors!$B$5:$B$53,0))</f>
        <v>0.97902000000000011</v>
      </c>
    </row>
    <row r="106" spans="1:33" x14ac:dyDescent="0.3">
      <c r="A106" t="s">
        <v>266</v>
      </c>
      <c r="B106" t="s">
        <v>251</v>
      </c>
      <c r="C106" s="38" t="s">
        <v>191</v>
      </c>
      <c r="D106" t="s">
        <v>252</v>
      </c>
      <c r="E106" t="s">
        <v>249</v>
      </c>
      <c r="G106" s="10">
        <v>49.325542114210663</v>
      </c>
      <c r="H106" t="s">
        <v>223</v>
      </c>
      <c r="I106">
        <v>-3.3510530129703926</v>
      </c>
      <c r="J106" s="10">
        <f t="shared" si="29"/>
        <v>-8.351053012970393</v>
      </c>
      <c r="L106" s="10">
        <f t="shared" si="34"/>
        <v>-1.7794419999999942</v>
      </c>
      <c r="M106">
        <f t="shared" si="30"/>
        <v>1.6617205856253106E-2</v>
      </c>
      <c r="N106">
        <f t="shared" si="31"/>
        <v>4.8278494479969978E-4</v>
      </c>
      <c r="O106" s="10">
        <f t="shared" si="32"/>
        <v>4.8278494479969978E-4</v>
      </c>
      <c r="P106" s="10" t="s">
        <v>159</v>
      </c>
      <c r="R106">
        <f t="shared" si="33"/>
        <v>3.2205580000000058</v>
      </c>
      <c r="S106">
        <f>$S$3*INDEX(Descriptors!I$5:I$53,MATCH(SingleSite_QSAR1_pkasolver!$A106,Descriptors!$B$5:$B$53,0))</f>
        <v>11.89212</v>
      </c>
      <c r="T106">
        <f>$T$3*INDEX(Descriptors!M$5:M$53,MATCH(SingleSite_QSAR1_pkasolver!$A106,Descriptors!$B$5:$B$53,0))</f>
        <v>-3.9967199999999998</v>
      </c>
      <c r="U106">
        <f>$U$3*INDEX(Descriptors!V$5:V$53,MATCH(SingleSite_QSAR1_pkasolver!$A106,Descriptors!$B$5:$B$53,0))</f>
        <v>-2.3083200000000001</v>
      </c>
      <c r="V106">
        <f>$V$3*INDEX(Descriptors!O$5:O$53,MATCH(SingleSite_QSAR1_pkasolver!$A106,Descriptors!$B$5:$B$53,0))</f>
        <v>-15.218112</v>
      </c>
      <c r="W106">
        <f>$W$3*INDEX(Descriptors!X$5:X$53,MATCH(SingleSite_QSAR1_pkasolver!$A106,Descriptors!$B$5:$B$53,0))</f>
        <v>-11.570357999999999</v>
      </c>
      <c r="X106">
        <f>$X$3*INDEX(Descriptors!Y$5:Y$53,MATCH(SingleSite_QSAR1_pkasolver!$A106,Descriptors!$B$5:$B$53,0))</f>
        <v>8.6079299999999996</v>
      </c>
      <c r="Y106">
        <f>$Y$3*INDEX(Descriptors!AA$5:AA$53,MATCH(SingleSite_QSAR1_pkasolver!$A106,Descriptors!$B$5:$B$53,0))</f>
        <v>24.352864000000004</v>
      </c>
      <c r="Z106">
        <f>$Z$3*INDEX(Descriptors!AB$5:AB$53,MATCH(SingleSite_QSAR1_pkasolver!$A106,Descriptors!$B$5:$B$53,0))</f>
        <v>-1.2536160000000001</v>
      </c>
      <c r="AA106">
        <f>$AA$3*INDEX(Descriptors!P$5:P$53,MATCH(SingleSite_QSAR1_pkasolver!$A106,Descriptors!$B$5:$B$53,0))</f>
        <v>-6.0139999999999999E-2</v>
      </c>
      <c r="AB106">
        <f>$AB$3*INDEX(Descriptors!Q$5:Q$53,MATCH(SingleSite_QSAR1_pkasolver!$A106,Descriptors!$B$5:$B$53,0))</f>
        <v>0.48971999999999999</v>
      </c>
      <c r="AC106">
        <f>$AC$3*INDEX(Descriptors!R$5:R$53,MATCH(SingleSite_QSAR1_pkasolver!$A106,Descriptors!$B$5:$B$53,0))</f>
        <v>-0.28560000000000002</v>
      </c>
      <c r="AD106">
        <f>$AD$3*INDEX(Descriptors!AC$5:AC$53,MATCH(SingleSite_QSAR1_pkasolver!$A106,Descriptors!$B$5:$B$53,0))</f>
        <v>0</v>
      </c>
      <c r="AE106">
        <f>$AE$3*INDEX(Descriptors!AD$5:AD$53,MATCH(SingleSite_QSAR1_pkasolver!$A106,Descriptors!$B$5:$B$53,0))</f>
        <v>1.8956999999999999</v>
      </c>
      <c r="AF106">
        <f>$AF$3*INDEX(Descriptors!AE$5:AE$53,MATCH(SingleSite_QSAR1_pkasolver!$A106,Descriptors!$B$5:$B$53,0))</f>
        <v>-1.7956000000000001</v>
      </c>
      <c r="AG106">
        <f>$AG$3*INDEX(Descriptors!Z$5:Z$53,MATCH(SingleSite_QSAR1_pkasolver!$A106,Descriptors!$B$5:$B$53,0))</f>
        <v>1.16669</v>
      </c>
    </row>
    <row r="107" spans="1:33" x14ac:dyDescent="0.3">
      <c r="A107" t="s">
        <v>264</v>
      </c>
      <c r="B107" t="s">
        <v>265</v>
      </c>
      <c r="C107" s="38" t="s">
        <v>191</v>
      </c>
      <c r="D107" t="s">
        <v>255</v>
      </c>
      <c r="E107" t="s">
        <v>249</v>
      </c>
      <c r="G107" s="10">
        <v>49.974562405187108</v>
      </c>
      <c r="H107" t="s">
        <v>223</v>
      </c>
      <c r="I107">
        <v>-2.3567301458620831</v>
      </c>
      <c r="J107" s="10">
        <f t="shared" si="29"/>
        <v>-7.3567301458620831</v>
      </c>
      <c r="L107" s="10">
        <f t="shared" si="34"/>
        <v>-2.0065889999999946</v>
      </c>
      <c r="M107">
        <f t="shared" si="30"/>
        <v>9.8494277772502841E-3</v>
      </c>
      <c r="N107">
        <f t="shared" si="31"/>
        <v>8.1451806069043507E-4</v>
      </c>
      <c r="O107" s="10">
        <f t="shared" si="32"/>
        <v>8.1451806069043507E-4</v>
      </c>
      <c r="P107" s="10" t="s">
        <v>159</v>
      </c>
      <c r="R107">
        <f t="shared" si="33"/>
        <v>2.9934110000000054</v>
      </c>
      <c r="S107">
        <f>$S$3*INDEX(Descriptors!I$5:I$53,MATCH(SingleSite_QSAR1_pkasolver!$A107,Descriptors!$B$5:$B$53,0))</f>
        <v>11.89212</v>
      </c>
      <c r="T107">
        <f>$T$3*INDEX(Descriptors!M$5:M$53,MATCH(SingleSite_QSAR1_pkasolver!$A107,Descriptors!$B$5:$B$53,0))</f>
        <v>-3.9967199999999998</v>
      </c>
      <c r="U107">
        <f>$U$3*INDEX(Descriptors!V$5:V$53,MATCH(SingleSite_QSAR1_pkasolver!$A107,Descriptors!$B$5:$B$53,0))</f>
        <v>-2.3486400000000001</v>
      </c>
      <c r="V107">
        <f>$V$3*INDEX(Descriptors!O$5:O$53,MATCH(SingleSite_QSAR1_pkasolver!$A107,Descriptors!$B$5:$B$53,0))</f>
        <v>-15.218112</v>
      </c>
      <c r="W107">
        <f>$W$3*INDEX(Descriptors!X$5:X$53,MATCH(SingleSite_QSAR1_pkasolver!$A107,Descriptors!$B$5:$B$53,0))</f>
        <v>-11.513078999999999</v>
      </c>
      <c r="X107">
        <f>$X$3*INDEX(Descriptors!Y$5:Y$53,MATCH(SingleSite_QSAR1_pkasolver!$A107,Descriptors!$B$5:$B$53,0))</f>
        <v>8.5941020000000012</v>
      </c>
      <c r="Y107">
        <f>$Y$3*INDEX(Descriptors!AA$5:AA$53,MATCH(SingleSite_QSAR1_pkasolver!$A107,Descriptors!$B$5:$B$53,0))</f>
        <v>24.334526</v>
      </c>
      <c r="Z107">
        <f>$Z$3*INDEX(Descriptors!AB$5:AB$53,MATCH(SingleSite_QSAR1_pkasolver!$A107,Descriptors!$B$5:$B$53,0))</f>
        <v>-1.2536160000000001</v>
      </c>
      <c r="AA107">
        <f>$AA$3*INDEX(Descriptors!P$5:P$53,MATCH(SingleSite_QSAR1_pkasolver!$A107,Descriptors!$B$5:$B$53,0))</f>
        <v>-6.0139999999999999E-2</v>
      </c>
      <c r="AB107">
        <f>$AB$3*INDEX(Descriptors!Q$5:Q$53,MATCH(SingleSite_QSAR1_pkasolver!$A107,Descriptors!$B$5:$B$53,0))</f>
        <v>0.48971999999999999</v>
      </c>
      <c r="AC107">
        <f>$AC$3*INDEX(Descriptors!R$5:R$53,MATCH(SingleSite_QSAR1_pkasolver!$A107,Descriptors!$B$5:$B$53,0))</f>
        <v>-0.28560000000000002</v>
      </c>
      <c r="AD107">
        <f>$AD$3*INDEX(Descriptors!AC$5:AC$53,MATCH(SingleSite_QSAR1_pkasolver!$A107,Descriptors!$B$5:$B$53,0))</f>
        <v>0</v>
      </c>
      <c r="AE107">
        <f>$AE$3*INDEX(Descriptors!AD$5:AD$53,MATCH(SingleSite_QSAR1_pkasolver!$A107,Descriptors!$B$5:$B$53,0))</f>
        <v>1.7447999999999999</v>
      </c>
      <c r="AF107">
        <f>$AF$3*INDEX(Descriptors!AE$5:AE$53,MATCH(SingleSite_QSAR1_pkasolver!$A107,Descriptors!$B$5:$B$53,0))</f>
        <v>-1.6689700000000001</v>
      </c>
      <c r="AG107">
        <f>$AG$3*INDEX(Descriptors!Z$5:Z$53,MATCH(SingleSite_QSAR1_pkasolver!$A107,Descriptors!$B$5:$B$53,0))</f>
        <v>0.97902000000000011</v>
      </c>
    </row>
    <row r="108" spans="1:33" x14ac:dyDescent="0.3">
      <c r="A108" t="s">
        <v>266</v>
      </c>
      <c r="B108" t="s">
        <v>251</v>
      </c>
      <c r="C108" s="38" t="s">
        <v>191</v>
      </c>
      <c r="D108" t="s">
        <v>252</v>
      </c>
      <c r="E108" t="s">
        <v>249</v>
      </c>
      <c r="G108" s="10">
        <v>56.51885033919973</v>
      </c>
      <c r="H108" t="s">
        <v>223</v>
      </c>
      <c r="I108">
        <v>-2.4101744650890491</v>
      </c>
      <c r="J108" s="10">
        <f t="shared" si="29"/>
        <v>-7.4101744650890495</v>
      </c>
      <c r="L108" s="10">
        <f t="shared" si="34"/>
        <v>-1.7794419999999942</v>
      </c>
      <c r="M108">
        <f t="shared" si="30"/>
        <v>1.6617205856253106E-2</v>
      </c>
      <c r="N108">
        <f t="shared" si="31"/>
        <v>4.8278494479969978E-4</v>
      </c>
      <c r="O108" s="10">
        <f t="shared" si="32"/>
        <v>4.8278494479969978E-4</v>
      </c>
      <c r="P108" s="10" t="s">
        <v>159</v>
      </c>
      <c r="R108">
        <f t="shared" si="33"/>
        <v>3.2205580000000058</v>
      </c>
      <c r="S108">
        <f>$S$3*INDEX(Descriptors!I$5:I$53,MATCH(SingleSite_QSAR1_pkasolver!$A108,Descriptors!$B$5:$B$53,0))</f>
        <v>11.89212</v>
      </c>
      <c r="T108">
        <f>$T$3*INDEX(Descriptors!M$5:M$53,MATCH(SingleSite_QSAR1_pkasolver!$A108,Descriptors!$B$5:$B$53,0))</f>
        <v>-3.9967199999999998</v>
      </c>
      <c r="U108">
        <f>$U$3*INDEX(Descriptors!V$5:V$53,MATCH(SingleSite_QSAR1_pkasolver!$A108,Descriptors!$B$5:$B$53,0))</f>
        <v>-2.3083200000000001</v>
      </c>
      <c r="V108">
        <f>$V$3*INDEX(Descriptors!O$5:O$53,MATCH(SingleSite_QSAR1_pkasolver!$A108,Descriptors!$B$5:$B$53,0))</f>
        <v>-15.218112</v>
      </c>
      <c r="W108">
        <f>$W$3*INDEX(Descriptors!X$5:X$53,MATCH(SingleSite_QSAR1_pkasolver!$A108,Descriptors!$B$5:$B$53,0))</f>
        <v>-11.570357999999999</v>
      </c>
      <c r="X108">
        <f>$X$3*INDEX(Descriptors!Y$5:Y$53,MATCH(SingleSite_QSAR1_pkasolver!$A108,Descriptors!$B$5:$B$53,0))</f>
        <v>8.6079299999999996</v>
      </c>
      <c r="Y108">
        <f>$Y$3*INDEX(Descriptors!AA$5:AA$53,MATCH(SingleSite_QSAR1_pkasolver!$A108,Descriptors!$B$5:$B$53,0))</f>
        <v>24.352864000000004</v>
      </c>
      <c r="Z108">
        <f>$Z$3*INDEX(Descriptors!AB$5:AB$53,MATCH(SingleSite_QSAR1_pkasolver!$A108,Descriptors!$B$5:$B$53,0))</f>
        <v>-1.2536160000000001</v>
      </c>
      <c r="AA108">
        <f>$AA$3*INDEX(Descriptors!P$5:P$53,MATCH(SingleSite_QSAR1_pkasolver!$A108,Descriptors!$B$5:$B$53,0))</f>
        <v>-6.0139999999999999E-2</v>
      </c>
      <c r="AB108">
        <f>$AB$3*INDEX(Descriptors!Q$5:Q$53,MATCH(SingleSite_QSAR1_pkasolver!$A108,Descriptors!$B$5:$B$53,0))</f>
        <v>0.48971999999999999</v>
      </c>
      <c r="AC108">
        <f>$AC$3*INDEX(Descriptors!R$5:R$53,MATCH(SingleSite_QSAR1_pkasolver!$A108,Descriptors!$B$5:$B$53,0))</f>
        <v>-0.28560000000000002</v>
      </c>
      <c r="AD108">
        <f>$AD$3*INDEX(Descriptors!AC$5:AC$53,MATCH(SingleSite_QSAR1_pkasolver!$A108,Descriptors!$B$5:$B$53,0))</f>
        <v>0</v>
      </c>
      <c r="AE108">
        <f>$AE$3*INDEX(Descriptors!AD$5:AD$53,MATCH(SingleSite_QSAR1_pkasolver!$A108,Descriptors!$B$5:$B$53,0))</f>
        <v>1.8956999999999999</v>
      </c>
      <c r="AF108">
        <f>$AF$3*INDEX(Descriptors!AE$5:AE$53,MATCH(SingleSite_QSAR1_pkasolver!$A108,Descriptors!$B$5:$B$53,0))</f>
        <v>-1.7956000000000001</v>
      </c>
      <c r="AG108">
        <f>$AG$3*INDEX(Descriptors!Z$5:Z$53,MATCH(SingleSite_QSAR1_pkasolver!$A108,Descriptors!$B$5:$B$53,0))</f>
        <v>1.16669</v>
      </c>
    </row>
    <row r="109" spans="1:33" x14ac:dyDescent="0.3">
      <c r="A109" t="s">
        <v>264</v>
      </c>
      <c r="B109" t="s">
        <v>265</v>
      </c>
      <c r="C109" s="38" t="s">
        <v>191</v>
      </c>
      <c r="D109" t="s">
        <v>255</v>
      </c>
      <c r="E109" t="s">
        <v>249</v>
      </c>
      <c r="G109" s="10">
        <v>4.1828928885398895</v>
      </c>
      <c r="H109" t="s">
        <v>223</v>
      </c>
      <c r="I109">
        <v>-1.2794578896217894</v>
      </c>
      <c r="J109" s="10">
        <f t="shared" si="29"/>
        <v>-6.2794578896217894</v>
      </c>
      <c r="L109" s="10">
        <f t="shared" si="34"/>
        <v>-2.0065889999999946</v>
      </c>
      <c r="M109">
        <f t="shared" si="30"/>
        <v>9.8494277772502841E-3</v>
      </c>
      <c r="N109">
        <f t="shared" si="31"/>
        <v>8.1451806069043507E-4</v>
      </c>
      <c r="O109" s="10">
        <f t="shared" si="32"/>
        <v>8.1451806069043507E-4</v>
      </c>
      <c r="P109" s="10" t="s">
        <v>159</v>
      </c>
      <c r="R109">
        <f t="shared" si="33"/>
        <v>2.9934110000000054</v>
      </c>
      <c r="S109">
        <f>$S$3*INDEX(Descriptors!I$5:I$53,MATCH(SingleSite_QSAR1_pkasolver!$A109,Descriptors!$B$5:$B$53,0))</f>
        <v>11.89212</v>
      </c>
      <c r="T109">
        <f>$T$3*INDEX(Descriptors!M$5:M$53,MATCH(SingleSite_QSAR1_pkasolver!$A109,Descriptors!$B$5:$B$53,0))</f>
        <v>-3.9967199999999998</v>
      </c>
      <c r="U109">
        <f>$U$3*INDEX(Descriptors!V$5:V$53,MATCH(SingleSite_QSAR1_pkasolver!$A109,Descriptors!$B$5:$B$53,0))</f>
        <v>-2.3486400000000001</v>
      </c>
      <c r="V109">
        <f>$V$3*INDEX(Descriptors!O$5:O$53,MATCH(SingleSite_QSAR1_pkasolver!$A109,Descriptors!$B$5:$B$53,0))</f>
        <v>-15.218112</v>
      </c>
      <c r="W109">
        <f>$W$3*INDEX(Descriptors!X$5:X$53,MATCH(SingleSite_QSAR1_pkasolver!$A109,Descriptors!$B$5:$B$53,0))</f>
        <v>-11.513078999999999</v>
      </c>
      <c r="X109">
        <f>$X$3*INDEX(Descriptors!Y$5:Y$53,MATCH(SingleSite_QSAR1_pkasolver!$A109,Descriptors!$B$5:$B$53,0))</f>
        <v>8.5941020000000012</v>
      </c>
      <c r="Y109">
        <f>$Y$3*INDEX(Descriptors!AA$5:AA$53,MATCH(SingleSite_QSAR1_pkasolver!$A109,Descriptors!$B$5:$B$53,0))</f>
        <v>24.334526</v>
      </c>
      <c r="Z109">
        <f>$Z$3*INDEX(Descriptors!AB$5:AB$53,MATCH(SingleSite_QSAR1_pkasolver!$A109,Descriptors!$B$5:$B$53,0))</f>
        <v>-1.2536160000000001</v>
      </c>
      <c r="AA109">
        <f>$AA$3*INDEX(Descriptors!P$5:P$53,MATCH(SingleSite_QSAR1_pkasolver!$A109,Descriptors!$B$5:$B$53,0))</f>
        <v>-6.0139999999999999E-2</v>
      </c>
      <c r="AB109">
        <f>$AB$3*INDEX(Descriptors!Q$5:Q$53,MATCH(SingleSite_QSAR1_pkasolver!$A109,Descriptors!$B$5:$B$53,0))</f>
        <v>0.48971999999999999</v>
      </c>
      <c r="AC109">
        <f>$AC$3*INDEX(Descriptors!R$5:R$53,MATCH(SingleSite_QSAR1_pkasolver!$A109,Descriptors!$B$5:$B$53,0))</f>
        <v>-0.28560000000000002</v>
      </c>
      <c r="AD109">
        <f>$AD$3*INDEX(Descriptors!AC$5:AC$53,MATCH(SingleSite_QSAR1_pkasolver!$A109,Descriptors!$B$5:$B$53,0))</f>
        <v>0</v>
      </c>
      <c r="AE109">
        <f>$AE$3*INDEX(Descriptors!AD$5:AD$53,MATCH(SingleSite_QSAR1_pkasolver!$A109,Descriptors!$B$5:$B$53,0))</f>
        <v>1.7447999999999999</v>
      </c>
      <c r="AF109">
        <f>$AF$3*INDEX(Descriptors!AE$5:AE$53,MATCH(SingleSite_QSAR1_pkasolver!$A109,Descriptors!$B$5:$B$53,0))</f>
        <v>-1.6689700000000001</v>
      </c>
      <c r="AG109">
        <f>$AG$3*INDEX(Descriptors!Z$5:Z$53,MATCH(SingleSite_QSAR1_pkasolver!$A109,Descriptors!$B$5:$B$53,0))</f>
        <v>0.97902000000000011</v>
      </c>
    </row>
    <row r="110" spans="1:33" x14ac:dyDescent="0.3">
      <c r="A110" t="s">
        <v>266</v>
      </c>
      <c r="B110" t="s">
        <v>251</v>
      </c>
      <c r="C110" s="38" t="s">
        <v>191</v>
      </c>
      <c r="D110" t="s">
        <v>252</v>
      </c>
      <c r="E110" t="s">
        <v>249</v>
      </c>
      <c r="G110" s="10">
        <v>6.7581258768580472</v>
      </c>
      <c r="H110" t="s">
        <v>223</v>
      </c>
      <c r="I110">
        <v>-1.4878074225738134</v>
      </c>
      <c r="J110" s="10">
        <f t="shared" si="29"/>
        <v>-6.4878074225738134</v>
      </c>
      <c r="L110" s="10">
        <f t="shared" si="34"/>
        <v>-1.7794419999999942</v>
      </c>
      <c r="M110">
        <f t="shared" si="30"/>
        <v>1.6617205856253106E-2</v>
      </c>
      <c r="N110">
        <f t="shared" si="31"/>
        <v>4.8278494479969978E-4</v>
      </c>
      <c r="O110" s="10">
        <f t="shared" si="32"/>
        <v>4.8278494479969978E-4</v>
      </c>
      <c r="P110" s="10" t="s">
        <v>159</v>
      </c>
      <c r="R110">
        <f t="shared" si="33"/>
        <v>3.2205580000000058</v>
      </c>
      <c r="S110">
        <f>$S$3*INDEX(Descriptors!I$5:I$53,MATCH(SingleSite_QSAR1_pkasolver!$A110,Descriptors!$B$5:$B$53,0))</f>
        <v>11.89212</v>
      </c>
      <c r="T110">
        <f>$T$3*INDEX(Descriptors!M$5:M$53,MATCH(SingleSite_QSAR1_pkasolver!$A110,Descriptors!$B$5:$B$53,0))</f>
        <v>-3.9967199999999998</v>
      </c>
      <c r="U110">
        <f>$U$3*INDEX(Descriptors!V$5:V$53,MATCH(SingleSite_QSAR1_pkasolver!$A110,Descriptors!$B$5:$B$53,0))</f>
        <v>-2.3083200000000001</v>
      </c>
      <c r="V110">
        <f>$V$3*INDEX(Descriptors!O$5:O$53,MATCH(SingleSite_QSAR1_pkasolver!$A110,Descriptors!$B$5:$B$53,0))</f>
        <v>-15.218112</v>
      </c>
      <c r="W110">
        <f>$W$3*INDEX(Descriptors!X$5:X$53,MATCH(SingleSite_QSAR1_pkasolver!$A110,Descriptors!$B$5:$B$53,0))</f>
        <v>-11.570357999999999</v>
      </c>
      <c r="X110">
        <f>$X$3*INDEX(Descriptors!Y$5:Y$53,MATCH(SingleSite_QSAR1_pkasolver!$A110,Descriptors!$B$5:$B$53,0))</f>
        <v>8.6079299999999996</v>
      </c>
      <c r="Y110">
        <f>$Y$3*INDEX(Descriptors!AA$5:AA$53,MATCH(SingleSite_QSAR1_pkasolver!$A110,Descriptors!$B$5:$B$53,0))</f>
        <v>24.352864000000004</v>
      </c>
      <c r="Z110">
        <f>$Z$3*INDEX(Descriptors!AB$5:AB$53,MATCH(SingleSite_QSAR1_pkasolver!$A110,Descriptors!$B$5:$B$53,0))</f>
        <v>-1.2536160000000001</v>
      </c>
      <c r="AA110">
        <f>$AA$3*INDEX(Descriptors!P$5:P$53,MATCH(SingleSite_QSAR1_pkasolver!$A110,Descriptors!$B$5:$B$53,0))</f>
        <v>-6.0139999999999999E-2</v>
      </c>
      <c r="AB110">
        <f>$AB$3*INDEX(Descriptors!Q$5:Q$53,MATCH(SingleSite_QSAR1_pkasolver!$A110,Descriptors!$B$5:$B$53,0))</f>
        <v>0.48971999999999999</v>
      </c>
      <c r="AC110">
        <f>$AC$3*INDEX(Descriptors!R$5:R$53,MATCH(SingleSite_QSAR1_pkasolver!$A110,Descriptors!$B$5:$B$53,0))</f>
        <v>-0.28560000000000002</v>
      </c>
      <c r="AD110">
        <f>$AD$3*INDEX(Descriptors!AC$5:AC$53,MATCH(SingleSite_QSAR1_pkasolver!$A110,Descriptors!$B$5:$B$53,0))</f>
        <v>0</v>
      </c>
      <c r="AE110">
        <f>$AE$3*INDEX(Descriptors!AD$5:AD$53,MATCH(SingleSite_QSAR1_pkasolver!$A110,Descriptors!$B$5:$B$53,0))</f>
        <v>1.8956999999999999</v>
      </c>
      <c r="AF110">
        <f>$AF$3*INDEX(Descriptors!AE$5:AE$53,MATCH(SingleSite_QSAR1_pkasolver!$A110,Descriptors!$B$5:$B$53,0))</f>
        <v>-1.7956000000000001</v>
      </c>
      <c r="AG110">
        <f>$AG$3*INDEX(Descriptors!Z$5:Z$53,MATCH(SingleSite_QSAR1_pkasolver!$A110,Descriptors!$B$5:$B$53,0))</f>
        <v>1.16669</v>
      </c>
    </row>
    <row r="111" spans="1:33" x14ac:dyDescent="0.3">
      <c r="A111" t="s">
        <v>264</v>
      </c>
      <c r="B111" t="s">
        <v>265</v>
      </c>
      <c r="C111" s="38" t="s">
        <v>191</v>
      </c>
      <c r="D111" t="s">
        <v>255</v>
      </c>
      <c r="E111" t="s">
        <v>249</v>
      </c>
      <c r="G111" s="10">
        <v>71.933082249890532</v>
      </c>
      <c r="H111" t="s">
        <v>223</v>
      </c>
      <c r="I111">
        <v>-0.51490981560906224</v>
      </c>
      <c r="J111" s="10">
        <f t="shared" si="29"/>
        <v>-5.5149098156090623</v>
      </c>
      <c r="L111" s="10">
        <f t="shared" si="34"/>
        <v>-2.0065889999999946</v>
      </c>
      <c r="M111">
        <f t="shared" si="30"/>
        <v>9.8494277772502841E-3</v>
      </c>
      <c r="N111">
        <f t="shared" si="31"/>
        <v>8.1451806069043507E-4</v>
      </c>
      <c r="O111" s="10">
        <f t="shared" si="32"/>
        <v>8.1451806069043507E-4</v>
      </c>
      <c r="P111" s="10" t="s">
        <v>159</v>
      </c>
      <c r="R111">
        <f t="shared" si="33"/>
        <v>2.9934110000000054</v>
      </c>
      <c r="S111">
        <f>$S$3*INDEX(Descriptors!I$5:I$53,MATCH(SingleSite_QSAR1_pkasolver!$A111,Descriptors!$B$5:$B$53,0))</f>
        <v>11.89212</v>
      </c>
      <c r="T111">
        <f>$T$3*INDEX(Descriptors!M$5:M$53,MATCH(SingleSite_QSAR1_pkasolver!$A111,Descriptors!$B$5:$B$53,0))</f>
        <v>-3.9967199999999998</v>
      </c>
      <c r="U111">
        <f>$U$3*INDEX(Descriptors!V$5:V$53,MATCH(SingleSite_QSAR1_pkasolver!$A111,Descriptors!$B$5:$B$53,0))</f>
        <v>-2.3486400000000001</v>
      </c>
      <c r="V111">
        <f>$V$3*INDEX(Descriptors!O$5:O$53,MATCH(SingleSite_QSAR1_pkasolver!$A111,Descriptors!$B$5:$B$53,0))</f>
        <v>-15.218112</v>
      </c>
      <c r="W111">
        <f>$W$3*INDEX(Descriptors!X$5:X$53,MATCH(SingleSite_QSAR1_pkasolver!$A111,Descriptors!$B$5:$B$53,0))</f>
        <v>-11.513078999999999</v>
      </c>
      <c r="X111">
        <f>$X$3*INDEX(Descriptors!Y$5:Y$53,MATCH(SingleSite_QSAR1_pkasolver!$A111,Descriptors!$B$5:$B$53,0))</f>
        <v>8.5941020000000012</v>
      </c>
      <c r="Y111">
        <f>$Y$3*INDEX(Descriptors!AA$5:AA$53,MATCH(SingleSite_QSAR1_pkasolver!$A111,Descriptors!$B$5:$B$53,0))</f>
        <v>24.334526</v>
      </c>
      <c r="Z111">
        <f>$Z$3*INDEX(Descriptors!AB$5:AB$53,MATCH(SingleSite_QSAR1_pkasolver!$A111,Descriptors!$B$5:$B$53,0))</f>
        <v>-1.2536160000000001</v>
      </c>
      <c r="AA111">
        <f>$AA$3*INDEX(Descriptors!P$5:P$53,MATCH(SingleSite_QSAR1_pkasolver!$A111,Descriptors!$B$5:$B$53,0))</f>
        <v>-6.0139999999999999E-2</v>
      </c>
      <c r="AB111">
        <f>$AB$3*INDEX(Descriptors!Q$5:Q$53,MATCH(SingleSite_QSAR1_pkasolver!$A111,Descriptors!$B$5:$B$53,0))</f>
        <v>0.48971999999999999</v>
      </c>
      <c r="AC111">
        <f>$AC$3*INDEX(Descriptors!R$5:R$53,MATCH(SingleSite_QSAR1_pkasolver!$A111,Descriptors!$B$5:$B$53,0))</f>
        <v>-0.28560000000000002</v>
      </c>
      <c r="AD111">
        <f>$AD$3*INDEX(Descriptors!AC$5:AC$53,MATCH(SingleSite_QSAR1_pkasolver!$A111,Descriptors!$B$5:$B$53,0))</f>
        <v>0</v>
      </c>
      <c r="AE111">
        <f>$AE$3*INDEX(Descriptors!AD$5:AD$53,MATCH(SingleSite_QSAR1_pkasolver!$A111,Descriptors!$B$5:$B$53,0))</f>
        <v>1.7447999999999999</v>
      </c>
      <c r="AF111">
        <f>$AF$3*INDEX(Descriptors!AE$5:AE$53,MATCH(SingleSite_QSAR1_pkasolver!$A111,Descriptors!$B$5:$B$53,0))</f>
        <v>-1.6689700000000001</v>
      </c>
      <c r="AG111">
        <f>$AG$3*INDEX(Descriptors!Z$5:Z$53,MATCH(SingleSite_QSAR1_pkasolver!$A111,Descriptors!$B$5:$B$53,0))</f>
        <v>0.97902000000000011</v>
      </c>
    </row>
    <row r="112" spans="1:33" x14ac:dyDescent="0.3">
      <c r="A112" t="s">
        <v>266</v>
      </c>
      <c r="B112" t="s">
        <v>251</v>
      </c>
      <c r="C112" s="38" t="s">
        <v>191</v>
      </c>
      <c r="D112" t="s">
        <v>252</v>
      </c>
      <c r="E112" t="s">
        <v>249</v>
      </c>
      <c r="G112" s="10">
        <v>106.68726805601737</v>
      </c>
      <c r="H112" t="s">
        <v>223</v>
      </c>
      <c r="I112">
        <v>-0.68609374016999936</v>
      </c>
      <c r="J112" s="10">
        <f t="shared" si="29"/>
        <v>-5.6860937401699996</v>
      </c>
      <c r="L112" s="10">
        <f t="shared" si="34"/>
        <v>-1.7794419999999942</v>
      </c>
      <c r="M112">
        <f t="shared" si="30"/>
        <v>1.6617205856253106E-2</v>
      </c>
      <c r="N112">
        <f t="shared" si="31"/>
        <v>4.8278494479969978E-4</v>
      </c>
      <c r="O112" s="10">
        <f t="shared" si="32"/>
        <v>4.8278494479969978E-4</v>
      </c>
      <c r="P112" s="10" t="s">
        <v>159</v>
      </c>
      <c r="R112">
        <f t="shared" si="33"/>
        <v>3.2205580000000058</v>
      </c>
      <c r="S112">
        <f>$S$3*INDEX(Descriptors!I$5:I$53,MATCH(SingleSite_QSAR1_pkasolver!$A112,Descriptors!$B$5:$B$53,0))</f>
        <v>11.89212</v>
      </c>
      <c r="T112">
        <f>$T$3*INDEX(Descriptors!M$5:M$53,MATCH(SingleSite_QSAR1_pkasolver!$A112,Descriptors!$B$5:$B$53,0))</f>
        <v>-3.9967199999999998</v>
      </c>
      <c r="U112">
        <f>$U$3*INDEX(Descriptors!V$5:V$53,MATCH(SingleSite_QSAR1_pkasolver!$A112,Descriptors!$B$5:$B$53,0))</f>
        <v>-2.3083200000000001</v>
      </c>
      <c r="V112">
        <f>$V$3*INDEX(Descriptors!O$5:O$53,MATCH(SingleSite_QSAR1_pkasolver!$A112,Descriptors!$B$5:$B$53,0))</f>
        <v>-15.218112</v>
      </c>
      <c r="W112">
        <f>$W$3*INDEX(Descriptors!X$5:X$53,MATCH(SingleSite_QSAR1_pkasolver!$A112,Descriptors!$B$5:$B$53,0))</f>
        <v>-11.570357999999999</v>
      </c>
      <c r="X112">
        <f>$X$3*INDEX(Descriptors!Y$5:Y$53,MATCH(SingleSite_QSAR1_pkasolver!$A112,Descriptors!$B$5:$B$53,0))</f>
        <v>8.6079299999999996</v>
      </c>
      <c r="Y112">
        <f>$Y$3*INDEX(Descriptors!AA$5:AA$53,MATCH(SingleSite_QSAR1_pkasolver!$A112,Descriptors!$B$5:$B$53,0))</f>
        <v>24.352864000000004</v>
      </c>
      <c r="Z112">
        <f>$Z$3*INDEX(Descriptors!AB$5:AB$53,MATCH(SingleSite_QSAR1_pkasolver!$A112,Descriptors!$B$5:$B$53,0))</f>
        <v>-1.2536160000000001</v>
      </c>
      <c r="AA112">
        <f>$AA$3*INDEX(Descriptors!P$5:P$53,MATCH(SingleSite_QSAR1_pkasolver!$A112,Descriptors!$B$5:$B$53,0))</f>
        <v>-6.0139999999999999E-2</v>
      </c>
      <c r="AB112">
        <f>$AB$3*INDEX(Descriptors!Q$5:Q$53,MATCH(SingleSite_QSAR1_pkasolver!$A112,Descriptors!$B$5:$B$53,0))</f>
        <v>0.48971999999999999</v>
      </c>
      <c r="AC112">
        <f>$AC$3*INDEX(Descriptors!R$5:R$53,MATCH(SingleSite_QSAR1_pkasolver!$A112,Descriptors!$B$5:$B$53,0))</f>
        <v>-0.28560000000000002</v>
      </c>
      <c r="AD112">
        <f>$AD$3*INDEX(Descriptors!AC$5:AC$53,MATCH(SingleSite_QSAR1_pkasolver!$A112,Descriptors!$B$5:$B$53,0))</f>
        <v>0</v>
      </c>
      <c r="AE112">
        <f>$AE$3*INDEX(Descriptors!AD$5:AD$53,MATCH(SingleSite_QSAR1_pkasolver!$A112,Descriptors!$B$5:$B$53,0))</f>
        <v>1.8956999999999999</v>
      </c>
      <c r="AF112">
        <f>$AF$3*INDEX(Descriptors!AE$5:AE$53,MATCH(SingleSite_QSAR1_pkasolver!$A112,Descriptors!$B$5:$B$53,0))</f>
        <v>-1.7956000000000001</v>
      </c>
      <c r="AG112">
        <f>$AG$3*INDEX(Descriptors!Z$5:Z$53,MATCH(SingleSite_QSAR1_pkasolver!$A112,Descriptors!$B$5:$B$53,0))</f>
        <v>1.16669</v>
      </c>
    </row>
    <row r="114" spans="9:17" x14ac:dyDescent="0.3">
      <c r="J114" t="s">
        <v>412</v>
      </c>
      <c r="K114" t="s">
        <v>329</v>
      </c>
      <c r="L114" s="10" t="s">
        <v>379</v>
      </c>
      <c r="N114" s="10" t="s">
        <v>380</v>
      </c>
    </row>
    <row r="115" spans="9:17" x14ac:dyDescent="0.3">
      <c r="I115" s="45" t="s">
        <v>371</v>
      </c>
      <c r="J115" s="54">
        <f>COUNT($L$5:$L$21)+COUNT($L$26:$L$36)</f>
        <v>28</v>
      </c>
      <c r="K115" s="57">
        <f>SUMXMY2(L$5:L$21,J$5:J$21)+SUMXMY2(L$26:L$36,J$26:J$36)</f>
        <v>262.40907356915511</v>
      </c>
      <c r="L115" s="10">
        <f t="shared" ref="L115" si="35">SQRT(K115/J115)</f>
        <v>3.0613318388358075</v>
      </c>
      <c r="N115" s="10">
        <f>SingleSite_QSAR1!L115</f>
        <v>1.4222759875149327</v>
      </c>
      <c r="P115" s="54"/>
      <c r="Q115" s="56"/>
    </row>
    <row r="116" spans="9:17" x14ac:dyDescent="0.3">
      <c r="I116" s="45" t="s">
        <v>413</v>
      </c>
      <c r="J116" s="54">
        <f>COUNT($L$5:$L$21)+COUNT($L$26:$L$33)</f>
        <v>25</v>
      </c>
      <c r="K116" s="57">
        <f>SUMXMY2(L$5:L$21,J$5:J$21)+SUMXMY2(L$26:L$33,J$26:J$33)</f>
        <v>163.42534093537034</v>
      </c>
      <c r="L116" s="10">
        <f>SQRT(K116/J116)</f>
        <v>2.5567584237496535</v>
      </c>
      <c r="N116" s="10">
        <f>SingleSite_QSAR1!L116</f>
        <v>1.2505273468715852</v>
      </c>
      <c r="P116" s="54"/>
      <c r="Q116" s="56"/>
    </row>
    <row r="117" spans="9:17" x14ac:dyDescent="0.3">
      <c r="I117" s="45" t="s">
        <v>372</v>
      </c>
      <c r="J117" s="54">
        <f>COUNT($L$5:$L$21)+COUNT($L$26:$L$27)</f>
        <v>19</v>
      </c>
      <c r="K117" s="57">
        <f>SUMXMY2(L$5:L$21,J$5:J$21)+SUMXMY2(L$26:L$27,J$26:J$27)</f>
        <v>66.647894998978657</v>
      </c>
      <c r="L117" s="10">
        <f t="shared" ref="L117:L119" si="36">SQRT(K117/J117)</f>
        <v>1.8729078854323471</v>
      </c>
      <c r="N117" s="10">
        <f>SingleSite_QSAR1!L117</f>
        <v>1.3397190439088671</v>
      </c>
      <c r="P117" s="54"/>
      <c r="Q117" s="56"/>
    </row>
    <row r="118" spans="9:17" x14ac:dyDescent="0.3">
      <c r="I118" s="45" t="s">
        <v>374</v>
      </c>
      <c r="J118">
        <f>COUNT($L$28:$L$33)</f>
        <v>6</v>
      </c>
      <c r="K118" s="57">
        <f>SUMXMY2(L$28:L$33,J$28:J$33)</f>
        <v>96.777445936391672</v>
      </c>
      <c r="L118" s="10">
        <f t="shared" si="36"/>
        <v>4.0161641304523332</v>
      </c>
      <c r="N118" s="10">
        <f>SingleSite_QSAR1!L118</f>
        <v>0.91226557867509595</v>
      </c>
    </row>
    <row r="119" spans="9:17" x14ac:dyDescent="0.3">
      <c r="I119" s="45" t="s">
        <v>373</v>
      </c>
      <c r="J119">
        <f>COUNT($L$34:$L$36)</f>
        <v>3</v>
      </c>
      <c r="K119" s="57">
        <f>SUMXMY2(L$34:L$36,J$34:J$36)</f>
        <v>98.98373263378474</v>
      </c>
      <c r="L119" s="10">
        <f t="shared" si="36"/>
        <v>5.7440906629853004</v>
      </c>
      <c r="N119" s="10">
        <f>SingleSite_QSAR1!L119</f>
        <v>2.4183234853014732</v>
      </c>
    </row>
    <row r="120" spans="9:17" x14ac:dyDescent="0.3">
      <c r="K120" s="57"/>
    </row>
    <row r="121" spans="9:17" x14ac:dyDescent="0.3">
      <c r="I121" s="45" t="s">
        <v>375</v>
      </c>
      <c r="J121" s="54">
        <f>COUNT(J$40:J$64)</f>
        <v>25</v>
      </c>
      <c r="K121" s="57">
        <f>SUMXMY2(L$40:L$64,J$40:J$64)</f>
        <v>88.802817305955472</v>
      </c>
      <c r="L121" s="10">
        <f t="shared" ref="L121:L125" si="37">SQRT(K121/J121)</f>
        <v>1.8847049350596552</v>
      </c>
      <c r="N121" s="10">
        <f>SingleSite_QSAR1!L121</f>
        <v>1.0119429741934367</v>
      </c>
    </row>
    <row r="122" spans="9:17" x14ac:dyDescent="0.3">
      <c r="I122" s="45" t="s">
        <v>414</v>
      </c>
      <c r="J122" s="54">
        <f>COUNT(J$40:J$61)</f>
        <v>22</v>
      </c>
      <c r="K122" s="57">
        <f>SUMXMY2(L$40:L$61,J$40:J$61)</f>
        <v>58.406499105988082</v>
      </c>
      <c r="L122" s="10">
        <f t="shared" si="37"/>
        <v>1.6293682421276057</v>
      </c>
      <c r="N122" s="10">
        <f>SingleSite_QSAR1!L122</f>
        <v>1.0741189989404105</v>
      </c>
    </row>
    <row r="123" spans="9:17" x14ac:dyDescent="0.3">
      <c r="I123" s="45" t="s">
        <v>376</v>
      </c>
      <c r="J123" s="54">
        <f>COUNT(J$40:J$55)</f>
        <v>16</v>
      </c>
      <c r="K123" s="57">
        <f>SUMXMY2(L$40:L$55,J$40:J$55)</f>
        <v>32.719694032634116</v>
      </c>
      <c r="L123" s="10">
        <f t="shared" si="37"/>
        <v>1.4300282784055818</v>
      </c>
      <c r="N123" s="10">
        <f>SingleSite_QSAR1!L123</f>
        <v>0.84447366343510388</v>
      </c>
    </row>
    <row r="124" spans="9:17" x14ac:dyDescent="0.3">
      <c r="I124" s="45" t="s">
        <v>377</v>
      </c>
      <c r="J124" s="54">
        <f>COUNT(J$56:J$61)</f>
        <v>6</v>
      </c>
      <c r="K124" s="57">
        <f>SUMXMY2(L$56:L$61,J$56:J$61)</f>
        <v>25.686805073353973</v>
      </c>
      <c r="L124" s="10">
        <f t="shared" si="37"/>
        <v>2.0690901814305556</v>
      </c>
      <c r="N124" s="10">
        <f>SingleSite_QSAR1!L124</f>
        <v>1.5259927606696131</v>
      </c>
    </row>
    <row r="125" spans="9:17" x14ac:dyDescent="0.3">
      <c r="I125" s="45" t="s">
        <v>378</v>
      </c>
      <c r="J125" s="54">
        <f>COUNT(J$62:J$64)</f>
        <v>3</v>
      </c>
      <c r="K125" s="57">
        <f>SUMXMY2(L$62:L$64,J$62:J$64)</f>
        <v>30.396318199967389</v>
      </c>
      <c r="L125" s="10">
        <f t="shared" si="37"/>
        <v>3.1830969301382885</v>
      </c>
      <c r="N125" s="10">
        <f>SingleSite_QSAR1!L125</f>
        <v>0.26994990277332248</v>
      </c>
    </row>
  </sheetData>
  <conditionalFormatting sqref="A36">
    <cfRule type="duplicateValues" dxfId="27" priority="3"/>
  </conditionalFormatting>
  <conditionalFormatting sqref="A64">
    <cfRule type="duplicateValues" dxfId="26" priority="1"/>
  </conditionalFormatting>
  <conditionalFormatting sqref="B36">
    <cfRule type="duplicateValues" dxfId="25" priority="2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1AC84-0A37-44A8-949C-FA5C35FC28A9}">
  <dimension ref="A1:AD125"/>
  <sheetViews>
    <sheetView workbookViewId="0"/>
  </sheetViews>
  <sheetFormatPr defaultRowHeight="14.4" x14ac:dyDescent="0.3"/>
  <cols>
    <col min="1" max="1" width="45.33203125" customWidth="1"/>
    <col min="2" max="2" width="12.6640625" customWidth="1"/>
    <col min="3" max="4" width="16.6640625" customWidth="1"/>
    <col min="5" max="5" width="12.109375" bestFit="1" customWidth="1"/>
    <col min="6" max="6" width="6.6640625" customWidth="1"/>
    <col min="7" max="7" width="7.44140625" style="10" customWidth="1"/>
    <col min="12" max="12" width="12.33203125" style="10" customWidth="1"/>
    <col min="13" max="15" width="7.44140625" style="10" customWidth="1"/>
    <col min="16" max="16" width="4.109375" style="10" customWidth="1"/>
    <col min="18" max="18" width="11.6640625" customWidth="1"/>
  </cols>
  <sheetData>
    <row r="1" spans="1:30" x14ac:dyDescent="0.3">
      <c r="G1" s="10" t="s">
        <v>93</v>
      </c>
      <c r="M1" s="10" t="s">
        <v>93</v>
      </c>
      <c r="S1" s="4" t="s">
        <v>327</v>
      </c>
    </row>
    <row r="2" spans="1:30" x14ac:dyDescent="0.3">
      <c r="G2" s="10" t="s">
        <v>94</v>
      </c>
      <c r="I2" t="s">
        <v>334</v>
      </c>
      <c r="M2" s="10" t="s">
        <v>94</v>
      </c>
      <c r="S2" t="s">
        <v>1</v>
      </c>
      <c r="T2" s="34" t="s">
        <v>99</v>
      </c>
      <c r="U2" s="35" t="s">
        <v>100</v>
      </c>
      <c r="V2" s="34" t="s">
        <v>4</v>
      </c>
      <c r="W2" s="35" t="s">
        <v>5</v>
      </c>
      <c r="X2" s="35" t="s">
        <v>6</v>
      </c>
      <c r="Y2" t="s">
        <v>7</v>
      </c>
      <c r="Z2" t="s">
        <v>8</v>
      </c>
      <c r="AA2" s="34" t="s">
        <v>9</v>
      </c>
      <c r="AB2" s="34" t="s">
        <v>10</v>
      </c>
      <c r="AC2" s="34" t="s">
        <v>11</v>
      </c>
      <c r="AD2" t="s">
        <v>12</v>
      </c>
    </row>
    <row r="3" spans="1:30" ht="28.8" x14ac:dyDescent="0.3">
      <c r="A3" t="s">
        <v>0</v>
      </c>
      <c r="B3" t="s">
        <v>311</v>
      </c>
      <c r="C3" t="s">
        <v>313</v>
      </c>
      <c r="D3" t="s">
        <v>314</v>
      </c>
      <c r="E3" s="55" t="s">
        <v>422</v>
      </c>
      <c r="G3" s="11" t="s">
        <v>321</v>
      </c>
      <c r="H3" s="12" t="s">
        <v>277</v>
      </c>
      <c r="I3" s="13" t="s">
        <v>330</v>
      </c>
      <c r="J3" s="10" t="s">
        <v>370</v>
      </c>
      <c r="L3" s="10" t="s">
        <v>96</v>
      </c>
      <c r="M3" s="11" t="s">
        <v>97</v>
      </c>
      <c r="N3" s="10" t="s">
        <v>98</v>
      </c>
      <c r="O3" s="10" t="s">
        <v>281</v>
      </c>
      <c r="R3" s="48" t="s">
        <v>325</v>
      </c>
      <c r="S3" s="47">
        <v>-1.3120000000000001</v>
      </c>
      <c r="T3" s="47">
        <v>-1.0620000000000001</v>
      </c>
      <c r="U3" s="47">
        <v>-0.39900000000000002</v>
      </c>
      <c r="V3" s="47">
        <v>-14.24</v>
      </c>
      <c r="W3" s="47">
        <v>-17.972999999999999</v>
      </c>
      <c r="X3" s="47">
        <v>6.6420000000000003</v>
      </c>
      <c r="Y3" s="47">
        <v>16.062000000000001</v>
      </c>
      <c r="Z3" s="47">
        <v>-3.8359999999999999</v>
      </c>
      <c r="AA3" s="47">
        <v>0.03</v>
      </c>
      <c r="AB3" s="47">
        <v>-2.1999999999999999E-2</v>
      </c>
      <c r="AC3" s="47">
        <v>-9.4E-2</v>
      </c>
      <c r="AD3" s="47">
        <v>-0.13500000000000001</v>
      </c>
    </row>
    <row r="4" spans="1:30" x14ac:dyDescent="0.3">
      <c r="A4" s="1" t="s">
        <v>104</v>
      </c>
      <c r="J4" s="10" t="s">
        <v>333</v>
      </c>
      <c r="L4" s="10" t="s">
        <v>333</v>
      </c>
      <c r="R4" s="4" t="s">
        <v>336</v>
      </c>
    </row>
    <row r="5" spans="1:30" x14ac:dyDescent="0.3">
      <c r="A5" t="s">
        <v>122</v>
      </c>
      <c r="B5" t="s">
        <v>123</v>
      </c>
      <c r="C5" t="s">
        <v>124</v>
      </c>
      <c r="D5" s="37" t="s">
        <v>125</v>
      </c>
      <c r="E5" t="s">
        <v>416</v>
      </c>
      <c r="G5" s="10">
        <v>7.7144928276009503</v>
      </c>
      <c r="H5" s="14" t="s">
        <v>126</v>
      </c>
      <c r="I5" s="14">
        <v>0.39721558067770529</v>
      </c>
      <c r="J5" s="10">
        <f t="shared" ref="J5:J36" si="0">I5-5</f>
        <v>-4.6027844193222949</v>
      </c>
      <c r="L5" s="10">
        <f>R5-5</f>
        <v>-4.130511000000002</v>
      </c>
      <c r="M5">
        <f t="shared" ref="M5:M36" si="1">10^(L5)</f>
        <v>7.4043851306387955E-5</v>
      </c>
      <c r="N5">
        <f t="shared" ref="N5:N36" si="2">(LN(2)/(M5))/(60*60*24)</f>
        <v>0.10834845392954701</v>
      </c>
      <c r="O5" s="10">
        <f>N5*24</f>
        <v>2.6003628943091281</v>
      </c>
      <c r="P5" s="10" t="s">
        <v>126</v>
      </c>
      <c r="R5">
        <f>-2.159+SUM(S5:AD5)</f>
        <v>0.86948899999999796</v>
      </c>
      <c r="S5">
        <f>$S$3*INDEX(Descriptors!I$5:I$53,MATCH(SingleSite_QSAR1!$A5,Descriptors!$B$5:$B$53,0))</f>
        <v>9.19712</v>
      </c>
      <c r="T5">
        <f>$T$3*INDEX(Descriptors!J$5:J$53,MATCH(SingleSite_QSAR1!$A5,Descriptors!$B$5:$B$53,0))</f>
        <v>-4.8214800000000002</v>
      </c>
      <c r="U5">
        <f>$U$3*INDEX(Descriptors!S$5:S$53,MATCH(SingleSite_QSAR1!$A5,Descriptors!$B$5:$B$53,0))</f>
        <v>-4.5845100000000008</v>
      </c>
      <c r="V5">
        <f>$V$3*INDEX(Descriptors!O$5:O$53,MATCH(SingleSite_QSAR1!$A5,Descriptors!$B$5:$B$53,0))</f>
        <v>-12.70208</v>
      </c>
      <c r="W5">
        <f>$W$3*INDEX(Descriptors!X$5:X$53,MATCH(SingleSite_QSAR1!$A5,Descriptors!$B$5:$B$53,0))</f>
        <v>-10.478259</v>
      </c>
      <c r="X5">
        <f>$X$3*INDEX(Descriptors!Y$5:Y$53,MATCH(SingleSite_QSAR1!$A5,Descriptors!$B$5:$B$53,0))</f>
        <v>7.9305479999999999</v>
      </c>
      <c r="Y5">
        <f>$Y$3*INDEX(Descriptors!AA$5:AA$53,MATCH(SingleSite_QSAR1!$A5,Descriptors!$B$5:$B$53,0))</f>
        <v>20.350553999999999</v>
      </c>
      <c r="Z5">
        <f>$Z$3*INDEX(Descriptors!AB$5:AB$53,MATCH(SingleSite_QSAR1!$A5,Descriptors!$B$5:$B$53,0))</f>
        <v>-1.6648239999999999</v>
      </c>
      <c r="AA5">
        <f>$AA$3*INDEX(Descriptors!P$5:P$53,MATCH(SingleSite_QSAR1!$A5,Descriptors!$B$5:$B$53,0))</f>
        <v>-0.61980000000000002</v>
      </c>
      <c r="AB5">
        <f>$AB$3*INDEX(Descriptors!Q$5:Q$53,MATCH(SingleSite_QSAR1!$A5,Descriptors!$B$5:$B$53,0))</f>
        <v>0.58101999999999998</v>
      </c>
      <c r="AC5">
        <f>$AC$3*INDEX(Descriptors!R$5:R$53,MATCH(SingleSite_QSAR1!$A5,Descriptors!$B$5:$B$53,0))</f>
        <v>-0.1598</v>
      </c>
      <c r="AD5">
        <f>$AD$3*INDEX(Descriptors!AC$5:AC$53,MATCH(SingleSite_QSAR1!$A5,Descriptors!$B$5:$B$53,0))</f>
        <v>0</v>
      </c>
    </row>
    <row r="6" spans="1:30" x14ac:dyDescent="0.3">
      <c r="A6" t="s">
        <v>127</v>
      </c>
      <c r="B6" t="s">
        <v>123</v>
      </c>
      <c r="C6" t="s">
        <v>124</v>
      </c>
      <c r="D6" s="37" t="s">
        <v>125</v>
      </c>
      <c r="E6" s="2" t="s">
        <v>416</v>
      </c>
      <c r="G6" s="10">
        <v>6.1478985874030796</v>
      </c>
      <c r="H6" t="s">
        <v>126</v>
      </c>
      <c r="I6">
        <v>0.49579626529114723</v>
      </c>
      <c r="J6" s="10">
        <f t="shared" si="0"/>
        <v>-4.5042037347088524</v>
      </c>
      <c r="L6" s="10">
        <f t="shared" ref="L6:L36" si="3">R6-5</f>
        <v>-4.130511000000002</v>
      </c>
      <c r="M6">
        <f t="shared" si="1"/>
        <v>7.4043851306387955E-5</v>
      </c>
      <c r="N6">
        <f t="shared" si="2"/>
        <v>0.10834845392954701</v>
      </c>
      <c r="O6" s="10">
        <f>N6*24</f>
        <v>2.6003628943091281</v>
      </c>
      <c r="P6" s="10" t="s">
        <v>126</v>
      </c>
      <c r="R6">
        <f t="shared" ref="R6:R36" si="4">-2.159+SUM(S6:AD6)</f>
        <v>0.86948899999999796</v>
      </c>
      <c r="S6">
        <f>$S$3*INDEX(Descriptors!I$5:I$53,MATCH(SingleSite_QSAR1!$A6,Descriptors!$B$5:$B$53,0))</f>
        <v>9.19712</v>
      </c>
      <c r="T6">
        <f>$T$3*INDEX(Descriptors!J$5:J$53,MATCH(SingleSite_QSAR1!$A6,Descriptors!$B$5:$B$53,0))</f>
        <v>-4.8214800000000002</v>
      </c>
      <c r="U6">
        <f>$U$3*INDEX(Descriptors!S$5:S$53,MATCH(SingleSite_QSAR1!$A6,Descriptors!$B$5:$B$53,0))</f>
        <v>-4.5845100000000008</v>
      </c>
      <c r="V6">
        <f>$V$3*INDEX(Descriptors!O$5:O$53,MATCH(SingleSite_QSAR1!$A6,Descriptors!$B$5:$B$53,0))</f>
        <v>-12.70208</v>
      </c>
      <c r="W6">
        <f>$W$3*INDEX(Descriptors!X$5:X$53,MATCH(SingleSite_QSAR1!$A6,Descriptors!$B$5:$B$53,0))</f>
        <v>-10.478259</v>
      </c>
      <c r="X6">
        <f>$X$3*INDEX(Descriptors!Y$5:Y$53,MATCH(SingleSite_QSAR1!$A6,Descriptors!$B$5:$B$53,0))</f>
        <v>7.9305479999999999</v>
      </c>
      <c r="Y6">
        <f>$Y$3*INDEX(Descriptors!AA$5:AA$53,MATCH(SingleSite_QSAR1!$A6,Descriptors!$B$5:$B$53,0))</f>
        <v>20.350553999999999</v>
      </c>
      <c r="Z6">
        <f>$Z$3*INDEX(Descriptors!AB$5:AB$53,MATCH(SingleSite_QSAR1!$A6,Descriptors!$B$5:$B$53,0))</f>
        <v>-1.6648239999999999</v>
      </c>
      <c r="AA6">
        <f>$AA$3*INDEX(Descriptors!P$5:P$53,MATCH(SingleSite_QSAR1!$A6,Descriptors!$B$5:$B$53,0))</f>
        <v>-0.61980000000000002</v>
      </c>
      <c r="AB6">
        <f>$AB$3*INDEX(Descriptors!Q$5:Q$53,MATCH(SingleSite_QSAR1!$A6,Descriptors!$B$5:$B$53,0))</f>
        <v>0.58101999999999998</v>
      </c>
      <c r="AC6">
        <f>$AC$3*INDEX(Descriptors!R$5:R$53,MATCH(SingleSite_QSAR1!$A6,Descriptors!$B$5:$B$53,0))</f>
        <v>-0.1598</v>
      </c>
      <c r="AD6">
        <f>$AD$3*INDEX(Descriptors!AC$5:AC$53,MATCH(SingleSite_QSAR1!$A6,Descriptors!$B$5:$B$53,0))</f>
        <v>0</v>
      </c>
    </row>
    <row r="7" spans="1:30" x14ac:dyDescent="0.3">
      <c r="A7" s="2" t="s">
        <v>128</v>
      </c>
      <c r="B7" t="s">
        <v>129</v>
      </c>
      <c r="C7" s="42" t="s">
        <v>130</v>
      </c>
      <c r="D7" s="37" t="s">
        <v>125</v>
      </c>
      <c r="E7" t="s">
        <v>416</v>
      </c>
      <c r="G7" s="10">
        <v>4.7307342380558639</v>
      </c>
      <c r="H7" t="s">
        <v>126</v>
      </c>
      <c r="I7">
        <v>0.60959440922522001</v>
      </c>
      <c r="J7" s="10">
        <f t="shared" si="0"/>
        <v>-4.3904055907747797</v>
      </c>
      <c r="L7" s="10">
        <f t="shared" si="3"/>
        <v>-4.078160999999989</v>
      </c>
      <c r="M7">
        <f t="shared" si="1"/>
        <v>8.3529330406724027E-5</v>
      </c>
      <c r="N7">
        <f t="shared" si="2"/>
        <v>9.6044548339760158E-2</v>
      </c>
      <c r="O7" s="10">
        <f>N7*24</f>
        <v>2.3050691601542437</v>
      </c>
      <c r="P7" s="10" t="s">
        <v>126</v>
      </c>
      <c r="R7">
        <f t="shared" si="4"/>
        <v>0.92183900000001051</v>
      </c>
      <c r="S7">
        <f>$S$3*INDEX(Descriptors!I$5:I$53,MATCH(SingleSite_QSAR1!$A7,Descriptors!$B$5:$B$53,0))</f>
        <v>9.3283200000000015</v>
      </c>
      <c r="T7">
        <f>$T$3*INDEX(Descriptors!J$5:J$53,MATCH(SingleSite_QSAR1!$A7,Descriptors!$B$5:$B$53,0))</f>
        <v>-4.8321000000000005</v>
      </c>
      <c r="U7">
        <f>$U$3*INDEX(Descriptors!S$5:S$53,MATCH(SingleSite_QSAR1!$A7,Descriptors!$B$5:$B$53,0))</f>
        <v>-4.5845100000000008</v>
      </c>
      <c r="V7">
        <f>$V$3*INDEX(Descriptors!O$5:O$53,MATCH(SingleSite_QSAR1!$A7,Descriptors!$B$5:$B$53,0))</f>
        <v>-14.766879999999999</v>
      </c>
      <c r="W7">
        <f>$W$3*INDEX(Descriptors!X$5:X$53,MATCH(SingleSite_QSAR1!$A7,Descriptors!$B$5:$B$53,0))</f>
        <v>-10.478259</v>
      </c>
      <c r="X7">
        <f>$X$3*INDEX(Descriptors!Y$5:Y$53,MATCH(SingleSite_QSAR1!$A7,Descriptors!$B$5:$B$53,0))</f>
        <v>7.9305479999999999</v>
      </c>
      <c r="Y7">
        <f>$Y$3*INDEX(Descriptors!AA$5:AA$53,MATCH(SingleSite_QSAR1!$A7,Descriptors!$B$5:$B$53,0))</f>
        <v>21.780072000000004</v>
      </c>
      <c r="Z7">
        <f>$Z$3*INDEX(Descriptors!AB$5:AB$53,MATCH(SingleSite_QSAR1!$A7,Descriptors!$B$5:$B$53,0))</f>
        <v>-1.0433920000000001</v>
      </c>
      <c r="AA7">
        <f>$AA$3*INDEX(Descriptors!P$5:P$53,MATCH(SingleSite_QSAR1!$A7,Descriptors!$B$5:$B$53,0))</f>
        <v>1.1193</v>
      </c>
      <c r="AB7">
        <f>$AB$3*INDEX(Descriptors!Q$5:Q$53,MATCH(SingleSite_QSAR1!$A7,Descriptors!$B$5:$B$53,0))</f>
        <v>-0.40810000000000002</v>
      </c>
      <c r="AC7">
        <f>$AC$3*INDEX(Descriptors!R$5:R$53,MATCH(SingleSite_QSAR1!$A7,Descriptors!$B$5:$B$53,0))</f>
        <v>-0.15415999999999999</v>
      </c>
      <c r="AD7">
        <f>$AD$3*INDEX(Descriptors!AC$5:AC$53,MATCH(SingleSite_QSAR1!$A7,Descriptors!$B$5:$B$53,0))</f>
        <v>-0.81</v>
      </c>
    </row>
    <row r="8" spans="1:30" ht="13.5" customHeight="1" x14ac:dyDescent="0.3">
      <c r="A8" t="s">
        <v>131</v>
      </c>
      <c r="B8" t="s">
        <v>132</v>
      </c>
      <c r="C8" s="42" t="s">
        <v>130</v>
      </c>
      <c r="D8" t="s">
        <v>133</v>
      </c>
      <c r="E8" t="s">
        <v>416</v>
      </c>
      <c r="G8" s="10">
        <v>13.511640946587621</v>
      </c>
      <c r="H8" t="s">
        <v>134</v>
      </c>
      <c r="I8">
        <v>1.9319661147281728</v>
      </c>
      <c r="J8" s="10">
        <f t="shared" si="0"/>
        <v>-3.0680338852718272</v>
      </c>
      <c r="L8" s="10">
        <f t="shared" si="3"/>
        <v>-3.1105379999999974</v>
      </c>
      <c r="M8">
        <f t="shared" si="1"/>
        <v>7.7528610422713943E-4</v>
      </c>
      <c r="N8">
        <f t="shared" si="2"/>
        <v>1.0347840324100535E-2</v>
      </c>
      <c r="O8" s="10">
        <f>N8*1440</f>
        <v>14.90089006670477</v>
      </c>
      <c r="P8" s="10" t="s">
        <v>134</v>
      </c>
      <c r="R8">
        <f t="shared" si="4"/>
        <v>1.8894620000000026</v>
      </c>
      <c r="S8">
        <f>$S$3*INDEX(Descriptors!I$5:I$53,MATCH(SingleSite_QSAR1!$A8,Descriptors!$B$5:$B$53,0))</f>
        <v>9.36768</v>
      </c>
      <c r="T8">
        <f>$T$3*INDEX(Descriptors!J$5:J$53,MATCH(SingleSite_QSAR1!$A8,Descriptors!$B$5:$B$53,0))</f>
        <v>-4.8321000000000005</v>
      </c>
      <c r="U8">
        <f>$U$3*INDEX(Descriptors!S$5:S$53,MATCH(SingleSite_QSAR1!$A8,Descriptors!$B$5:$B$53,0))</f>
        <v>-3.1800299999999999</v>
      </c>
      <c r="V8">
        <f>$V$3*INDEX(Descriptors!O$5:O$53,MATCH(SingleSite_QSAR1!$A8,Descriptors!$B$5:$B$53,0))</f>
        <v>-14.766879999999999</v>
      </c>
      <c r="W8">
        <f>$W$3*INDEX(Descriptors!X$5:X$53,MATCH(SingleSite_QSAR1!$A8,Descriptors!$B$5:$B$53,0))</f>
        <v>-12.724883999999999</v>
      </c>
      <c r="X8">
        <f>$X$3*INDEX(Descriptors!Y$5:Y$53,MATCH(SingleSite_QSAR1!$A8,Descriptors!$B$5:$B$53,0))</f>
        <v>9.2190960000000004</v>
      </c>
      <c r="Y8">
        <f>$Y$3*INDEX(Descriptors!AA$5:AA$53,MATCH(SingleSite_QSAR1!$A8,Descriptors!$B$5:$B$53,0))</f>
        <v>22.261932000000002</v>
      </c>
      <c r="Z8">
        <f>$Z$3*INDEX(Descriptors!AB$5:AB$53,MATCH(SingleSite_QSAR1!$A8,Descriptors!$B$5:$B$53,0))</f>
        <v>-1.0433920000000001</v>
      </c>
      <c r="AA8">
        <f>$AA$3*INDEX(Descriptors!P$5:P$53,MATCH(SingleSite_QSAR1!$A8,Descriptors!$B$5:$B$53,0))</f>
        <v>1.1193</v>
      </c>
      <c r="AB8">
        <f>$AB$3*INDEX(Descriptors!Q$5:Q$53,MATCH(SingleSite_QSAR1!$A8,Descriptors!$B$5:$B$53,0))</f>
        <v>-0.40810000000000002</v>
      </c>
      <c r="AC8">
        <f>$AC$3*INDEX(Descriptors!R$5:R$53,MATCH(SingleSite_QSAR1!$A8,Descriptors!$B$5:$B$53,0))</f>
        <v>-0.15415999999999999</v>
      </c>
      <c r="AD8">
        <f>$AD$3*INDEX(Descriptors!AC$5:AC$53,MATCH(SingleSite_QSAR1!$A8,Descriptors!$B$5:$B$53,0))</f>
        <v>-0.81</v>
      </c>
    </row>
    <row r="9" spans="1:30" x14ac:dyDescent="0.3">
      <c r="A9" t="s">
        <v>135</v>
      </c>
      <c r="B9" t="s">
        <v>136</v>
      </c>
      <c r="C9" s="40" t="s">
        <v>65</v>
      </c>
      <c r="D9" t="s">
        <v>137</v>
      </c>
      <c r="E9" t="s">
        <v>416</v>
      </c>
      <c r="G9" s="10">
        <v>0.11289042028663608</v>
      </c>
      <c r="H9" t="s">
        <v>138</v>
      </c>
      <c r="I9">
        <v>5.7881683711411673</v>
      </c>
      <c r="J9" s="10">
        <f t="shared" si="0"/>
        <v>0.78816837114116733</v>
      </c>
      <c r="L9" s="10">
        <f t="shared" si="3"/>
        <v>0.77169600000000482</v>
      </c>
      <c r="M9">
        <f t="shared" si="1"/>
        <v>5.9114769428428584</v>
      </c>
      <c r="N9">
        <f t="shared" si="2"/>
        <v>1.3571120871492946E-6</v>
      </c>
      <c r="O9" s="10">
        <f t="shared" ref="O9:O16" si="5">N9*86400</f>
        <v>0.11725448432969905</v>
      </c>
      <c r="P9" t="s">
        <v>138</v>
      </c>
      <c r="R9">
        <f t="shared" si="4"/>
        <v>5.7716960000000048</v>
      </c>
      <c r="S9">
        <f>$S$3*INDEX(Descriptors!I$5:I$53,MATCH(SingleSite_QSAR1!$A9,Descriptors!$B$5:$B$53,0))</f>
        <v>11.125760000000001</v>
      </c>
      <c r="T9">
        <f>$T$3*INDEX(Descriptors!J$5:J$53,MATCH(SingleSite_QSAR1!$A9,Descriptors!$B$5:$B$53,0))</f>
        <v>-1.0088999999999999</v>
      </c>
      <c r="U9">
        <f>$U$3*INDEX(Descriptors!S$5:S$53,MATCH(SingleSite_QSAR1!$A9,Descriptors!$B$5:$B$53,0))</f>
        <v>-4.1336399999999998</v>
      </c>
      <c r="V9">
        <f>$V$3*INDEX(Descriptors!O$5:O$53,MATCH(SingleSite_QSAR1!$A9,Descriptors!$B$5:$B$53,0))</f>
        <v>-14.36816</v>
      </c>
      <c r="W9">
        <f>$W$3*INDEX(Descriptors!X$5:X$53,MATCH(SingleSite_QSAR1!$A9,Descriptors!$B$5:$B$53,0))</f>
        <v>-12.652991999999999</v>
      </c>
      <c r="X9">
        <f>$X$3*INDEX(Descriptors!Y$5:Y$53,MATCH(SingleSite_QSAR1!$A9,Descriptors!$B$5:$B$53,0))</f>
        <v>8.9534160000000007</v>
      </c>
      <c r="Y9">
        <f>$Y$3*INDEX(Descriptors!AA$5:AA$53,MATCH(SingleSite_QSAR1!$A9,Descriptors!$B$5:$B$53,0))</f>
        <v>21.844320000000003</v>
      </c>
      <c r="Z9">
        <f>$Z$3*INDEX(Descriptors!AB$5:AB$53,MATCH(SingleSite_QSAR1!$A9,Descriptors!$B$5:$B$53,0))</f>
        <v>-1.622628</v>
      </c>
      <c r="AA9">
        <f>$AA$3*INDEX(Descriptors!P$5:P$53,MATCH(SingleSite_QSAR1!$A9,Descriptors!$B$5:$B$53,0))</f>
        <v>2.3469000000000002</v>
      </c>
      <c r="AB9">
        <f>$AB$3*INDEX(Descriptors!Q$5:Q$53,MATCH(SingleSite_QSAR1!$A9,Descriptors!$B$5:$B$53,0))</f>
        <v>-1.56948</v>
      </c>
      <c r="AC9">
        <f>$AC$3*INDEX(Descriptors!R$5:R$53,MATCH(SingleSite_QSAR1!$A9,Descriptors!$B$5:$B$53,0))</f>
        <v>-0.1739</v>
      </c>
      <c r="AD9">
        <f>$AD$3*INDEX(Descriptors!AC$5:AC$53,MATCH(SingleSite_QSAR1!$A9,Descriptors!$B$5:$B$53,0))</f>
        <v>-0.81</v>
      </c>
    </row>
    <row r="10" spans="1:30" x14ac:dyDescent="0.3">
      <c r="A10" t="s">
        <v>139</v>
      </c>
      <c r="B10" t="s">
        <v>140</v>
      </c>
      <c r="C10" s="40" t="s">
        <v>141</v>
      </c>
      <c r="D10" t="s">
        <v>142</v>
      </c>
      <c r="E10" t="s">
        <v>416</v>
      </c>
      <c r="G10" s="10">
        <v>8.1450902533483638E-2</v>
      </c>
      <c r="H10" t="s">
        <v>138</v>
      </c>
      <c r="I10">
        <v>5.9299295600845872</v>
      </c>
      <c r="J10" s="10">
        <f t="shared" si="0"/>
        <v>0.92992956008458716</v>
      </c>
      <c r="L10" s="10">
        <f t="shared" si="3"/>
        <v>0.98192800000000435</v>
      </c>
      <c r="M10">
        <f t="shared" si="1"/>
        <v>9.5924158938514825</v>
      </c>
      <c r="N10">
        <f t="shared" si="2"/>
        <v>8.3634163706128145E-7</v>
      </c>
      <c r="O10" s="10">
        <f t="shared" si="5"/>
        <v>7.2259917442094715E-2</v>
      </c>
      <c r="P10" t="s">
        <v>138</v>
      </c>
      <c r="R10">
        <f t="shared" si="4"/>
        <v>5.9819280000000044</v>
      </c>
      <c r="S10">
        <f>$S$3*INDEX(Descriptors!I$5:I$53,MATCH(SingleSite_QSAR1!$A10,Descriptors!$B$5:$B$53,0))</f>
        <v>11.125760000000001</v>
      </c>
      <c r="T10">
        <f>$T$3*INDEX(Descriptors!J$5:J$53,MATCH(SingleSite_QSAR1!$A10,Descriptors!$B$5:$B$53,0))</f>
        <v>-1.0088999999999999</v>
      </c>
      <c r="U10">
        <f>$U$3*INDEX(Descriptors!S$5:S$53,MATCH(SingleSite_QSAR1!$A10,Descriptors!$B$5:$B$53,0))</f>
        <v>-3.9979800000000001</v>
      </c>
      <c r="V10">
        <f>$V$3*INDEX(Descriptors!O$5:O$53,MATCH(SingleSite_QSAR1!$A10,Descriptors!$B$5:$B$53,0))</f>
        <v>-14.36816</v>
      </c>
      <c r="W10">
        <f>$W$3*INDEX(Descriptors!X$5:X$53,MATCH(SingleSite_QSAR1!$A10,Descriptors!$B$5:$B$53,0))</f>
        <v>-12.473261999999998</v>
      </c>
      <c r="X10">
        <f>$X$3*INDEX(Descriptors!Y$5:Y$53,MATCH(SingleSite_QSAR1!$A10,Descriptors!$B$5:$B$53,0))</f>
        <v>8.9002800000000004</v>
      </c>
      <c r="Y10">
        <f>$Y$3*INDEX(Descriptors!AA$5:AA$53,MATCH(SingleSite_QSAR1!$A10,Descriptors!$B$5:$B$53,0))</f>
        <v>21.796134000000002</v>
      </c>
      <c r="Z10">
        <f>$Z$3*INDEX(Descriptors!AB$5:AB$53,MATCH(SingleSite_QSAR1!$A10,Descriptors!$B$5:$B$53,0))</f>
        <v>-1.6264639999999999</v>
      </c>
      <c r="AA10">
        <f>$AA$3*INDEX(Descriptors!P$5:P$53,MATCH(SingleSite_QSAR1!$A10,Descriptors!$B$5:$B$53,0))</f>
        <v>2.3469000000000002</v>
      </c>
      <c r="AB10">
        <f>$AB$3*INDEX(Descriptors!Q$5:Q$53,MATCH(SingleSite_QSAR1!$A10,Descriptors!$B$5:$B$53,0))</f>
        <v>-1.56948</v>
      </c>
      <c r="AC10">
        <f>$AC$3*INDEX(Descriptors!R$5:R$53,MATCH(SingleSite_QSAR1!$A10,Descriptors!$B$5:$B$53,0))</f>
        <v>-0.1739</v>
      </c>
      <c r="AD10">
        <f>$AD$3*INDEX(Descriptors!AC$5:AC$53,MATCH(SingleSite_QSAR1!$A10,Descriptors!$B$5:$B$53,0))</f>
        <v>-0.81</v>
      </c>
    </row>
    <row r="11" spans="1:30" x14ac:dyDescent="0.3">
      <c r="A11" t="s">
        <v>143</v>
      </c>
      <c r="B11" t="s">
        <v>144</v>
      </c>
      <c r="C11" s="40" t="s">
        <v>65</v>
      </c>
      <c r="D11" t="s">
        <v>145</v>
      </c>
      <c r="E11" t="s">
        <v>416</v>
      </c>
      <c r="G11" s="10">
        <v>9.5474818258945673E-2</v>
      </c>
      <c r="H11" t="s">
        <v>138</v>
      </c>
      <c r="I11">
        <v>5.8609366207000937</v>
      </c>
      <c r="J11" s="10">
        <f t="shared" si="0"/>
        <v>0.86093662070009369</v>
      </c>
      <c r="L11" s="10">
        <f t="shared" si="3"/>
        <v>1.3045630000000026</v>
      </c>
      <c r="M11">
        <f t="shared" si="1"/>
        <v>20.16336444983444</v>
      </c>
      <c r="N11">
        <f t="shared" si="2"/>
        <v>3.9787689361049446E-7</v>
      </c>
      <c r="O11" s="10">
        <f t="shared" si="5"/>
        <v>3.437656360794672E-2</v>
      </c>
      <c r="P11" t="s">
        <v>138</v>
      </c>
      <c r="R11">
        <f t="shared" si="4"/>
        <v>6.3045630000000026</v>
      </c>
      <c r="S11">
        <f>$S$3*INDEX(Descriptors!I$5:I$53,MATCH(SingleSite_QSAR1!$A11,Descriptors!$B$5:$B$53,0))</f>
        <v>11.125760000000001</v>
      </c>
      <c r="T11">
        <f>$T$3*INDEX(Descriptors!J$5:J$53,MATCH(SingleSite_QSAR1!$A11,Descriptors!$B$5:$B$53,0))</f>
        <v>-1.0088999999999999</v>
      </c>
      <c r="U11">
        <f>$U$3*INDEX(Descriptors!S$5:S$53,MATCH(SingleSite_QSAR1!$A11,Descriptors!$B$5:$B$53,0))</f>
        <v>-3.6867600000000005</v>
      </c>
      <c r="V11">
        <f>$V$3*INDEX(Descriptors!O$5:O$53,MATCH(SingleSite_QSAR1!$A11,Descriptors!$B$5:$B$53,0))</f>
        <v>-14.36816</v>
      </c>
      <c r="W11">
        <f>$W$3*INDEX(Descriptors!X$5:X$53,MATCH(SingleSite_QSAR1!$A11,Descriptors!$B$5:$B$53,0))</f>
        <v>-12.527180999999999</v>
      </c>
      <c r="X11">
        <f>$X$3*INDEX(Descriptors!Y$5:Y$53,MATCH(SingleSite_QSAR1!$A11,Descriptors!$B$5:$B$53,0))</f>
        <v>8.9334900000000008</v>
      </c>
      <c r="Y11">
        <f>$Y$3*INDEX(Descriptors!AA$5:AA$53,MATCH(SingleSite_QSAR1!$A11,Descriptors!$B$5:$B$53,0))</f>
        <v>21.828258000000002</v>
      </c>
      <c r="Z11">
        <f>$Z$3*INDEX(Descriptors!AB$5:AB$53,MATCH(SingleSite_QSAR1!$A11,Descriptors!$B$5:$B$53,0))</f>
        <v>-1.6264639999999999</v>
      </c>
      <c r="AA11">
        <f>$AA$3*INDEX(Descriptors!P$5:P$53,MATCH(SingleSite_QSAR1!$A11,Descriptors!$B$5:$B$53,0))</f>
        <v>2.3469000000000002</v>
      </c>
      <c r="AB11">
        <f>$AB$3*INDEX(Descriptors!Q$5:Q$53,MATCH(SingleSite_QSAR1!$A11,Descriptors!$B$5:$B$53,0))</f>
        <v>-1.56948</v>
      </c>
      <c r="AC11">
        <f>$AC$3*INDEX(Descriptors!R$5:R$53,MATCH(SingleSite_QSAR1!$A11,Descriptors!$B$5:$B$53,0))</f>
        <v>-0.1739</v>
      </c>
      <c r="AD11">
        <f>$AD$3*INDEX(Descriptors!AC$5:AC$53,MATCH(SingleSite_QSAR1!$A11,Descriptors!$B$5:$B$53,0))</f>
        <v>-0.81</v>
      </c>
    </row>
    <row r="12" spans="1:30" x14ac:dyDescent="0.3">
      <c r="A12" t="s">
        <v>143</v>
      </c>
      <c r="B12" t="s">
        <v>144</v>
      </c>
      <c r="C12" s="40" t="s">
        <v>65</v>
      </c>
      <c r="D12" t="s">
        <v>145</v>
      </c>
      <c r="E12" t="s">
        <v>416</v>
      </c>
      <c r="G12" s="10">
        <v>5.3764014871504444E-2</v>
      </c>
      <c r="H12" t="s">
        <v>138</v>
      </c>
      <c r="I12">
        <v>6.1103337684950061</v>
      </c>
      <c r="J12" s="10">
        <f t="shared" si="0"/>
        <v>1.1103337684950061</v>
      </c>
      <c r="L12" s="10">
        <f t="shared" si="3"/>
        <v>1.3045630000000026</v>
      </c>
      <c r="M12">
        <f t="shared" si="1"/>
        <v>20.16336444983444</v>
      </c>
      <c r="N12">
        <f t="shared" si="2"/>
        <v>3.9787689361049446E-7</v>
      </c>
      <c r="O12" s="10">
        <f t="shared" si="5"/>
        <v>3.437656360794672E-2</v>
      </c>
      <c r="P12" t="s">
        <v>138</v>
      </c>
      <c r="R12">
        <f t="shared" si="4"/>
        <v>6.3045630000000026</v>
      </c>
      <c r="S12">
        <f>$S$3*INDEX(Descriptors!I$5:I$53,MATCH(SingleSite_QSAR1!$A12,Descriptors!$B$5:$B$53,0))</f>
        <v>11.125760000000001</v>
      </c>
      <c r="T12">
        <f>$T$3*INDEX(Descriptors!J$5:J$53,MATCH(SingleSite_QSAR1!$A12,Descriptors!$B$5:$B$53,0))</f>
        <v>-1.0088999999999999</v>
      </c>
      <c r="U12">
        <f>$U$3*INDEX(Descriptors!S$5:S$53,MATCH(SingleSite_QSAR1!$A12,Descriptors!$B$5:$B$53,0))</f>
        <v>-3.6867600000000005</v>
      </c>
      <c r="V12">
        <f>$V$3*INDEX(Descriptors!O$5:O$53,MATCH(SingleSite_QSAR1!$A12,Descriptors!$B$5:$B$53,0))</f>
        <v>-14.36816</v>
      </c>
      <c r="W12">
        <f>$W$3*INDEX(Descriptors!X$5:X$53,MATCH(SingleSite_QSAR1!$A12,Descriptors!$B$5:$B$53,0))</f>
        <v>-12.527180999999999</v>
      </c>
      <c r="X12">
        <f>$X$3*INDEX(Descriptors!Y$5:Y$53,MATCH(SingleSite_QSAR1!$A12,Descriptors!$B$5:$B$53,0))</f>
        <v>8.9334900000000008</v>
      </c>
      <c r="Y12">
        <f>$Y$3*INDEX(Descriptors!AA$5:AA$53,MATCH(SingleSite_QSAR1!$A12,Descriptors!$B$5:$B$53,0))</f>
        <v>21.828258000000002</v>
      </c>
      <c r="Z12">
        <f>$Z$3*INDEX(Descriptors!AB$5:AB$53,MATCH(SingleSite_QSAR1!$A12,Descriptors!$B$5:$B$53,0))</f>
        <v>-1.6264639999999999</v>
      </c>
      <c r="AA12">
        <f>$AA$3*INDEX(Descriptors!P$5:P$53,MATCH(SingleSite_QSAR1!$A12,Descriptors!$B$5:$B$53,0))</f>
        <v>2.3469000000000002</v>
      </c>
      <c r="AB12">
        <f>$AB$3*INDEX(Descriptors!Q$5:Q$53,MATCH(SingleSite_QSAR1!$A12,Descriptors!$B$5:$B$53,0))</f>
        <v>-1.56948</v>
      </c>
      <c r="AC12">
        <f>$AC$3*INDEX(Descriptors!R$5:R$53,MATCH(SingleSite_QSAR1!$A12,Descriptors!$B$5:$B$53,0))</f>
        <v>-0.1739</v>
      </c>
      <c r="AD12">
        <f>$AD$3*INDEX(Descriptors!AC$5:AC$53,MATCH(SingleSite_QSAR1!$A12,Descriptors!$B$5:$B$53,0))</f>
        <v>-0.81</v>
      </c>
    </row>
    <row r="13" spans="1:30" x14ac:dyDescent="0.3">
      <c r="A13" t="s">
        <v>146</v>
      </c>
      <c r="B13" t="s">
        <v>147</v>
      </c>
      <c r="C13" s="40" t="s">
        <v>141</v>
      </c>
      <c r="D13" t="s">
        <v>148</v>
      </c>
      <c r="E13" s="2" t="s">
        <v>416</v>
      </c>
      <c r="G13" s="10">
        <v>5.8741286488130964</v>
      </c>
      <c r="H13" t="s">
        <v>138</v>
      </c>
      <c r="I13">
        <v>4.071882007306125</v>
      </c>
      <c r="J13" s="10">
        <f t="shared" si="0"/>
        <v>-0.92811799269387496</v>
      </c>
      <c r="L13" s="10">
        <f t="shared" si="3"/>
        <v>1.4571280000000035</v>
      </c>
      <c r="M13">
        <f t="shared" si="1"/>
        <v>28.65022256046737</v>
      </c>
      <c r="N13">
        <f t="shared" si="2"/>
        <v>2.8001656165513335E-7</v>
      </c>
      <c r="O13" s="10">
        <f t="shared" si="5"/>
        <v>2.4193430927003521E-2</v>
      </c>
      <c r="P13" t="s">
        <v>138</v>
      </c>
      <c r="R13">
        <f t="shared" si="4"/>
        <v>6.4571280000000035</v>
      </c>
      <c r="S13">
        <f>$S$3*INDEX(Descriptors!I$5:I$53,MATCH(SingleSite_QSAR1!$A13,Descriptors!$B$5:$B$53,0))</f>
        <v>11.125760000000001</v>
      </c>
      <c r="T13">
        <f>$T$3*INDEX(Descriptors!J$5:J$53,MATCH(SingleSite_QSAR1!$A13,Descriptors!$B$5:$B$53,0))</f>
        <v>-1.0088999999999999</v>
      </c>
      <c r="U13">
        <f>$U$3*INDEX(Descriptors!S$5:S$53,MATCH(SingleSite_QSAR1!$A13,Descriptors!$B$5:$B$53,0))</f>
        <v>-3.5750400000000004</v>
      </c>
      <c r="V13">
        <f>$V$3*INDEX(Descriptors!O$5:O$53,MATCH(SingleSite_QSAR1!$A13,Descriptors!$B$5:$B$53,0))</f>
        <v>-14.36816</v>
      </c>
      <c r="W13">
        <f>$W$3*INDEX(Descriptors!X$5:X$53,MATCH(SingleSite_QSAR1!$A13,Descriptors!$B$5:$B$53,0))</f>
        <v>-12.652991999999999</v>
      </c>
      <c r="X13">
        <f>$X$3*INDEX(Descriptors!Y$5:Y$53,MATCH(SingleSite_QSAR1!$A13,Descriptors!$B$5:$B$53,0))</f>
        <v>9.0198360000000015</v>
      </c>
      <c r="Y13">
        <f>$Y$3*INDEX(Descriptors!AA$5:AA$53,MATCH(SingleSite_QSAR1!$A13,Descriptors!$B$5:$B$53,0))</f>
        <v>21.908568000000002</v>
      </c>
      <c r="Z13">
        <f>$Z$3*INDEX(Descriptors!AB$5:AB$53,MATCH(SingleSite_QSAR1!$A13,Descriptors!$B$5:$B$53,0))</f>
        <v>-1.6264639999999999</v>
      </c>
      <c r="AA13">
        <f>$AA$3*INDEX(Descriptors!P$5:P$53,MATCH(SingleSite_QSAR1!$A13,Descriptors!$B$5:$B$53,0))</f>
        <v>2.3469000000000002</v>
      </c>
      <c r="AB13">
        <f>$AB$3*INDEX(Descriptors!Q$5:Q$53,MATCH(SingleSite_QSAR1!$A13,Descriptors!$B$5:$B$53,0))</f>
        <v>-1.56948</v>
      </c>
      <c r="AC13">
        <f>$AC$3*INDEX(Descriptors!R$5:R$53,MATCH(SingleSite_QSAR1!$A13,Descriptors!$B$5:$B$53,0))</f>
        <v>-0.1739</v>
      </c>
      <c r="AD13">
        <f>$AD$3*INDEX(Descriptors!AC$5:AC$53,MATCH(SingleSite_QSAR1!$A13,Descriptors!$B$5:$B$53,0))</f>
        <v>-0.81</v>
      </c>
    </row>
    <row r="14" spans="1:30" x14ac:dyDescent="0.3">
      <c r="A14" t="s">
        <v>146</v>
      </c>
      <c r="B14" t="s">
        <v>147</v>
      </c>
      <c r="C14" s="40" t="s">
        <v>141</v>
      </c>
      <c r="D14" t="s">
        <v>148</v>
      </c>
      <c r="E14" t="s">
        <v>416</v>
      </c>
      <c r="G14" s="10">
        <v>3.0885710670864229E-2</v>
      </c>
      <c r="H14" t="s">
        <v>138</v>
      </c>
      <c r="I14">
        <v>6.3510678622717371</v>
      </c>
      <c r="J14" s="10">
        <f t="shared" si="0"/>
        <v>1.3510678622717371</v>
      </c>
      <c r="L14" s="10">
        <f t="shared" si="3"/>
        <v>1.4571280000000035</v>
      </c>
      <c r="M14">
        <f t="shared" si="1"/>
        <v>28.65022256046737</v>
      </c>
      <c r="N14">
        <f t="shared" si="2"/>
        <v>2.8001656165513335E-7</v>
      </c>
      <c r="O14" s="10">
        <f t="shared" si="5"/>
        <v>2.4193430927003521E-2</v>
      </c>
      <c r="P14" t="s">
        <v>138</v>
      </c>
      <c r="R14">
        <f t="shared" si="4"/>
        <v>6.4571280000000035</v>
      </c>
      <c r="S14">
        <f>$S$3*INDEX(Descriptors!I$5:I$53,MATCH(SingleSite_QSAR1!$A14,Descriptors!$B$5:$B$53,0))</f>
        <v>11.125760000000001</v>
      </c>
      <c r="T14">
        <f>$T$3*INDEX(Descriptors!J$5:J$53,MATCH(SingleSite_QSAR1!$A14,Descriptors!$B$5:$B$53,0))</f>
        <v>-1.0088999999999999</v>
      </c>
      <c r="U14">
        <f>$U$3*INDEX(Descriptors!S$5:S$53,MATCH(SingleSite_QSAR1!$A14,Descriptors!$B$5:$B$53,0))</f>
        <v>-3.5750400000000004</v>
      </c>
      <c r="V14">
        <f>$V$3*INDEX(Descriptors!O$5:O$53,MATCH(SingleSite_QSAR1!$A14,Descriptors!$B$5:$B$53,0))</f>
        <v>-14.36816</v>
      </c>
      <c r="W14">
        <f>$W$3*INDEX(Descriptors!X$5:X$53,MATCH(SingleSite_QSAR1!$A14,Descriptors!$B$5:$B$53,0))</f>
        <v>-12.652991999999999</v>
      </c>
      <c r="X14">
        <f>$X$3*INDEX(Descriptors!Y$5:Y$53,MATCH(SingleSite_QSAR1!$A14,Descriptors!$B$5:$B$53,0))</f>
        <v>9.0198360000000015</v>
      </c>
      <c r="Y14">
        <f>$Y$3*INDEX(Descriptors!AA$5:AA$53,MATCH(SingleSite_QSAR1!$A14,Descriptors!$B$5:$B$53,0))</f>
        <v>21.908568000000002</v>
      </c>
      <c r="Z14">
        <f>$Z$3*INDEX(Descriptors!AB$5:AB$53,MATCH(SingleSite_QSAR1!$A14,Descriptors!$B$5:$B$53,0))</f>
        <v>-1.6264639999999999</v>
      </c>
      <c r="AA14">
        <f>$AA$3*INDEX(Descriptors!P$5:P$53,MATCH(SingleSite_QSAR1!$A14,Descriptors!$B$5:$B$53,0))</f>
        <v>2.3469000000000002</v>
      </c>
      <c r="AB14">
        <f>$AB$3*INDEX(Descriptors!Q$5:Q$53,MATCH(SingleSite_QSAR1!$A14,Descriptors!$B$5:$B$53,0))</f>
        <v>-1.56948</v>
      </c>
      <c r="AC14">
        <f>$AC$3*INDEX(Descriptors!R$5:R$53,MATCH(SingleSite_QSAR1!$A14,Descriptors!$B$5:$B$53,0))</f>
        <v>-0.1739</v>
      </c>
      <c r="AD14">
        <f>$AD$3*INDEX(Descriptors!AC$5:AC$53,MATCH(SingleSite_QSAR1!$A14,Descriptors!$B$5:$B$53,0))</f>
        <v>-0.81</v>
      </c>
    </row>
    <row r="15" spans="1:30" x14ac:dyDescent="0.3">
      <c r="A15" t="s">
        <v>149</v>
      </c>
      <c r="B15" t="s">
        <v>150</v>
      </c>
      <c r="C15" s="40" t="s">
        <v>141</v>
      </c>
      <c r="D15" t="s">
        <v>151</v>
      </c>
      <c r="E15" t="s">
        <v>416</v>
      </c>
      <c r="G15" s="10">
        <v>4.7152869425846609</v>
      </c>
      <c r="H15" t="s">
        <v>138</v>
      </c>
      <c r="I15">
        <v>4.1673173347481764</v>
      </c>
      <c r="J15" s="10">
        <f t="shared" si="0"/>
        <v>-0.83268266525182355</v>
      </c>
      <c r="L15" s="10">
        <f t="shared" si="3"/>
        <v>1.5829510000000022</v>
      </c>
      <c r="M15">
        <f t="shared" si="1"/>
        <v>38.278155291257299</v>
      </c>
      <c r="N15">
        <f t="shared" si="2"/>
        <v>2.0958525171845847E-7</v>
      </c>
      <c r="O15" s="10">
        <f t="shared" si="5"/>
        <v>1.8108165748474812E-2</v>
      </c>
      <c r="P15" t="s">
        <v>138</v>
      </c>
      <c r="R15">
        <f t="shared" si="4"/>
        <v>6.5829510000000022</v>
      </c>
      <c r="S15">
        <f>$S$3*INDEX(Descriptors!I$5:I$53,MATCH(SingleSite_QSAR1!$A15,Descriptors!$B$5:$B$53,0))</f>
        <v>11.125760000000001</v>
      </c>
      <c r="T15">
        <f>$T$3*INDEX(Descriptors!J$5:J$53,MATCH(SingleSite_QSAR1!$A15,Descriptors!$B$5:$B$53,0))</f>
        <v>-1.0088999999999999</v>
      </c>
      <c r="U15">
        <f>$U$3*INDEX(Descriptors!S$5:S$53,MATCH(SingleSite_QSAR1!$A15,Descriptors!$B$5:$B$53,0))</f>
        <v>-3.5072099999999997</v>
      </c>
      <c r="V15">
        <f>$V$3*INDEX(Descriptors!O$5:O$53,MATCH(SingleSite_QSAR1!$A15,Descriptors!$B$5:$B$53,0))</f>
        <v>-14.36816</v>
      </c>
      <c r="W15">
        <f>$W$3*INDEX(Descriptors!X$5:X$53,MATCH(SingleSite_QSAR1!$A15,Descriptors!$B$5:$B$53,0))</f>
        <v>-12.778802999999998</v>
      </c>
      <c r="X15">
        <f>$X$3*INDEX(Descriptors!Y$5:Y$53,MATCH(SingleSite_QSAR1!$A15,Descriptors!$B$5:$B$53,0))</f>
        <v>9.1393919999999991</v>
      </c>
      <c r="Y15">
        <f>$Y$3*INDEX(Descriptors!AA$5:AA$53,MATCH(SingleSite_QSAR1!$A15,Descriptors!$B$5:$B$53,0))</f>
        <v>21.972816000000002</v>
      </c>
      <c r="Z15">
        <f>$Z$3*INDEX(Descriptors!AB$5:AB$53,MATCH(SingleSite_QSAR1!$A15,Descriptors!$B$5:$B$53,0))</f>
        <v>-1.6264639999999999</v>
      </c>
      <c r="AA15">
        <f>$AA$3*INDEX(Descriptors!P$5:P$53,MATCH(SingleSite_QSAR1!$A15,Descriptors!$B$5:$B$53,0))</f>
        <v>2.3469000000000002</v>
      </c>
      <c r="AB15">
        <f>$AB$3*INDEX(Descriptors!Q$5:Q$53,MATCH(SingleSite_QSAR1!$A15,Descriptors!$B$5:$B$53,0))</f>
        <v>-1.56948</v>
      </c>
      <c r="AC15">
        <f>$AC$3*INDEX(Descriptors!R$5:R$53,MATCH(SingleSite_QSAR1!$A15,Descriptors!$B$5:$B$53,0))</f>
        <v>-0.1739</v>
      </c>
      <c r="AD15">
        <f>$AD$3*INDEX(Descriptors!AC$5:AC$53,MATCH(SingleSite_QSAR1!$A15,Descriptors!$B$5:$B$53,0))</f>
        <v>-0.81</v>
      </c>
    </row>
    <row r="16" spans="1:30" x14ac:dyDescent="0.3">
      <c r="A16" t="s">
        <v>149</v>
      </c>
      <c r="B16" t="s">
        <v>150</v>
      </c>
      <c r="C16" s="40" t="s">
        <v>141</v>
      </c>
      <c r="D16" t="s">
        <v>151</v>
      </c>
      <c r="E16" t="s">
        <v>416</v>
      </c>
      <c r="G16" s="10">
        <v>2.9032568030612382E-2</v>
      </c>
      <c r="H16" t="s">
        <v>138</v>
      </c>
      <c r="I16">
        <v>6.3779400086720379</v>
      </c>
      <c r="J16" s="10">
        <f t="shared" si="0"/>
        <v>1.3779400086720379</v>
      </c>
      <c r="L16" s="10">
        <f t="shared" si="3"/>
        <v>1.5829510000000022</v>
      </c>
      <c r="M16">
        <f t="shared" si="1"/>
        <v>38.278155291257299</v>
      </c>
      <c r="N16">
        <f t="shared" si="2"/>
        <v>2.0958525171845847E-7</v>
      </c>
      <c r="O16" s="10">
        <f t="shared" si="5"/>
        <v>1.8108165748474812E-2</v>
      </c>
      <c r="P16" t="s">
        <v>138</v>
      </c>
      <c r="R16">
        <f t="shared" si="4"/>
        <v>6.5829510000000022</v>
      </c>
      <c r="S16">
        <f>$S$3*INDEX(Descriptors!I$5:I$53,MATCH(SingleSite_QSAR1!$A16,Descriptors!$B$5:$B$53,0))</f>
        <v>11.125760000000001</v>
      </c>
      <c r="T16">
        <f>$T$3*INDEX(Descriptors!J$5:J$53,MATCH(SingleSite_QSAR1!$A16,Descriptors!$B$5:$B$53,0))</f>
        <v>-1.0088999999999999</v>
      </c>
      <c r="U16">
        <f>$U$3*INDEX(Descriptors!S$5:S$53,MATCH(SingleSite_QSAR1!$A16,Descriptors!$B$5:$B$53,0))</f>
        <v>-3.5072099999999997</v>
      </c>
      <c r="V16">
        <f>$V$3*INDEX(Descriptors!O$5:O$53,MATCH(SingleSite_QSAR1!$A16,Descriptors!$B$5:$B$53,0))</f>
        <v>-14.36816</v>
      </c>
      <c r="W16">
        <f>$W$3*INDEX(Descriptors!X$5:X$53,MATCH(SingleSite_QSAR1!$A16,Descriptors!$B$5:$B$53,0))</f>
        <v>-12.778802999999998</v>
      </c>
      <c r="X16">
        <f>$X$3*INDEX(Descriptors!Y$5:Y$53,MATCH(SingleSite_QSAR1!$A16,Descriptors!$B$5:$B$53,0))</f>
        <v>9.1393919999999991</v>
      </c>
      <c r="Y16">
        <f>$Y$3*INDEX(Descriptors!AA$5:AA$53,MATCH(SingleSite_QSAR1!$A16,Descriptors!$B$5:$B$53,0))</f>
        <v>21.972816000000002</v>
      </c>
      <c r="Z16">
        <f>$Z$3*INDEX(Descriptors!AB$5:AB$53,MATCH(SingleSite_QSAR1!$A16,Descriptors!$B$5:$B$53,0))</f>
        <v>-1.6264639999999999</v>
      </c>
      <c r="AA16">
        <f>$AA$3*INDEX(Descriptors!P$5:P$53,MATCH(SingleSite_QSAR1!$A16,Descriptors!$B$5:$B$53,0))</f>
        <v>2.3469000000000002</v>
      </c>
      <c r="AB16">
        <f>$AB$3*INDEX(Descriptors!Q$5:Q$53,MATCH(SingleSite_QSAR1!$A16,Descriptors!$B$5:$B$53,0))</f>
        <v>-1.56948</v>
      </c>
      <c r="AC16">
        <f>$AC$3*INDEX(Descriptors!R$5:R$53,MATCH(SingleSite_QSAR1!$A16,Descriptors!$B$5:$B$53,0))</f>
        <v>-0.1739</v>
      </c>
      <c r="AD16">
        <f>$AD$3*INDEX(Descriptors!AC$5:AC$53,MATCH(SingleSite_QSAR1!$A16,Descriptors!$B$5:$B$53,0))</f>
        <v>-0.81</v>
      </c>
    </row>
    <row r="17" spans="1:30" x14ac:dyDescent="0.3">
      <c r="A17" t="s">
        <v>152</v>
      </c>
      <c r="B17" t="s">
        <v>153</v>
      </c>
      <c r="C17" t="s">
        <v>154</v>
      </c>
      <c r="D17" s="37" t="s">
        <v>155</v>
      </c>
      <c r="E17" t="s">
        <v>416</v>
      </c>
      <c r="G17" s="10">
        <v>5.3661014572447341</v>
      </c>
      <c r="H17" t="s">
        <v>134</v>
      </c>
      <c r="I17">
        <v>2.3330153310126804</v>
      </c>
      <c r="J17" s="10">
        <f t="shared" si="0"/>
        <v>-2.6669846689873196</v>
      </c>
      <c r="L17" s="10">
        <f t="shared" si="3"/>
        <v>-3.2775789999999936</v>
      </c>
      <c r="M17">
        <f t="shared" si="1"/>
        <v>5.2774119969727063E-4</v>
      </c>
      <c r="N17">
        <f t="shared" si="2"/>
        <v>1.5201649627958534E-2</v>
      </c>
      <c r="O17" s="10">
        <f>N17*1440</f>
        <v>21.890375464260288</v>
      </c>
      <c r="P17" s="10" t="s">
        <v>134</v>
      </c>
      <c r="R17">
        <f t="shared" si="4"/>
        <v>1.7224210000000064</v>
      </c>
      <c r="S17">
        <f>$S$3*INDEX(Descriptors!I$5:I$53,MATCH(SingleSite_QSAR1!$A17,Descriptors!$B$5:$B$53,0))</f>
        <v>9.0790400000000009</v>
      </c>
      <c r="T17">
        <f>$T$3*INDEX(Descriptors!J$5:J$53,MATCH(SingleSite_QSAR1!$A17,Descriptors!$B$5:$B$53,0))</f>
        <v>-3.6745200000000002</v>
      </c>
      <c r="U17">
        <f>$U$3*INDEX(Descriptors!S$5:S$53,MATCH(SingleSite_QSAR1!$A17,Descriptors!$B$5:$B$53,0))</f>
        <v>-4.5845100000000008</v>
      </c>
      <c r="V17">
        <f>$V$3*INDEX(Descriptors!O$5:O$53,MATCH(SingleSite_QSAR1!$A17,Descriptors!$B$5:$B$53,0))</f>
        <v>-15.664000000000001</v>
      </c>
      <c r="W17">
        <f>$W$3*INDEX(Descriptors!X$5:X$53,MATCH(SingleSite_QSAR1!$A17,Descriptors!$B$5:$B$53,0))</f>
        <v>-10.478259</v>
      </c>
      <c r="X17">
        <f>$X$3*INDEX(Descriptors!Y$5:Y$53,MATCH(SingleSite_QSAR1!$A17,Descriptors!$B$5:$B$53,0))</f>
        <v>7.9305479999999999</v>
      </c>
      <c r="Y17">
        <f>$Y$3*INDEX(Descriptors!AA$5:AA$53,MATCH(SingleSite_QSAR1!$A17,Descriptors!$B$5:$B$53,0))</f>
        <v>22.277994000000003</v>
      </c>
      <c r="Z17">
        <f>$Z$3*INDEX(Descriptors!AB$5:AB$53,MATCH(SingleSite_QSAR1!$A17,Descriptors!$B$5:$B$53,0))</f>
        <v>-1.3694519999999999</v>
      </c>
      <c r="AA17">
        <f>$AA$3*INDEX(Descriptors!P$5:P$53,MATCH(SingleSite_QSAR1!$A17,Descriptors!$B$5:$B$53,0))</f>
        <v>2.9817</v>
      </c>
      <c r="AB17">
        <f>$AB$3*INDEX(Descriptors!Q$5:Q$53,MATCH(SingleSite_QSAR1!$A17,Descriptors!$B$5:$B$53,0))</f>
        <v>-1.4273599999999997</v>
      </c>
      <c r="AC17">
        <f>$AC$3*INDEX(Descriptors!R$5:R$53,MATCH(SingleSite_QSAR1!$A17,Descriptors!$B$5:$B$53,0))</f>
        <v>-0.37975999999999999</v>
      </c>
      <c r="AD17">
        <f>$AD$3*INDEX(Descriptors!AC$5:AC$53,MATCH(SingleSite_QSAR1!$A17,Descriptors!$B$5:$B$53,0))</f>
        <v>-0.81</v>
      </c>
    </row>
    <row r="18" spans="1:30" x14ac:dyDescent="0.3">
      <c r="A18" t="s">
        <v>156</v>
      </c>
      <c r="B18" t="s">
        <v>157</v>
      </c>
      <c r="C18" t="s">
        <v>158</v>
      </c>
      <c r="D18" s="37" t="s">
        <v>125</v>
      </c>
      <c r="E18" t="s">
        <v>416</v>
      </c>
      <c r="G18" s="10">
        <v>2.7323371140285957</v>
      </c>
      <c r="H18" t="s">
        <v>159</v>
      </c>
      <c r="I18">
        <v>-0.53222256272810819</v>
      </c>
      <c r="J18" s="10">
        <f t="shared" si="0"/>
        <v>-5.5322225627281085</v>
      </c>
      <c r="L18" s="10">
        <f t="shared" si="3"/>
        <v>-2.6958190000000011</v>
      </c>
      <c r="M18">
        <f t="shared" si="1"/>
        <v>2.0145636804045678E-3</v>
      </c>
      <c r="N18">
        <f t="shared" si="2"/>
        <v>3.9822701511353096E-3</v>
      </c>
      <c r="O18" s="10">
        <f>N18*1440</f>
        <v>5.7344690176348454</v>
      </c>
      <c r="P18" s="10" t="s">
        <v>134</v>
      </c>
      <c r="R18">
        <f t="shared" si="4"/>
        <v>2.3041809999999989</v>
      </c>
      <c r="S18">
        <f>$S$3*INDEX(Descriptors!I$5:I$53,MATCH(SingleSite_QSAR1!$A18,Descriptors!$B$5:$B$53,0))</f>
        <v>9.0790400000000009</v>
      </c>
      <c r="T18">
        <f>$T$3*INDEX(Descriptors!J$5:J$53,MATCH(SingleSite_QSAR1!$A18,Descriptors!$B$5:$B$53,0))</f>
        <v>-3.6745200000000002</v>
      </c>
      <c r="U18">
        <f>$U$3*INDEX(Descriptors!S$5:S$53,MATCH(SingleSite_QSAR1!$A18,Descriptors!$B$5:$B$53,0))</f>
        <v>-4.5845100000000008</v>
      </c>
      <c r="V18">
        <f>$V$3*INDEX(Descriptors!O$5:O$53,MATCH(SingleSite_QSAR1!$A18,Descriptors!$B$5:$B$53,0))</f>
        <v>-15.735200000000001</v>
      </c>
      <c r="W18">
        <f>$W$3*INDEX(Descriptors!X$5:X$53,MATCH(SingleSite_QSAR1!$A18,Descriptors!$B$5:$B$53,0))</f>
        <v>-10.478259</v>
      </c>
      <c r="X18">
        <f>$X$3*INDEX(Descriptors!Y$5:Y$53,MATCH(SingleSite_QSAR1!$A18,Descriptors!$B$5:$B$53,0))</f>
        <v>7.9305479999999999</v>
      </c>
      <c r="Y18">
        <f>$Y$3*INDEX(Descriptors!AA$5:AA$53,MATCH(SingleSite_QSAR1!$A18,Descriptors!$B$5:$B$53,0))</f>
        <v>22.406490000000002</v>
      </c>
      <c r="Z18">
        <f>$Z$3*INDEX(Descriptors!AB$5:AB$53,MATCH(SingleSite_QSAR1!$A18,Descriptors!$B$5:$B$53,0))</f>
        <v>-1.3732879999999998</v>
      </c>
      <c r="AA18">
        <f>$AA$3*INDEX(Descriptors!P$5:P$53,MATCH(SingleSite_QSAR1!$A18,Descriptors!$B$5:$B$53,0))</f>
        <v>3.234</v>
      </c>
      <c r="AB18">
        <f>$AB$3*INDEX(Descriptors!Q$5:Q$53,MATCH(SingleSite_QSAR1!$A18,Descriptors!$B$5:$B$53,0))</f>
        <v>-1.1842599999999999</v>
      </c>
      <c r="AC18">
        <f>$AC$3*INDEX(Descriptors!R$5:R$53,MATCH(SingleSite_QSAR1!$A18,Descriptors!$B$5:$B$53,0))</f>
        <v>-0.34686</v>
      </c>
      <c r="AD18">
        <f>$AD$3*INDEX(Descriptors!AC$5:AC$53,MATCH(SingleSite_QSAR1!$A18,Descriptors!$B$5:$B$53,0))</f>
        <v>-0.81</v>
      </c>
    </row>
    <row r="19" spans="1:30" x14ac:dyDescent="0.3">
      <c r="A19" t="s">
        <v>160</v>
      </c>
      <c r="B19" t="s">
        <v>161</v>
      </c>
      <c r="C19" t="s">
        <v>162</v>
      </c>
      <c r="D19" t="s">
        <v>163</v>
      </c>
      <c r="E19" t="s">
        <v>416</v>
      </c>
      <c r="G19" s="10">
        <v>2.5228103182504413</v>
      </c>
      <c r="H19" t="s">
        <v>159</v>
      </c>
      <c r="I19">
        <v>-0.49757288001556732</v>
      </c>
      <c r="J19" s="10">
        <f t="shared" si="0"/>
        <v>-5.497572880015567</v>
      </c>
      <c r="L19" s="10">
        <f t="shared" si="3"/>
        <v>-4.8341759999999958</v>
      </c>
      <c r="M19">
        <f t="shared" si="1"/>
        <v>1.4649540407286482E-5</v>
      </c>
      <c r="N19">
        <f t="shared" si="2"/>
        <v>0.54763061427142812</v>
      </c>
      <c r="O19" s="10">
        <f t="shared" ref="O19:O25" si="6">N19*24</f>
        <v>13.143134742514274</v>
      </c>
      <c r="P19" s="10" t="s">
        <v>126</v>
      </c>
      <c r="R19">
        <f t="shared" si="4"/>
        <v>0.16582400000000419</v>
      </c>
      <c r="S19">
        <f>$S$3*INDEX(Descriptors!I$5:I$53,MATCH(SingleSite_QSAR1!$A19,Descriptors!$B$5:$B$53,0))</f>
        <v>9.7875200000000007</v>
      </c>
      <c r="T19">
        <f>$T$3*INDEX(Descriptors!J$5:J$53,MATCH(SingleSite_QSAR1!$A19,Descriptors!$B$5:$B$53,0))</f>
        <v>-3.0585599999999999</v>
      </c>
      <c r="U19">
        <f>$U$3*INDEX(Descriptors!S$5:S$53,MATCH(SingleSite_QSAR1!$A19,Descriptors!$B$5:$B$53,0))</f>
        <v>-6.7630499999999998</v>
      </c>
      <c r="V19">
        <f>$V$3*INDEX(Descriptors!O$5:O$53,MATCH(SingleSite_QSAR1!$A19,Descriptors!$B$5:$B$53,0))</f>
        <v>-15.080159999999999</v>
      </c>
      <c r="W19">
        <f>$W$3*INDEX(Descriptors!X$5:X$53,MATCH(SingleSite_QSAR1!$A19,Descriptors!$B$5:$B$53,0))</f>
        <v>-9.9929880000000004</v>
      </c>
      <c r="X19">
        <f>$X$3*INDEX(Descriptors!Y$5:Y$53,MATCH(SingleSite_QSAR1!$A19,Descriptors!$B$5:$B$53,0))</f>
        <v>7.8242760000000002</v>
      </c>
      <c r="Y19">
        <f>$Y$3*INDEX(Descriptors!AA$5:AA$53,MATCH(SingleSite_QSAR1!$A19,Descriptors!$B$5:$B$53,0))</f>
        <v>22.085250000000002</v>
      </c>
      <c r="Z19">
        <f>$Z$3*INDEX(Descriptors!AB$5:AB$53,MATCH(SingleSite_QSAR1!$A19,Descriptors!$B$5:$B$53,0))</f>
        <v>-1.6648239999999999</v>
      </c>
      <c r="AA19">
        <f>$AA$3*INDEX(Descriptors!P$5:P$53,MATCH(SingleSite_QSAR1!$A19,Descriptors!$B$5:$B$53,0))</f>
        <v>2.895</v>
      </c>
      <c r="AB19">
        <f>$AB$3*INDEX(Descriptors!Q$5:Q$53,MATCH(SingleSite_QSAR1!$A19,Descriptors!$B$5:$B$53,0))</f>
        <v>-1.4559600000000001</v>
      </c>
      <c r="AC19">
        <f>$AC$3*INDEX(Descriptors!R$5:R$53,MATCH(SingleSite_QSAR1!$A19,Descriptors!$B$5:$B$53,0))</f>
        <v>-0.63168000000000002</v>
      </c>
      <c r="AD19">
        <f>$AD$3*INDEX(Descriptors!AC$5:AC$53,MATCH(SingleSite_QSAR1!$A19,Descriptors!$B$5:$B$53,0))</f>
        <v>-1.62</v>
      </c>
    </row>
    <row r="20" spans="1:30" x14ac:dyDescent="0.3">
      <c r="A20" t="s">
        <v>160</v>
      </c>
      <c r="B20" t="s">
        <v>161</v>
      </c>
      <c r="C20" t="s">
        <v>162</v>
      </c>
      <c r="D20" t="s">
        <v>163</v>
      </c>
      <c r="E20" t="s">
        <v>416</v>
      </c>
      <c r="G20" s="10">
        <v>2.4992326517247365</v>
      </c>
      <c r="H20" t="s">
        <v>159</v>
      </c>
      <c r="I20">
        <v>-0.49349496759512801</v>
      </c>
      <c r="J20" s="10">
        <f t="shared" si="0"/>
        <v>-5.4934949675951277</v>
      </c>
      <c r="L20" s="10">
        <f t="shared" si="3"/>
        <v>-4.8341759999999958</v>
      </c>
      <c r="M20">
        <f t="shared" si="1"/>
        <v>1.4649540407286482E-5</v>
      </c>
      <c r="N20">
        <f t="shared" si="2"/>
        <v>0.54763061427142812</v>
      </c>
      <c r="O20" s="10">
        <f t="shared" si="6"/>
        <v>13.143134742514274</v>
      </c>
      <c r="P20" s="10" t="s">
        <v>126</v>
      </c>
      <c r="R20">
        <f t="shared" si="4"/>
        <v>0.16582400000000419</v>
      </c>
      <c r="S20">
        <f>$S$3*INDEX(Descriptors!I$5:I$53,MATCH(SingleSite_QSAR1!$A20,Descriptors!$B$5:$B$53,0))</f>
        <v>9.7875200000000007</v>
      </c>
      <c r="T20">
        <f>$T$3*INDEX(Descriptors!J$5:J$53,MATCH(SingleSite_QSAR1!$A20,Descriptors!$B$5:$B$53,0))</f>
        <v>-3.0585599999999999</v>
      </c>
      <c r="U20">
        <f>$U$3*INDEX(Descriptors!S$5:S$53,MATCH(SingleSite_QSAR1!$A20,Descriptors!$B$5:$B$53,0))</f>
        <v>-6.7630499999999998</v>
      </c>
      <c r="V20">
        <f>$V$3*INDEX(Descriptors!O$5:O$53,MATCH(SingleSite_QSAR1!$A20,Descriptors!$B$5:$B$53,0))</f>
        <v>-15.080159999999999</v>
      </c>
      <c r="W20">
        <f>$W$3*INDEX(Descriptors!X$5:X$53,MATCH(SingleSite_QSAR1!$A20,Descriptors!$B$5:$B$53,0))</f>
        <v>-9.9929880000000004</v>
      </c>
      <c r="X20">
        <f>$X$3*INDEX(Descriptors!Y$5:Y$53,MATCH(SingleSite_QSAR1!$A20,Descriptors!$B$5:$B$53,0))</f>
        <v>7.8242760000000002</v>
      </c>
      <c r="Y20">
        <f>$Y$3*INDEX(Descriptors!AA$5:AA$53,MATCH(SingleSite_QSAR1!$A20,Descriptors!$B$5:$B$53,0))</f>
        <v>22.085250000000002</v>
      </c>
      <c r="Z20">
        <f>$Z$3*INDEX(Descriptors!AB$5:AB$53,MATCH(SingleSite_QSAR1!$A20,Descriptors!$B$5:$B$53,0))</f>
        <v>-1.6648239999999999</v>
      </c>
      <c r="AA20">
        <f>$AA$3*INDEX(Descriptors!P$5:P$53,MATCH(SingleSite_QSAR1!$A20,Descriptors!$B$5:$B$53,0))</f>
        <v>2.895</v>
      </c>
      <c r="AB20">
        <f>$AB$3*INDEX(Descriptors!Q$5:Q$53,MATCH(SingleSite_QSAR1!$A20,Descriptors!$B$5:$B$53,0))</f>
        <v>-1.4559600000000001</v>
      </c>
      <c r="AC20">
        <f>$AC$3*INDEX(Descriptors!R$5:R$53,MATCH(SingleSite_QSAR1!$A20,Descriptors!$B$5:$B$53,0))</f>
        <v>-0.63168000000000002</v>
      </c>
      <c r="AD20">
        <f>$AD$3*INDEX(Descriptors!AC$5:AC$53,MATCH(SingleSite_QSAR1!$A20,Descriptors!$B$5:$B$53,0))</f>
        <v>-1.62</v>
      </c>
    </row>
    <row r="21" spans="1:30" x14ac:dyDescent="0.3">
      <c r="A21" t="s">
        <v>160</v>
      </c>
      <c r="B21" t="s">
        <v>161</v>
      </c>
      <c r="C21" t="s">
        <v>162</v>
      </c>
      <c r="D21" t="s">
        <v>163</v>
      </c>
      <c r="E21" t="s">
        <v>416</v>
      </c>
      <c r="G21" s="10">
        <v>2.5000000000000004</v>
      </c>
      <c r="H21" t="s">
        <v>159</v>
      </c>
      <c r="I21">
        <v>-0.49362829010579257</v>
      </c>
      <c r="J21" s="10">
        <f t="shared" si="0"/>
        <v>-5.4936282901057929</v>
      </c>
      <c r="L21" s="10">
        <f t="shared" si="3"/>
        <v>-4.8341759999999958</v>
      </c>
      <c r="M21">
        <f t="shared" si="1"/>
        <v>1.4649540407286482E-5</v>
      </c>
      <c r="N21">
        <f t="shared" si="2"/>
        <v>0.54763061427142812</v>
      </c>
      <c r="O21" s="10">
        <f t="shared" si="6"/>
        <v>13.143134742514274</v>
      </c>
      <c r="P21" s="10" t="s">
        <v>126</v>
      </c>
      <c r="R21">
        <f t="shared" si="4"/>
        <v>0.16582400000000419</v>
      </c>
      <c r="S21">
        <f>$S$3*INDEX(Descriptors!I$5:I$53,MATCH(SingleSite_QSAR1!$A21,Descriptors!$B$5:$B$53,0))</f>
        <v>9.7875200000000007</v>
      </c>
      <c r="T21">
        <f>$T$3*INDEX(Descriptors!J$5:J$53,MATCH(SingleSite_QSAR1!$A21,Descriptors!$B$5:$B$53,0))</f>
        <v>-3.0585599999999999</v>
      </c>
      <c r="U21">
        <f>$U$3*INDEX(Descriptors!S$5:S$53,MATCH(SingleSite_QSAR1!$A21,Descriptors!$B$5:$B$53,0))</f>
        <v>-6.7630499999999998</v>
      </c>
      <c r="V21">
        <f>$V$3*INDEX(Descriptors!O$5:O$53,MATCH(SingleSite_QSAR1!$A21,Descriptors!$B$5:$B$53,0))</f>
        <v>-15.080159999999999</v>
      </c>
      <c r="W21">
        <f>$W$3*INDEX(Descriptors!X$5:X$53,MATCH(SingleSite_QSAR1!$A21,Descriptors!$B$5:$B$53,0))</f>
        <v>-9.9929880000000004</v>
      </c>
      <c r="X21">
        <f>$X$3*INDEX(Descriptors!Y$5:Y$53,MATCH(SingleSite_QSAR1!$A21,Descriptors!$B$5:$B$53,0))</f>
        <v>7.8242760000000002</v>
      </c>
      <c r="Y21">
        <f>$Y$3*INDEX(Descriptors!AA$5:AA$53,MATCH(SingleSite_QSAR1!$A21,Descriptors!$B$5:$B$53,0))</f>
        <v>22.085250000000002</v>
      </c>
      <c r="Z21">
        <f>$Z$3*INDEX(Descriptors!AB$5:AB$53,MATCH(SingleSite_QSAR1!$A21,Descriptors!$B$5:$B$53,0))</f>
        <v>-1.6648239999999999</v>
      </c>
      <c r="AA21">
        <f>$AA$3*INDEX(Descriptors!P$5:P$53,MATCH(SingleSite_QSAR1!$A21,Descriptors!$B$5:$B$53,0))</f>
        <v>2.895</v>
      </c>
      <c r="AB21">
        <f>$AB$3*INDEX(Descriptors!Q$5:Q$53,MATCH(SingleSite_QSAR1!$A21,Descriptors!$B$5:$B$53,0))</f>
        <v>-1.4559600000000001</v>
      </c>
      <c r="AC21">
        <f>$AC$3*INDEX(Descriptors!R$5:R$53,MATCH(SingleSite_QSAR1!$A21,Descriptors!$B$5:$B$53,0))</f>
        <v>-0.63168000000000002</v>
      </c>
      <c r="AD21">
        <f>$AD$3*INDEX(Descriptors!AC$5:AC$53,MATCH(SingleSite_QSAR1!$A21,Descriptors!$B$5:$B$53,0))</f>
        <v>-1.62</v>
      </c>
    </row>
    <row r="22" spans="1:30" x14ac:dyDescent="0.3">
      <c r="A22" t="s">
        <v>164</v>
      </c>
      <c r="B22" t="s">
        <v>165</v>
      </c>
      <c r="C22" s="44" t="s">
        <v>166</v>
      </c>
      <c r="D22" t="s">
        <v>167</v>
      </c>
      <c r="E22" s="4" t="s">
        <v>421</v>
      </c>
      <c r="G22" s="10">
        <v>15.555555555555555</v>
      </c>
      <c r="H22" t="s">
        <v>159</v>
      </c>
      <c r="I22">
        <v>-1.2875738076726682</v>
      </c>
      <c r="J22" s="10">
        <f t="shared" si="0"/>
        <v>-6.2875738076726684</v>
      </c>
      <c r="L22" s="10">
        <f t="shared" si="3"/>
        <v>-5.0204369999999994</v>
      </c>
      <c r="M22">
        <f t="shared" si="1"/>
        <v>9.5403212743382692E-6</v>
      </c>
      <c r="N22">
        <f t="shared" si="2"/>
        <v>0.84090845385003643</v>
      </c>
      <c r="O22" s="10">
        <f t="shared" si="6"/>
        <v>20.181802892400874</v>
      </c>
      <c r="P22" s="10" t="s">
        <v>126</v>
      </c>
      <c r="R22">
        <f t="shared" si="4"/>
        <v>-2.0436999999998928E-2</v>
      </c>
      <c r="S22">
        <f>$S$3*INDEX(Descriptors!I$5:I$53,MATCH(SingleSite_QSAR1!$A22,Descriptors!$B$5:$B$53,0))</f>
        <v>9.8531200000000005</v>
      </c>
      <c r="T22">
        <f>$T$3*INDEX(Descriptors!J$5:J$53,MATCH(SingleSite_QSAR1!$A22,Descriptors!$B$5:$B$53,0))</f>
        <v>-4.1311800000000005</v>
      </c>
      <c r="U22">
        <f>$U$3*INDEX(Descriptors!S$5:S$53,MATCH(SingleSite_QSAR1!$A22,Descriptors!$B$5:$B$53,0))</f>
        <v>-6.2962199999999999</v>
      </c>
      <c r="V22">
        <f>$V$3*INDEX(Descriptors!O$5:O$53,MATCH(SingleSite_QSAR1!$A22,Descriptors!$B$5:$B$53,0))</f>
        <v>-15.934559999999999</v>
      </c>
      <c r="W22">
        <f>$W$3*INDEX(Descriptors!X$5:X$53,MATCH(SingleSite_QSAR1!$A22,Descriptors!$B$5:$B$53,0))</f>
        <v>-8.2136610000000001</v>
      </c>
      <c r="X22">
        <f>$X$3*INDEX(Descriptors!Y$5:Y$53,MATCH(SingleSite_QSAR1!$A22,Descriptors!$B$5:$B$53,0))</f>
        <v>6.6420000000000003</v>
      </c>
      <c r="Y22">
        <f>$Y$3*INDEX(Descriptors!AA$5:AA$53,MATCH(SingleSite_QSAR1!$A22,Descriptors!$B$5:$B$53,0))</f>
        <v>21.908568000000002</v>
      </c>
      <c r="Z22">
        <f>$Z$3*INDEX(Descriptors!AB$5:AB$53,MATCH(SingleSite_QSAR1!$A22,Descriptors!$B$5:$B$53,0))</f>
        <v>-1.6648239999999999</v>
      </c>
      <c r="AA22">
        <f>$AA$3*INDEX(Descriptors!P$5:P$53,MATCH(SingleSite_QSAR1!$A22,Descriptors!$B$5:$B$53,0))</f>
        <v>0.3024</v>
      </c>
      <c r="AB22">
        <f>$AB$3*INDEX(Descriptors!Q$5:Q$53,MATCH(SingleSite_QSAR1!$A22,Descriptors!$B$5:$B$53,0))</f>
        <v>4.4219999999999995E-2</v>
      </c>
      <c r="AC22">
        <f>$AC$3*INDEX(Descriptors!R$5:R$53,MATCH(SingleSite_QSAR1!$A22,Descriptors!$B$5:$B$53,0))</f>
        <v>-0.37130000000000002</v>
      </c>
      <c r="AD22">
        <f>$AD$3*INDEX(Descriptors!AC$5:AC$53,MATCH(SingleSite_QSAR1!$A22,Descriptors!$B$5:$B$53,0))</f>
        <v>0</v>
      </c>
    </row>
    <row r="23" spans="1:30" x14ac:dyDescent="0.3">
      <c r="A23" t="s">
        <v>168</v>
      </c>
      <c r="B23" t="s">
        <v>169</v>
      </c>
      <c r="C23" s="44" t="s">
        <v>166</v>
      </c>
      <c r="D23" s="50" t="s">
        <v>170</v>
      </c>
      <c r="E23" s="4" t="s">
        <v>421</v>
      </c>
      <c r="G23" s="10">
        <v>41.874999999999986</v>
      </c>
      <c r="H23" t="s">
        <v>159</v>
      </c>
      <c r="I23">
        <v>-1.7176431014786564</v>
      </c>
      <c r="J23" s="10">
        <f t="shared" si="0"/>
        <v>-6.7176431014786564</v>
      </c>
      <c r="L23" s="10">
        <f t="shared" si="3"/>
        <v>-5.484587999999996</v>
      </c>
      <c r="M23">
        <f t="shared" si="1"/>
        <v>3.2765137890247472E-6</v>
      </c>
      <c r="N23">
        <f t="shared" si="2"/>
        <v>2.4484978024231991</v>
      </c>
      <c r="O23" s="10">
        <f t="shared" si="6"/>
        <v>58.763947258156776</v>
      </c>
      <c r="P23" s="10" t="s">
        <v>126</v>
      </c>
      <c r="R23">
        <f t="shared" si="4"/>
        <v>-0.48458799999999624</v>
      </c>
      <c r="S23">
        <f>$S$3*INDEX(Descriptors!I$5:I$53,MATCH(SingleSite_QSAR1!$A23,Descriptors!$B$5:$B$53,0))</f>
        <v>9.8531200000000005</v>
      </c>
      <c r="T23">
        <f>$T$3*INDEX(Descriptors!J$5:J$53,MATCH(SingleSite_QSAR1!$A23,Descriptors!$B$5:$B$53,0))</f>
        <v>-4.1311800000000005</v>
      </c>
      <c r="U23">
        <f>$U$3*INDEX(Descriptors!S$5:S$53,MATCH(SingleSite_QSAR1!$A23,Descriptors!$B$5:$B$53,0))</f>
        <v>-6.5715300000000001</v>
      </c>
      <c r="V23">
        <f>$V$3*INDEX(Descriptors!O$5:O$53,MATCH(SingleSite_QSAR1!$A23,Descriptors!$B$5:$B$53,0))</f>
        <v>-15.934559999999999</v>
      </c>
      <c r="W23">
        <f>$W$3*INDEX(Descriptors!X$5:X$53,MATCH(SingleSite_QSAR1!$A23,Descriptors!$B$5:$B$53,0))</f>
        <v>-9.489744</v>
      </c>
      <c r="X23">
        <f>$X$3*INDEX(Descriptors!Y$5:Y$53,MATCH(SingleSite_QSAR1!$A23,Descriptors!$B$5:$B$53,0))</f>
        <v>7.4722500000000007</v>
      </c>
      <c r="Y23">
        <f>$Y$3*INDEX(Descriptors!AA$5:AA$53,MATCH(SingleSite_QSAR1!$A23,Descriptors!$B$5:$B$53,0))</f>
        <v>22.165559999999999</v>
      </c>
      <c r="Z23">
        <f>$Z$3*INDEX(Descriptors!AB$5:AB$53,MATCH(SingleSite_QSAR1!$A23,Descriptors!$B$5:$B$53,0))</f>
        <v>-1.6648239999999999</v>
      </c>
      <c r="AA23">
        <f>$AA$3*INDEX(Descriptors!P$5:P$53,MATCH(SingleSite_QSAR1!$A23,Descriptors!$B$5:$B$53,0))</f>
        <v>0.3024</v>
      </c>
      <c r="AB23">
        <f>$AB$3*INDEX(Descriptors!Q$5:Q$53,MATCH(SingleSite_QSAR1!$A23,Descriptors!$B$5:$B$53,0))</f>
        <v>4.4219999999999995E-2</v>
      </c>
      <c r="AC23">
        <f>$AC$3*INDEX(Descriptors!R$5:R$53,MATCH(SingleSite_QSAR1!$A23,Descriptors!$B$5:$B$53,0))</f>
        <v>-0.37130000000000002</v>
      </c>
      <c r="AD23">
        <f>$AD$3*INDEX(Descriptors!AC$5:AC$53,MATCH(SingleSite_QSAR1!$A23,Descriptors!$B$5:$B$53,0))</f>
        <v>0</v>
      </c>
    </row>
    <row r="24" spans="1:30" x14ac:dyDescent="0.3">
      <c r="A24" t="s">
        <v>171</v>
      </c>
      <c r="B24" t="s">
        <v>172</v>
      </c>
      <c r="C24" s="44" t="s">
        <v>173</v>
      </c>
      <c r="D24" t="s">
        <v>174</v>
      </c>
      <c r="E24" s="4" t="s">
        <v>421</v>
      </c>
      <c r="G24" s="10">
        <v>5.5555555555555545</v>
      </c>
      <c r="H24" t="s">
        <v>159</v>
      </c>
      <c r="I24">
        <v>-0.84041577633044884</v>
      </c>
      <c r="J24" s="10">
        <f t="shared" si="0"/>
        <v>-5.8404157763304489</v>
      </c>
      <c r="L24" s="10">
        <f t="shared" si="3"/>
        <v>-4.7458250000000053</v>
      </c>
      <c r="M24">
        <f t="shared" si="1"/>
        <v>1.7954569647647217E-5</v>
      </c>
      <c r="N24">
        <f t="shared" si="2"/>
        <v>0.44682423302124008</v>
      </c>
      <c r="O24" s="10">
        <f t="shared" si="6"/>
        <v>10.723781592509763</v>
      </c>
      <c r="P24" s="10" t="s">
        <v>126</v>
      </c>
      <c r="R24">
        <f t="shared" si="4"/>
        <v>0.25417499999999515</v>
      </c>
      <c r="S24">
        <f>$S$3*INDEX(Descriptors!I$5:I$53,MATCH(SingleSite_QSAR1!$A24,Descriptors!$B$5:$B$53,0))</f>
        <v>9.8662399999999995</v>
      </c>
      <c r="T24">
        <f>$T$3*INDEX(Descriptors!J$5:J$53,MATCH(SingleSite_QSAR1!$A24,Descriptors!$B$5:$B$53,0))</f>
        <v>-4.1311800000000005</v>
      </c>
      <c r="U24">
        <f>$U$3*INDEX(Descriptors!S$5:S$53,MATCH(SingleSite_QSAR1!$A24,Descriptors!$B$5:$B$53,0))</f>
        <v>-5.8812600000000002</v>
      </c>
      <c r="V24">
        <f>$V$3*INDEX(Descriptors!O$5:O$53,MATCH(SingleSite_QSAR1!$A24,Descriptors!$B$5:$B$53,0))</f>
        <v>-15.934559999999999</v>
      </c>
      <c r="W24">
        <f>$W$3*INDEX(Descriptors!X$5:X$53,MATCH(SingleSite_QSAR1!$A24,Descriptors!$B$5:$B$53,0))</f>
        <v>-9.6874470000000006</v>
      </c>
      <c r="X24">
        <f>$X$3*INDEX(Descriptors!Y$5:Y$53,MATCH(SingleSite_QSAR1!$A24,Descriptors!$B$5:$B$53,0))</f>
        <v>7.6250159999999996</v>
      </c>
      <c r="Y24">
        <f>$Y$3*INDEX(Descriptors!AA$5:AA$53,MATCH(SingleSite_QSAR1!$A24,Descriptors!$B$5:$B$53,0))</f>
        <v>22.24587</v>
      </c>
      <c r="Z24">
        <f>$Z$3*INDEX(Descriptors!AB$5:AB$53,MATCH(SingleSite_QSAR1!$A24,Descriptors!$B$5:$B$53,0))</f>
        <v>-1.6648239999999999</v>
      </c>
      <c r="AA24">
        <f>$AA$3*INDEX(Descriptors!P$5:P$53,MATCH(SingleSite_QSAR1!$A24,Descriptors!$B$5:$B$53,0))</f>
        <v>0.3024</v>
      </c>
      <c r="AB24">
        <f>$AB$3*INDEX(Descriptors!Q$5:Q$53,MATCH(SingleSite_QSAR1!$A24,Descriptors!$B$5:$B$53,0))</f>
        <v>4.4219999999999995E-2</v>
      </c>
      <c r="AC24">
        <f>$AC$3*INDEX(Descriptors!R$5:R$53,MATCH(SingleSite_QSAR1!$A24,Descriptors!$B$5:$B$53,0))</f>
        <v>-0.37130000000000002</v>
      </c>
      <c r="AD24">
        <f>$AD$3*INDEX(Descriptors!AC$5:AC$53,MATCH(SingleSite_QSAR1!$A24,Descriptors!$B$5:$B$53,0))</f>
        <v>0</v>
      </c>
    </row>
    <row r="25" spans="1:30" x14ac:dyDescent="0.3">
      <c r="A25" t="s">
        <v>175</v>
      </c>
      <c r="B25" t="s">
        <v>176</v>
      </c>
      <c r="C25" s="44" t="s">
        <v>173</v>
      </c>
      <c r="D25" t="s">
        <v>177</v>
      </c>
      <c r="E25" s="4" t="s">
        <v>421</v>
      </c>
      <c r="G25" s="10">
        <v>1.3680555555555554</v>
      </c>
      <c r="H25" t="s">
        <v>159</v>
      </c>
      <c r="I25">
        <v>-0.23179201550009815</v>
      </c>
      <c r="J25" s="10">
        <f t="shared" si="0"/>
        <v>-5.2317920155000985</v>
      </c>
      <c r="L25" s="10">
        <f t="shared" si="3"/>
        <v>-4.2207249999999963</v>
      </c>
      <c r="M25">
        <f t="shared" si="1"/>
        <v>6.0155452779456048E-5</v>
      </c>
      <c r="N25">
        <f t="shared" si="2"/>
        <v>0.13336341829973253</v>
      </c>
      <c r="O25" s="10">
        <f t="shared" si="6"/>
        <v>3.2007220391935807</v>
      </c>
      <c r="P25" s="10" t="s">
        <v>126</v>
      </c>
      <c r="R25">
        <f t="shared" si="4"/>
        <v>0.77927500000000416</v>
      </c>
      <c r="S25">
        <f>$S$3*INDEX(Descriptors!I$5:I$53,MATCH(SingleSite_QSAR1!$A25,Descriptors!$B$5:$B$53,0))</f>
        <v>9.8793600000000001</v>
      </c>
      <c r="T25">
        <f>$T$3*INDEX(Descriptors!J$5:J$53,MATCH(SingleSite_QSAR1!$A25,Descriptors!$B$5:$B$53,0))</f>
        <v>-4.1311800000000005</v>
      </c>
      <c r="U25">
        <f>$U$3*INDEX(Descriptors!S$5:S$53,MATCH(SingleSite_QSAR1!$A25,Descriptors!$B$5:$B$53,0))</f>
        <v>-5.2069500000000009</v>
      </c>
      <c r="V25">
        <f>$V$3*INDEX(Descriptors!O$5:O$53,MATCH(SingleSite_QSAR1!$A25,Descriptors!$B$5:$B$53,0))</f>
        <v>-15.934559999999999</v>
      </c>
      <c r="W25">
        <f>$W$3*INDEX(Descriptors!X$5:X$53,MATCH(SingleSite_QSAR1!$A25,Descriptors!$B$5:$B$53,0))</f>
        <v>-10.082853</v>
      </c>
      <c r="X25">
        <f>$X$3*INDEX(Descriptors!Y$5:Y$53,MATCH(SingleSite_QSAR1!$A25,Descriptors!$B$5:$B$53,0))</f>
        <v>7.7777820000000011</v>
      </c>
      <c r="Y25">
        <f>$Y$3*INDEX(Descriptors!AA$5:AA$53,MATCH(SingleSite_QSAR1!$A25,Descriptors!$B$5:$B$53,0))</f>
        <v>22.326180000000001</v>
      </c>
      <c r="Z25">
        <f>$Z$3*INDEX(Descriptors!AB$5:AB$53,MATCH(SingleSite_QSAR1!$A25,Descriptors!$B$5:$B$53,0))</f>
        <v>-1.6648239999999999</v>
      </c>
      <c r="AA25">
        <f>$AA$3*INDEX(Descriptors!P$5:P$53,MATCH(SingleSite_QSAR1!$A25,Descriptors!$B$5:$B$53,0))</f>
        <v>0.3024</v>
      </c>
      <c r="AB25">
        <f>$AB$3*INDEX(Descriptors!Q$5:Q$53,MATCH(SingleSite_QSAR1!$A25,Descriptors!$B$5:$B$53,0))</f>
        <v>4.4219999999999995E-2</v>
      </c>
      <c r="AC25">
        <f>$AC$3*INDEX(Descriptors!R$5:R$53,MATCH(SingleSite_QSAR1!$A25,Descriptors!$B$5:$B$53,0))</f>
        <v>-0.37130000000000002</v>
      </c>
      <c r="AD25">
        <f>$AD$3*INDEX(Descriptors!AC$5:AC$53,MATCH(SingleSite_QSAR1!$A25,Descriptors!$B$5:$B$53,0))</f>
        <v>0</v>
      </c>
    </row>
    <row r="26" spans="1:30" x14ac:dyDescent="0.3">
      <c r="A26" t="s">
        <v>178</v>
      </c>
      <c r="B26" t="s">
        <v>179</v>
      </c>
      <c r="C26" s="44" t="s">
        <v>173</v>
      </c>
      <c r="D26" s="37" t="s">
        <v>125</v>
      </c>
      <c r="E26" t="s">
        <v>416</v>
      </c>
      <c r="G26" s="10">
        <v>10.666666666666664</v>
      </c>
      <c r="H26" t="s">
        <v>126</v>
      </c>
      <c r="I26">
        <v>0.25649423667760762</v>
      </c>
      <c r="J26" s="10">
        <f t="shared" si="0"/>
        <v>-4.7435057633223927</v>
      </c>
      <c r="L26" s="10">
        <f t="shared" si="3"/>
        <v>-3.7474949999999985</v>
      </c>
      <c r="M26">
        <f t="shared" si="1"/>
        <v>1.7885661206176788E-4</v>
      </c>
      <c r="N26">
        <f t="shared" si="2"/>
        <v>4.4854572160104605E-2</v>
      </c>
      <c r="O26" s="10">
        <f>N26*1440</f>
        <v>64.590583910550635</v>
      </c>
      <c r="P26" s="10" t="s">
        <v>134</v>
      </c>
      <c r="R26">
        <f t="shared" si="4"/>
        <v>1.2525050000000015</v>
      </c>
      <c r="S26">
        <f>$S$3*INDEX(Descriptors!I$5:I$53,MATCH(SingleSite_QSAR1!$A26,Descriptors!$B$5:$B$53,0))</f>
        <v>9.8924800000000008</v>
      </c>
      <c r="T26">
        <f>$T$3*INDEX(Descriptors!J$5:J$53,MATCH(SingleSite_QSAR1!$A26,Descriptors!$B$5:$B$53,0))</f>
        <v>-4.1311800000000005</v>
      </c>
      <c r="U26">
        <f>$U$3*INDEX(Descriptors!S$5:S$53,MATCH(SingleSite_QSAR1!$A26,Descriptors!$B$5:$B$53,0))</f>
        <v>-4.5845100000000008</v>
      </c>
      <c r="V26">
        <f>$V$3*INDEX(Descriptors!O$5:O$53,MATCH(SingleSite_QSAR1!$A26,Descriptors!$B$5:$B$53,0))</f>
        <v>-15.934559999999999</v>
      </c>
      <c r="W26">
        <f>$W$3*INDEX(Descriptors!X$5:X$53,MATCH(SingleSite_QSAR1!$A26,Descriptors!$B$5:$B$53,0))</f>
        <v>-10.478259</v>
      </c>
      <c r="X26">
        <f>$X$3*INDEX(Descriptors!Y$5:Y$53,MATCH(SingleSite_QSAR1!$A26,Descriptors!$B$5:$B$53,0))</f>
        <v>7.9305479999999999</v>
      </c>
      <c r="Y26">
        <f>$Y$3*INDEX(Descriptors!AA$5:AA$53,MATCH(SingleSite_QSAR1!$A26,Descriptors!$B$5:$B$53,0))</f>
        <v>22.406490000000002</v>
      </c>
      <c r="Z26">
        <f>$Z$3*INDEX(Descriptors!AB$5:AB$53,MATCH(SingleSite_QSAR1!$A26,Descriptors!$B$5:$B$53,0))</f>
        <v>-1.6648239999999999</v>
      </c>
      <c r="AA26">
        <f>$AA$3*INDEX(Descriptors!P$5:P$53,MATCH(SingleSite_QSAR1!$A26,Descriptors!$B$5:$B$53,0))</f>
        <v>0.3024</v>
      </c>
      <c r="AB26">
        <f>$AB$3*INDEX(Descriptors!Q$5:Q$53,MATCH(SingleSite_QSAR1!$A26,Descriptors!$B$5:$B$53,0))</f>
        <v>4.4219999999999995E-2</v>
      </c>
      <c r="AC26">
        <f>$AC$3*INDEX(Descriptors!R$5:R$53,MATCH(SingleSite_QSAR1!$A26,Descriptors!$B$5:$B$53,0))</f>
        <v>-0.37130000000000002</v>
      </c>
      <c r="AD26">
        <f>$AD$3*INDEX(Descriptors!AC$5:AC$53,MATCH(SingleSite_QSAR1!$A26,Descriptors!$B$5:$B$53,0))</f>
        <v>0</v>
      </c>
    </row>
    <row r="27" spans="1:30" x14ac:dyDescent="0.3">
      <c r="A27" t="s">
        <v>178</v>
      </c>
      <c r="B27" t="s">
        <v>179</v>
      </c>
      <c r="C27" s="44" t="s">
        <v>173</v>
      </c>
      <c r="D27" s="37" t="s">
        <v>125</v>
      </c>
      <c r="E27" t="s">
        <v>416</v>
      </c>
      <c r="G27" s="10">
        <v>10.186666666666664</v>
      </c>
      <c r="H27" t="s">
        <v>126</v>
      </c>
      <c r="I27">
        <v>0.27649086509386128</v>
      </c>
      <c r="J27" s="10">
        <f t="shared" si="0"/>
        <v>-4.7235091349061387</v>
      </c>
      <c r="L27" s="10">
        <f t="shared" si="3"/>
        <v>-3.7474949999999985</v>
      </c>
      <c r="M27">
        <f t="shared" si="1"/>
        <v>1.7885661206176788E-4</v>
      </c>
      <c r="N27">
        <f t="shared" si="2"/>
        <v>4.4854572160104605E-2</v>
      </c>
      <c r="O27" s="10">
        <f>N27*1440</f>
        <v>64.590583910550635</v>
      </c>
      <c r="P27" s="10" t="s">
        <v>134</v>
      </c>
      <c r="R27">
        <f t="shared" si="4"/>
        <v>1.2525050000000015</v>
      </c>
      <c r="S27">
        <f>$S$3*INDEX(Descriptors!I$5:I$53,MATCH(SingleSite_QSAR1!$A27,Descriptors!$B$5:$B$53,0))</f>
        <v>9.8924800000000008</v>
      </c>
      <c r="T27">
        <f>$T$3*INDEX(Descriptors!J$5:J$53,MATCH(SingleSite_QSAR1!$A27,Descriptors!$B$5:$B$53,0))</f>
        <v>-4.1311800000000005</v>
      </c>
      <c r="U27">
        <f>$U$3*INDEX(Descriptors!S$5:S$53,MATCH(SingleSite_QSAR1!$A27,Descriptors!$B$5:$B$53,0))</f>
        <v>-4.5845100000000008</v>
      </c>
      <c r="V27">
        <f>$V$3*INDEX(Descriptors!O$5:O$53,MATCH(SingleSite_QSAR1!$A27,Descriptors!$B$5:$B$53,0))</f>
        <v>-15.934559999999999</v>
      </c>
      <c r="W27">
        <f>$W$3*INDEX(Descriptors!X$5:X$53,MATCH(SingleSite_QSAR1!$A27,Descriptors!$B$5:$B$53,0))</f>
        <v>-10.478259</v>
      </c>
      <c r="X27">
        <f>$X$3*INDEX(Descriptors!Y$5:Y$53,MATCH(SingleSite_QSAR1!$A27,Descriptors!$B$5:$B$53,0))</f>
        <v>7.9305479999999999</v>
      </c>
      <c r="Y27">
        <f>$Y$3*INDEX(Descriptors!AA$5:AA$53,MATCH(SingleSite_QSAR1!$A27,Descriptors!$B$5:$B$53,0))</f>
        <v>22.406490000000002</v>
      </c>
      <c r="Z27">
        <f>$Z$3*INDEX(Descriptors!AB$5:AB$53,MATCH(SingleSite_QSAR1!$A27,Descriptors!$B$5:$B$53,0))</f>
        <v>-1.6648239999999999</v>
      </c>
      <c r="AA27">
        <f>$AA$3*INDEX(Descriptors!P$5:P$53,MATCH(SingleSite_QSAR1!$A27,Descriptors!$B$5:$B$53,0))</f>
        <v>0.3024</v>
      </c>
      <c r="AB27">
        <f>$AB$3*INDEX(Descriptors!Q$5:Q$53,MATCH(SingleSite_QSAR1!$A27,Descriptors!$B$5:$B$53,0))</f>
        <v>4.4219999999999995E-2</v>
      </c>
      <c r="AC27">
        <f>$AC$3*INDEX(Descriptors!R$5:R$53,MATCH(SingleSite_QSAR1!$A27,Descriptors!$B$5:$B$53,0))</f>
        <v>-0.37130000000000002</v>
      </c>
      <c r="AD27">
        <f>$AD$3*INDEX(Descriptors!AC$5:AC$53,MATCH(SingleSite_QSAR1!$A27,Descriptors!$B$5:$B$53,0))</f>
        <v>0</v>
      </c>
    </row>
    <row r="28" spans="1:30" x14ac:dyDescent="0.3">
      <c r="A28" t="s">
        <v>180</v>
      </c>
      <c r="B28" t="s">
        <v>181</v>
      </c>
      <c r="C28" s="38" t="s">
        <v>182</v>
      </c>
      <c r="D28" s="41" t="s">
        <v>183</v>
      </c>
      <c r="E28" t="s">
        <v>417</v>
      </c>
      <c r="G28" s="10">
        <v>1.8666666666666667</v>
      </c>
      <c r="H28" t="s">
        <v>159</v>
      </c>
      <c r="I28">
        <v>-0.36675505372029288</v>
      </c>
      <c r="J28" s="10">
        <f t="shared" si="0"/>
        <v>-5.3667550537202926</v>
      </c>
      <c r="L28" s="10">
        <f t="shared" si="3"/>
        <v>-6.399148999999996</v>
      </c>
      <c r="M28">
        <f t="shared" si="1"/>
        <v>3.9888802631356464E-7</v>
      </c>
      <c r="N28">
        <f t="shared" si="2"/>
        <v>20.112252769728197</v>
      </c>
      <c r="O28" s="10">
        <f>N28</f>
        <v>20.112252769728197</v>
      </c>
      <c r="P28" s="10" t="s">
        <v>159</v>
      </c>
      <c r="R28">
        <f t="shared" si="4"/>
        <v>-1.3991489999999955</v>
      </c>
      <c r="S28">
        <f>$S$3*INDEX(Descriptors!I$5:I$53,MATCH(SingleSite_QSAR1!$A28,Descriptors!$B$5:$B$53,0))</f>
        <v>8.8953600000000002</v>
      </c>
      <c r="T28">
        <f>$T$3*INDEX(Descriptors!J$5:J$53,MATCH(SingleSite_QSAR1!$A28,Descriptors!$B$5:$B$53,0))</f>
        <v>-5.0126400000000002</v>
      </c>
      <c r="U28">
        <f>$U$3*INDEX(Descriptors!S$5:S$53,MATCH(SingleSite_QSAR1!$A28,Descriptors!$B$5:$B$53,0))</f>
        <v>-6.2882400000000001</v>
      </c>
      <c r="V28">
        <f>$V$3*INDEX(Descriptors!O$5:O$53,MATCH(SingleSite_QSAR1!$A28,Descriptors!$B$5:$B$53,0))</f>
        <v>-14.439360000000001</v>
      </c>
      <c r="W28">
        <f>$W$3*INDEX(Descriptors!X$5:X$53,MATCH(SingleSite_QSAR1!$A28,Descriptors!$B$5:$B$53,0))</f>
        <v>-10.729880999999999</v>
      </c>
      <c r="X28">
        <f>$X$3*INDEX(Descriptors!Y$5:Y$53,MATCH(SingleSite_QSAR1!$A28,Descriptors!$B$5:$B$53,0))</f>
        <v>8.2294380000000018</v>
      </c>
      <c r="Y28">
        <f>$Y$3*INDEX(Descriptors!AA$5:AA$53,MATCH(SingleSite_QSAR1!$A28,Descriptors!$B$5:$B$53,0))</f>
        <v>21.282150000000001</v>
      </c>
      <c r="Z28">
        <f>$Z$3*INDEX(Descriptors!AB$5:AB$53,MATCH(SingleSite_QSAR1!$A28,Descriptors!$B$5:$B$53,0))</f>
        <v>-1.288896</v>
      </c>
      <c r="AA28">
        <f>$AA$3*INDEX(Descriptors!P$5:P$53,MATCH(SingleSite_QSAR1!$A28,Descriptors!$B$5:$B$53,0))</f>
        <v>-5.8199999999999995E-2</v>
      </c>
      <c r="AB28">
        <f>$AB$3*INDEX(Descriptors!Q$5:Q$53,MATCH(SingleSite_QSAR1!$A28,Descriptors!$B$5:$B$53,0))</f>
        <v>0.48971999999999999</v>
      </c>
      <c r="AC28">
        <f>$AC$3*INDEX(Descriptors!R$5:R$53,MATCH(SingleSite_QSAR1!$A28,Descriptors!$B$5:$B$53,0))</f>
        <v>-0.3196</v>
      </c>
      <c r="AD28">
        <f>$AD$3*INDEX(Descriptors!AC$5:AC$53,MATCH(SingleSite_QSAR1!$A28,Descriptors!$B$5:$B$53,0))</f>
        <v>0</v>
      </c>
    </row>
    <row r="29" spans="1:30" x14ac:dyDescent="0.3">
      <c r="A29" t="s">
        <v>180</v>
      </c>
      <c r="B29" t="s">
        <v>181</v>
      </c>
      <c r="C29" s="38" t="s">
        <v>182</v>
      </c>
      <c r="D29" s="41" t="s">
        <v>183</v>
      </c>
      <c r="E29" t="s">
        <v>417</v>
      </c>
      <c r="G29" s="10">
        <v>15.819709097820345</v>
      </c>
      <c r="H29" t="s">
        <v>159</v>
      </c>
      <c r="I29">
        <v>-1.2948867746047055</v>
      </c>
      <c r="J29" s="10">
        <f t="shared" si="0"/>
        <v>-6.2948867746047057</v>
      </c>
      <c r="L29" s="10">
        <f t="shared" si="3"/>
        <v>-6.399148999999996</v>
      </c>
      <c r="M29">
        <f t="shared" si="1"/>
        <v>3.9888802631356464E-7</v>
      </c>
      <c r="N29">
        <f t="shared" si="2"/>
        <v>20.112252769728197</v>
      </c>
      <c r="O29" s="10">
        <f t="shared" ref="O29:O36" si="7">N29</f>
        <v>20.112252769728197</v>
      </c>
      <c r="P29" s="10" t="s">
        <v>159</v>
      </c>
      <c r="R29">
        <f t="shared" si="4"/>
        <v>-1.3991489999999955</v>
      </c>
      <c r="S29">
        <f>$S$3*INDEX(Descriptors!I$5:I$53,MATCH(SingleSite_QSAR1!$A29,Descriptors!$B$5:$B$53,0))</f>
        <v>8.8953600000000002</v>
      </c>
      <c r="T29">
        <f>$T$3*INDEX(Descriptors!J$5:J$53,MATCH(SingleSite_QSAR1!$A29,Descriptors!$B$5:$B$53,0))</f>
        <v>-5.0126400000000002</v>
      </c>
      <c r="U29">
        <f>$U$3*INDEX(Descriptors!S$5:S$53,MATCH(SingleSite_QSAR1!$A29,Descriptors!$B$5:$B$53,0))</f>
        <v>-6.2882400000000001</v>
      </c>
      <c r="V29">
        <f>$V$3*INDEX(Descriptors!O$5:O$53,MATCH(SingleSite_QSAR1!$A29,Descriptors!$B$5:$B$53,0))</f>
        <v>-14.439360000000001</v>
      </c>
      <c r="W29">
        <f>$W$3*INDEX(Descriptors!X$5:X$53,MATCH(SingleSite_QSAR1!$A29,Descriptors!$B$5:$B$53,0))</f>
        <v>-10.729880999999999</v>
      </c>
      <c r="X29">
        <f>$X$3*INDEX(Descriptors!Y$5:Y$53,MATCH(SingleSite_QSAR1!$A29,Descriptors!$B$5:$B$53,0))</f>
        <v>8.2294380000000018</v>
      </c>
      <c r="Y29">
        <f>$Y$3*INDEX(Descriptors!AA$5:AA$53,MATCH(SingleSite_QSAR1!$A29,Descriptors!$B$5:$B$53,0))</f>
        <v>21.282150000000001</v>
      </c>
      <c r="Z29">
        <f>$Z$3*INDEX(Descriptors!AB$5:AB$53,MATCH(SingleSite_QSAR1!$A29,Descriptors!$B$5:$B$53,0))</f>
        <v>-1.288896</v>
      </c>
      <c r="AA29">
        <f>$AA$3*INDEX(Descriptors!P$5:P$53,MATCH(SingleSite_QSAR1!$A29,Descriptors!$B$5:$B$53,0))</f>
        <v>-5.8199999999999995E-2</v>
      </c>
      <c r="AB29">
        <f>$AB$3*INDEX(Descriptors!Q$5:Q$53,MATCH(SingleSite_QSAR1!$A29,Descriptors!$B$5:$B$53,0))</f>
        <v>0.48971999999999999</v>
      </c>
      <c r="AC29">
        <f>$AC$3*INDEX(Descriptors!R$5:R$53,MATCH(SingleSite_QSAR1!$A29,Descriptors!$B$5:$B$53,0))</f>
        <v>-0.3196</v>
      </c>
      <c r="AD29">
        <f>$AD$3*INDEX(Descriptors!AC$5:AC$53,MATCH(SingleSite_QSAR1!$A29,Descriptors!$B$5:$B$53,0))</f>
        <v>0</v>
      </c>
    </row>
    <row r="30" spans="1:30" x14ac:dyDescent="0.3">
      <c r="A30" t="s">
        <v>224</v>
      </c>
      <c r="B30" t="s">
        <v>225</v>
      </c>
      <c r="C30" t="s">
        <v>226</v>
      </c>
      <c r="D30" s="41" t="s">
        <v>227</v>
      </c>
      <c r="E30" t="s">
        <v>417</v>
      </c>
      <c r="G30" s="10">
        <v>8.4242142655072776</v>
      </c>
      <c r="H30" t="s">
        <v>159</v>
      </c>
      <c r="I30">
        <v>-1.021217685805875</v>
      </c>
      <c r="J30" s="10">
        <f t="shared" si="0"/>
        <v>-6.0212176858058752</v>
      </c>
      <c r="L30" s="10">
        <f t="shared" si="3"/>
        <v>-6.6779129999999949</v>
      </c>
      <c r="M30">
        <f t="shared" si="1"/>
        <v>2.0993603956704366E-7</v>
      </c>
      <c r="N30">
        <f t="shared" si="2"/>
        <v>38.214195278626207</v>
      </c>
      <c r="O30" s="10">
        <f t="shared" si="7"/>
        <v>38.214195278626207</v>
      </c>
      <c r="P30" s="10" t="s">
        <v>159</v>
      </c>
      <c r="R30">
        <f t="shared" si="4"/>
        <v>-1.6779129999999949</v>
      </c>
      <c r="S30">
        <f>$S$3*INDEX(Descriptors!I$5:I$53,MATCH(SingleSite_QSAR1!$A30,Descriptors!$B$5:$B$53,0))</f>
        <v>8.96096</v>
      </c>
      <c r="T30">
        <f>$T$3*INDEX(Descriptors!J$5:J$53,MATCH(SingleSite_QSAR1!$A30,Descriptors!$B$5:$B$53,0))</f>
        <v>-5.1506999999999996</v>
      </c>
      <c r="U30">
        <f>$U$3*INDEX(Descriptors!S$5:S$53,MATCH(SingleSite_QSAR1!$A30,Descriptors!$B$5:$B$53,0))</f>
        <v>-6.2882400000000001</v>
      </c>
      <c r="V30">
        <f>$V$3*INDEX(Descriptors!O$5:O$53,MATCH(SingleSite_QSAR1!$A30,Descriptors!$B$5:$B$53,0))</f>
        <v>-15.1656</v>
      </c>
      <c r="W30">
        <f>$W$3*INDEX(Descriptors!X$5:X$53,MATCH(SingleSite_QSAR1!$A30,Descriptors!$B$5:$B$53,0))</f>
        <v>-10.837719</v>
      </c>
      <c r="X30">
        <f>$X$3*INDEX(Descriptors!Y$5:Y$53,MATCH(SingleSite_QSAR1!$A30,Descriptors!$B$5:$B$53,0))</f>
        <v>8.2294380000000018</v>
      </c>
      <c r="Y30">
        <f>$Y$3*INDEX(Descriptors!AA$5:AA$53,MATCH(SingleSite_QSAR1!$A30,Descriptors!$B$5:$B$53,0))</f>
        <v>21.876444000000003</v>
      </c>
      <c r="Z30">
        <f>$Z$3*INDEX(Descriptors!AB$5:AB$53,MATCH(SingleSite_QSAR1!$A30,Descriptors!$B$5:$B$53,0))</f>
        <v>-1.288896</v>
      </c>
      <c r="AA30">
        <f>$AA$3*INDEX(Descriptors!P$5:P$53,MATCH(SingleSite_QSAR1!$A30,Descriptors!$B$5:$B$53,0))</f>
        <v>-7.4999999999999997E-2</v>
      </c>
      <c r="AB30">
        <f>$AB$3*INDEX(Descriptors!Q$5:Q$53,MATCH(SingleSite_QSAR1!$A30,Descriptors!$B$5:$B$53,0))</f>
        <v>0.44506000000000001</v>
      </c>
      <c r="AC30">
        <f>$AC$3*INDEX(Descriptors!R$5:R$53,MATCH(SingleSite_QSAR1!$A30,Descriptors!$B$5:$B$53,0))</f>
        <v>-0.22466</v>
      </c>
      <c r="AD30">
        <f>$AD$3*INDEX(Descriptors!AC$5:AC$53,MATCH(SingleSite_QSAR1!$A30,Descriptors!$B$5:$B$53,0))</f>
        <v>0</v>
      </c>
    </row>
    <row r="31" spans="1:30" x14ac:dyDescent="0.3">
      <c r="A31" t="s">
        <v>184</v>
      </c>
      <c r="B31" t="s">
        <v>185</v>
      </c>
      <c r="C31" s="38" t="s">
        <v>182</v>
      </c>
      <c r="D31" t="s">
        <v>186</v>
      </c>
      <c r="E31" t="s">
        <v>417</v>
      </c>
      <c r="G31">
        <v>4.2122314708695994</v>
      </c>
      <c r="H31" t="s">
        <v>159</v>
      </c>
      <c r="I31">
        <v>-0.72020050998691587</v>
      </c>
      <c r="J31" s="10">
        <f t="shared" si="0"/>
        <v>-5.720200509986916</v>
      </c>
      <c r="L31" s="10">
        <f t="shared" si="3"/>
        <v>-6.4482949999999963</v>
      </c>
      <c r="M31">
        <f t="shared" si="1"/>
        <v>3.5620909171596288E-7</v>
      </c>
      <c r="N31">
        <f t="shared" si="2"/>
        <v>22.521987783606278</v>
      </c>
      <c r="O31" s="10">
        <f t="shared" si="7"/>
        <v>22.521987783606278</v>
      </c>
      <c r="P31" s="10" t="s">
        <v>159</v>
      </c>
      <c r="R31">
        <f t="shared" si="4"/>
        <v>-1.4482949999999959</v>
      </c>
      <c r="S31">
        <f>$S$3*INDEX(Descriptors!I$5:I$53,MATCH(SingleSite_QSAR1!$A31,Descriptors!$B$5:$B$53,0))</f>
        <v>8.8953600000000002</v>
      </c>
      <c r="T31">
        <f>$T$3*INDEX(Descriptors!J$5:J$53,MATCH(SingleSite_QSAR1!$A31,Descriptors!$B$5:$B$53,0))</f>
        <v>-5.0126400000000002</v>
      </c>
      <c r="U31">
        <f>$U$3*INDEX(Descriptors!S$5:S$53,MATCH(SingleSite_QSAR1!$A31,Descriptors!$B$5:$B$53,0))</f>
        <v>-6.2882400000000001</v>
      </c>
      <c r="V31">
        <f>$V$3*INDEX(Descriptors!O$5:O$53,MATCH(SingleSite_QSAR1!$A31,Descriptors!$B$5:$B$53,0))</f>
        <v>-14.439360000000001</v>
      </c>
      <c r="W31">
        <f>$W$3*INDEX(Descriptors!X$5:X$53,MATCH(SingleSite_QSAR1!$A31,Descriptors!$B$5:$B$53,0))</f>
        <v>-10.837719</v>
      </c>
      <c r="X31">
        <f>$X$3*INDEX(Descriptors!Y$5:Y$53,MATCH(SingleSite_QSAR1!$A31,Descriptors!$B$5:$B$53,0))</f>
        <v>8.2560060000000011</v>
      </c>
      <c r="Y31">
        <f>$Y$3*INDEX(Descriptors!AA$5:AA$53,MATCH(SingleSite_QSAR1!$A31,Descriptors!$B$5:$B$53,0))</f>
        <v>21.314274000000001</v>
      </c>
      <c r="Z31">
        <f>$Z$3*INDEX(Descriptors!AB$5:AB$53,MATCH(SingleSite_QSAR1!$A31,Descriptors!$B$5:$B$53,0))</f>
        <v>-1.288896</v>
      </c>
      <c r="AA31">
        <f>$AA$3*INDEX(Descriptors!P$5:P$53,MATCH(SingleSite_QSAR1!$A31,Descriptors!$B$5:$B$53,0))</f>
        <v>-5.8199999999999995E-2</v>
      </c>
      <c r="AB31">
        <f>$AB$3*INDEX(Descriptors!Q$5:Q$53,MATCH(SingleSite_QSAR1!$A31,Descriptors!$B$5:$B$53,0))</f>
        <v>0.48971999999999999</v>
      </c>
      <c r="AC31">
        <f>$AC$3*INDEX(Descriptors!R$5:R$53,MATCH(SingleSite_QSAR1!$A31,Descriptors!$B$5:$B$53,0))</f>
        <v>-0.3196</v>
      </c>
      <c r="AD31">
        <f>$AD$3*INDEX(Descriptors!AC$5:AC$53,MATCH(SingleSite_QSAR1!$A31,Descriptors!$B$5:$B$53,0))</f>
        <v>0</v>
      </c>
    </row>
    <row r="32" spans="1:30" x14ac:dyDescent="0.3">
      <c r="A32" t="s">
        <v>184</v>
      </c>
      <c r="B32" t="s">
        <v>185</v>
      </c>
      <c r="C32" s="38" t="s">
        <v>182</v>
      </c>
      <c r="D32" t="s">
        <v>186</v>
      </c>
      <c r="E32" t="s">
        <v>417</v>
      </c>
      <c r="G32">
        <v>10.841269680819993</v>
      </c>
      <c r="H32" t="s">
        <v>159</v>
      </c>
      <c r="I32">
        <v>-1.1307684292341853</v>
      </c>
      <c r="J32" s="10">
        <f t="shared" si="0"/>
        <v>-6.1307684292341857</v>
      </c>
      <c r="L32" s="10">
        <f t="shared" si="3"/>
        <v>-6.4482949999999963</v>
      </c>
      <c r="M32">
        <f t="shared" si="1"/>
        <v>3.5620909171596288E-7</v>
      </c>
      <c r="N32">
        <f t="shared" si="2"/>
        <v>22.521987783606278</v>
      </c>
      <c r="O32" s="10">
        <f t="shared" si="7"/>
        <v>22.521987783606278</v>
      </c>
      <c r="P32" s="10" t="s">
        <v>159</v>
      </c>
      <c r="R32">
        <f t="shared" si="4"/>
        <v>-1.4482949999999959</v>
      </c>
      <c r="S32">
        <f>$S$3*INDEX(Descriptors!I$5:I$53,MATCH(SingleSite_QSAR1!$A32,Descriptors!$B$5:$B$53,0))</f>
        <v>8.8953600000000002</v>
      </c>
      <c r="T32">
        <f>$T$3*INDEX(Descriptors!J$5:J$53,MATCH(SingleSite_QSAR1!$A32,Descriptors!$B$5:$B$53,0))</f>
        <v>-5.0126400000000002</v>
      </c>
      <c r="U32">
        <f>$U$3*INDEX(Descriptors!S$5:S$53,MATCH(SingleSite_QSAR1!$A32,Descriptors!$B$5:$B$53,0))</f>
        <v>-6.2882400000000001</v>
      </c>
      <c r="V32">
        <f>$V$3*INDEX(Descriptors!O$5:O$53,MATCH(SingleSite_QSAR1!$A32,Descriptors!$B$5:$B$53,0))</f>
        <v>-14.439360000000001</v>
      </c>
      <c r="W32">
        <f>$W$3*INDEX(Descriptors!X$5:X$53,MATCH(SingleSite_QSAR1!$A32,Descriptors!$B$5:$B$53,0))</f>
        <v>-10.837719</v>
      </c>
      <c r="X32">
        <f>$X$3*INDEX(Descriptors!Y$5:Y$53,MATCH(SingleSite_QSAR1!$A32,Descriptors!$B$5:$B$53,0))</f>
        <v>8.2560060000000011</v>
      </c>
      <c r="Y32">
        <f>$Y$3*INDEX(Descriptors!AA$5:AA$53,MATCH(SingleSite_QSAR1!$A32,Descriptors!$B$5:$B$53,0))</f>
        <v>21.314274000000001</v>
      </c>
      <c r="Z32">
        <f>$Z$3*INDEX(Descriptors!AB$5:AB$53,MATCH(SingleSite_QSAR1!$A32,Descriptors!$B$5:$B$53,0))</f>
        <v>-1.288896</v>
      </c>
      <c r="AA32">
        <f>$AA$3*INDEX(Descriptors!P$5:P$53,MATCH(SingleSite_QSAR1!$A32,Descriptors!$B$5:$B$53,0))</f>
        <v>-5.8199999999999995E-2</v>
      </c>
      <c r="AB32">
        <f>$AB$3*INDEX(Descriptors!Q$5:Q$53,MATCH(SingleSite_QSAR1!$A32,Descriptors!$B$5:$B$53,0))</f>
        <v>0.48971999999999999</v>
      </c>
      <c r="AC32">
        <f>$AC$3*INDEX(Descriptors!R$5:R$53,MATCH(SingleSite_QSAR1!$A32,Descriptors!$B$5:$B$53,0))</f>
        <v>-0.3196</v>
      </c>
      <c r="AD32">
        <f>$AD$3*INDEX(Descriptors!AC$5:AC$53,MATCH(SingleSite_QSAR1!$A32,Descriptors!$B$5:$B$53,0))</f>
        <v>0</v>
      </c>
    </row>
    <row r="33" spans="1:30" x14ac:dyDescent="0.3">
      <c r="A33" t="s">
        <v>187</v>
      </c>
      <c r="B33" t="s">
        <v>188</v>
      </c>
      <c r="C33" s="38" t="s">
        <v>182</v>
      </c>
      <c r="D33" t="s">
        <v>189</v>
      </c>
      <c r="E33" t="s">
        <v>417</v>
      </c>
      <c r="G33" s="10">
        <v>94.486518895825554</v>
      </c>
      <c r="H33" t="s">
        <v>159</v>
      </c>
      <c r="I33">
        <v>-2.0710581302942868</v>
      </c>
      <c r="J33" s="10">
        <f t="shared" si="0"/>
        <v>-7.0710581302942863</v>
      </c>
      <c r="L33" s="10">
        <f t="shared" si="3"/>
        <v>-6.4568059999999949</v>
      </c>
      <c r="M33">
        <f t="shared" si="1"/>
        <v>3.4929631182333926E-7</v>
      </c>
      <c r="N33">
        <f t="shared" si="2"/>
        <v>22.96771119671569</v>
      </c>
      <c r="O33" s="10">
        <f t="shared" si="7"/>
        <v>22.96771119671569</v>
      </c>
      <c r="P33" s="10" t="s">
        <v>159</v>
      </c>
      <c r="R33">
        <f t="shared" si="4"/>
        <v>-1.4568059999999945</v>
      </c>
      <c r="S33">
        <f>$S$3*INDEX(Descriptors!I$5:I$53,MATCH(SingleSite_QSAR1!$A33,Descriptors!$B$5:$B$53,0))</f>
        <v>8.8953600000000002</v>
      </c>
      <c r="T33">
        <f>$T$3*INDEX(Descriptors!J$5:J$53,MATCH(SingleSite_QSAR1!$A33,Descriptors!$B$5:$B$53,0))</f>
        <v>-5.0126400000000002</v>
      </c>
      <c r="U33">
        <f>$U$3*INDEX(Descriptors!S$5:S$53,MATCH(SingleSite_QSAR1!$A33,Descriptors!$B$5:$B$53,0))</f>
        <v>-6.2882400000000001</v>
      </c>
      <c r="V33">
        <f>$V$3*INDEX(Descriptors!O$5:O$53,MATCH(SingleSite_QSAR1!$A33,Descriptors!$B$5:$B$53,0))</f>
        <v>-14.439360000000001</v>
      </c>
      <c r="W33">
        <f>$W$3*INDEX(Descriptors!X$5:X$53,MATCH(SingleSite_QSAR1!$A33,Descriptors!$B$5:$B$53,0))</f>
        <v>-10.891637999999999</v>
      </c>
      <c r="X33">
        <f>$X$3*INDEX(Descriptors!Y$5:Y$53,MATCH(SingleSite_QSAR1!$A33,Descriptors!$B$5:$B$53,0))</f>
        <v>8.2692900000000016</v>
      </c>
      <c r="Y33">
        <f>$Y$3*INDEX(Descriptors!AA$5:AA$53,MATCH(SingleSite_QSAR1!$A33,Descriptors!$B$5:$B$53,0))</f>
        <v>21.346398000000001</v>
      </c>
      <c r="Z33">
        <f>$Z$3*INDEX(Descriptors!AB$5:AB$53,MATCH(SingleSite_QSAR1!$A33,Descriptors!$B$5:$B$53,0))</f>
        <v>-1.288896</v>
      </c>
      <c r="AA33">
        <f>$AA$3*INDEX(Descriptors!P$5:P$53,MATCH(SingleSite_QSAR1!$A33,Descriptors!$B$5:$B$53,0))</f>
        <v>-5.8199999999999995E-2</v>
      </c>
      <c r="AB33">
        <f>$AB$3*INDEX(Descriptors!Q$5:Q$53,MATCH(SingleSite_QSAR1!$A33,Descriptors!$B$5:$B$53,0))</f>
        <v>0.48971999999999999</v>
      </c>
      <c r="AC33">
        <f>$AC$3*INDEX(Descriptors!R$5:R$53,MATCH(SingleSite_QSAR1!$A33,Descriptors!$B$5:$B$53,0))</f>
        <v>-0.3196</v>
      </c>
      <c r="AD33">
        <f>$AD$3*INDEX(Descriptors!AC$5:AC$53,MATCH(SingleSite_QSAR1!$A33,Descriptors!$B$5:$B$53,0))</f>
        <v>0</v>
      </c>
    </row>
    <row r="34" spans="1:30" x14ac:dyDescent="0.3">
      <c r="A34" s="2" t="s">
        <v>368</v>
      </c>
      <c r="B34" t="s">
        <v>190</v>
      </c>
      <c r="C34" s="39" t="s">
        <v>191</v>
      </c>
      <c r="D34" s="2" t="s">
        <v>192</v>
      </c>
      <c r="E34" t="s">
        <v>418</v>
      </c>
      <c r="G34" s="10">
        <v>5.9854334657164827</v>
      </c>
      <c r="H34" t="s">
        <v>223</v>
      </c>
      <c r="I34">
        <v>-3.4350767534233011</v>
      </c>
      <c r="J34" s="10">
        <f t="shared" si="0"/>
        <v>-8.4350767534233011</v>
      </c>
      <c r="L34" s="10">
        <f t="shared" si="3"/>
        <v>-6.2752129999999955</v>
      </c>
      <c r="M34">
        <f t="shared" si="1"/>
        <v>5.3062413546313584E-7</v>
      </c>
      <c r="N34">
        <f t="shared" si="2"/>
        <v>15.119057494499804</v>
      </c>
      <c r="O34" s="10">
        <f t="shared" si="7"/>
        <v>15.119057494499804</v>
      </c>
      <c r="P34" s="10" t="s">
        <v>159</v>
      </c>
      <c r="R34">
        <f t="shared" si="4"/>
        <v>-1.275212999999995</v>
      </c>
      <c r="S34">
        <f>$S$3*INDEX(Descriptors!I$5:I$53,MATCH(SingleSite_QSAR1!$A34,Descriptors!$B$5:$B$53,0))</f>
        <v>8.8953600000000002</v>
      </c>
      <c r="T34">
        <f>$T$3*INDEX(Descriptors!J$5:J$53,MATCH(SingleSite_QSAR1!$A34,Descriptors!$B$5:$B$53,0))</f>
        <v>-5.0126400000000002</v>
      </c>
      <c r="U34">
        <f>$U$3*INDEX(Descriptors!S$5:S$53,MATCH(SingleSite_QSAR1!$A34,Descriptors!$B$5:$B$53,0))</f>
        <v>-6.2004599999999996</v>
      </c>
      <c r="V34">
        <f>$V$3*INDEX(Descriptors!O$5:O$53,MATCH(SingleSite_QSAR1!$A34,Descriptors!$B$5:$B$53,0))</f>
        <v>-14.439360000000001</v>
      </c>
      <c r="W34">
        <f>$W$3*INDEX(Descriptors!X$5:X$53,MATCH(SingleSite_QSAR1!$A34,Descriptors!$B$5:$B$53,0))</f>
        <v>-10.873664999999999</v>
      </c>
      <c r="X34">
        <f>$X$3*INDEX(Descriptors!Y$5:Y$53,MATCH(SingleSite_QSAR1!$A34,Descriptors!$B$5:$B$53,0))</f>
        <v>8.3290680000000012</v>
      </c>
      <c r="Y34">
        <f>$Y$3*INDEX(Descriptors!AA$5:AA$53,MATCH(SingleSite_QSAR1!$A34,Descriptors!$B$5:$B$53,0))</f>
        <v>21.362460000000002</v>
      </c>
      <c r="Z34">
        <f>$Z$3*INDEX(Descriptors!AB$5:AB$53,MATCH(SingleSite_QSAR1!$A34,Descriptors!$B$5:$B$53,0))</f>
        <v>-1.288896</v>
      </c>
      <c r="AA34">
        <f>$AA$3*INDEX(Descriptors!P$5:P$53,MATCH(SingleSite_QSAR1!$A34,Descriptors!$B$5:$B$53,0))</f>
        <v>-5.8199999999999995E-2</v>
      </c>
      <c r="AB34">
        <f>$AB$3*INDEX(Descriptors!Q$5:Q$53,MATCH(SingleSite_QSAR1!$A34,Descriptors!$B$5:$B$53,0))</f>
        <v>0.48971999999999999</v>
      </c>
      <c r="AC34">
        <f>$AC$3*INDEX(Descriptors!R$5:R$53,MATCH(SingleSite_QSAR1!$A34,Descriptors!$B$5:$B$53,0))</f>
        <v>-0.3196</v>
      </c>
      <c r="AD34">
        <f>$AD$3*INDEX(Descriptors!AC$5:AC$53,MATCH(SingleSite_QSAR1!$A34,Descriptors!$B$5:$B$53,0))</f>
        <v>0</v>
      </c>
    </row>
    <row r="35" spans="1:30" x14ac:dyDescent="0.3">
      <c r="A35" t="s">
        <v>193</v>
      </c>
      <c r="B35" t="s">
        <v>194</v>
      </c>
      <c r="C35" s="38" t="s">
        <v>191</v>
      </c>
      <c r="D35" t="s">
        <v>195</v>
      </c>
      <c r="E35" t="s">
        <v>418</v>
      </c>
      <c r="G35" s="10">
        <v>346.1724579052443</v>
      </c>
      <c r="H35" t="s">
        <v>159</v>
      </c>
      <c r="I35">
        <v>-2.6349807931083289</v>
      </c>
      <c r="J35" s="10">
        <f t="shared" si="0"/>
        <v>-7.6349807931083289</v>
      </c>
      <c r="L35" s="10">
        <f t="shared" si="3"/>
        <v>-6.4047619999999998</v>
      </c>
      <c r="M35">
        <f t="shared" si="1"/>
        <v>3.9376580600602155E-7</v>
      </c>
      <c r="N35">
        <f t="shared" si="2"/>
        <v>20.37387881240689</v>
      </c>
      <c r="O35" s="10">
        <f t="shared" si="7"/>
        <v>20.37387881240689</v>
      </c>
      <c r="P35" s="10" t="s">
        <v>159</v>
      </c>
      <c r="R35">
        <f t="shared" si="4"/>
        <v>-1.4047619999999994</v>
      </c>
      <c r="S35">
        <f>$S$3*INDEX(Descriptors!I$5:I$53,MATCH(SingleSite_QSAR1!$A35,Descriptors!$B$5:$B$53,0))</f>
        <v>8.8953600000000002</v>
      </c>
      <c r="T35">
        <f>$T$3*INDEX(Descriptors!J$5:J$53,MATCH(SingleSite_QSAR1!$A35,Descriptors!$B$5:$B$53,0))</f>
        <v>-5.0126400000000002</v>
      </c>
      <c r="U35">
        <f>$U$3*INDEX(Descriptors!S$5:S$53,MATCH(SingleSite_QSAR1!$A35,Descriptors!$B$5:$B$53,0))</f>
        <v>-6.2004599999999996</v>
      </c>
      <c r="V35">
        <f>$V$3*INDEX(Descriptors!O$5:O$53,MATCH(SingleSite_QSAR1!$A35,Descriptors!$B$5:$B$53,0))</f>
        <v>-14.439360000000001</v>
      </c>
      <c r="W35">
        <f>$W$3*INDEX(Descriptors!X$5:X$53,MATCH(SingleSite_QSAR1!$A35,Descriptors!$B$5:$B$53,0))</f>
        <v>-11.107313999999999</v>
      </c>
      <c r="X35">
        <f>$X$3*INDEX(Descriptors!Y$5:Y$53,MATCH(SingleSite_QSAR1!$A35,Descriptors!$B$5:$B$53,0))</f>
        <v>8.368920000000001</v>
      </c>
      <c r="Y35">
        <f>$Y$3*INDEX(Descriptors!AA$5:AA$53,MATCH(SingleSite_QSAR1!$A35,Descriptors!$B$5:$B$53,0))</f>
        <v>21.426708000000001</v>
      </c>
      <c r="Z35">
        <f>$Z$3*INDEX(Descriptors!AB$5:AB$53,MATCH(SingleSite_QSAR1!$A35,Descriptors!$B$5:$B$53,0))</f>
        <v>-1.288896</v>
      </c>
      <c r="AA35">
        <f>$AA$3*INDEX(Descriptors!P$5:P$53,MATCH(SingleSite_QSAR1!$A35,Descriptors!$B$5:$B$53,0))</f>
        <v>-5.8199999999999995E-2</v>
      </c>
      <c r="AB35">
        <f>$AB$3*INDEX(Descriptors!Q$5:Q$53,MATCH(SingleSite_QSAR1!$A35,Descriptors!$B$5:$B$53,0))</f>
        <v>0.48971999999999999</v>
      </c>
      <c r="AC35">
        <f>$AC$3*INDEX(Descriptors!R$5:R$53,MATCH(SingleSite_QSAR1!$A35,Descriptors!$B$5:$B$53,0))</f>
        <v>-0.3196</v>
      </c>
      <c r="AD35">
        <f>$AD$3*INDEX(Descriptors!AC$5:AC$53,MATCH(SingleSite_QSAR1!$A35,Descriptors!$B$5:$B$53,0))</f>
        <v>0</v>
      </c>
    </row>
    <row r="36" spans="1:30" x14ac:dyDescent="0.3">
      <c r="A36" t="s">
        <v>328</v>
      </c>
      <c r="B36" t="s">
        <v>228</v>
      </c>
      <c r="C36" s="38" t="s">
        <v>191</v>
      </c>
      <c r="D36" t="s">
        <v>229</v>
      </c>
      <c r="E36" t="s">
        <v>418</v>
      </c>
      <c r="G36" s="10">
        <v>15.000000000000023</v>
      </c>
      <c r="H36" t="s">
        <v>159</v>
      </c>
      <c r="I36">
        <v>-1.2717795404894361</v>
      </c>
      <c r="J36" s="10">
        <f t="shared" si="0"/>
        <v>-6.2717795404894359</v>
      </c>
      <c r="L36" s="10">
        <f t="shared" si="3"/>
        <v>-6.4112779999999976</v>
      </c>
      <c r="M36">
        <f t="shared" si="1"/>
        <v>3.8790198320581177E-7</v>
      </c>
      <c r="N36">
        <f t="shared" si="2"/>
        <v>20.681865933590323</v>
      </c>
      <c r="O36" s="10">
        <f t="shared" si="7"/>
        <v>20.681865933590323</v>
      </c>
      <c r="P36" s="10" t="s">
        <v>159</v>
      </c>
      <c r="R36">
        <f t="shared" si="4"/>
        <v>-1.4112779999999971</v>
      </c>
      <c r="S36">
        <f>$S$3*INDEX(Descriptors!I$5:I$53,MATCH(SingleSite_QSAR1!$A36,Descriptors!$B$5:$B$53,0))</f>
        <v>8.8953600000000002</v>
      </c>
      <c r="T36">
        <f>$T$3*INDEX(Descriptors!J$5:J$53,MATCH(SingleSite_QSAR1!$A36,Descriptors!$B$5:$B$53,0))</f>
        <v>-5.0126400000000002</v>
      </c>
      <c r="U36">
        <f>$U$3*INDEX(Descriptors!S$5:S$53,MATCH(SingleSite_QSAR1!$A36,Descriptors!$B$5:$B$53,0))</f>
        <v>-6.2004599999999996</v>
      </c>
      <c r="V36">
        <f>$V$3*INDEX(Descriptors!O$5:O$53,MATCH(SingleSite_QSAR1!$A36,Descriptors!$B$5:$B$53,0))</f>
        <v>-14.439360000000001</v>
      </c>
      <c r="W36">
        <f>$W$3*INDEX(Descriptors!X$5:X$53,MATCH(SingleSite_QSAR1!$A36,Descriptors!$B$5:$B$53,0))</f>
        <v>-11.215152</v>
      </c>
      <c r="X36">
        <f>$X$3*INDEX(Descriptors!Y$5:Y$53,MATCH(SingleSite_QSAR1!$A36,Descriptors!$B$5:$B$53,0))</f>
        <v>8.4220560000000013</v>
      </c>
      <c r="Y36">
        <f>$Y$3*INDEX(Descriptors!AA$5:AA$53,MATCH(SingleSite_QSAR1!$A36,Descriptors!$B$5:$B$53,0))</f>
        <v>21.474894000000003</v>
      </c>
      <c r="Z36">
        <f>$Z$3*INDEX(Descriptors!AB$5:AB$53,MATCH(SingleSite_QSAR1!$A36,Descriptors!$B$5:$B$53,0))</f>
        <v>-1.288896</v>
      </c>
      <c r="AA36">
        <f>$AA$3*INDEX(Descriptors!P$5:P$53,MATCH(SingleSite_QSAR1!$A36,Descriptors!$B$5:$B$53,0))</f>
        <v>-5.8199999999999995E-2</v>
      </c>
      <c r="AB36">
        <f>$AB$3*INDEX(Descriptors!Q$5:Q$53,MATCH(SingleSite_QSAR1!$A36,Descriptors!$B$5:$B$53,0))</f>
        <v>0.48971999999999999</v>
      </c>
      <c r="AC36">
        <f>$AC$3*INDEX(Descriptors!R$5:R$53,MATCH(SingleSite_QSAR1!$A36,Descriptors!$B$5:$B$53,0))</f>
        <v>-0.3196</v>
      </c>
      <c r="AD36">
        <f>$AD$3*INDEX(Descriptors!AC$5:AC$53,MATCH(SingleSite_QSAR1!$A36,Descriptors!$B$5:$B$53,0))</f>
        <v>0</v>
      </c>
    </row>
    <row r="37" spans="1:30" x14ac:dyDescent="0.3">
      <c r="D37" s="4"/>
      <c r="E37" s="4"/>
      <c r="F37" s="4"/>
      <c r="I37" t="s">
        <v>334</v>
      </c>
      <c r="M37"/>
      <c r="N37"/>
      <c r="O37"/>
      <c r="P37"/>
    </row>
    <row r="38" spans="1:30" x14ac:dyDescent="0.3">
      <c r="D38" s="4"/>
      <c r="E38" s="4"/>
      <c r="F38" s="4"/>
      <c r="I38" s="13" t="s">
        <v>330</v>
      </c>
      <c r="J38" s="10" t="s">
        <v>370</v>
      </c>
      <c r="L38" s="10" t="s">
        <v>96</v>
      </c>
      <c r="M38"/>
      <c r="N38"/>
      <c r="O38"/>
      <c r="P38"/>
    </row>
    <row r="39" spans="1:30" x14ac:dyDescent="0.3">
      <c r="A39" s="1" t="s">
        <v>196</v>
      </c>
      <c r="J39" s="10" t="s">
        <v>331</v>
      </c>
      <c r="L39" s="10" t="s">
        <v>331</v>
      </c>
      <c r="M39"/>
      <c r="N39"/>
      <c r="O39"/>
      <c r="P39"/>
    </row>
    <row r="40" spans="1:30" x14ac:dyDescent="0.3">
      <c r="A40" t="s">
        <v>197</v>
      </c>
      <c r="B40" t="s">
        <v>198</v>
      </c>
      <c r="C40" s="40" t="s">
        <v>65</v>
      </c>
      <c r="D40" t="s">
        <v>167</v>
      </c>
      <c r="E40" t="s">
        <v>416</v>
      </c>
      <c r="G40" s="10">
        <v>1.3332975403460572</v>
      </c>
      <c r="H40" t="s">
        <v>134</v>
      </c>
      <c r="J40" s="10">
        <v>-2.0622528672676688</v>
      </c>
      <c r="L40" s="10">
        <f>R40-7</f>
        <v>-1.5753749999999984</v>
      </c>
      <c r="M40">
        <f t="shared" ref="M40:M73" si="8">10^(L40)</f>
        <v>2.6584285967070985E-2</v>
      </c>
      <c r="N40">
        <f t="shared" ref="N40:N73" si="9">(LN(2)/(M40))/(60*60*24)</f>
        <v>3.0177740421441588E-4</v>
      </c>
      <c r="O40" s="15">
        <f t="shared" ref="O40:O55" si="10">N40*24*60</f>
        <v>0.43455946206875884</v>
      </c>
      <c r="P40" t="s">
        <v>134</v>
      </c>
      <c r="R40">
        <f t="shared" ref="R40:R73" si="11">-2.159+SUM(S40:AD40)</f>
        <v>5.4246250000000016</v>
      </c>
      <c r="S40">
        <f>$S$3*INDEX(Descriptors!I$5:I$53,MATCH(SingleSite_QSAR1!$A40,Descriptors!$B$5:$B$53,0))</f>
        <v>10.92896</v>
      </c>
      <c r="T40">
        <f>$T$3*INDEX(Descriptors!J$5:J$53,MATCH(SingleSite_QSAR1!$A40,Descriptors!$B$5:$B$53,0))</f>
        <v>-1.0088999999999999</v>
      </c>
      <c r="U40">
        <f>$U$3*INDEX(Descriptors!S$5:S$53,MATCH(SingleSite_QSAR1!$A40,Descriptors!$B$5:$B$53,0))</f>
        <v>-6.2962199999999999</v>
      </c>
      <c r="V40">
        <f>$V$3*INDEX(Descriptors!O$5:O$53,MATCH(SingleSite_QSAR1!$A40,Descriptors!$B$5:$B$53,0))</f>
        <v>-14.36816</v>
      </c>
      <c r="W40">
        <f>$W$3*INDEX(Descriptors!X$5:X$53,MATCH(SingleSite_QSAR1!$A40,Descriptors!$B$5:$B$53,0))</f>
        <v>-8.2136610000000001</v>
      </c>
      <c r="X40">
        <f>$X$3*INDEX(Descriptors!Y$5:Y$53,MATCH(SingleSite_QSAR1!$A40,Descriptors!$B$5:$B$53,0))</f>
        <v>6.6420000000000003</v>
      </c>
      <c r="Y40">
        <f>$Y$3*INDEX(Descriptors!AA$5:AA$53,MATCH(SingleSite_QSAR1!$A40,Descriptors!$B$5:$B$53,0))</f>
        <v>20.960910000000002</v>
      </c>
      <c r="Z40">
        <f>$Z$3*INDEX(Descriptors!AB$5:AB$53,MATCH(SingleSite_QSAR1!$A40,Descriptors!$B$5:$B$53,0))</f>
        <v>-1.6648239999999999</v>
      </c>
      <c r="AA40">
        <f>$AA$3*INDEX(Descriptors!P$5:P$53,MATCH(SingleSite_QSAR1!$A40,Descriptors!$B$5:$B$53,0))</f>
        <v>2.3469000000000002</v>
      </c>
      <c r="AB40">
        <f>$AB$3*INDEX(Descriptors!Q$5:Q$53,MATCH(SingleSite_QSAR1!$A40,Descriptors!$B$5:$B$53,0))</f>
        <v>-1.56948</v>
      </c>
      <c r="AC40">
        <f>$AC$3*INDEX(Descriptors!R$5:R$53,MATCH(SingleSite_QSAR1!$A40,Descriptors!$B$5:$B$53,0))</f>
        <v>-0.1739</v>
      </c>
      <c r="AD40">
        <f>$AD$3*INDEX(Descriptors!AC$5:AC$53,MATCH(SingleSite_QSAR1!$A40,Descriptors!$B$5:$B$53,0))</f>
        <v>0</v>
      </c>
    </row>
    <row r="41" spans="1:30" x14ac:dyDescent="0.3">
      <c r="A41" t="s">
        <v>197</v>
      </c>
      <c r="B41" t="s">
        <v>198</v>
      </c>
      <c r="C41" s="40" t="s">
        <v>65</v>
      </c>
      <c r="D41" t="s">
        <v>167</v>
      </c>
      <c r="E41" s="2" t="s">
        <v>416</v>
      </c>
      <c r="G41" s="10">
        <v>1.5003185726405739</v>
      </c>
      <c r="H41" t="s">
        <v>134</v>
      </c>
      <c r="J41" s="10">
        <v>-2.1135092748275182</v>
      </c>
      <c r="L41" s="10">
        <f t="shared" ref="L41:L73" si="12">R41-7</f>
        <v>-1.5753749999999984</v>
      </c>
      <c r="M41">
        <f t="shared" si="8"/>
        <v>2.6584285967070985E-2</v>
      </c>
      <c r="N41">
        <f t="shared" si="9"/>
        <v>3.0177740421441588E-4</v>
      </c>
      <c r="O41" s="15">
        <f t="shared" si="10"/>
        <v>0.43455946206875884</v>
      </c>
      <c r="P41" t="s">
        <v>134</v>
      </c>
      <c r="R41">
        <f t="shared" si="11"/>
        <v>5.4246250000000016</v>
      </c>
      <c r="S41">
        <f>$S$3*INDEX(Descriptors!I$5:I$53,MATCH(SingleSite_QSAR1!$A41,Descriptors!$B$5:$B$53,0))</f>
        <v>10.92896</v>
      </c>
      <c r="T41">
        <f>$T$3*INDEX(Descriptors!J$5:J$53,MATCH(SingleSite_QSAR1!$A41,Descriptors!$B$5:$B$53,0))</f>
        <v>-1.0088999999999999</v>
      </c>
      <c r="U41">
        <f>$U$3*INDEX(Descriptors!S$5:S$53,MATCH(SingleSite_QSAR1!$A41,Descriptors!$B$5:$B$53,0))</f>
        <v>-6.2962199999999999</v>
      </c>
      <c r="V41">
        <f>$V$3*INDEX(Descriptors!O$5:O$53,MATCH(SingleSite_QSAR1!$A41,Descriptors!$B$5:$B$53,0))</f>
        <v>-14.36816</v>
      </c>
      <c r="W41">
        <f>$W$3*INDEX(Descriptors!X$5:X$53,MATCH(SingleSite_QSAR1!$A41,Descriptors!$B$5:$B$53,0))</f>
        <v>-8.2136610000000001</v>
      </c>
      <c r="X41">
        <f>$X$3*INDEX(Descriptors!Y$5:Y$53,MATCH(SingleSite_QSAR1!$A41,Descriptors!$B$5:$B$53,0))</f>
        <v>6.6420000000000003</v>
      </c>
      <c r="Y41">
        <f>$Y$3*INDEX(Descriptors!AA$5:AA$53,MATCH(SingleSite_QSAR1!$A41,Descriptors!$B$5:$B$53,0))</f>
        <v>20.960910000000002</v>
      </c>
      <c r="Z41">
        <f>$Z$3*INDEX(Descriptors!AB$5:AB$53,MATCH(SingleSite_QSAR1!$A41,Descriptors!$B$5:$B$53,0))</f>
        <v>-1.6648239999999999</v>
      </c>
      <c r="AA41">
        <f>$AA$3*INDEX(Descriptors!P$5:P$53,MATCH(SingleSite_QSAR1!$A41,Descriptors!$B$5:$B$53,0))</f>
        <v>2.3469000000000002</v>
      </c>
      <c r="AB41">
        <f>$AB$3*INDEX(Descriptors!Q$5:Q$53,MATCH(SingleSite_QSAR1!$A41,Descriptors!$B$5:$B$53,0))</f>
        <v>-1.56948</v>
      </c>
      <c r="AC41">
        <f>$AC$3*INDEX(Descriptors!R$5:R$53,MATCH(SingleSite_QSAR1!$A41,Descriptors!$B$5:$B$53,0))</f>
        <v>-0.1739</v>
      </c>
      <c r="AD41">
        <f>$AD$3*INDEX(Descriptors!AC$5:AC$53,MATCH(SingleSite_QSAR1!$A41,Descriptors!$B$5:$B$53,0))</f>
        <v>0</v>
      </c>
    </row>
    <row r="42" spans="1:30" x14ac:dyDescent="0.3">
      <c r="A42" s="2" t="s">
        <v>197</v>
      </c>
      <c r="B42" s="2" t="s">
        <v>198</v>
      </c>
      <c r="C42" s="43" t="s">
        <v>65</v>
      </c>
      <c r="D42" s="2" t="s">
        <v>167</v>
      </c>
      <c r="E42" t="s">
        <v>416</v>
      </c>
      <c r="F42" s="2"/>
      <c r="G42" s="10">
        <v>3.5220893321135418</v>
      </c>
      <c r="H42" t="s">
        <v>134</v>
      </c>
      <c r="J42" s="10">
        <v>-2.4841261562883208</v>
      </c>
      <c r="L42" s="10">
        <f t="shared" si="12"/>
        <v>-1.5753749999999984</v>
      </c>
      <c r="M42">
        <f t="shared" si="8"/>
        <v>2.6584285967070985E-2</v>
      </c>
      <c r="N42">
        <f t="shared" si="9"/>
        <v>3.0177740421441588E-4</v>
      </c>
      <c r="O42" s="15">
        <f t="shared" si="10"/>
        <v>0.43455946206875884</v>
      </c>
      <c r="P42" t="s">
        <v>134</v>
      </c>
      <c r="R42">
        <f t="shared" si="11"/>
        <v>5.4246250000000016</v>
      </c>
      <c r="S42">
        <f>$S$3*INDEX(Descriptors!I$5:I$53,MATCH(SingleSite_QSAR1!$A42,Descriptors!$B$5:$B$53,0))</f>
        <v>10.92896</v>
      </c>
      <c r="T42">
        <f>$T$3*INDEX(Descriptors!J$5:J$53,MATCH(SingleSite_QSAR1!$A42,Descriptors!$B$5:$B$53,0))</f>
        <v>-1.0088999999999999</v>
      </c>
      <c r="U42">
        <f>$U$3*INDEX(Descriptors!S$5:S$53,MATCH(SingleSite_QSAR1!$A42,Descriptors!$B$5:$B$53,0))</f>
        <v>-6.2962199999999999</v>
      </c>
      <c r="V42">
        <f>$V$3*INDEX(Descriptors!O$5:O$53,MATCH(SingleSite_QSAR1!$A42,Descriptors!$B$5:$B$53,0))</f>
        <v>-14.36816</v>
      </c>
      <c r="W42">
        <f>$W$3*INDEX(Descriptors!X$5:X$53,MATCH(SingleSite_QSAR1!$A42,Descriptors!$B$5:$B$53,0))</f>
        <v>-8.2136610000000001</v>
      </c>
      <c r="X42">
        <f>$X$3*INDEX(Descriptors!Y$5:Y$53,MATCH(SingleSite_QSAR1!$A42,Descriptors!$B$5:$B$53,0))</f>
        <v>6.6420000000000003</v>
      </c>
      <c r="Y42">
        <f>$Y$3*INDEX(Descriptors!AA$5:AA$53,MATCH(SingleSite_QSAR1!$A42,Descriptors!$B$5:$B$53,0))</f>
        <v>20.960910000000002</v>
      </c>
      <c r="Z42">
        <f>$Z$3*INDEX(Descriptors!AB$5:AB$53,MATCH(SingleSite_QSAR1!$A42,Descriptors!$B$5:$B$53,0))</f>
        <v>-1.6648239999999999</v>
      </c>
      <c r="AA42">
        <f>$AA$3*INDEX(Descriptors!P$5:P$53,MATCH(SingleSite_QSAR1!$A42,Descriptors!$B$5:$B$53,0))</f>
        <v>2.3469000000000002</v>
      </c>
      <c r="AB42">
        <f>$AB$3*INDEX(Descriptors!Q$5:Q$53,MATCH(SingleSite_QSAR1!$A42,Descriptors!$B$5:$B$53,0))</f>
        <v>-1.56948</v>
      </c>
      <c r="AC42">
        <f>$AC$3*INDEX(Descriptors!R$5:R$53,MATCH(SingleSite_QSAR1!$A42,Descriptors!$B$5:$B$53,0))</f>
        <v>-0.1739</v>
      </c>
      <c r="AD42">
        <f>$AD$3*INDEX(Descriptors!AC$5:AC$53,MATCH(SingleSite_QSAR1!$A42,Descriptors!$B$5:$B$53,0))</f>
        <v>0</v>
      </c>
    </row>
    <row r="43" spans="1:30" x14ac:dyDescent="0.3">
      <c r="A43" t="s">
        <v>199</v>
      </c>
      <c r="B43" t="s">
        <v>200</v>
      </c>
      <c r="C43" s="40" t="s">
        <v>65</v>
      </c>
      <c r="D43" s="50" t="s">
        <v>170</v>
      </c>
      <c r="E43" t="s">
        <v>416</v>
      </c>
      <c r="G43" s="10">
        <v>3.5322820423419121</v>
      </c>
      <c r="H43" t="s">
        <v>134</v>
      </c>
      <c r="J43" s="10">
        <v>-2.4853811627668039</v>
      </c>
      <c r="L43" s="10">
        <f t="shared" si="12"/>
        <v>-2.026405999999997</v>
      </c>
      <c r="M43">
        <f t="shared" si="8"/>
        <v>9.410094829105058E-3</v>
      </c>
      <c r="N43">
        <f t="shared" si="9"/>
        <v>8.525457987121457E-4</v>
      </c>
      <c r="O43" s="15">
        <f t="shared" si="10"/>
        <v>1.2276659501454898</v>
      </c>
      <c r="P43" t="s">
        <v>134</v>
      </c>
      <c r="R43">
        <f t="shared" si="11"/>
        <v>4.973594000000003</v>
      </c>
      <c r="S43">
        <f>$S$3*INDEX(Descriptors!I$5:I$53,MATCH(SingleSite_QSAR1!$A43,Descriptors!$B$5:$B$53,0))</f>
        <v>10.942080000000001</v>
      </c>
      <c r="T43">
        <f>$T$3*INDEX(Descriptors!J$5:J$53,MATCH(SingleSite_QSAR1!$A43,Descriptors!$B$5:$B$53,0))</f>
        <v>-1.0088999999999999</v>
      </c>
      <c r="U43">
        <f>$U$3*INDEX(Descriptors!S$5:S$53,MATCH(SingleSite_QSAR1!$A43,Descriptors!$B$5:$B$53,0))</f>
        <v>-6.5715300000000001</v>
      </c>
      <c r="V43">
        <f>$V$3*INDEX(Descriptors!O$5:O$53,MATCH(SingleSite_QSAR1!$A43,Descriptors!$B$5:$B$53,0))</f>
        <v>-14.36816</v>
      </c>
      <c r="W43">
        <f>$W$3*INDEX(Descriptors!X$5:X$53,MATCH(SingleSite_QSAR1!$A43,Descriptors!$B$5:$B$53,0))</f>
        <v>-9.489744</v>
      </c>
      <c r="X43">
        <f>$X$3*INDEX(Descriptors!Y$5:Y$53,MATCH(SingleSite_QSAR1!$A43,Descriptors!$B$5:$B$53,0))</f>
        <v>7.4722500000000007</v>
      </c>
      <c r="Y43">
        <f>$Y$3*INDEX(Descriptors!AA$5:AA$53,MATCH(SingleSite_QSAR1!$A43,Descriptors!$B$5:$B$53,0))</f>
        <v>21.217902000000002</v>
      </c>
      <c r="Z43">
        <f>$Z$3*INDEX(Descriptors!AB$5:AB$53,MATCH(SingleSite_QSAR1!$A43,Descriptors!$B$5:$B$53,0))</f>
        <v>-1.6648239999999999</v>
      </c>
      <c r="AA43">
        <f>$AA$3*INDEX(Descriptors!P$5:P$53,MATCH(SingleSite_QSAR1!$A43,Descriptors!$B$5:$B$53,0))</f>
        <v>2.3469000000000002</v>
      </c>
      <c r="AB43">
        <f>$AB$3*INDEX(Descriptors!Q$5:Q$53,MATCH(SingleSite_QSAR1!$A43,Descriptors!$B$5:$B$53,0))</f>
        <v>-1.56948</v>
      </c>
      <c r="AC43">
        <f>$AC$3*INDEX(Descriptors!R$5:R$53,MATCH(SingleSite_QSAR1!$A43,Descriptors!$B$5:$B$53,0))</f>
        <v>-0.1739</v>
      </c>
      <c r="AD43">
        <f>$AD$3*INDEX(Descriptors!AC$5:AC$53,MATCH(SingleSite_QSAR1!$A43,Descriptors!$B$5:$B$53,0))</f>
        <v>0</v>
      </c>
    </row>
    <row r="44" spans="1:30" x14ac:dyDescent="0.3">
      <c r="A44" t="s">
        <v>199</v>
      </c>
      <c r="B44" t="s">
        <v>200</v>
      </c>
      <c r="C44" s="40" t="s">
        <v>65</v>
      </c>
      <c r="D44" s="50" t="s">
        <v>170</v>
      </c>
      <c r="E44" t="s">
        <v>416</v>
      </c>
      <c r="G44" s="10">
        <v>3.5113838934141106</v>
      </c>
      <c r="H44" t="s">
        <v>134</v>
      </c>
      <c r="J44" s="10">
        <v>-2.4828041020500256</v>
      </c>
      <c r="L44" s="10">
        <f t="shared" si="12"/>
        <v>-2.026405999999997</v>
      </c>
      <c r="M44">
        <f t="shared" si="8"/>
        <v>9.410094829105058E-3</v>
      </c>
      <c r="N44">
        <f t="shared" si="9"/>
        <v>8.525457987121457E-4</v>
      </c>
      <c r="O44" s="15">
        <f t="shared" si="10"/>
        <v>1.2276659501454898</v>
      </c>
      <c r="P44" t="s">
        <v>134</v>
      </c>
      <c r="R44">
        <f t="shared" si="11"/>
        <v>4.973594000000003</v>
      </c>
      <c r="S44">
        <f>$S$3*INDEX(Descriptors!I$5:I$53,MATCH(SingleSite_QSAR1!$A44,Descriptors!$B$5:$B$53,0))</f>
        <v>10.942080000000001</v>
      </c>
      <c r="T44">
        <f>$T$3*INDEX(Descriptors!J$5:J$53,MATCH(SingleSite_QSAR1!$A44,Descriptors!$B$5:$B$53,0))</f>
        <v>-1.0088999999999999</v>
      </c>
      <c r="U44">
        <f>$U$3*INDEX(Descriptors!S$5:S$53,MATCH(SingleSite_QSAR1!$A44,Descriptors!$B$5:$B$53,0))</f>
        <v>-6.5715300000000001</v>
      </c>
      <c r="V44">
        <f>$V$3*INDEX(Descriptors!O$5:O$53,MATCH(SingleSite_QSAR1!$A44,Descriptors!$B$5:$B$53,0))</f>
        <v>-14.36816</v>
      </c>
      <c r="W44">
        <f>$W$3*INDEX(Descriptors!X$5:X$53,MATCH(SingleSite_QSAR1!$A44,Descriptors!$B$5:$B$53,0))</f>
        <v>-9.489744</v>
      </c>
      <c r="X44">
        <f>$X$3*INDEX(Descriptors!Y$5:Y$53,MATCH(SingleSite_QSAR1!$A44,Descriptors!$B$5:$B$53,0))</f>
        <v>7.4722500000000007</v>
      </c>
      <c r="Y44">
        <f>$Y$3*INDEX(Descriptors!AA$5:AA$53,MATCH(SingleSite_QSAR1!$A44,Descriptors!$B$5:$B$53,0))</f>
        <v>21.217902000000002</v>
      </c>
      <c r="Z44">
        <f>$Z$3*INDEX(Descriptors!AB$5:AB$53,MATCH(SingleSite_QSAR1!$A44,Descriptors!$B$5:$B$53,0))</f>
        <v>-1.6648239999999999</v>
      </c>
      <c r="AA44">
        <f>$AA$3*INDEX(Descriptors!P$5:P$53,MATCH(SingleSite_QSAR1!$A44,Descriptors!$B$5:$B$53,0))</f>
        <v>2.3469000000000002</v>
      </c>
      <c r="AB44">
        <f>$AB$3*INDEX(Descriptors!Q$5:Q$53,MATCH(SingleSite_QSAR1!$A44,Descriptors!$B$5:$B$53,0))</f>
        <v>-1.56948</v>
      </c>
      <c r="AC44">
        <f>$AC$3*INDEX(Descriptors!R$5:R$53,MATCH(SingleSite_QSAR1!$A44,Descriptors!$B$5:$B$53,0))</f>
        <v>-0.1739</v>
      </c>
      <c r="AD44">
        <f>$AD$3*INDEX(Descriptors!AC$5:AC$53,MATCH(SingleSite_QSAR1!$A44,Descriptors!$B$5:$B$53,0))</f>
        <v>0</v>
      </c>
    </row>
    <row r="45" spans="1:30" x14ac:dyDescent="0.3">
      <c r="A45" t="s">
        <v>199</v>
      </c>
      <c r="B45" t="s">
        <v>200</v>
      </c>
      <c r="C45" s="40" t="s">
        <v>65</v>
      </c>
      <c r="D45" s="50" t="s">
        <v>170</v>
      </c>
      <c r="E45" t="s">
        <v>416</v>
      </c>
      <c r="G45" s="10">
        <v>3.5371245498005921</v>
      </c>
      <c r="H45" t="s">
        <v>134</v>
      </c>
      <c r="J45" s="10">
        <v>-2.4859761418699016</v>
      </c>
      <c r="L45" s="10">
        <f t="shared" si="12"/>
        <v>-2.026405999999997</v>
      </c>
      <c r="M45">
        <f t="shared" si="8"/>
        <v>9.410094829105058E-3</v>
      </c>
      <c r="N45">
        <f t="shared" si="9"/>
        <v>8.525457987121457E-4</v>
      </c>
      <c r="O45" s="15">
        <f t="shared" si="10"/>
        <v>1.2276659501454898</v>
      </c>
      <c r="P45" t="s">
        <v>134</v>
      </c>
      <c r="R45">
        <f t="shared" si="11"/>
        <v>4.973594000000003</v>
      </c>
      <c r="S45">
        <f>$S$3*INDEX(Descriptors!I$5:I$53,MATCH(SingleSite_QSAR1!$A45,Descriptors!$B$5:$B$53,0))</f>
        <v>10.942080000000001</v>
      </c>
      <c r="T45">
        <f>$T$3*INDEX(Descriptors!J$5:J$53,MATCH(SingleSite_QSAR1!$A45,Descriptors!$B$5:$B$53,0))</f>
        <v>-1.0088999999999999</v>
      </c>
      <c r="U45">
        <f>$U$3*INDEX(Descriptors!S$5:S$53,MATCH(SingleSite_QSAR1!$A45,Descriptors!$B$5:$B$53,0))</f>
        <v>-6.5715300000000001</v>
      </c>
      <c r="V45">
        <f>$V$3*INDEX(Descriptors!O$5:O$53,MATCH(SingleSite_QSAR1!$A45,Descriptors!$B$5:$B$53,0))</f>
        <v>-14.36816</v>
      </c>
      <c r="W45">
        <f>$W$3*INDEX(Descriptors!X$5:X$53,MATCH(SingleSite_QSAR1!$A45,Descriptors!$B$5:$B$53,0))</f>
        <v>-9.489744</v>
      </c>
      <c r="X45">
        <f>$X$3*INDEX(Descriptors!Y$5:Y$53,MATCH(SingleSite_QSAR1!$A45,Descriptors!$B$5:$B$53,0))</f>
        <v>7.4722500000000007</v>
      </c>
      <c r="Y45">
        <f>$Y$3*INDEX(Descriptors!AA$5:AA$53,MATCH(SingleSite_QSAR1!$A45,Descriptors!$B$5:$B$53,0))</f>
        <v>21.217902000000002</v>
      </c>
      <c r="Z45">
        <f>$Z$3*INDEX(Descriptors!AB$5:AB$53,MATCH(SingleSite_QSAR1!$A45,Descriptors!$B$5:$B$53,0))</f>
        <v>-1.6648239999999999</v>
      </c>
      <c r="AA45">
        <f>$AA$3*INDEX(Descriptors!P$5:P$53,MATCH(SingleSite_QSAR1!$A45,Descriptors!$B$5:$B$53,0))</f>
        <v>2.3469000000000002</v>
      </c>
      <c r="AB45">
        <f>$AB$3*INDEX(Descriptors!Q$5:Q$53,MATCH(SingleSite_QSAR1!$A45,Descriptors!$B$5:$B$53,0))</f>
        <v>-1.56948</v>
      </c>
      <c r="AC45">
        <f>$AC$3*INDEX(Descriptors!R$5:R$53,MATCH(SingleSite_QSAR1!$A45,Descriptors!$B$5:$B$53,0))</f>
        <v>-0.1739</v>
      </c>
      <c r="AD45">
        <f>$AD$3*INDEX(Descriptors!AC$5:AC$53,MATCH(SingleSite_QSAR1!$A45,Descriptors!$B$5:$B$53,0))</f>
        <v>0</v>
      </c>
    </row>
    <row r="46" spans="1:30" x14ac:dyDescent="0.3">
      <c r="A46" t="s">
        <v>369</v>
      </c>
      <c r="B46" t="s">
        <v>201</v>
      </c>
      <c r="C46" s="40" t="s">
        <v>65</v>
      </c>
      <c r="D46" t="s">
        <v>202</v>
      </c>
      <c r="E46" t="s">
        <v>416</v>
      </c>
      <c r="G46" s="10">
        <v>12.802572525581803</v>
      </c>
      <c r="H46" t="s">
        <v>134</v>
      </c>
      <c r="J46" s="10">
        <v>-3.0446230340965115</v>
      </c>
      <c r="L46" s="10">
        <f t="shared" si="12"/>
        <v>-2.4746270000000008</v>
      </c>
      <c r="M46">
        <f t="shared" si="8"/>
        <v>3.3525325257368387E-3</v>
      </c>
      <c r="N46">
        <f t="shared" si="9"/>
        <v>2.3929780696976726E-3</v>
      </c>
      <c r="O46" s="15">
        <f t="shared" si="10"/>
        <v>3.4458884203646485</v>
      </c>
      <c r="P46" t="s">
        <v>134</v>
      </c>
      <c r="R46">
        <f t="shared" si="11"/>
        <v>4.5253729999999992</v>
      </c>
      <c r="S46">
        <f>$S$3*INDEX(Descriptors!I$5:I$53,MATCH(SingleSite_QSAR1!$A46,Descriptors!$B$5:$B$53,0))</f>
        <v>10.942080000000001</v>
      </c>
      <c r="T46">
        <f>$T$3*INDEX(Descriptors!J$5:J$53,MATCH(SingleSite_QSAR1!$A46,Descriptors!$B$5:$B$53,0))</f>
        <v>-1.0088999999999999</v>
      </c>
      <c r="U46">
        <f>$U$3*INDEX(Descriptors!S$5:S$53,MATCH(SingleSite_QSAR1!$A46,Descriptors!$B$5:$B$53,0))</f>
        <v>-6.8867400000000014</v>
      </c>
      <c r="V46">
        <f>$V$3*INDEX(Descriptors!O$5:O$53,MATCH(SingleSite_QSAR1!$A46,Descriptors!$B$5:$B$53,0))</f>
        <v>-14.36816</v>
      </c>
      <c r="W46">
        <f>$W$3*INDEX(Descriptors!X$5:X$53,MATCH(SingleSite_QSAR1!$A46,Descriptors!$B$5:$B$53,0))</f>
        <v>-10.693935</v>
      </c>
      <c r="X46">
        <f>$X$3*INDEX(Descriptors!Y$5:Y$53,MATCH(SingleSite_QSAR1!$A46,Descriptors!$B$5:$B$53,0))</f>
        <v>8.3025000000000002</v>
      </c>
      <c r="Y46">
        <f>$Y$3*INDEX(Descriptors!AA$5:AA$53,MATCH(SingleSite_QSAR1!$A46,Descriptors!$B$5:$B$53,0))</f>
        <v>21.458832000000001</v>
      </c>
      <c r="Z46">
        <f>$Z$3*INDEX(Descriptors!AB$5:AB$53,MATCH(SingleSite_QSAR1!$A46,Descriptors!$B$5:$B$53,0))</f>
        <v>-1.6648239999999999</v>
      </c>
      <c r="AA46">
        <f>$AA$3*INDEX(Descriptors!P$5:P$53,MATCH(SingleSite_QSAR1!$A46,Descriptors!$B$5:$B$53,0))</f>
        <v>2.3469000000000002</v>
      </c>
      <c r="AB46">
        <f>$AB$3*INDEX(Descriptors!Q$5:Q$53,MATCH(SingleSite_QSAR1!$A46,Descriptors!$B$5:$B$53,0))</f>
        <v>-1.56948</v>
      </c>
      <c r="AC46">
        <f>$AC$3*INDEX(Descriptors!R$5:R$53,MATCH(SingleSite_QSAR1!$A46,Descriptors!$B$5:$B$53,0))</f>
        <v>-0.1739</v>
      </c>
      <c r="AD46">
        <f>$AD$3*INDEX(Descriptors!AC$5:AC$53,MATCH(SingleSite_QSAR1!$A46,Descriptors!$B$5:$B$53,0))</f>
        <v>0</v>
      </c>
    </row>
    <row r="47" spans="1:30" x14ac:dyDescent="0.3">
      <c r="A47" t="s">
        <v>230</v>
      </c>
      <c r="B47" t="s">
        <v>203</v>
      </c>
      <c r="C47" s="40" t="s">
        <v>65</v>
      </c>
      <c r="D47" t="s">
        <v>204</v>
      </c>
      <c r="E47" t="s">
        <v>416</v>
      </c>
      <c r="G47" s="10">
        <v>3.3063689208163765</v>
      </c>
      <c r="H47" t="s">
        <v>134</v>
      </c>
      <c r="J47" s="10">
        <v>-2.456677099353088</v>
      </c>
      <c r="L47" s="10">
        <f t="shared" si="12"/>
        <v>-2.1452630000000008</v>
      </c>
      <c r="M47">
        <f t="shared" si="8"/>
        <v>7.1570985946092479E-3</v>
      </c>
      <c r="N47">
        <f t="shared" si="9"/>
        <v>1.120920259234518E-3</v>
      </c>
      <c r="O47" s="15">
        <f t="shared" si="10"/>
        <v>1.614125173297706</v>
      </c>
      <c r="P47" t="s">
        <v>134</v>
      </c>
      <c r="R47">
        <f t="shared" si="11"/>
        <v>4.8547369999999992</v>
      </c>
      <c r="S47">
        <f>$S$3*INDEX(Descriptors!I$5:I$53,MATCH(SingleSite_QSAR1!$A47,Descriptors!$B$5:$B$53,0))</f>
        <v>10.942080000000001</v>
      </c>
      <c r="T47">
        <f>$T$3*INDEX(Descriptors!J$5:J$53,MATCH(SingleSite_QSAR1!$A47,Descriptors!$B$5:$B$53,0))</f>
        <v>-1.0088999999999999</v>
      </c>
      <c r="U47">
        <f>$U$3*INDEX(Descriptors!S$5:S$53,MATCH(SingleSite_QSAR1!$A47,Descriptors!$B$5:$B$53,0))</f>
        <v>-6.7231500000000013</v>
      </c>
      <c r="V47">
        <f>$V$3*INDEX(Descriptors!O$5:O$53,MATCH(SingleSite_QSAR1!$A47,Descriptors!$B$5:$B$53,0))</f>
        <v>-14.36816</v>
      </c>
      <c r="W47">
        <f>$W$3*INDEX(Descriptors!X$5:X$53,MATCH(SingleSite_QSAR1!$A47,Descriptors!$B$5:$B$53,0))</f>
        <v>-9.8312310000000007</v>
      </c>
      <c r="X47">
        <f>$X$3*INDEX(Descriptors!Y$5:Y$53,MATCH(SingleSite_QSAR1!$A47,Descriptors!$B$5:$B$53,0))</f>
        <v>7.7180039999999996</v>
      </c>
      <c r="Y47">
        <f>$Y$3*INDEX(Descriptors!AA$5:AA$53,MATCH(SingleSite_QSAR1!$A47,Descriptors!$B$5:$B$53,0))</f>
        <v>21.346398000000001</v>
      </c>
      <c r="Z47">
        <f>$Z$3*INDEX(Descriptors!AB$5:AB$53,MATCH(SingleSite_QSAR1!$A47,Descriptors!$B$5:$B$53,0))</f>
        <v>-1.6648239999999999</v>
      </c>
      <c r="AA47">
        <f>$AA$3*INDEX(Descriptors!P$5:P$53,MATCH(SingleSite_QSAR1!$A47,Descriptors!$B$5:$B$53,0))</f>
        <v>2.3469000000000002</v>
      </c>
      <c r="AB47">
        <f>$AB$3*INDEX(Descriptors!Q$5:Q$53,MATCH(SingleSite_QSAR1!$A47,Descriptors!$B$5:$B$53,0))</f>
        <v>-1.56948</v>
      </c>
      <c r="AC47">
        <f>$AC$3*INDEX(Descriptors!R$5:R$53,MATCH(SingleSite_QSAR1!$A47,Descriptors!$B$5:$B$53,0))</f>
        <v>-0.1739</v>
      </c>
      <c r="AD47">
        <f>$AD$3*INDEX(Descriptors!AC$5:AC$53,MATCH(SingleSite_QSAR1!$A47,Descriptors!$B$5:$B$53,0))</f>
        <v>0</v>
      </c>
    </row>
    <row r="48" spans="1:30" x14ac:dyDescent="0.3">
      <c r="A48" t="s">
        <v>205</v>
      </c>
      <c r="B48" t="s">
        <v>206</v>
      </c>
      <c r="C48" s="40" t="s">
        <v>65</v>
      </c>
      <c r="D48" t="s">
        <v>207</v>
      </c>
      <c r="E48" s="2" t="s">
        <v>416</v>
      </c>
      <c r="G48" s="10">
        <v>8.8620635430041652</v>
      </c>
      <c r="H48" t="s">
        <v>134</v>
      </c>
      <c r="J48" s="10">
        <v>-2.8848606490351294</v>
      </c>
      <c r="L48" s="10">
        <f t="shared" si="12"/>
        <v>-2.9815180000000003</v>
      </c>
      <c r="M48">
        <f t="shared" si="8"/>
        <v>1.043474883417555E-3</v>
      </c>
      <c r="N48">
        <f t="shared" si="9"/>
        <v>7.6882893297452945E-3</v>
      </c>
      <c r="O48" s="15">
        <f t="shared" si="10"/>
        <v>11.071136634833223</v>
      </c>
      <c r="P48" t="s">
        <v>134</v>
      </c>
      <c r="R48">
        <f t="shared" si="11"/>
        <v>4.0184819999999997</v>
      </c>
      <c r="S48">
        <f>$S$3*INDEX(Descriptors!I$5:I$53,MATCH(SingleSite_QSAR1!$A48,Descriptors!$B$5:$B$53,0))</f>
        <v>10.9552</v>
      </c>
      <c r="T48">
        <f>$T$3*INDEX(Descriptors!J$5:J$53,MATCH(SingleSite_QSAR1!$A48,Descriptors!$B$5:$B$53,0))</f>
        <v>-1.0088999999999999</v>
      </c>
      <c r="U48">
        <f>$U$3*INDEX(Descriptors!S$5:S$53,MATCH(SingleSite_QSAR1!$A48,Descriptors!$B$5:$B$53,0))</f>
        <v>-7.2179100000000007</v>
      </c>
      <c r="V48">
        <f>$V$3*INDEX(Descriptors!O$5:O$53,MATCH(SingleSite_QSAR1!$A48,Descriptors!$B$5:$B$53,0))</f>
        <v>-14.36816</v>
      </c>
      <c r="W48">
        <f>$W$3*INDEX(Descriptors!X$5:X$53,MATCH(SingleSite_QSAR1!$A48,Descriptors!$B$5:$B$53,0))</f>
        <v>-11.970018</v>
      </c>
      <c r="X48">
        <f>$X$3*INDEX(Descriptors!Y$5:Y$53,MATCH(SingleSite_QSAR1!$A48,Descriptors!$B$5:$B$53,0))</f>
        <v>9.1327499999999997</v>
      </c>
      <c r="Y48">
        <f>$Y$3*INDEX(Descriptors!AA$5:AA$53,MATCH(SingleSite_QSAR1!$A48,Descriptors!$B$5:$B$53,0))</f>
        <v>21.715824000000001</v>
      </c>
      <c r="Z48">
        <f>$Z$3*INDEX(Descriptors!AB$5:AB$53,MATCH(SingleSite_QSAR1!$A48,Descriptors!$B$5:$B$53,0))</f>
        <v>-1.6648239999999999</v>
      </c>
      <c r="AA48">
        <f>$AA$3*INDEX(Descriptors!P$5:P$53,MATCH(SingleSite_QSAR1!$A48,Descriptors!$B$5:$B$53,0))</f>
        <v>2.3469000000000002</v>
      </c>
      <c r="AB48">
        <f>$AB$3*INDEX(Descriptors!Q$5:Q$53,MATCH(SingleSite_QSAR1!$A48,Descriptors!$B$5:$B$53,0))</f>
        <v>-1.56948</v>
      </c>
      <c r="AC48">
        <f>$AC$3*INDEX(Descriptors!R$5:R$53,MATCH(SingleSite_QSAR1!$A48,Descriptors!$B$5:$B$53,0))</f>
        <v>-0.1739</v>
      </c>
      <c r="AD48">
        <f>$AD$3*INDEX(Descriptors!AC$5:AC$53,MATCH(SingleSite_QSAR1!$A48,Descriptors!$B$5:$B$53,0))</f>
        <v>0</v>
      </c>
    </row>
    <row r="49" spans="1:30" x14ac:dyDescent="0.3">
      <c r="A49" t="s">
        <v>205</v>
      </c>
      <c r="B49" t="s">
        <v>206</v>
      </c>
      <c r="C49" s="40" t="s">
        <v>65</v>
      </c>
      <c r="D49" t="s">
        <v>207</v>
      </c>
      <c r="E49" t="s">
        <v>416</v>
      </c>
      <c r="G49" s="10">
        <v>8.1990440094623285</v>
      </c>
      <c r="H49" t="s">
        <v>134</v>
      </c>
      <c r="J49" s="10">
        <v>-2.8510890068906436</v>
      </c>
      <c r="L49" s="10">
        <f t="shared" si="12"/>
        <v>-2.9815180000000003</v>
      </c>
      <c r="M49">
        <f t="shared" si="8"/>
        <v>1.043474883417555E-3</v>
      </c>
      <c r="N49">
        <f t="shared" si="9"/>
        <v>7.6882893297452945E-3</v>
      </c>
      <c r="O49" s="15">
        <f t="shared" si="10"/>
        <v>11.071136634833223</v>
      </c>
      <c r="P49" t="s">
        <v>134</v>
      </c>
      <c r="R49">
        <f t="shared" si="11"/>
        <v>4.0184819999999997</v>
      </c>
      <c r="S49">
        <f>$S$3*INDEX(Descriptors!I$5:I$53,MATCH(SingleSite_QSAR1!$A49,Descriptors!$B$5:$B$53,0))</f>
        <v>10.9552</v>
      </c>
      <c r="T49">
        <f>$T$3*INDEX(Descriptors!J$5:J$53,MATCH(SingleSite_QSAR1!$A49,Descriptors!$B$5:$B$53,0))</f>
        <v>-1.0088999999999999</v>
      </c>
      <c r="U49">
        <f>$U$3*INDEX(Descriptors!S$5:S$53,MATCH(SingleSite_QSAR1!$A49,Descriptors!$B$5:$B$53,0))</f>
        <v>-7.2179100000000007</v>
      </c>
      <c r="V49">
        <f>$V$3*INDEX(Descriptors!O$5:O$53,MATCH(SingleSite_QSAR1!$A49,Descriptors!$B$5:$B$53,0))</f>
        <v>-14.36816</v>
      </c>
      <c r="W49">
        <f>$W$3*INDEX(Descriptors!X$5:X$53,MATCH(SingleSite_QSAR1!$A49,Descriptors!$B$5:$B$53,0))</f>
        <v>-11.970018</v>
      </c>
      <c r="X49">
        <f>$X$3*INDEX(Descriptors!Y$5:Y$53,MATCH(SingleSite_QSAR1!$A49,Descriptors!$B$5:$B$53,0))</f>
        <v>9.1327499999999997</v>
      </c>
      <c r="Y49">
        <f>$Y$3*INDEX(Descriptors!AA$5:AA$53,MATCH(SingleSite_QSAR1!$A49,Descriptors!$B$5:$B$53,0))</f>
        <v>21.715824000000001</v>
      </c>
      <c r="Z49">
        <f>$Z$3*INDEX(Descriptors!AB$5:AB$53,MATCH(SingleSite_QSAR1!$A49,Descriptors!$B$5:$B$53,0))</f>
        <v>-1.6648239999999999</v>
      </c>
      <c r="AA49">
        <f>$AA$3*INDEX(Descriptors!P$5:P$53,MATCH(SingleSite_QSAR1!$A49,Descriptors!$B$5:$B$53,0))</f>
        <v>2.3469000000000002</v>
      </c>
      <c r="AB49">
        <f>$AB$3*INDEX(Descriptors!Q$5:Q$53,MATCH(SingleSite_QSAR1!$A49,Descriptors!$B$5:$B$53,0))</f>
        <v>-1.56948</v>
      </c>
      <c r="AC49">
        <f>$AC$3*INDEX(Descriptors!R$5:R$53,MATCH(SingleSite_QSAR1!$A49,Descriptors!$B$5:$B$53,0))</f>
        <v>-0.1739</v>
      </c>
      <c r="AD49">
        <f>$AD$3*INDEX(Descriptors!AC$5:AC$53,MATCH(SingleSite_QSAR1!$A49,Descriptors!$B$5:$B$53,0))</f>
        <v>0</v>
      </c>
    </row>
    <row r="50" spans="1:30" x14ac:dyDescent="0.3">
      <c r="A50" t="s">
        <v>205</v>
      </c>
      <c r="B50" t="s">
        <v>206</v>
      </c>
      <c r="C50" s="40" t="s">
        <v>65</v>
      </c>
      <c r="D50" t="s">
        <v>207</v>
      </c>
      <c r="E50" t="s">
        <v>416</v>
      </c>
      <c r="G50" s="10">
        <v>8.4750521896526045</v>
      </c>
      <c r="H50" t="s">
        <v>134</v>
      </c>
      <c r="J50" s="10">
        <v>-2.86546817062169</v>
      </c>
      <c r="L50" s="10">
        <f t="shared" si="12"/>
        <v>-2.9815180000000003</v>
      </c>
      <c r="M50">
        <f t="shared" si="8"/>
        <v>1.043474883417555E-3</v>
      </c>
      <c r="N50">
        <f t="shared" si="9"/>
        <v>7.6882893297452945E-3</v>
      </c>
      <c r="O50" s="15">
        <f t="shared" si="10"/>
        <v>11.071136634833223</v>
      </c>
      <c r="P50" t="s">
        <v>134</v>
      </c>
      <c r="R50">
        <f t="shared" si="11"/>
        <v>4.0184819999999997</v>
      </c>
      <c r="S50">
        <f>$S$3*INDEX(Descriptors!I$5:I$53,MATCH(SingleSite_QSAR1!$A50,Descriptors!$B$5:$B$53,0))</f>
        <v>10.9552</v>
      </c>
      <c r="T50">
        <f>$T$3*INDEX(Descriptors!J$5:J$53,MATCH(SingleSite_QSAR1!$A50,Descriptors!$B$5:$B$53,0))</f>
        <v>-1.0088999999999999</v>
      </c>
      <c r="U50">
        <f>$U$3*INDEX(Descriptors!S$5:S$53,MATCH(SingleSite_QSAR1!$A50,Descriptors!$B$5:$B$53,0))</f>
        <v>-7.2179100000000007</v>
      </c>
      <c r="V50">
        <f>$V$3*INDEX(Descriptors!O$5:O$53,MATCH(SingleSite_QSAR1!$A50,Descriptors!$B$5:$B$53,0))</f>
        <v>-14.36816</v>
      </c>
      <c r="W50">
        <f>$W$3*INDEX(Descriptors!X$5:X$53,MATCH(SingleSite_QSAR1!$A50,Descriptors!$B$5:$B$53,0))</f>
        <v>-11.970018</v>
      </c>
      <c r="X50">
        <f>$X$3*INDEX(Descriptors!Y$5:Y$53,MATCH(SingleSite_QSAR1!$A50,Descriptors!$B$5:$B$53,0))</f>
        <v>9.1327499999999997</v>
      </c>
      <c r="Y50">
        <f>$Y$3*INDEX(Descriptors!AA$5:AA$53,MATCH(SingleSite_QSAR1!$A50,Descriptors!$B$5:$B$53,0))</f>
        <v>21.715824000000001</v>
      </c>
      <c r="Z50">
        <f>$Z$3*INDEX(Descriptors!AB$5:AB$53,MATCH(SingleSite_QSAR1!$A50,Descriptors!$B$5:$B$53,0))</f>
        <v>-1.6648239999999999</v>
      </c>
      <c r="AA50">
        <f>$AA$3*INDEX(Descriptors!P$5:P$53,MATCH(SingleSite_QSAR1!$A50,Descriptors!$B$5:$B$53,0))</f>
        <v>2.3469000000000002</v>
      </c>
      <c r="AB50">
        <f>$AB$3*INDEX(Descriptors!Q$5:Q$53,MATCH(SingleSite_QSAR1!$A50,Descriptors!$B$5:$B$53,0))</f>
        <v>-1.56948</v>
      </c>
      <c r="AC50">
        <f>$AC$3*INDEX(Descriptors!R$5:R$53,MATCH(SingleSite_QSAR1!$A50,Descriptors!$B$5:$B$53,0))</f>
        <v>-0.1739</v>
      </c>
      <c r="AD50">
        <f>$AD$3*INDEX(Descriptors!AC$5:AC$53,MATCH(SingleSite_QSAR1!$A50,Descriptors!$B$5:$B$53,0))</f>
        <v>0</v>
      </c>
    </row>
    <row r="51" spans="1:30" x14ac:dyDescent="0.3">
      <c r="A51" t="s">
        <v>208</v>
      </c>
      <c r="B51" t="s">
        <v>209</v>
      </c>
      <c r="C51" s="40" t="s">
        <v>65</v>
      </c>
      <c r="D51" t="s">
        <v>210</v>
      </c>
      <c r="E51" t="s">
        <v>416</v>
      </c>
      <c r="G51" s="10">
        <v>15.281843210974506</v>
      </c>
      <c r="H51" t="s">
        <v>138</v>
      </c>
      <c r="J51" s="10">
        <v>-1.3433502785399227</v>
      </c>
      <c r="L51" s="10">
        <f t="shared" si="12"/>
        <v>-2.7662499999999968</v>
      </c>
      <c r="M51">
        <f t="shared" si="8"/>
        <v>1.712970958293225E-3</v>
      </c>
      <c r="N51">
        <f t="shared" si="9"/>
        <v>4.6834050356755154E-3</v>
      </c>
      <c r="O51" s="15">
        <f t="shared" si="10"/>
        <v>6.7441032513727421</v>
      </c>
      <c r="P51" t="s">
        <v>134</v>
      </c>
      <c r="R51">
        <f t="shared" si="11"/>
        <v>4.2337500000000032</v>
      </c>
      <c r="S51">
        <f>$S$3*INDEX(Descriptors!I$5:I$53,MATCH(SingleSite_QSAR1!$A51,Descriptors!$B$5:$B$53,0))</f>
        <v>10.71904</v>
      </c>
      <c r="T51">
        <f>$T$3*INDEX(Descriptors!J$5:J$53,MATCH(SingleSite_QSAR1!$A51,Descriptors!$B$5:$B$53,0))</f>
        <v>-1.0088999999999999</v>
      </c>
      <c r="U51">
        <f>$U$3*INDEX(Descriptors!S$5:S$53,MATCH(SingleSite_QSAR1!$A51,Descriptors!$B$5:$B$53,0))</f>
        <v>-5.8732800000000003</v>
      </c>
      <c r="V51">
        <f>$V$3*INDEX(Descriptors!O$5:O$53,MATCH(SingleSite_QSAR1!$A51,Descriptors!$B$5:$B$53,0))</f>
        <v>-14.36816</v>
      </c>
      <c r="W51">
        <f>$W$3*INDEX(Descriptors!X$5:X$53,MATCH(SingleSite_QSAR1!$A51,Descriptors!$B$5:$B$53,0))</f>
        <v>-11.322989999999999</v>
      </c>
      <c r="X51">
        <f>$X$3*INDEX(Descriptors!Y$5:Y$53,MATCH(SingleSite_QSAR1!$A51,Descriptors!$B$5:$B$53,0))</f>
        <v>8.275932000000001</v>
      </c>
      <c r="Y51">
        <f>$Y$3*INDEX(Descriptors!AA$5:AA$53,MATCH(SingleSite_QSAR1!$A51,Descriptors!$B$5:$B$53,0))</f>
        <v>21.715824000000001</v>
      </c>
      <c r="Z51">
        <f>$Z$3*INDEX(Descriptors!AB$5:AB$53,MATCH(SingleSite_QSAR1!$A51,Descriptors!$B$5:$B$53,0))</f>
        <v>-1.5382359999999999</v>
      </c>
      <c r="AA51">
        <f>$AA$3*INDEX(Descriptors!P$5:P$53,MATCH(SingleSite_QSAR1!$A51,Descriptors!$B$5:$B$53,0))</f>
        <v>2.3469000000000002</v>
      </c>
      <c r="AB51">
        <f>$AB$3*INDEX(Descriptors!Q$5:Q$53,MATCH(SingleSite_QSAR1!$A51,Descriptors!$B$5:$B$53,0))</f>
        <v>-1.56948</v>
      </c>
      <c r="AC51">
        <f>$AC$3*INDEX(Descriptors!R$5:R$53,MATCH(SingleSite_QSAR1!$A51,Descriptors!$B$5:$B$53,0))</f>
        <v>-0.1739</v>
      </c>
      <c r="AD51">
        <f>$AD$3*INDEX(Descriptors!AC$5:AC$53,MATCH(SingleSite_QSAR1!$A51,Descriptors!$B$5:$B$53,0))</f>
        <v>-0.81</v>
      </c>
    </row>
    <row r="52" spans="1:30" x14ac:dyDescent="0.3">
      <c r="A52" t="s">
        <v>211</v>
      </c>
      <c r="B52" t="s">
        <v>212</v>
      </c>
      <c r="C52" s="40" t="s">
        <v>65</v>
      </c>
      <c r="D52" t="s">
        <v>213</v>
      </c>
      <c r="E52" t="s">
        <v>416</v>
      </c>
      <c r="G52" s="10">
        <v>36.972350473510488</v>
      </c>
      <c r="H52" t="s">
        <v>138</v>
      </c>
      <c r="J52" s="10">
        <v>-1.727051600164343</v>
      </c>
      <c r="L52" s="10">
        <f t="shared" si="12"/>
        <v>-2.5821899999999962</v>
      </c>
      <c r="M52">
        <f t="shared" si="8"/>
        <v>2.6170378267992137E-3</v>
      </c>
      <c r="N52">
        <f t="shared" si="9"/>
        <v>3.0655028100409318E-3</v>
      </c>
      <c r="O52" s="15">
        <f t="shared" si="10"/>
        <v>4.4143240464589422</v>
      </c>
      <c r="P52" t="s">
        <v>134</v>
      </c>
      <c r="R52">
        <f t="shared" si="11"/>
        <v>4.4178100000000038</v>
      </c>
      <c r="S52">
        <f>$S$3*INDEX(Descriptors!I$5:I$53,MATCH(SingleSite_QSAR1!$A52,Descriptors!$B$5:$B$53,0))</f>
        <v>10.9552</v>
      </c>
      <c r="T52">
        <f>$T$3*INDEX(Descriptors!J$5:J$53,MATCH(SingleSite_QSAR1!$A52,Descriptors!$B$5:$B$53,0))</f>
        <v>-1.0088999999999999</v>
      </c>
      <c r="U52">
        <f>$U$3*INDEX(Descriptors!S$5:S$53,MATCH(SingleSite_QSAR1!$A52,Descriptors!$B$5:$B$53,0))</f>
        <v>-5.9690400000000006</v>
      </c>
      <c r="V52">
        <f>$V$3*INDEX(Descriptors!O$5:O$53,MATCH(SingleSite_QSAR1!$A52,Descriptors!$B$5:$B$53,0))</f>
        <v>-14.36816</v>
      </c>
      <c r="W52">
        <f>$W$3*INDEX(Descriptors!X$5:X$53,MATCH(SingleSite_QSAR1!$A52,Descriptors!$B$5:$B$53,0))</f>
        <v>-11.322989999999999</v>
      </c>
      <c r="X52">
        <f>$X$3*INDEX(Descriptors!Y$5:Y$53,MATCH(SingleSite_QSAR1!$A52,Descriptors!$B$5:$B$53,0))</f>
        <v>8.2958580000000008</v>
      </c>
      <c r="Y52">
        <f>$Y$3*INDEX(Descriptors!AA$5:AA$53,MATCH(SingleSite_QSAR1!$A52,Descriptors!$B$5:$B$53,0))</f>
        <v>21.731886000000003</v>
      </c>
      <c r="Z52">
        <f>$Z$3*INDEX(Descriptors!AB$5:AB$53,MATCH(SingleSite_QSAR1!$A52,Descriptors!$B$5:$B$53,0))</f>
        <v>-1.530564</v>
      </c>
      <c r="AA52">
        <f>$AA$3*INDEX(Descriptors!P$5:P$53,MATCH(SingleSite_QSAR1!$A52,Descriptors!$B$5:$B$53,0))</f>
        <v>2.3469000000000002</v>
      </c>
      <c r="AB52">
        <f>$AB$3*INDEX(Descriptors!Q$5:Q$53,MATCH(SingleSite_QSAR1!$A52,Descriptors!$B$5:$B$53,0))</f>
        <v>-1.56948</v>
      </c>
      <c r="AC52">
        <f>$AC$3*INDEX(Descriptors!R$5:R$53,MATCH(SingleSite_QSAR1!$A52,Descriptors!$B$5:$B$53,0))</f>
        <v>-0.1739</v>
      </c>
      <c r="AD52">
        <f>$AD$3*INDEX(Descriptors!AC$5:AC$53,MATCH(SingleSite_QSAR1!$A52,Descriptors!$B$5:$B$53,0))</f>
        <v>-0.81</v>
      </c>
    </row>
    <row r="53" spans="1:30" x14ac:dyDescent="0.3">
      <c r="A53" t="s">
        <v>214</v>
      </c>
      <c r="B53" t="s">
        <v>215</v>
      </c>
      <c r="C53" s="40" t="s">
        <v>65</v>
      </c>
      <c r="D53" t="s">
        <v>216</v>
      </c>
      <c r="E53" t="s">
        <v>416</v>
      </c>
      <c r="G53" s="10">
        <v>49.91569375610792</v>
      </c>
      <c r="H53" t="s">
        <v>138</v>
      </c>
      <c r="J53" s="10">
        <v>-1.8574116505124787</v>
      </c>
      <c r="L53" s="10">
        <f t="shared" si="12"/>
        <v>-2.5996559999999986</v>
      </c>
      <c r="M53">
        <f t="shared" si="8"/>
        <v>2.5138768579981083E-3</v>
      </c>
      <c r="N53">
        <f t="shared" si="9"/>
        <v>3.1913006345207547E-3</v>
      </c>
      <c r="O53" s="15">
        <f t="shared" si="10"/>
        <v>4.5954729137098864</v>
      </c>
      <c r="P53" t="s">
        <v>134</v>
      </c>
      <c r="R53">
        <f t="shared" si="11"/>
        <v>4.4003440000000014</v>
      </c>
      <c r="S53">
        <f>$S$3*INDEX(Descriptors!I$5:I$53,MATCH(SingleSite_QSAR1!$A53,Descriptors!$B$5:$B$53,0))</f>
        <v>10.9552</v>
      </c>
      <c r="T53">
        <f>$T$3*INDEX(Descriptors!J$5:J$53,MATCH(SingleSite_QSAR1!$A53,Descriptors!$B$5:$B$53,0))</f>
        <v>-1.0088999999999999</v>
      </c>
      <c r="U53">
        <f>$U$3*INDEX(Descriptors!S$5:S$53,MATCH(SingleSite_QSAR1!$A53,Descriptors!$B$5:$B$53,0))</f>
        <v>-5.9929800000000002</v>
      </c>
      <c r="V53">
        <f>$V$3*INDEX(Descriptors!O$5:O$53,MATCH(SingleSite_QSAR1!$A53,Descriptors!$B$5:$B$53,0))</f>
        <v>-14.36816</v>
      </c>
      <c r="W53">
        <f>$W$3*INDEX(Descriptors!X$5:X$53,MATCH(SingleSite_QSAR1!$A53,Descriptors!$B$5:$B$53,0))</f>
        <v>-11.179205999999999</v>
      </c>
      <c r="X53">
        <f>$X$3*INDEX(Descriptors!Y$5:Y$53,MATCH(SingleSite_QSAR1!$A53,Descriptors!$B$5:$B$53,0))</f>
        <v>8.2227960000000007</v>
      </c>
      <c r="Y53">
        <f>$Y$3*INDEX(Descriptors!AA$5:AA$53,MATCH(SingleSite_QSAR1!$A53,Descriptors!$B$5:$B$53,0))</f>
        <v>21.667638</v>
      </c>
      <c r="Z53">
        <f>$Z$3*INDEX(Descriptors!AB$5:AB$53,MATCH(SingleSite_QSAR1!$A53,Descriptors!$B$5:$B$53,0))</f>
        <v>-1.530564</v>
      </c>
      <c r="AA53">
        <f>$AA$3*INDEX(Descriptors!P$5:P$53,MATCH(SingleSite_QSAR1!$A53,Descriptors!$B$5:$B$53,0))</f>
        <v>2.3469000000000002</v>
      </c>
      <c r="AB53">
        <f>$AB$3*INDEX(Descriptors!Q$5:Q$53,MATCH(SingleSite_QSAR1!$A53,Descriptors!$B$5:$B$53,0))</f>
        <v>-1.56948</v>
      </c>
      <c r="AC53">
        <f>$AC$3*INDEX(Descriptors!R$5:R$53,MATCH(SingleSite_QSAR1!$A53,Descriptors!$B$5:$B$53,0))</f>
        <v>-0.1739</v>
      </c>
      <c r="AD53">
        <f>$AD$3*INDEX(Descriptors!AC$5:AC$53,MATCH(SingleSite_QSAR1!$A53,Descriptors!$B$5:$B$53,0))</f>
        <v>-0.81</v>
      </c>
    </row>
    <row r="54" spans="1:30" x14ac:dyDescent="0.3">
      <c r="A54" t="s">
        <v>217</v>
      </c>
      <c r="B54" t="s">
        <v>218</v>
      </c>
      <c r="C54" s="40" t="s">
        <v>65</v>
      </c>
      <c r="D54" t="s">
        <v>219</v>
      </c>
      <c r="E54" t="s">
        <v>416</v>
      </c>
      <c r="G54" s="10">
        <v>1.0503147525782381</v>
      </c>
      <c r="H54" t="s">
        <v>134</v>
      </c>
      <c r="J54" s="10">
        <v>-1.958645254907297</v>
      </c>
      <c r="L54" s="10">
        <f t="shared" si="12"/>
        <v>-2.6581199999999994</v>
      </c>
      <c r="M54">
        <f t="shared" si="8"/>
        <v>2.197252665551922E-3</v>
      </c>
      <c r="N54">
        <f t="shared" si="9"/>
        <v>3.6511671769988477E-3</v>
      </c>
      <c r="O54" s="15">
        <f t="shared" si="10"/>
        <v>5.2576807348783401</v>
      </c>
      <c r="P54" t="s">
        <v>134</v>
      </c>
      <c r="R54">
        <f t="shared" si="11"/>
        <v>4.3418800000000006</v>
      </c>
      <c r="S54">
        <f>$S$3*INDEX(Descriptors!I$5:I$53,MATCH(SingleSite_QSAR1!$A54,Descriptors!$B$5:$B$53,0))</f>
        <v>10.9552</v>
      </c>
      <c r="T54">
        <f>$T$3*INDEX(Descriptors!J$5:J$53,MATCH(SingleSite_QSAR1!$A54,Descriptors!$B$5:$B$53,0))</f>
        <v>-1.0088999999999999</v>
      </c>
      <c r="U54">
        <f>$U$3*INDEX(Descriptors!S$5:S$53,MATCH(SingleSite_QSAR1!$A54,Descriptors!$B$5:$B$53,0))</f>
        <v>-6.0089400000000008</v>
      </c>
      <c r="V54">
        <f>$V$3*INDEX(Descriptors!O$5:O$53,MATCH(SingleSite_QSAR1!$A54,Descriptors!$B$5:$B$53,0))</f>
        <v>-14.36816</v>
      </c>
      <c r="W54">
        <f>$W$3*INDEX(Descriptors!X$5:X$53,MATCH(SingleSite_QSAR1!$A54,Descriptors!$B$5:$B$53,0))</f>
        <v>-11.287044</v>
      </c>
      <c r="X54">
        <f>$X$3*INDEX(Descriptors!Y$5:Y$53,MATCH(SingleSite_QSAR1!$A54,Descriptors!$B$5:$B$53,0))</f>
        <v>8.2560060000000011</v>
      </c>
      <c r="Y54">
        <f>$Y$3*INDEX(Descriptors!AA$5:AA$53,MATCH(SingleSite_QSAR1!$A54,Descriptors!$B$5:$B$53,0))</f>
        <v>21.699762</v>
      </c>
      <c r="Z54">
        <f>$Z$3*INDEX(Descriptors!AB$5:AB$53,MATCH(SingleSite_QSAR1!$A54,Descriptors!$B$5:$B$53,0))</f>
        <v>-1.530564</v>
      </c>
      <c r="AA54">
        <f>$AA$3*INDEX(Descriptors!P$5:P$53,MATCH(SingleSite_QSAR1!$A54,Descriptors!$B$5:$B$53,0))</f>
        <v>2.3469000000000002</v>
      </c>
      <c r="AB54">
        <f>$AB$3*INDEX(Descriptors!Q$5:Q$53,MATCH(SingleSite_QSAR1!$A54,Descriptors!$B$5:$B$53,0))</f>
        <v>-1.56948</v>
      </c>
      <c r="AC54">
        <f>$AC$3*INDEX(Descriptors!R$5:R$53,MATCH(SingleSite_QSAR1!$A54,Descriptors!$B$5:$B$53,0))</f>
        <v>-0.1739</v>
      </c>
      <c r="AD54">
        <f>$AD$3*INDEX(Descriptors!AC$5:AC$53,MATCH(SingleSite_QSAR1!$A54,Descriptors!$B$5:$B$53,0))</f>
        <v>-0.81</v>
      </c>
    </row>
    <row r="55" spans="1:30" x14ac:dyDescent="0.3">
      <c r="A55" t="s">
        <v>220</v>
      </c>
      <c r="B55" t="s">
        <v>221</v>
      </c>
      <c r="C55" s="40" t="s">
        <v>65</v>
      </c>
      <c r="D55" t="s">
        <v>222</v>
      </c>
      <c r="E55" t="s">
        <v>416</v>
      </c>
      <c r="G55" s="10">
        <v>38.042845054468309</v>
      </c>
      <c r="H55" t="s">
        <v>138</v>
      </c>
      <c r="J55" s="10">
        <v>-1.739447527379359</v>
      </c>
      <c r="L55" s="10">
        <f t="shared" si="12"/>
        <v>-2.5957360000000014</v>
      </c>
      <c r="M55">
        <f t="shared" si="8"/>
        <v>2.5366701592244288E-3</v>
      </c>
      <c r="N55">
        <f t="shared" si="9"/>
        <v>3.1626251378654782E-3</v>
      </c>
      <c r="O55" s="15">
        <f t="shared" si="10"/>
        <v>4.5541801985262884</v>
      </c>
      <c r="P55" t="s">
        <v>134</v>
      </c>
      <c r="R55">
        <f t="shared" si="11"/>
        <v>4.4042639999999986</v>
      </c>
      <c r="S55">
        <f>$S$3*INDEX(Descriptors!I$5:I$53,MATCH(SingleSite_QSAR1!$A55,Descriptors!$B$5:$B$53,0))</f>
        <v>10.9552</v>
      </c>
      <c r="T55">
        <f>$T$3*INDEX(Descriptors!J$5:J$53,MATCH(SingleSite_QSAR1!$A55,Descriptors!$B$5:$B$53,0))</f>
        <v>-1.0088999999999999</v>
      </c>
      <c r="U55">
        <f>$U$3*INDEX(Descriptors!S$5:S$53,MATCH(SingleSite_QSAR1!$A55,Descriptors!$B$5:$B$53,0))</f>
        <v>-5.9929800000000002</v>
      </c>
      <c r="V55">
        <f>$V$3*INDEX(Descriptors!O$5:O$53,MATCH(SingleSite_QSAR1!$A55,Descriptors!$B$5:$B$53,0))</f>
        <v>-14.36816</v>
      </c>
      <c r="W55">
        <f>$W$3*INDEX(Descriptors!X$5:X$53,MATCH(SingleSite_QSAR1!$A55,Descriptors!$B$5:$B$53,0))</f>
        <v>-11.251097999999999</v>
      </c>
      <c r="X55">
        <f>$X$3*INDEX(Descriptors!Y$5:Y$53,MATCH(SingleSite_QSAR1!$A55,Descriptors!$B$5:$B$53,0))</f>
        <v>8.2626480000000004</v>
      </c>
      <c r="Y55">
        <f>$Y$3*INDEX(Descriptors!AA$5:AA$53,MATCH(SingleSite_QSAR1!$A55,Descriptors!$B$5:$B$53,0))</f>
        <v>21.699762</v>
      </c>
      <c r="Z55">
        <f>$Z$3*INDEX(Descriptors!AB$5:AB$53,MATCH(SingleSite_QSAR1!$A55,Descriptors!$B$5:$B$53,0))</f>
        <v>-1.5267280000000001</v>
      </c>
      <c r="AA55">
        <f>$AA$3*INDEX(Descriptors!P$5:P$53,MATCH(SingleSite_QSAR1!$A55,Descriptors!$B$5:$B$53,0))</f>
        <v>2.3469000000000002</v>
      </c>
      <c r="AB55">
        <f>$AB$3*INDEX(Descriptors!Q$5:Q$53,MATCH(SingleSite_QSAR1!$A55,Descriptors!$B$5:$B$53,0))</f>
        <v>-1.56948</v>
      </c>
      <c r="AC55">
        <f>$AC$3*INDEX(Descriptors!R$5:R$53,MATCH(SingleSite_QSAR1!$A55,Descriptors!$B$5:$B$53,0))</f>
        <v>-0.1739</v>
      </c>
      <c r="AD55">
        <f>$AD$3*INDEX(Descriptors!AC$5:AC$53,MATCH(SingleSite_QSAR1!$A55,Descriptors!$B$5:$B$53,0))</f>
        <v>-0.81</v>
      </c>
    </row>
    <row r="56" spans="1:30" x14ac:dyDescent="0.3">
      <c r="A56" t="s">
        <v>180</v>
      </c>
      <c r="B56" t="s">
        <v>181</v>
      </c>
      <c r="C56" s="38" t="s">
        <v>182</v>
      </c>
      <c r="D56" s="41" t="s">
        <v>183</v>
      </c>
      <c r="E56" t="s">
        <v>417</v>
      </c>
      <c r="G56" s="10">
        <v>1.5791666666666657</v>
      </c>
      <c r="H56" t="s">
        <v>159</v>
      </c>
      <c r="J56" s="10">
        <v>-5.2941162496902212</v>
      </c>
      <c r="L56" s="10">
        <f t="shared" si="12"/>
        <v>-8.399148999999996</v>
      </c>
      <c r="M56">
        <f t="shared" si="8"/>
        <v>3.9888802631356447E-9</v>
      </c>
      <c r="N56">
        <f t="shared" si="9"/>
        <v>2011.2252769728204</v>
      </c>
      <c r="O56" s="10">
        <f>N56/365</f>
        <v>5.5102062382816994</v>
      </c>
      <c r="P56" s="10" t="s">
        <v>223</v>
      </c>
      <c r="R56">
        <f t="shared" si="11"/>
        <v>-1.3991489999999955</v>
      </c>
      <c r="S56">
        <f>$S$3*INDEX(Descriptors!I$5:I$53,MATCH(SingleSite_QSAR1!$A56,Descriptors!$B$5:$B$53,0))</f>
        <v>8.8953600000000002</v>
      </c>
      <c r="T56">
        <f>$T$3*INDEX(Descriptors!J$5:J$53,MATCH(SingleSite_QSAR1!$A56,Descriptors!$B$5:$B$53,0))</f>
        <v>-5.0126400000000002</v>
      </c>
      <c r="U56">
        <f>$U$3*INDEX(Descriptors!S$5:S$53,MATCH(SingleSite_QSAR1!$A56,Descriptors!$B$5:$B$53,0))</f>
        <v>-6.2882400000000001</v>
      </c>
      <c r="V56">
        <f>$V$3*INDEX(Descriptors!O$5:O$53,MATCH(SingleSite_QSAR1!$A56,Descriptors!$B$5:$B$53,0))</f>
        <v>-14.439360000000001</v>
      </c>
      <c r="W56">
        <f>$W$3*INDEX(Descriptors!X$5:X$53,MATCH(SingleSite_QSAR1!$A56,Descriptors!$B$5:$B$53,0))</f>
        <v>-10.729880999999999</v>
      </c>
      <c r="X56">
        <f>$X$3*INDEX(Descriptors!Y$5:Y$53,MATCH(SingleSite_QSAR1!$A56,Descriptors!$B$5:$B$53,0))</f>
        <v>8.2294380000000018</v>
      </c>
      <c r="Y56">
        <f>$Y$3*INDEX(Descriptors!AA$5:AA$53,MATCH(SingleSite_QSAR1!$A56,Descriptors!$B$5:$B$53,0))</f>
        <v>21.282150000000001</v>
      </c>
      <c r="Z56">
        <f>$Z$3*INDEX(Descriptors!AB$5:AB$53,MATCH(SingleSite_QSAR1!$A56,Descriptors!$B$5:$B$53,0))</f>
        <v>-1.288896</v>
      </c>
      <c r="AA56">
        <f>$AA$3*INDEX(Descriptors!P$5:P$53,MATCH(SingleSite_QSAR1!$A56,Descriptors!$B$5:$B$53,0))</f>
        <v>-5.8199999999999995E-2</v>
      </c>
      <c r="AB56">
        <f>$AB$3*INDEX(Descriptors!Q$5:Q$53,MATCH(SingleSite_QSAR1!$A56,Descriptors!$B$5:$B$53,0))</f>
        <v>0.48971999999999999</v>
      </c>
      <c r="AC56">
        <f>$AC$3*INDEX(Descriptors!R$5:R$53,MATCH(SingleSite_QSAR1!$A56,Descriptors!$B$5:$B$53,0))</f>
        <v>-0.3196</v>
      </c>
      <c r="AD56">
        <f>$AD$3*INDEX(Descriptors!AC$5:AC$53,MATCH(SingleSite_QSAR1!$A56,Descriptors!$B$5:$B$53,0))</f>
        <v>0</v>
      </c>
    </row>
    <row r="57" spans="1:30" x14ac:dyDescent="0.3">
      <c r="A57" t="s">
        <v>180</v>
      </c>
      <c r="B57" t="s">
        <v>181</v>
      </c>
      <c r="C57" s="38" t="s">
        <v>182</v>
      </c>
      <c r="D57" s="41" t="s">
        <v>183</v>
      </c>
      <c r="E57" t="s">
        <v>417</v>
      </c>
      <c r="G57" s="10">
        <v>8.9161285579985741</v>
      </c>
      <c r="H57" t="s">
        <v>159</v>
      </c>
      <c r="J57" s="10">
        <v>-6.0458646032010028</v>
      </c>
      <c r="L57" s="10">
        <f t="shared" si="12"/>
        <v>-8.399148999999996</v>
      </c>
      <c r="M57">
        <f t="shared" si="8"/>
        <v>3.9888802631356447E-9</v>
      </c>
      <c r="N57">
        <f t="shared" si="9"/>
        <v>2011.2252769728204</v>
      </c>
      <c r="O57" s="10">
        <f t="shared" ref="O57:O64" si="13">N57/365</f>
        <v>5.5102062382816994</v>
      </c>
      <c r="P57" s="10" t="s">
        <v>223</v>
      </c>
      <c r="R57">
        <f t="shared" si="11"/>
        <v>-1.3991489999999955</v>
      </c>
      <c r="S57">
        <f>$S$3*INDEX(Descriptors!I$5:I$53,MATCH(SingleSite_QSAR1!$A57,Descriptors!$B$5:$B$53,0))</f>
        <v>8.8953600000000002</v>
      </c>
      <c r="T57">
        <f>$T$3*INDEX(Descriptors!J$5:J$53,MATCH(SingleSite_QSAR1!$A57,Descriptors!$B$5:$B$53,0))</f>
        <v>-5.0126400000000002</v>
      </c>
      <c r="U57">
        <f>$U$3*INDEX(Descriptors!S$5:S$53,MATCH(SingleSite_QSAR1!$A57,Descriptors!$B$5:$B$53,0))</f>
        <v>-6.2882400000000001</v>
      </c>
      <c r="V57">
        <f>$V$3*INDEX(Descriptors!O$5:O$53,MATCH(SingleSite_QSAR1!$A57,Descriptors!$B$5:$B$53,0))</f>
        <v>-14.439360000000001</v>
      </c>
      <c r="W57">
        <f>$W$3*INDEX(Descriptors!X$5:X$53,MATCH(SingleSite_QSAR1!$A57,Descriptors!$B$5:$B$53,0))</f>
        <v>-10.729880999999999</v>
      </c>
      <c r="X57">
        <f>$X$3*INDEX(Descriptors!Y$5:Y$53,MATCH(SingleSite_QSAR1!$A57,Descriptors!$B$5:$B$53,0))</f>
        <v>8.2294380000000018</v>
      </c>
      <c r="Y57">
        <f>$Y$3*INDEX(Descriptors!AA$5:AA$53,MATCH(SingleSite_QSAR1!$A57,Descriptors!$B$5:$B$53,0))</f>
        <v>21.282150000000001</v>
      </c>
      <c r="Z57">
        <f>$Z$3*INDEX(Descriptors!AB$5:AB$53,MATCH(SingleSite_QSAR1!$A57,Descriptors!$B$5:$B$53,0))</f>
        <v>-1.288896</v>
      </c>
      <c r="AA57">
        <f>$AA$3*INDEX(Descriptors!P$5:P$53,MATCH(SingleSite_QSAR1!$A57,Descriptors!$B$5:$B$53,0))</f>
        <v>-5.8199999999999995E-2</v>
      </c>
      <c r="AB57">
        <f>$AB$3*INDEX(Descriptors!Q$5:Q$53,MATCH(SingleSite_QSAR1!$A57,Descriptors!$B$5:$B$53,0))</f>
        <v>0.48971999999999999</v>
      </c>
      <c r="AC57">
        <f>$AC$3*INDEX(Descriptors!R$5:R$53,MATCH(SingleSite_QSAR1!$A57,Descriptors!$B$5:$B$53,0))</f>
        <v>-0.3196</v>
      </c>
      <c r="AD57">
        <f>$AD$3*INDEX(Descriptors!AC$5:AC$53,MATCH(SingleSite_QSAR1!$A57,Descriptors!$B$5:$B$53,0))</f>
        <v>0</v>
      </c>
    </row>
    <row r="58" spans="1:30" x14ac:dyDescent="0.3">
      <c r="A58" t="s">
        <v>224</v>
      </c>
      <c r="B58" t="s">
        <v>225</v>
      </c>
      <c r="C58" t="s">
        <v>226</v>
      </c>
      <c r="D58" s="41" t="s">
        <v>227</v>
      </c>
      <c r="E58" t="s">
        <v>417</v>
      </c>
      <c r="G58" s="10">
        <v>10.390045537796521</v>
      </c>
      <c r="H58" t="s">
        <v>159</v>
      </c>
      <c r="J58" s="10">
        <v>-6.1123057324337049</v>
      </c>
      <c r="L58" s="10">
        <f t="shared" si="12"/>
        <v>-8.6779129999999949</v>
      </c>
      <c r="M58">
        <f t="shared" si="8"/>
        <v>2.099360395670436E-9</v>
      </c>
      <c r="N58">
        <f t="shared" si="9"/>
        <v>3821.4195278626216</v>
      </c>
      <c r="O58" s="10">
        <f t="shared" si="13"/>
        <v>10.469642542089375</v>
      </c>
      <c r="P58" s="10" t="s">
        <v>223</v>
      </c>
      <c r="R58">
        <f t="shared" si="11"/>
        <v>-1.6779129999999949</v>
      </c>
      <c r="S58">
        <f>$S$3*INDEX(Descriptors!I$5:I$53,MATCH(SingleSite_QSAR1!$A58,Descriptors!$B$5:$B$53,0))</f>
        <v>8.96096</v>
      </c>
      <c r="T58">
        <f>$T$3*INDEX(Descriptors!J$5:J$53,MATCH(SingleSite_QSAR1!$A58,Descriptors!$B$5:$B$53,0))</f>
        <v>-5.1506999999999996</v>
      </c>
      <c r="U58">
        <f>$U$3*INDEX(Descriptors!S$5:S$53,MATCH(SingleSite_QSAR1!$A58,Descriptors!$B$5:$B$53,0))</f>
        <v>-6.2882400000000001</v>
      </c>
      <c r="V58">
        <f>$V$3*INDEX(Descriptors!O$5:O$53,MATCH(SingleSite_QSAR1!$A58,Descriptors!$B$5:$B$53,0))</f>
        <v>-15.1656</v>
      </c>
      <c r="W58">
        <f>$W$3*INDEX(Descriptors!X$5:X$53,MATCH(SingleSite_QSAR1!$A58,Descriptors!$B$5:$B$53,0))</f>
        <v>-10.837719</v>
      </c>
      <c r="X58">
        <f>$X$3*INDEX(Descriptors!Y$5:Y$53,MATCH(SingleSite_QSAR1!$A58,Descriptors!$B$5:$B$53,0))</f>
        <v>8.2294380000000018</v>
      </c>
      <c r="Y58">
        <f>$Y$3*INDEX(Descriptors!AA$5:AA$53,MATCH(SingleSite_QSAR1!$A58,Descriptors!$B$5:$B$53,0))</f>
        <v>21.876444000000003</v>
      </c>
      <c r="Z58">
        <f>$Z$3*INDEX(Descriptors!AB$5:AB$53,MATCH(SingleSite_QSAR1!$A58,Descriptors!$B$5:$B$53,0))</f>
        <v>-1.288896</v>
      </c>
      <c r="AA58">
        <f>$AA$3*INDEX(Descriptors!P$5:P$53,MATCH(SingleSite_QSAR1!$A58,Descriptors!$B$5:$B$53,0))</f>
        <v>-7.4999999999999997E-2</v>
      </c>
      <c r="AB58">
        <f>$AB$3*INDEX(Descriptors!Q$5:Q$53,MATCH(SingleSite_QSAR1!$A58,Descriptors!$B$5:$B$53,0))</f>
        <v>0.44506000000000001</v>
      </c>
      <c r="AC58">
        <f>$AC$3*INDEX(Descriptors!R$5:R$53,MATCH(SingleSite_QSAR1!$A58,Descriptors!$B$5:$B$53,0))</f>
        <v>-0.22466</v>
      </c>
      <c r="AD58">
        <f>$AD$3*INDEX(Descriptors!AC$5:AC$53,MATCH(SingleSite_QSAR1!$A58,Descriptors!$B$5:$B$53,0))</f>
        <v>0</v>
      </c>
    </row>
    <row r="59" spans="1:30" x14ac:dyDescent="0.3">
      <c r="A59" t="s">
        <v>184</v>
      </c>
      <c r="B59" t="s">
        <v>185</v>
      </c>
      <c r="C59" s="38" t="s">
        <v>182</v>
      </c>
      <c r="D59" t="s">
        <v>186</v>
      </c>
      <c r="E59" t="s">
        <v>417</v>
      </c>
      <c r="G59" s="10">
        <v>8.9682521524474055</v>
      </c>
      <c r="H59" t="s">
        <v>159</v>
      </c>
      <c r="J59" s="10">
        <v>-6.0483960918677964</v>
      </c>
      <c r="L59" s="10">
        <f t="shared" si="12"/>
        <v>-8.4482949999999963</v>
      </c>
      <c r="M59">
        <f t="shared" si="8"/>
        <v>3.5620909171596214E-9</v>
      </c>
      <c r="N59">
        <f t="shared" si="9"/>
        <v>2252.1987783606323</v>
      </c>
      <c r="O59" s="10">
        <f t="shared" si="13"/>
        <v>6.1704076119469375</v>
      </c>
      <c r="P59" s="10" t="s">
        <v>223</v>
      </c>
      <c r="R59">
        <f t="shared" si="11"/>
        <v>-1.4482949999999959</v>
      </c>
      <c r="S59">
        <f>$S$3*INDEX(Descriptors!I$5:I$53,MATCH(SingleSite_QSAR1!$A59,Descriptors!$B$5:$B$53,0))</f>
        <v>8.8953600000000002</v>
      </c>
      <c r="T59">
        <f>$T$3*INDEX(Descriptors!J$5:J$53,MATCH(SingleSite_QSAR1!$A59,Descriptors!$B$5:$B$53,0))</f>
        <v>-5.0126400000000002</v>
      </c>
      <c r="U59">
        <f>$U$3*INDEX(Descriptors!S$5:S$53,MATCH(SingleSite_QSAR1!$A59,Descriptors!$B$5:$B$53,0))</f>
        <v>-6.2882400000000001</v>
      </c>
      <c r="V59">
        <f>$V$3*INDEX(Descriptors!O$5:O$53,MATCH(SingleSite_QSAR1!$A59,Descriptors!$B$5:$B$53,0))</f>
        <v>-14.439360000000001</v>
      </c>
      <c r="W59">
        <f>$W$3*INDEX(Descriptors!X$5:X$53,MATCH(SingleSite_QSAR1!$A59,Descriptors!$B$5:$B$53,0))</f>
        <v>-10.837719</v>
      </c>
      <c r="X59">
        <f>$X$3*INDEX(Descriptors!Y$5:Y$53,MATCH(SingleSite_QSAR1!$A59,Descriptors!$B$5:$B$53,0))</f>
        <v>8.2560060000000011</v>
      </c>
      <c r="Y59">
        <f>$Y$3*INDEX(Descriptors!AA$5:AA$53,MATCH(SingleSite_QSAR1!$A59,Descriptors!$B$5:$B$53,0))</f>
        <v>21.314274000000001</v>
      </c>
      <c r="Z59">
        <f>$Z$3*INDEX(Descriptors!AB$5:AB$53,MATCH(SingleSite_QSAR1!$A59,Descriptors!$B$5:$B$53,0))</f>
        <v>-1.288896</v>
      </c>
      <c r="AA59">
        <f>$AA$3*INDEX(Descriptors!P$5:P$53,MATCH(SingleSite_QSAR1!$A59,Descriptors!$B$5:$B$53,0))</f>
        <v>-5.8199999999999995E-2</v>
      </c>
      <c r="AB59">
        <f>$AB$3*INDEX(Descriptors!Q$5:Q$53,MATCH(SingleSite_QSAR1!$A59,Descriptors!$B$5:$B$53,0))</f>
        <v>0.48971999999999999</v>
      </c>
      <c r="AC59">
        <f>$AC$3*INDEX(Descriptors!R$5:R$53,MATCH(SingleSite_QSAR1!$A59,Descriptors!$B$5:$B$53,0))</f>
        <v>-0.3196</v>
      </c>
      <c r="AD59">
        <f>$AD$3*INDEX(Descriptors!AC$5:AC$53,MATCH(SingleSite_QSAR1!$A59,Descriptors!$B$5:$B$53,0))</f>
        <v>0</v>
      </c>
    </row>
    <row r="60" spans="1:30" x14ac:dyDescent="0.3">
      <c r="A60" t="s">
        <v>184</v>
      </c>
      <c r="B60" t="s">
        <v>185</v>
      </c>
      <c r="C60" s="38" t="s">
        <v>182</v>
      </c>
      <c r="D60" t="s">
        <v>186</v>
      </c>
      <c r="E60" t="s">
        <v>417</v>
      </c>
      <c r="G60" s="10">
        <v>9.9654909090892172</v>
      </c>
      <c r="H60" t="s">
        <v>159</v>
      </c>
      <c r="J60" s="10">
        <v>-6.0941869787359195</v>
      </c>
      <c r="L60" s="10">
        <f t="shared" si="12"/>
        <v>-8.4482949999999963</v>
      </c>
      <c r="M60">
        <f t="shared" si="8"/>
        <v>3.5620909171596214E-9</v>
      </c>
      <c r="N60">
        <f t="shared" si="9"/>
        <v>2252.1987783606323</v>
      </c>
      <c r="O60" s="10">
        <f t="shared" si="13"/>
        <v>6.1704076119469375</v>
      </c>
      <c r="P60" s="10" t="s">
        <v>223</v>
      </c>
      <c r="R60">
        <f t="shared" si="11"/>
        <v>-1.4482949999999959</v>
      </c>
      <c r="S60">
        <f>$S$3*INDEX(Descriptors!I$5:I$53,MATCH(SingleSite_QSAR1!$A60,Descriptors!$B$5:$B$53,0))</f>
        <v>8.8953600000000002</v>
      </c>
      <c r="T60">
        <f>$T$3*INDEX(Descriptors!J$5:J$53,MATCH(SingleSite_QSAR1!$A60,Descriptors!$B$5:$B$53,0))</f>
        <v>-5.0126400000000002</v>
      </c>
      <c r="U60">
        <f>$U$3*INDEX(Descriptors!S$5:S$53,MATCH(SingleSite_QSAR1!$A60,Descriptors!$B$5:$B$53,0))</f>
        <v>-6.2882400000000001</v>
      </c>
      <c r="V60">
        <f>$V$3*INDEX(Descriptors!O$5:O$53,MATCH(SingleSite_QSAR1!$A60,Descriptors!$B$5:$B$53,0))</f>
        <v>-14.439360000000001</v>
      </c>
      <c r="W60">
        <f>$W$3*INDEX(Descriptors!X$5:X$53,MATCH(SingleSite_QSAR1!$A60,Descriptors!$B$5:$B$53,0))</f>
        <v>-10.837719</v>
      </c>
      <c r="X60">
        <f>$X$3*INDEX(Descriptors!Y$5:Y$53,MATCH(SingleSite_QSAR1!$A60,Descriptors!$B$5:$B$53,0))</f>
        <v>8.2560060000000011</v>
      </c>
      <c r="Y60">
        <f>$Y$3*INDEX(Descriptors!AA$5:AA$53,MATCH(SingleSite_QSAR1!$A60,Descriptors!$B$5:$B$53,0))</f>
        <v>21.314274000000001</v>
      </c>
      <c r="Z60">
        <f>$Z$3*INDEX(Descriptors!AB$5:AB$53,MATCH(SingleSite_QSAR1!$A60,Descriptors!$B$5:$B$53,0))</f>
        <v>-1.288896</v>
      </c>
      <c r="AA60">
        <f>$AA$3*INDEX(Descriptors!P$5:P$53,MATCH(SingleSite_QSAR1!$A60,Descriptors!$B$5:$B$53,0))</f>
        <v>-5.8199999999999995E-2</v>
      </c>
      <c r="AB60">
        <f>$AB$3*INDEX(Descriptors!Q$5:Q$53,MATCH(SingleSite_QSAR1!$A60,Descriptors!$B$5:$B$53,0))</f>
        <v>0.48971999999999999</v>
      </c>
      <c r="AC60">
        <f>$AC$3*INDEX(Descriptors!R$5:R$53,MATCH(SingleSite_QSAR1!$A60,Descriptors!$B$5:$B$53,0))</f>
        <v>-0.3196</v>
      </c>
      <c r="AD60">
        <f>$AD$3*INDEX(Descriptors!AC$5:AC$53,MATCH(SingleSite_QSAR1!$A60,Descriptors!$B$5:$B$53,0))</f>
        <v>0</v>
      </c>
    </row>
    <row r="61" spans="1:30" x14ac:dyDescent="0.3">
      <c r="A61" t="s">
        <v>187</v>
      </c>
      <c r="B61" t="s">
        <v>188</v>
      </c>
      <c r="C61" s="38" t="s">
        <v>182</v>
      </c>
      <c r="D61" t="s">
        <v>189</v>
      </c>
      <c r="E61" t="s">
        <v>417</v>
      </c>
      <c r="G61" s="10">
        <v>80.801277641263951</v>
      </c>
      <c r="H61" t="s">
        <v>159</v>
      </c>
      <c r="J61" s="10">
        <v>-7.0031065093885871</v>
      </c>
      <c r="L61" s="10">
        <f t="shared" si="12"/>
        <v>-8.4568059999999949</v>
      </c>
      <c r="M61">
        <f t="shared" si="8"/>
        <v>3.4929631182333913E-9</v>
      </c>
      <c r="N61">
        <f t="shared" si="9"/>
        <v>2296.77111967157</v>
      </c>
      <c r="O61" s="10">
        <f t="shared" si="13"/>
        <v>6.2925236155385482</v>
      </c>
      <c r="P61" s="10" t="s">
        <v>223</v>
      </c>
      <c r="R61">
        <f t="shared" si="11"/>
        <v>-1.4568059999999945</v>
      </c>
      <c r="S61">
        <f>$S$3*INDEX(Descriptors!I$5:I$53,MATCH(SingleSite_QSAR1!$A61,Descriptors!$B$5:$B$53,0))</f>
        <v>8.8953600000000002</v>
      </c>
      <c r="T61">
        <f>$T$3*INDEX(Descriptors!J$5:J$53,MATCH(SingleSite_QSAR1!$A61,Descriptors!$B$5:$B$53,0))</f>
        <v>-5.0126400000000002</v>
      </c>
      <c r="U61">
        <f>$U$3*INDEX(Descriptors!S$5:S$53,MATCH(SingleSite_QSAR1!$A61,Descriptors!$B$5:$B$53,0))</f>
        <v>-6.2882400000000001</v>
      </c>
      <c r="V61">
        <f>$V$3*INDEX(Descriptors!O$5:O$53,MATCH(SingleSite_QSAR1!$A61,Descriptors!$B$5:$B$53,0))</f>
        <v>-14.439360000000001</v>
      </c>
      <c r="W61">
        <f>$W$3*INDEX(Descriptors!X$5:X$53,MATCH(SingleSite_QSAR1!$A61,Descriptors!$B$5:$B$53,0))</f>
        <v>-10.891637999999999</v>
      </c>
      <c r="X61">
        <f>$X$3*INDEX(Descriptors!Y$5:Y$53,MATCH(SingleSite_QSAR1!$A61,Descriptors!$B$5:$B$53,0))</f>
        <v>8.2692900000000016</v>
      </c>
      <c r="Y61">
        <f>$Y$3*INDEX(Descriptors!AA$5:AA$53,MATCH(SingleSite_QSAR1!$A61,Descriptors!$B$5:$B$53,0))</f>
        <v>21.346398000000001</v>
      </c>
      <c r="Z61">
        <f>$Z$3*INDEX(Descriptors!AB$5:AB$53,MATCH(SingleSite_QSAR1!$A61,Descriptors!$B$5:$B$53,0))</f>
        <v>-1.288896</v>
      </c>
      <c r="AA61">
        <f>$AA$3*INDEX(Descriptors!P$5:P$53,MATCH(SingleSite_QSAR1!$A61,Descriptors!$B$5:$B$53,0))</f>
        <v>-5.8199999999999995E-2</v>
      </c>
      <c r="AB61">
        <f>$AB$3*INDEX(Descriptors!Q$5:Q$53,MATCH(SingleSite_QSAR1!$A61,Descriptors!$B$5:$B$53,0))</f>
        <v>0.48971999999999999</v>
      </c>
      <c r="AC61">
        <f>$AC$3*INDEX(Descriptors!R$5:R$53,MATCH(SingleSite_QSAR1!$A61,Descriptors!$B$5:$B$53,0))</f>
        <v>-0.3196</v>
      </c>
      <c r="AD61">
        <f>$AD$3*INDEX(Descriptors!AC$5:AC$53,MATCH(SingleSite_QSAR1!$A61,Descriptors!$B$5:$B$53,0))</f>
        <v>0</v>
      </c>
    </row>
    <row r="62" spans="1:30" x14ac:dyDescent="0.3">
      <c r="A62" s="2" t="s">
        <v>368</v>
      </c>
      <c r="B62" t="s">
        <v>190</v>
      </c>
      <c r="C62" s="38" t="s">
        <v>191</v>
      </c>
      <c r="D62" t="s">
        <v>192</v>
      </c>
      <c r="E62" t="s">
        <v>418</v>
      </c>
      <c r="G62" s="10">
        <v>143.59899304814076</v>
      </c>
      <c r="H62" t="s">
        <v>159</v>
      </c>
      <c r="J62" s="10">
        <v>-7.2528396759697769</v>
      </c>
      <c r="L62" s="10">
        <f t="shared" si="12"/>
        <v>-8.2752129999999955</v>
      </c>
      <c r="M62">
        <f t="shared" si="8"/>
        <v>5.3062413546313657E-9</v>
      </c>
      <c r="N62">
        <f t="shared" si="9"/>
        <v>1511.9057494499784</v>
      </c>
      <c r="O62" s="10">
        <f t="shared" si="13"/>
        <v>4.1422075327396666</v>
      </c>
      <c r="P62" s="10" t="s">
        <v>223</v>
      </c>
      <c r="R62">
        <f t="shared" si="11"/>
        <v>-1.275212999999995</v>
      </c>
      <c r="S62">
        <f>$S$3*INDEX(Descriptors!I$5:I$53,MATCH(SingleSite_QSAR1!$A62,Descriptors!$B$5:$B$53,0))</f>
        <v>8.8953600000000002</v>
      </c>
      <c r="T62">
        <f>$T$3*INDEX(Descriptors!J$5:J$53,MATCH(SingleSite_QSAR1!$A62,Descriptors!$B$5:$B$53,0))</f>
        <v>-5.0126400000000002</v>
      </c>
      <c r="U62">
        <f>$U$3*INDEX(Descriptors!S$5:S$53,MATCH(SingleSite_QSAR1!$A62,Descriptors!$B$5:$B$53,0))</f>
        <v>-6.2004599999999996</v>
      </c>
      <c r="V62">
        <f>$V$3*INDEX(Descriptors!O$5:O$53,MATCH(SingleSite_QSAR1!$A62,Descriptors!$B$5:$B$53,0))</f>
        <v>-14.439360000000001</v>
      </c>
      <c r="W62">
        <f>$W$3*INDEX(Descriptors!X$5:X$53,MATCH(SingleSite_QSAR1!$A62,Descriptors!$B$5:$B$53,0))</f>
        <v>-10.873664999999999</v>
      </c>
      <c r="X62">
        <f>$X$3*INDEX(Descriptors!Y$5:Y$53,MATCH(SingleSite_QSAR1!$A62,Descriptors!$B$5:$B$53,0))</f>
        <v>8.3290680000000012</v>
      </c>
      <c r="Y62">
        <f>$Y$3*INDEX(Descriptors!AA$5:AA$53,MATCH(SingleSite_QSAR1!$A62,Descriptors!$B$5:$B$53,0))</f>
        <v>21.362460000000002</v>
      </c>
      <c r="Z62">
        <f>$Z$3*INDEX(Descriptors!AB$5:AB$53,MATCH(SingleSite_QSAR1!$A62,Descriptors!$B$5:$B$53,0))</f>
        <v>-1.288896</v>
      </c>
      <c r="AA62">
        <f>$AA$3*INDEX(Descriptors!P$5:P$53,MATCH(SingleSite_QSAR1!$A62,Descriptors!$B$5:$B$53,0))</f>
        <v>-5.8199999999999995E-2</v>
      </c>
      <c r="AB62">
        <f>$AB$3*INDEX(Descriptors!Q$5:Q$53,MATCH(SingleSite_QSAR1!$A62,Descriptors!$B$5:$B$53,0))</f>
        <v>0.48971999999999999</v>
      </c>
      <c r="AC62">
        <f>$AC$3*INDEX(Descriptors!R$5:R$53,MATCH(SingleSite_QSAR1!$A62,Descriptors!$B$5:$B$53,0))</f>
        <v>-0.3196</v>
      </c>
      <c r="AD62">
        <f>$AD$3*INDEX(Descriptors!AC$5:AC$53,MATCH(SingleSite_QSAR1!$A62,Descriptors!$B$5:$B$53,0))</f>
        <v>0</v>
      </c>
    </row>
    <row r="63" spans="1:30" x14ac:dyDescent="0.3">
      <c r="A63" t="s">
        <v>193</v>
      </c>
      <c r="B63" t="s">
        <v>194</v>
      </c>
      <c r="C63" s="38" t="s">
        <v>191</v>
      </c>
      <c r="D63" t="s">
        <v>195</v>
      </c>
      <c r="E63" t="s">
        <v>418</v>
      </c>
      <c r="G63" s="10">
        <v>64.391250619466987</v>
      </c>
      <c r="H63" t="s">
        <v>159</v>
      </c>
      <c r="J63" s="10">
        <v>-6.9045151415601858</v>
      </c>
      <c r="L63" s="10">
        <f t="shared" si="12"/>
        <v>-8.4047619999999998</v>
      </c>
      <c r="M63">
        <f t="shared" si="8"/>
        <v>3.9376580600602141E-9</v>
      </c>
      <c r="N63">
        <f t="shared" si="9"/>
        <v>2037.3878812406895</v>
      </c>
      <c r="O63" s="10">
        <f t="shared" si="13"/>
        <v>5.5818846061388756</v>
      </c>
      <c r="P63" s="10" t="s">
        <v>223</v>
      </c>
      <c r="R63">
        <f t="shared" si="11"/>
        <v>-1.4047619999999994</v>
      </c>
      <c r="S63">
        <f>$S$3*INDEX(Descriptors!I$5:I$53,MATCH(SingleSite_QSAR1!$A63,Descriptors!$B$5:$B$53,0))</f>
        <v>8.8953600000000002</v>
      </c>
      <c r="T63">
        <f>$T$3*INDEX(Descriptors!J$5:J$53,MATCH(SingleSite_QSAR1!$A63,Descriptors!$B$5:$B$53,0))</f>
        <v>-5.0126400000000002</v>
      </c>
      <c r="U63">
        <f>$U$3*INDEX(Descriptors!S$5:S$53,MATCH(SingleSite_QSAR1!$A63,Descriptors!$B$5:$B$53,0))</f>
        <v>-6.2004599999999996</v>
      </c>
      <c r="V63">
        <f>$V$3*INDEX(Descriptors!O$5:O$53,MATCH(SingleSite_QSAR1!$A63,Descriptors!$B$5:$B$53,0))</f>
        <v>-14.439360000000001</v>
      </c>
      <c r="W63">
        <f>$W$3*INDEX(Descriptors!X$5:X$53,MATCH(SingleSite_QSAR1!$A63,Descriptors!$B$5:$B$53,0))</f>
        <v>-11.107313999999999</v>
      </c>
      <c r="X63">
        <f>$X$3*INDEX(Descriptors!Y$5:Y$53,MATCH(SingleSite_QSAR1!$A63,Descriptors!$B$5:$B$53,0))</f>
        <v>8.368920000000001</v>
      </c>
      <c r="Y63">
        <f>$Y$3*INDEX(Descriptors!AA$5:AA$53,MATCH(SingleSite_QSAR1!$A63,Descriptors!$B$5:$B$53,0))</f>
        <v>21.426708000000001</v>
      </c>
      <c r="Z63">
        <f>$Z$3*INDEX(Descriptors!AB$5:AB$53,MATCH(SingleSite_QSAR1!$A63,Descriptors!$B$5:$B$53,0))</f>
        <v>-1.288896</v>
      </c>
      <c r="AA63">
        <f>$AA$3*INDEX(Descriptors!P$5:P$53,MATCH(SingleSite_QSAR1!$A63,Descriptors!$B$5:$B$53,0))</f>
        <v>-5.8199999999999995E-2</v>
      </c>
      <c r="AB63">
        <f>$AB$3*INDEX(Descriptors!Q$5:Q$53,MATCH(SingleSite_QSAR1!$A63,Descriptors!$B$5:$B$53,0))</f>
        <v>0.48971999999999999</v>
      </c>
      <c r="AC63">
        <f>$AC$3*INDEX(Descriptors!R$5:R$53,MATCH(SingleSite_QSAR1!$A63,Descriptors!$B$5:$B$53,0))</f>
        <v>-0.3196</v>
      </c>
      <c r="AD63">
        <f>$AD$3*INDEX(Descriptors!AC$5:AC$53,MATCH(SingleSite_QSAR1!$A63,Descriptors!$B$5:$B$53,0))</f>
        <v>0</v>
      </c>
    </row>
    <row r="64" spans="1:30" x14ac:dyDescent="0.3">
      <c r="A64" t="s">
        <v>328</v>
      </c>
      <c r="B64" t="s">
        <v>228</v>
      </c>
      <c r="C64" s="38" t="s">
        <v>191</v>
      </c>
      <c r="D64" t="s">
        <v>229</v>
      </c>
      <c r="E64" t="s">
        <v>418</v>
      </c>
      <c r="G64" s="10">
        <v>35.000000000000014</v>
      </c>
      <c r="H64" t="s">
        <v>159</v>
      </c>
      <c r="J64" s="10">
        <v>-6.6397563257840311</v>
      </c>
      <c r="L64" s="10">
        <f t="shared" si="12"/>
        <v>-8.4112779999999976</v>
      </c>
      <c r="M64">
        <f t="shared" si="8"/>
        <v>3.8790198320581225E-9</v>
      </c>
      <c r="N64">
        <f t="shared" si="9"/>
        <v>2068.1865933590298</v>
      </c>
      <c r="O64" s="10">
        <f t="shared" si="13"/>
        <v>5.6662646393398077</v>
      </c>
      <c r="P64" s="10" t="s">
        <v>223</v>
      </c>
      <c r="R64">
        <f t="shared" si="11"/>
        <v>-1.4112779999999971</v>
      </c>
      <c r="S64">
        <f>$S$3*INDEX(Descriptors!I$5:I$53,MATCH(SingleSite_QSAR1!$A64,Descriptors!$B$5:$B$53,0))</f>
        <v>8.8953600000000002</v>
      </c>
      <c r="T64">
        <f>$T$3*INDEX(Descriptors!J$5:J$53,MATCH(SingleSite_QSAR1!$A64,Descriptors!$B$5:$B$53,0))</f>
        <v>-5.0126400000000002</v>
      </c>
      <c r="U64">
        <f>$U$3*INDEX(Descriptors!S$5:S$53,MATCH(SingleSite_QSAR1!$A64,Descriptors!$B$5:$B$53,0))</f>
        <v>-6.2004599999999996</v>
      </c>
      <c r="V64">
        <f>$V$3*INDEX(Descriptors!O$5:O$53,MATCH(SingleSite_QSAR1!$A64,Descriptors!$B$5:$B$53,0))</f>
        <v>-14.439360000000001</v>
      </c>
      <c r="W64">
        <f>$W$3*INDEX(Descriptors!X$5:X$53,MATCH(SingleSite_QSAR1!$A64,Descriptors!$B$5:$B$53,0))</f>
        <v>-11.215152</v>
      </c>
      <c r="X64">
        <f>$X$3*INDEX(Descriptors!Y$5:Y$53,MATCH(SingleSite_QSAR1!$A64,Descriptors!$B$5:$B$53,0))</f>
        <v>8.4220560000000013</v>
      </c>
      <c r="Y64">
        <f>$Y$3*INDEX(Descriptors!AA$5:AA$53,MATCH(SingleSite_QSAR1!$A64,Descriptors!$B$5:$B$53,0))</f>
        <v>21.474894000000003</v>
      </c>
      <c r="Z64">
        <f>$Z$3*INDEX(Descriptors!AB$5:AB$53,MATCH(SingleSite_QSAR1!$A64,Descriptors!$B$5:$B$53,0))</f>
        <v>-1.288896</v>
      </c>
      <c r="AA64">
        <f>$AA$3*INDEX(Descriptors!P$5:P$53,MATCH(SingleSite_QSAR1!$A64,Descriptors!$B$5:$B$53,0))</f>
        <v>-5.8199999999999995E-2</v>
      </c>
      <c r="AB64">
        <f>$AB$3*INDEX(Descriptors!Q$5:Q$53,MATCH(SingleSite_QSAR1!$A64,Descriptors!$B$5:$B$53,0))</f>
        <v>0.48971999999999999</v>
      </c>
      <c r="AC64">
        <f>$AC$3*INDEX(Descriptors!R$5:R$53,MATCH(SingleSite_QSAR1!$A64,Descriptors!$B$5:$B$53,0))</f>
        <v>-0.3196</v>
      </c>
      <c r="AD64">
        <f>$AD$3*INDEX(Descriptors!AC$5:AC$53,MATCH(SingleSite_QSAR1!$A64,Descriptors!$B$5:$B$53,0))</f>
        <v>0</v>
      </c>
    </row>
    <row r="65" spans="1:30" s="2" customFormat="1" x14ac:dyDescent="0.3">
      <c r="A65" s="2" t="s">
        <v>197</v>
      </c>
      <c r="B65" s="2" t="s">
        <v>198</v>
      </c>
      <c r="C65" s="43" t="s">
        <v>65</v>
      </c>
      <c r="D65" s="2" t="s">
        <v>167</v>
      </c>
      <c r="E65" s="4" t="s">
        <v>420</v>
      </c>
      <c r="F65"/>
      <c r="G65" s="10">
        <v>1.4975961139417266</v>
      </c>
      <c r="H65" t="s">
        <v>126</v>
      </c>
      <c r="I65"/>
      <c r="J65" s="10">
        <v>-3.8908717441825154</v>
      </c>
      <c r="L65" s="10">
        <f t="shared" si="12"/>
        <v>-1.5753749999999984</v>
      </c>
      <c r="M65">
        <f t="shared" si="8"/>
        <v>2.6584285967070985E-2</v>
      </c>
      <c r="N65">
        <f t="shared" si="9"/>
        <v>3.0177740421441588E-4</v>
      </c>
      <c r="O65" s="10">
        <f t="shared" ref="O65:O66" si="14">N65*86400</f>
        <v>26.073567724125532</v>
      </c>
      <c r="P65" t="s">
        <v>138</v>
      </c>
      <c r="R65">
        <f t="shared" si="11"/>
        <v>5.4246250000000016</v>
      </c>
      <c r="S65">
        <f>$S$3*INDEX(Descriptors!I$5:I$53,MATCH(SingleSite_QSAR1!$A65,Descriptors!$B$5:$B$53,0))</f>
        <v>10.92896</v>
      </c>
      <c r="T65">
        <f>$T$3*INDEX(Descriptors!J$5:J$53,MATCH(SingleSite_QSAR1!$A65,Descriptors!$B$5:$B$53,0))</f>
        <v>-1.0088999999999999</v>
      </c>
      <c r="U65">
        <f>$U$3*INDEX(Descriptors!S$5:S$53,MATCH(SingleSite_QSAR1!$A65,Descriptors!$B$5:$B$53,0))</f>
        <v>-6.2962199999999999</v>
      </c>
      <c r="V65">
        <f>$V$3*INDEX(Descriptors!O$5:O$53,MATCH(SingleSite_QSAR1!$A65,Descriptors!$B$5:$B$53,0))</f>
        <v>-14.36816</v>
      </c>
      <c r="W65">
        <f>$W$3*INDEX(Descriptors!X$5:X$53,MATCH(SingleSite_QSAR1!$A65,Descriptors!$B$5:$B$53,0))</f>
        <v>-8.2136610000000001</v>
      </c>
      <c r="X65">
        <f>$X$3*INDEX(Descriptors!Y$5:Y$53,MATCH(SingleSite_QSAR1!$A65,Descriptors!$B$5:$B$53,0))</f>
        <v>6.6420000000000003</v>
      </c>
      <c r="Y65">
        <f>$Y$3*INDEX(Descriptors!AA$5:AA$53,MATCH(SingleSite_QSAR1!$A65,Descriptors!$B$5:$B$53,0))</f>
        <v>20.960910000000002</v>
      </c>
      <c r="Z65">
        <f>$Z$3*INDEX(Descriptors!AB$5:AB$53,MATCH(SingleSite_QSAR1!$A65,Descriptors!$B$5:$B$53,0))</f>
        <v>-1.6648239999999999</v>
      </c>
      <c r="AA65">
        <f>$AA$3*INDEX(Descriptors!P$5:P$53,MATCH(SingleSite_QSAR1!$A65,Descriptors!$B$5:$B$53,0))</f>
        <v>2.3469000000000002</v>
      </c>
      <c r="AB65">
        <f>$AB$3*INDEX(Descriptors!Q$5:Q$53,MATCH(SingleSite_QSAR1!$A65,Descriptors!$B$5:$B$53,0))</f>
        <v>-1.56948</v>
      </c>
      <c r="AC65">
        <f>$AC$3*INDEX(Descriptors!R$5:R$53,MATCH(SingleSite_QSAR1!$A65,Descriptors!$B$5:$B$53,0))</f>
        <v>-0.1739</v>
      </c>
      <c r="AD65">
        <f>$AD$3*INDEX(Descriptors!AC$5:AC$53,MATCH(SingleSite_QSAR1!$A65,Descriptors!$B$5:$B$53,0))</f>
        <v>0</v>
      </c>
    </row>
    <row r="66" spans="1:30" x14ac:dyDescent="0.3">
      <c r="A66" t="s">
        <v>199</v>
      </c>
      <c r="B66" t="s">
        <v>200</v>
      </c>
      <c r="C66" s="40" t="s">
        <v>65</v>
      </c>
      <c r="D66" s="50" t="s">
        <v>170</v>
      </c>
      <c r="E66" s="4" t="s">
        <v>420</v>
      </c>
      <c r="G66" s="10">
        <v>4.8056788580189451</v>
      </c>
      <c r="H66" t="s">
        <v>126</v>
      </c>
      <c r="J66" s="10">
        <v>-4.3972317852057898</v>
      </c>
      <c r="L66" s="10">
        <f t="shared" si="12"/>
        <v>-2.026405999999997</v>
      </c>
      <c r="M66">
        <f t="shared" si="8"/>
        <v>9.410094829105058E-3</v>
      </c>
      <c r="N66">
        <f t="shared" si="9"/>
        <v>8.525457987121457E-4</v>
      </c>
      <c r="O66" s="10">
        <f t="shared" si="14"/>
        <v>73.659957008729393</v>
      </c>
      <c r="P66" t="s">
        <v>138</v>
      </c>
      <c r="R66">
        <f t="shared" si="11"/>
        <v>4.973594000000003</v>
      </c>
      <c r="S66">
        <f>$S$3*INDEX(Descriptors!I$5:I$53,MATCH(SingleSite_QSAR1!$A66,Descriptors!$B$5:$B$53,0))</f>
        <v>10.942080000000001</v>
      </c>
      <c r="T66">
        <f>$T$3*INDEX(Descriptors!J$5:J$53,MATCH(SingleSite_QSAR1!$A66,Descriptors!$B$5:$B$53,0))</f>
        <v>-1.0088999999999999</v>
      </c>
      <c r="U66">
        <f>$U$3*INDEX(Descriptors!S$5:S$53,MATCH(SingleSite_QSAR1!$A66,Descriptors!$B$5:$B$53,0))</f>
        <v>-6.5715300000000001</v>
      </c>
      <c r="V66">
        <f>$V$3*INDEX(Descriptors!O$5:O$53,MATCH(SingleSite_QSAR1!$A66,Descriptors!$B$5:$B$53,0))</f>
        <v>-14.36816</v>
      </c>
      <c r="W66">
        <f>$W$3*INDEX(Descriptors!X$5:X$53,MATCH(SingleSite_QSAR1!$A66,Descriptors!$B$5:$B$53,0))</f>
        <v>-9.489744</v>
      </c>
      <c r="X66">
        <f>$X$3*INDEX(Descriptors!Y$5:Y$53,MATCH(SingleSite_QSAR1!$A66,Descriptors!$B$5:$B$53,0))</f>
        <v>7.4722500000000007</v>
      </c>
      <c r="Y66">
        <f>$Y$3*INDEX(Descriptors!AA$5:AA$53,MATCH(SingleSite_QSAR1!$A66,Descriptors!$B$5:$B$53,0))</f>
        <v>21.217902000000002</v>
      </c>
      <c r="Z66">
        <f>$Z$3*INDEX(Descriptors!AB$5:AB$53,MATCH(SingleSite_QSAR1!$A66,Descriptors!$B$5:$B$53,0))</f>
        <v>-1.6648239999999999</v>
      </c>
      <c r="AA66">
        <f>$AA$3*INDEX(Descriptors!P$5:P$53,MATCH(SingleSite_QSAR1!$A66,Descriptors!$B$5:$B$53,0))</f>
        <v>2.3469000000000002</v>
      </c>
      <c r="AB66">
        <f>$AB$3*INDEX(Descriptors!Q$5:Q$53,MATCH(SingleSite_QSAR1!$A66,Descriptors!$B$5:$B$53,0))</f>
        <v>-1.56948</v>
      </c>
      <c r="AC66">
        <f>$AC$3*INDEX(Descriptors!R$5:R$53,MATCH(SingleSite_QSAR1!$A66,Descriptors!$B$5:$B$53,0))</f>
        <v>-0.1739</v>
      </c>
      <c r="AD66">
        <f>$AD$3*INDEX(Descriptors!AC$5:AC$53,MATCH(SingleSite_QSAR1!$A66,Descriptors!$B$5:$B$53,0))</f>
        <v>0</v>
      </c>
    </row>
    <row r="67" spans="1:30" x14ac:dyDescent="0.3">
      <c r="A67" t="s">
        <v>230</v>
      </c>
      <c r="B67" t="s">
        <v>203</v>
      </c>
      <c r="C67" s="40" t="s">
        <v>65</v>
      </c>
      <c r="D67" t="s">
        <v>204</v>
      </c>
      <c r="E67" s="4" t="s">
        <v>420</v>
      </c>
      <c r="G67" s="10">
        <v>7.1224769657211633</v>
      </c>
      <c r="H67" t="s">
        <v>126</v>
      </c>
      <c r="J67" s="10">
        <v>-4.5681080931160967</v>
      </c>
      <c r="L67" s="10">
        <f t="shared" si="12"/>
        <v>-2.1452630000000008</v>
      </c>
      <c r="M67">
        <f t="shared" si="8"/>
        <v>7.1570985946092479E-3</v>
      </c>
      <c r="N67">
        <f t="shared" si="9"/>
        <v>1.120920259234518E-3</v>
      </c>
      <c r="O67" s="15">
        <f t="shared" ref="O67:O73" si="15">N67*24*60</f>
        <v>1.614125173297706</v>
      </c>
      <c r="P67" t="s">
        <v>134</v>
      </c>
      <c r="R67">
        <f t="shared" si="11"/>
        <v>4.8547369999999992</v>
      </c>
      <c r="S67">
        <f>$S$3*INDEX(Descriptors!I$5:I$53,MATCH(SingleSite_QSAR1!$A67,Descriptors!$B$5:$B$53,0))</f>
        <v>10.942080000000001</v>
      </c>
      <c r="T67">
        <f>$T$3*INDEX(Descriptors!J$5:J$53,MATCH(SingleSite_QSAR1!$A67,Descriptors!$B$5:$B$53,0))</f>
        <v>-1.0088999999999999</v>
      </c>
      <c r="U67">
        <f>$U$3*INDEX(Descriptors!S$5:S$53,MATCH(SingleSite_QSAR1!$A67,Descriptors!$B$5:$B$53,0))</f>
        <v>-6.7231500000000013</v>
      </c>
      <c r="V67">
        <f>$V$3*INDEX(Descriptors!O$5:O$53,MATCH(SingleSite_QSAR1!$A67,Descriptors!$B$5:$B$53,0))</f>
        <v>-14.36816</v>
      </c>
      <c r="W67">
        <f>$W$3*INDEX(Descriptors!X$5:X$53,MATCH(SingleSite_QSAR1!$A67,Descriptors!$B$5:$B$53,0))</f>
        <v>-9.8312310000000007</v>
      </c>
      <c r="X67">
        <f>$X$3*INDEX(Descriptors!Y$5:Y$53,MATCH(SingleSite_QSAR1!$A67,Descriptors!$B$5:$B$53,0))</f>
        <v>7.7180039999999996</v>
      </c>
      <c r="Y67">
        <f>$Y$3*INDEX(Descriptors!AA$5:AA$53,MATCH(SingleSite_QSAR1!$A67,Descriptors!$B$5:$B$53,0))</f>
        <v>21.346398000000001</v>
      </c>
      <c r="Z67">
        <f>$Z$3*INDEX(Descriptors!AB$5:AB$53,MATCH(SingleSite_QSAR1!$A67,Descriptors!$B$5:$B$53,0))</f>
        <v>-1.6648239999999999</v>
      </c>
      <c r="AA67">
        <f>$AA$3*INDEX(Descriptors!P$5:P$53,MATCH(SingleSite_QSAR1!$A67,Descriptors!$B$5:$B$53,0))</f>
        <v>2.3469000000000002</v>
      </c>
      <c r="AB67">
        <f>$AB$3*INDEX(Descriptors!Q$5:Q$53,MATCH(SingleSite_QSAR1!$A67,Descriptors!$B$5:$B$53,0))</f>
        <v>-1.56948</v>
      </c>
      <c r="AC67">
        <f>$AC$3*INDEX(Descriptors!R$5:R$53,MATCH(SingleSite_QSAR1!$A67,Descriptors!$B$5:$B$53,0))</f>
        <v>-0.1739</v>
      </c>
      <c r="AD67">
        <f>$AD$3*INDEX(Descriptors!AC$5:AC$53,MATCH(SingleSite_QSAR1!$A67,Descriptors!$B$5:$B$53,0))</f>
        <v>0</v>
      </c>
    </row>
    <row r="68" spans="1:30" x14ac:dyDescent="0.3">
      <c r="A68" t="s">
        <v>231</v>
      </c>
      <c r="B68" t="s">
        <v>232</v>
      </c>
      <c r="C68" s="40" t="s">
        <v>65</v>
      </c>
      <c r="D68" t="s">
        <v>163</v>
      </c>
      <c r="E68" s="4" t="s">
        <v>420</v>
      </c>
      <c r="G68" s="10">
        <v>8.4051769342979927</v>
      </c>
      <c r="H68" t="s">
        <v>126</v>
      </c>
      <c r="J68" s="10">
        <v>-4.6400238997677743</v>
      </c>
      <c r="L68" s="10">
        <f t="shared" si="12"/>
        <v>-2.1763999999999983</v>
      </c>
      <c r="M68">
        <f t="shared" si="8"/>
        <v>6.6619290022345724E-3</v>
      </c>
      <c r="N68">
        <f t="shared" si="9"/>
        <v>1.2042363119368956E-3</v>
      </c>
      <c r="O68" s="15">
        <f t="shared" si="15"/>
        <v>1.7341002891891297</v>
      </c>
      <c r="P68" t="s">
        <v>134</v>
      </c>
      <c r="R68">
        <f t="shared" si="11"/>
        <v>4.8236000000000017</v>
      </c>
      <c r="S68">
        <f>$S$3*INDEX(Descriptors!I$5:I$53,MATCH(SingleSite_QSAR1!$A68,Descriptors!$B$5:$B$53,0))</f>
        <v>10.942080000000001</v>
      </c>
      <c r="T68">
        <f>$T$3*INDEX(Descriptors!J$5:J$53,MATCH(SingleSite_QSAR1!$A68,Descriptors!$B$5:$B$53,0))</f>
        <v>-1.0088999999999999</v>
      </c>
      <c r="U68">
        <f>$U$3*INDEX(Descriptors!S$5:S$53,MATCH(SingleSite_QSAR1!$A68,Descriptors!$B$5:$B$53,0))</f>
        <v>-6.7630499999999998</v>
      </c>
      <c r="V68">
        <f>$V$3*INDEX(Descriptors!O$5:O$53,MATCH(SingleSite_QSAR1!$A68,Descriptors!$B$5:$B$53,0))</f>
        <v>-14.36816</v>
      </c>
      <c r="W68">
        <f>$W$3*INDEX(Descriptors!X$5:X$53,MATCH(SingleSite_QSAR1!$A68,Descriptors!$B$5:$B$53,0))</f>
        <v>-9.9929880000000004</v>
      </c>
      <c r="X68">
        <f>$X$3*INDEX(Descriptors!Y$5:Y$53,MATCH(SingleSite_QSAR1!$A68,Descriptors!$B$5:$B$53,0))</f>
        <v>7.8242760000000002</v>
      </c>
      <c r="Y68">
        <f>$Y$3*INDEX(Descriptors!AA$5:AA$53,MATCH(SingleSite_QSAR1!$A68,Descriptors!$B$5:$B$53,0))</f>
        <v>21.410646</v>
      </c>
      <c r="Z68">
        <f>$Z$3*INDEX(Descriptors!AB$5:AB$53,MATCH(SingleSite_QSAR1!$A68,Descriptors!$B$5:$B$53,0))</f>
        <v>-1.6648239999999999</v>
      </c>
      <c r="AA68">
        <f>$AA$3*INDEX(Descriptors!P$5:P$53,MATCH(SingleSite_QSAR1!$A68,Descriptors!$B$5:$B$53,0))</f>
        <v>2.3469000000000002</v>
      </c>
      <c r="AB68">
        <f>$AB$3*INDEX(Descriptors!Q$5:Q$53,MATCH(SingleSite_QSAR1!$A68,Descriptors!$B$5:$B$53,0))</f>
        <v>-1.56948</v>
      </c>
      <c r="AC68">
        <f>$AC$3*INDEX(Descriptors!R$5:R$53,MATCH(SingleSite_QSAR1!$A68,Descriptors!$B$5:$B$53,0))</f>
        <v>-0.1739</v>
      </c>
      <c r="AD68">
        <f>$AD$3*INDEX(Descriptors!AC$5:AC$53,MATCH(SingleSite_QSAR1!$A68,Descriptors!$B$5:$B$53,0))</f>
        <v>0</v>
      </c>
    </row>
    <row r="69" spans="1:30" x14ac:dyDescent="0.3">
      <c r="A69" t="s">
        <v>233</v>
      </c>
      <c r="B69" t="s">
        <v>234</v>
      </c>
      <c r="C69" s="40" t="s">
        <v>65</v>
      </c>
      <c r="D69" t="s">
        <v>235</v>
      </c>
      <c r="E69" s="4" t="s">
        <v>420</v>
      </c>
      <c r="G69" s="10">
        <v>9.8248092811777745</v>
      </c>
      <c r="H69" t="s">
        <v>126</v>
      </c>
      <c r="J69" s="10">
        <v>-4.7078011683435559</v>
      </c>
      <c r="L69" s="10">
        <f t="shared" si="12"/>
        <v>-2.1210529999999972</v>
      </c>
      <c r="M69">
        <f t="shared" si="8"/>
        <v>7.5674053903299395E-3</v>
      </c>
      <c r="N69">
        <f t="shared" si="9"/>
        <v>1.0601436553522106E-3</v>
      </c>
      <c r="O69" s="15">
        <f t="shared" si="15"/>
        <v>1.5266068637071832</v>
      </c>
      <c r="P69" t="s">
        <v>134</v>
      </c>
      <c r="R69">
        <f t="shared" si="11"/>
        <v>4.8789470000000028</v>
      </c>
      <c r="S69">
        <f>$S$3*INDEX(Descriptors!I$5:I$53,MATCH(SingleSite_QSAR1!$A69,Descriptors!$B$5:$B$53,0))</f>
        <v>10.942080000000001</v>
      </c>
      <c r="T69">
        <f>$T$3*INDEX(Descriptors!J$5:J$53,MATCH(SingleSite_QSAR1!$A69,Descriptors!$B$5:$B$53,0))</f>
        <v>-1.0088999999999999</v>
      </c>
      <c r="U69">
        <f>$U$3*INDEX(Descriptors!S$5:S$53,MATCH(SingleSite_QSAR1!$A69,Descriptors!$B$5:$B$53,0))</f>
        <v>-6.7191600000000005</v>
      </c>
      <c r="V69">
        <f>$V$3*INDEX(Descriptors!O$5:O$53,MATCH(SingleSite_QSAR1!$A69,Descriptors!$B$5:$B$53,0))</f>
        <v>-14.36816</v>
      </c>
      <c r="W69">
        <f>$W$3*INDEX(Descriptors!X$5:X$53,MATCH(SingleSite_QSAR1!$A69,Descriptors!$B$5:$B$53,0))</f>
        <v>-10.082853</v>
      </c>
      <c r="X69">
        <f>$X$3*INDEX(Descriptors!Y$5:Y$53,MATCH(SingleSite_QSAR1!$A69,Descriptors!$B$5:$B$53,0))</f>
        <v>7.8774119999999996</v>
      </c>
      <c r="Y69">
        <f>$Y$3*INDEX(Descriptors!AA$5:AA$53,MATCH(SingleSite_QSAR1!$A69,Descriptors!$B$5:$B$53,0))</f>
        <v>21.458832000000001</v>
      </c>
      <c r="Z69">
        <f>$Z$3*INDEX(Descriptors!AB$5:AB$53,MATCH(SingleSite_QSAR1!$A69,Descriptors!$B$5:$B$53,0))</f>
        <v>-1.6648239999999999</v>
      </c>
      <c r="AA69">
        <f>$AA$3*INDEX(Descriptors!P$5:P$53,MATCH(SingleSite_QSAR1!$A69,Descriptors!$B$5:$B$53,0))</f>
        <v>2.3469000000000002</v>
      </c>
      <c r="AB69">
        <f>$AB$3*INDEX(Descriptors!Q$5:Q$53,MATCH(SingleSite_QSAR1!$A69,Descriptors!$B$5:$B$53,0))</f>
        <v>-1.56948</v>
      </c>
      <c r="AC69">
        <f>$AC$3*INDEX(Descriptors!R$5:R$53,MATCH(SingleSite_QSAR1!$A69,Descriptors!$B$5:$B$53,0))</f>
        <v>-0.1739</v>
      </c>
      <c r="AD69">
        <f>$AD$3*INDEX(Descriptors!AC$5:AC$53,MATCH(SingleSite_QSAR1!$A69,Descriptors!$B$5:$B$53,0))</f>
        <v>0</v>
      </c>
    </row>
    <row r="70" spans="1:30" x14ac:dyDescent="0.3">
      <c r="A70" t="s">
        <v>236</v>
      </c>
      <c r="B70" t="s">
        <v>237</v>
      </c>
      <c r="C70" s="40" t="s">
        <v>65</v>
      </c>
      <c r="D70" t="s">
        <v>238</v>
      </c>
      <c r="E70" s="4" t="s">
        <v>420</v>
      </c>
      <c r="G70" s="10">
        <v>10.94826459302282</v>
      </c>
      <c r="H70" t="s">
        <v>126</v>
      </c>
      <c r="J70" s="10">
        <v>-4.7548223244322099</v>
      </c>
      <c r="L70" s="10">
        <f t="shared" si="12"/>
        <v>-2.1162799999999935</v>
      </c>
      <c r="M70">
        <f t="shared" si="8"/>
        <v>7.6510316762078388E-3</v>
      </c>
      <c r="N70">
        <f t="shared" si="9"/>
        <v>1.0485562145800314E-3</v>
      </c>
      <c r="O70" s="15">
        <f t="shared" si="15"/>
        <v>1.5099209489952452</v>
      </c>
      <c r="P70" t="s">
        <v>134</v>
      </c>
      <c r="R70">
        <f t="shared" si="11"/>
        <v>4.8837200000000065</v>
      </c>
      <c r="S70">
        <f>$S$3*INDEX(Descriptors!I$5:I$53,MATCH(SingleSite_QSAR1!$A70,Descriptors!$B$5:$B$53,0))</f>
        <v>10.942080000000001</v>
      </c>
      <c r="T70">
        <f>$T$3*INDEX(Descriptors!J$5:J$53,MATCH(SingleSite_QSAR1!$A70,Descriptors!$B$5:$B$53,0))</f>
        <v>-1.0088999999999999</v>
      </c>
      <c r="U70">
        <f>$U$3*INDEX(Descriptors!S$5:S$53,MATCH(SingleSite_QSAR1!$A70,Descriptors!$B$5:$B$53,0))</f>
        <v>-6.7191600000000005</v>
      </c>
      <c r="V70">
        <f>$V$3*INDEX(Descriptors!O$5:O$53,MATCH(SingleSite_QSAR1!$A70,Descriptors!$B$5:$B$53,0))</f>
        <v>-14.36816</v>
      </c>
      <c r="W70">
        <f>$W$3*INDEX(Descriptors!X$5:X$53,MATCH(SingleSite_QSAR1!$A70,Descriptors!$B$5:$B$53,0))</f>
        <v>-10.136771999999999</v>
      </c>
      <c r="X70">
        <f>$X$3*INDEX(Descriptors!Y$5:Y$53,MATCH(SingleSite_QSAR1!$A70,Descriptors!$B$5:$B$53,0))</f>
        <v>7.9039799999999998</v>
      </c>
      <c r="Y70">
        <f>$Y$3*INDEX(Descriptors!AA$5:AA$53,MATCH(SingleSite_QSAR1!$A70,Descriptors!$B$5:$B$53,0))</f>
        <v>21.490956000000004</v>
      </c>
      <c r="Z70">
        <f>$Z$3*INDEX(Descriptors!AB$5:AB$53,MATCH(SingleSite_QSAR1!$A70,Descriptors!$B$5:$B$53,0))</f>
        <v>-1.6648239999999999</v>
      </c>
      <c r="AA70">
        <f>$AA$3*INDEX(Descriptors!P$5:P$53,MATCH(SingleSite_QSAR1!$A70,Descriptors!$B$5:$B$53,0))</f>
        <v>2.3469000000000002</v>
      </c>
      <c r="AB70">
        <f>$AB$3*INDEX(Descriptors!Q$5:Q$53,MATCH(SingleSite_QSAR1!$A70,Descriptors!$B$5:$B$53,0))</f>
        <v>-1.56948</v>
      </c>
      <c r="AC70">
        <f>$AC$3*INDEX(Descriptors!R$5:R$53,MATCH(SingleSite_QSAR1!$A70,Descriptors!$B$5:$B$53,0))</f>
        <v>-0.1739</v>
      </c>
      <c r="AD70">
        <f>$AD$3*INDEX(Descriptors!AC$5:AC$53,MATCH(SingleSite_QSAR1!$A70,Descriptors!$B$5:$B$53,0))</f>
        <v>0</v>
      </c>
    </row>
    <row r="71" spans="1:30" x14ac:dyDescent="0.3">
      <c r="A71" t="s">
        <v>239</v>
      </c>
      <c r="B71" t="s">
        <v>240</v>
      </c>
      <c r="C71" s="40" t="s">
        <v>65</v>
      </c>
      <c r="D71" t="s">
        <v>241</v>
      </c>
      <c r="E71" s="4" t="s">
        <v>420</v>
      </c>
      <c r="G71" s="10">
        <v>14.394195093500096</v>
      </c>
      <c r="H71" t="s">
        <v>126</v>
      </c>
      <c r="J71" s="10">
        <v>-4.8736644243773855</v>
      </c>
      <c r="L71" s="10">
        <f t="shared" si="12"/>
        <v>-1.980922999999998</v>
      </c>
      <c r="M71">
        <f t="shared" si="8"/>
        <v>1.0449054635467817E-2</v>
      </c>
      <c r="N71">
        <f t="shared" si="9"/>
        <v>7.6777632923892016E-4</v>
      </c>
      <c r="O71" s="15">
        <f t="shared" si="15"/>
        <v>1.1055979141040448</v>
      </c>
      <c r="P71" t="s">
        <v>134</v>
      </c>
      <c r="R71">
        <f t="shared" si="11"/>
        <v>5.019077000000002</v>
      </c>
      <c r="S71">
        <f>$S$3*INDEX(Descriptors!I$5:I$53,MATCH(SingleSite_QSAR1!$A71,Descriptors!$B$5:$B$53,0))</f>
        <v>10.942080000000001</v>
      </c>
      <c r="T71">
        <f>$T$3*INDEX(Descriptors!J$5:J$53,MATCH(SingleSite_QSAR1!$A71,Descriptors!$B$5:$B$53,0))</f>
        <v>-1.0088999999999999</v>
      </c>
      <c r="U71">
        <f>$U$3*INDEX(Descriptors!S$5:S$53,MATCH(SingleSite_QSAR1!$A71,Descriptors!$B$5:$B$53,0))</f>
        <v>-6.7191600000000005</v>
      </c>
      <c r="V71">
        <f>$V$3*INDEX(Descriptors!O$5:O$53,MATCH(SingleSite_QSAR1!$A71,Descriptors!$B$5:$B$53,0))</f>
        <v>-14.36816</v>
      </c>
      <c r="W71">
        <f>$W$3*INDEX(Descriptors!X$5:X$53,MATCH(SingleSite_QSAR1!$A71,Descriptors!$B$5:$B$53,0))</f>
        <v>-10.118798999999999</v>
      </c>
      <c r="X71">
        <f>$X$3*INDEX(Descriptors!Y$5:Y$53,MATCH(SingleSite_QSAR1!$A71,Descriptors!$B$5:$B$53,0))</f>
        <v>7.9571160000000001</v>
      </c>
      <c r="Y71">
        <f>$Y$3*INDEX(Descriptors!AA$5:AA$53,MATCH(SingleSite_QSAR1!$A71,Descriptors!$B$5:$B$53,0))</f>
        <v>21.555204000000003</v>
      </c>
      <c r="Z71">
        <f>$Z$3*INDEX(Descriptors!AB$5:AB$53,MATCH(SingleSite_QSAR1!$A71,Descriptors!$B$5:$B$53,0))</f>
        <v>-1.6648239999999999</v>
      </c>
      <c r="AA71">
        <f>$AA$3*INDEX(Descriptors!P$5:P$53,MATCH(SingleSite_QSAR1!$A71,Descriptors!$B$5:$B$53,0))</f>
        <v>2.3469000000000002</v>
      </c>
      <c r="AB71">
        <f>$AB$3*INDEX(Descriptors!Q$5:Q$53,MATCH(SingleSite_QSAR1!$A71,Descriptors!$B$5:$B$53,0))</f>
        <v>-1.56948</v>
      </c>
      <c r="AC71">
        <f>$AC$3*INDEX(Descriptors!R$5:R$53,MATCH(SingleSite_QSAR1!$A71,Descriptors!$B$5:$B$53,0))</f>
        <v>-0.1739</v>
      </c>
      <c r="AD71">
        <f>$AD$3*INDEX(Descriptors!AC$5:AC$53,MATCH(SingleSite_QSAR1!$A71,Descriptors!$B$5:$B$53,0))</f>
        <v>0</v>
      </c>
    </row>
    <row r="72" spans="1:30" x14ac:dyDescent="0.3">
      <c r="A72" t="s">
        <v>242</v>
      </c>
      <c r="B72" t="s">
        <v>243</v>
      </c>
      <c r="C72" t="s">
        <v>244</v>
      </c>
      <c r="D72" s="50" t="s">
        <v>170</v>
      </c>
      <c r="E72" s="4" t="s">
        <v>420</v>
      </c>
      <c r="G72" s="10">
        <v>2.9299849209291629</v>
      </c>
      <c r="H72" t="s">
        <v>159</v>
      </c>
      <c r="J72" s="10">
        <v>-5.5625536667113771</v>
      </c>
      <c r="L72" s="10">
        <f t="shared" si="12"/>
        <v>-3.234259999999999</v>
      </c>
      <c r="M72">
        <f t="shared" si="8"/>
        <v>5.8309591648875419E-4</v>
      </c>
      <c r="N72">
        <f t="shared" si="9"/>
        <v>1.3758519971029722E-2</v>
      </c>
      <c r="O72" s="15">
        <f t="shared" si="15"/>
        <v>19.812268758282798</v>
      </c>
      <c r="P72" t="s">
        <v>134</v>
      </c>
      <c r="R72">
        <f t="shared" si="11"/>
        <v>3.765740000000001</v>
      </c>
      <c r="S72">
        <f>$S$3*INDEX(Descriptors!I$5:I$53,MATCH(SingleSite_QSAR1!$A72,Descriptors!$B$5:$B$53,0))</f>
        <v>10.509119999999999</v>
      </c>
      <c r="T72">
        <f>$T$3*INDEX(Descriptors!J$5:J$53,MATCH(SingleSite_QSAR1!$A72,Descriptors!$B$5:$B$53,0))</f>
        <v>-1.4549400000000001</v>
      </c>
      <c r="U72">
        <f>$U$3*INDEX(Descriptors!S$5:S$53,MATCH(SingleSite_QSAR1!$A72,Descriptors!$B$5:$B$53,0))</f>
        <v>-6.5715300000000001</v>
      </c>
      <c r="V72">
        <f>$V$3*INDEX(Descriptors!O$5:O$53,MATCH(SingleSite_QSAR1!$A72,Descriptors!$B$5:$B$53,0))</f>
        <v>-15.33648</v>
      </c>
      <c r="W72">
        <f>$W$3*INDEX(Descriptors!X$5:X$53,MATCH(SingleSite_QSAR1!$A72,Descriptors!$B$5:$B$53,0))</f>
        <v>-9.489744</v>
      </c>
      <c r="X72">
        <f>$X$3*INDEX(Descriptors!Y$5:Y$53,MATCH(SingleSite_QSAR1!$A72,Descriptors!$B$5:$B$53,0))</f>
        <v>7.4722500000000007</v>
      </c>
      <c r="Y72">
        <f>$Y$3*INDEX(Descriptors!AA$5:AA$53,MATCH(SingleSite_QSAR1!$A72,Descriptors!$B$5:$B$53,0))</f>
        <v>21.908568000000002</v>
      </c>
      <c r="Z72">
        <f>$Z$3*INDEX(Descriptors!AB$5:AB$53,MATCH(SingleSite_QSAR1!$A72,Descriptors!$B$5:$B$53,0))</f>
        <v>-1.6648239999999999</v>
      </c>
      <c r="AA72">
        <f>$AA$3*INDEX(Descriptors!P$5:P$53,MATCH(SingleSite_QSAR1!$A72,Descriptors!$B$5:$B$53,0))</f>
        <v>2.0769000000000002</v>
      </c>
      <c r="AB72">
        <f>$AB$3*INDEX(Descriptors!Q$5:Q$53,MATCH(SingleSite_QSAR1!$A72,Descriptors!$B$5:$B$53,0))</f>
        <v>-1.3525599999999998</v>
      </c>
      <c r="AC72">
        <f>$AC$3*INDEX(Descriptors!R$5:R$53,MATCH(SingleSite_QSAR1!$A72,Descriptors!$B$5:$B$53,0))</f>
        <v>-0.17202000000000001</v>
      </c>
      <c r="AD72">
        <f>$AD$3*INDEX(Descriptors!AC$5:AC$53,MATCH(SingleSite_QSAR1!$A72,Descriptors!$B$5:$B$53,0))</f>
        <v>0</v>
      </c>
    </row>
    <row r="73" spans="1:30" x14ac:dyDescent="0.3">
      <c r="A73" t="s">
        <v>245</v>
      </c>
      <c r="B73" t="s">
        <v>246</v>
      </c>
      <c r="C73" t="s">
        <v>247</v>
      </c>
      <c r="D73" s="50" t="s">
        <v>170</v>
      </c>
      <c r="E73" s="4" t="s">
        <v>420</v>
      </c>
      <c r="G73" s="10">
        <v>6.0819105240415974</v>
      </c>
      <c r="H73" t="s">
        <v>159</v>
      </c>
      <c r="J73" s="10">
        <v>-5.8797283080276559</v>
      </c>
      <c r="L73" s="10">
        <f t="shared" si="12"/>
        <v>-2.999737999999998</v>
      </c>
      <c r="M73">
        <f t="shared" si="8"/>
        <v>1.0006034593027136E-3</v>
      </c>
      <c r="N73">
        <f t="shared" si="9"/>
        <v>8.0176984573159839E-3</v>
      </c>
      <c r="O73" s="15">
        <f t="shared" si="15"/>
        <v>11.545485778535017</v>
      </c>
      <c r="P73" t="s">
        <v>134</v>
      </c>
      <c r="R73">
        <f t="shared" si="11"/>
        <v>4.000262000000002</v>
      </c>
      <c r="S73">
        <f>$S$3*INDEX(Descriptors!I$5:I$53,MATCH(SingleSite_QSAR1!$A73,Descriptors!$B$5:$B$53,0))</f>
        <v>10.469760000000001</v>
      </c>
      <c r="T73">
        <f>$T$3*INDEX(Descriptors!J$5:J$53,MATCH(SingleSite_QSAR1!$A73,Descriptors!$B$5:$B$53,0))</f>
        <v>-1.1363400000000001</v>
      </c>
      <c r="U73">
        <f>$U$3*INDEX(Descriptors!S$5:S$53,MATCH(SingleSite_QSAR1!$A73,Descriptors!$B$5:$B$53,0))</f>
        <v>-6.5715300000000001</v>
      </c>
      <c r="V73">
        <f>$V$3*INDEX(Descriptors!O$5:O$53,MATCH(SingleSite_QSAR1!$A73,Descriptors!$B$5:$B$53,0))</f>
        <v>-15.735200000000001</v>
      </c>
      <c r="W73">
        <f>$W$3*INDEX(Descriptors!X$5:X$53,MATCH(SingleSite_QSAR1!$A73,Descriptors!$B$5:$B$53,0))</f>
        <v>-9.489744</v>
      </c>
      <c r="X73">
        <f>$X$3*INDEX(Descriptors!Y$5:Y$53,MATCH(SingleSite_QSAR1!$A73,Descriptors!$B$5:$B$53,0))</f>
        <v>7.4722500000000007</v>
      </c>
      <c r="Y73">
        <f>$Y$3*INDEX(Descriptors!AA$5:AA$53,MATCH(SingleSite_QSAR1!$A73,Descriptors!$B$5:$B$53,0))</f>
        <v>22.24587</v>
      </c>
      <c r="Z73">
        <f>$Z$3*INDEX(Descriptors!AB$5:AB$53,MATCH(SingleSite_QSAR1!$A73,Descriptors!$B$5:$B$53,0))</f>
        <v>-1.6648239999999999</v>
      </c>
      <c r="AA73">
        <f>$AA$3*INDEX(Descriptors!P$5:P$53,MATCH(SingleSite_QSAR1!$A73,Descriptors!$B$5:$B$53,0))</f>
        <v>1.8923999999999999</v>
      </c>
      <c r="AB73">
        <f>$AB$3*INDEX(Descriptors!Q$5:Q$53,MATCH(SingleSite_QSAR1!$A73,Descriptors!$B$5:$B$53,0))</f>
        <v>-1.15324</v>
      </c>
      <c r="AC73">
        <f>$AC$3*INDEX(Descriptors!R$5:R$53,MATCH(SingleSite_QSAR1!$A73,Descriptors!$B$5:$B$53,0))</f>
        <v>-0.17014000000000001</v>
      </c>
      <c r="AD73">
        <f>$AD$3*INDEX(Descriptors!AC$5:AC$53,MATCH(SingleSite_QSAR1!$A73,Descriptors!$B$5:$B$53,0))</f>
        <v>0</v>
      </c>
    </row>
    <row r="74" spans="1:30" x14ac:dyDescent="0.3">
      <c r="M74"/>
      <c r="N74"/>
      <c r="P74"/>
    </row>
    <row r="75" spans="1:30" x14ac:dyDescent="0.3">
      <c r="L75" s="10" t="s">
        <v>96</v>
      </c>
      <c r="M75"/>
      <c r="N75"/>
      <c r="P75"/>
    </row>
    <row r="76" spans="1:30" x14ac:dyDescent="0.3">
      <c r="A76" s="1" t="s">
        <v>248</v>
      </c>
      <c r="L76" s="10" t="s">
        <v>332</v>
      </c>
      <c r="M76"/>
      <c r="N76"/>
      <c r="P76"/>
    </row>
    <row r="77" spans="1:30" x14ac:dyDescent="0.3">
      <c r="A77" s="2" t="s">
        <v>368</v>
      </c>
      <c r="B77" t="s">
        <v>190</v>
      </c>
      <c r="C77" s="38" t="s">
        <v>191</v>
      </c>
      <c r="D77" t="s">
        <v>192</v>
      </c>
      <c r="E77" t="s">
        <v>418</v>
      </c>
      <c r="G77" s="10">
        <v>151.40000000000003</v>
      </c>
      <c r="H77" t="s">
        <v>223</v>
      </c>
      <c r="L77" s="10">
        <f>R77-10</f>
        <v>-11.275212999999995</v>
      </c>
      <c r="M77">
        <f t="shared" ref="M77:M83" si="16">10^(L77)</f>
        <v>5.3062413546313477E-12</v>
      </c>
      <c r="N77">
        <f t="shared" ref="N77:N83" si="17">(LN(2)/(M77))/(60*60*24)</f>
        <v>1511905.7494499835</v>
      </c>
      <c r="O77" s="10">
        <f>N77/365</f>
        <v>4142.2075327396806</v>
      </c>
      <c r="P77" s="10" t="s">
        <v>223</v>
      </c>
      <c r="R77">
        <f t="shared" ref="R77:R83" si="18">-2.159+SUM(S77:AD77)</f>
        <v>-1.275212999999995</v>
      </c>
      <c r="S77">
        <f>$S$3*INDEX(Descriptors!I$5:I$53,MATCH(SingleSite_QSAR1!$A77,Descriptors!$B$5:$B$53,0))</f>
        <v>8.8953600000000002</v>
      </c>
      <c r="T77">
        <f>$T$3*INDEX(Descriptors!J$5:J$53,MATCH(SingleSite_QSAR1!$A77,Descriptors!$B$5:$B$53,0))</f>
        <v>-5.0126400000000002</v>
      </c>
      <c r="U77">
        <f>$U$3*INDEX(Descriptors!S$5:S$53,MATCH(SingleSite_QSAR1!$A77,Descriptors!$B$5:$B$53,0))</f>
        <v>-6.2004599999999996</v>
      </c>
      <c r="V77">
        <f>$V$3*INDEX(Descriptors!O$5:O$53,MATCH(SingleSite_QSAR1!$A77,Descriptors!$B$5:$B$53,0))</f>
        <v>-14.439360000000001</v>
      </c>
      <c r="W77">
        <f>$W$3*INDEX(Descriptors!X$5:X$53,MATCH(SingleSite_QSAR1!$A77,Descriptors!$B$5:$B$53,0))</f>
        <v>-10.873664999999999</v>
      </c>
      <c r="X77">
        <f>$X$3*INDEX(Descriptors!Y$5:Y$53,MATCH(SingleSite_QSAR1!$A77,Descriptors!$B$5:$B$53,0))</f>
        <v>8.3290680000000012</v>
      </c>
      <c r="Y77">
        <f>$Y$3*INDEX(Descriptors!AA$5:AA$53,MATCH(SingleSite_QSAR1!$A77,Descriptors!$B$5:$B$53,0))</f>
        <v>21.362460000000002</v>
      </c>
      <c r="Z77">
        <f>$Z$3*INDEX(Descriptors!AB$5:AB$53,MATCH(SingleSite_QSAR1!$A77,Descriptors!$B$5:$B$53,0))</f>
        <v>-1.288896</v>
      </c>
      <c r="AA77">
        <f>$AA$3*INDEX(Descriptors!P$5:P$53,MATCH(SingleSite_QSAR1!$A77,Descriptors!$B$5:$B$53,0))</f>
        <v>-5.8199999999999995E-2</v>
      </c>
      <c r="AB77">
        <f>$AB$3*INDEX(Descriptors!Q$5:Q$53,MATCH(SingleSite_QSAR1!$A77,Descriptors!$B$5:$B$53,0))</f>
        <v>0.48971999999999999</v>
      </c>
      <c r="AC77">
        <f>$AC$3*INDEX(Descriptors!R$5:R$53,MATCH(SingleSite_QSAR1!$A77,Descriptors!$B$5:$B$53,0))</f>
        <v>-0.3196</v>
      </c>
      <c r="AD77">
        <f>$AD$3*INDEX(Descriptors!AC$5:AC$53,MATCH(SingleSite_QSAR1!$A77,Descriptors!$B$5:$B$53,0))</f>
        <v>0</v>
      </c>
    </row>
    <row r="78" spans="1:30" x14ac:dyDescent="0.3">
      <c r="A78" t="s">
        <v>193</v>
      </c>
      <c r="B78" t="s">
        <v>194</v>
      </c>
      <c r="C78" s="38" t="s">
        <v>191</v>
      </c>
      <c r="D78" t="s">
        <v>195</v>
      </c>
      <c r="E78" t="s">
        <v>418</v>
      </c>
      <c r="G78" s="10">
        <v>177.99999999999994</v>
      </c>
      <c r="H78" t="s">
        <v>159</v>
      </c>
      <c r="L78" s="10">
        <f t="shared" ref="L78:L83" si="19">R78-10</f>
        <v>-11.404762</v>
      </c>
      <c r="M78">
        <f t="shared" si="16"/>
        <v>3.9376580600602143E-12</v>
      </c>
      <c r="N78">
        <f t="shared" si="17"/>
        <v>2037387.8812406897</v>
      </c>
      <c r="O78" s="10">
        <f t="shared" ref="O78:O83" si="20">N78/365</f>
        <v>5581.8846061388758</v>
      </c>
      <c r="P78" s="10" t="s">
        <v>223</v>
      </c>
      <c r="R78">
        <f t="shared" si="18"/>
        <v>-1.4047619999999994</v>
      </c>
      <c r="S78">
        <f>$S$3*INDEX(Descriptors!I$5:I$53,MATCH(SingleSite_QSAR1!$A78,Descriptors!$B$5:$B$53,0))</f>
        <v>8.8953600000000002</v>
      </c>
      <c r="T78">
        <f>$T$3*INDEX(Descriptors!J$5:J$53,MATCH(SingleSite_QSAR1!$A78,Descriptors!$B$5:$B$53,0))</f>
        <v>-5.0126400000000002</v>
      </c>
      <c r="U78">
        <f>$U$3*INDEX(Descriptors!S$5:S$53,MATCH(SingleSite_QSAR1!$A78,Descriptors!$B$5:$B$53,0))</f>
        <v>-6.2004599999999996</v>
      </c>
      <c r="V78">
        <f>$V$3*INDEX(Descriptors!O$5:O$53,MATCH(SingleSite_QSAR1!$A78,Descriptors!$B$5:$B$53,0))</f>
        <v>-14.439360000000001</v>
      </c>
      <c r="W78">
        <f>$W$3*INDEX(Descriptors!X$5:X$53,MATCH(SingleSite_QSAR1!$A78,Descriptors!$B$5:$B$53,0))</f>
        <v>-11.107313999999999</v>
      </c>
      <c r="X78">
        <f>$X$3*INDEX(Descriptors!Y$5:Y$53,MATCH(SingleSite_QSAR1!$A78,Descriptors!$B$5:$B$53,0))</f>
        <v>8.368920000000001</v>
      </c>
      <c r="Y78">
        <f>$Y$3*INDEX(Descriptors!AA$5:AA$53,MATCH(SingleSite_QSAR1!$A78,Descriptors!$B$5:$B$53,0))</f>
        <v>21.426708000000001</v>
      </c>
      <c r="Z78">
        <f>$Z$3*INDEX(Descriptors!AB$5:AB$53,MATCH(SingleSite_QSAR1!$A78,Descriptors!$B$5:$B$53,0))</f>
        <v>-1.288896</v>
      </c>
      <c r="AA78">
        <f>$AA$3*INDEX(Descriptors!P$5:P$53,MATCH(SingleSite_QSAR1!$A78,Descriptors!$B$5:$B$53,0))</f>
        <v>-5.8199999999999995E-2</v>
      </c>
      <c r="AB78">
        <f>$AB$3*INDEX(Descriptors!Q$5:Q$53,MATCH(SingleSite_QSAR1!$A78,Descriptors!$B$5:$B$53,0))</f>
        <v>0.48971999999999999</v>
      </c>
      <c r="AC78">
        <f>$AC$3*INDEX(Descriptors!R$5:R$53,MATCH(SingleSite_QSAR1!$A78,Descriptors!$B$5:$B$53,0))</f>
        <v>-0.3196</v>
      </c>
      <c r="AD78">
        <f>$AD$3*INDEX(Descriptors!AC$5:AC$53,MATCH(SingleSite_QSAR1!$A78,Descriptors!$B$5:$B$53,0))</f>
        <v>0</v>
      </c>
    </row>
    <row r="79" spans="1:30" x14ac:dyDescent="0.3">
      <c r="A79" t="s">
        <v>180</v>
      </c>
      <c r="B79" t="s">
        <v>181</v>
      </c>
      <c r="C79" s="38" t="s">
        <v>182</v>
      </c>
      <c r="D79" t="s">
        <v>183</v>
      </c>
      <c r="E79" t="s">
        <v>417</v>
      </c>
      <c r="G79" s="10">
        <v>15.541666666666661</v>
      </c>
      <c r="H79" t="s">
        <v>159</v>
      </c>
      <c r="L79" s="10">
        <f t="shared" si="19"/>
        <v>-11.399148999999996</v>
      </c>
      <c r="M79">
        <f t="shared" si="16"/>
        <v>3.9888802631356455E-12</v>
      </c>
      <c r="N79">
        <f t="shared" si="17"/>
        <v>2011225.2769728201</v>
      </c>
      <c r="O79" s="10">
        <f t="shared" si="20"/>
        <v>5510.2062382816985</v>
      </c>
      <c r="P79" s="10" t="s">
        <v>223</v>
      </c>
      <c r="R79">
        <f t="shared" si="18"/>
        <v>-1.3991489999999955</v>
      </c>
      <c r="S79">
        <f>$S$3*INDEX(Descriptors!I$5:I$53,MATCH(SingleSite_QSAR1!$A79,Descriptors!$B$5:$B$53,0))</f>
        <v>8.8953600000000002</v>
      </c>
      <c r="T79">
        <f>$T$3*INDEX(Descriptors!J$5:J$53,MATCH(SingleSite_QSAR1!$A79,Descriptors!$B$5:$B$53,0))</f>
        <v>-5.0126400000000002</v>
      </c>
      <c r="U79">
        <f>$U$3*INDEX(Descriptors!S$5:S$53,MATCH(SingleSite_QSAR1!$A79,Descriptors!$B$5:$B$53,0))</f>
        <v>-6.2882400000000001</v>
      </c>
      <c r="V79">
        <f>$V$3*INDEX(Descriptors!O$5:O$53,MATCH(SingleSite_QSAR1!$A79,Descriptors!$B$5:$B$53,0))</f>
        <v>-14.439360000000001</v>
      </c>
      <c r="W79">
        <f>$W$3*INDEX(Descriptors!X$5:X$53,MATCH(SingleSite_QSAR1!$A79,Descriptors!$B$5:$B$53,0))</f>
        <v>-10.729880999999999</v>
      </c>
      <c r="X79">
        <f>$X$3*INDEX(Descriptors!Y$5:Y$53,MATCH(SingleSite_QSAR1!$A79,Descriptors!$B$5:$B$53,0))</f>
        <v>8.2294380000000018</v>
      </c>
      <c r="Y79">
        <f>$Y$3*INDEX(Descriptors!AA$5:AA$53,MATCH(SingleSite_QSAR1!$A79,Descriptors!$B$5:$B$53,0))</f>
        <v>21.282150000000001</v>
      </c>
      <c r="Z79">
        <f>$Z$3*INDEX(Descriptors!AB$5:AB$53,MATCH(SingleSite_QSAR1!$A79,Descriptors!$B$5:$B$53,0))</f>
        <v>-1.288896</v>
      </c>
      <c r="AA79">
        <f>$AA$3*INDEX(Descriptors!P$5:P$53,MATCH(SingleSite_QSAR1!$A79,Descriptors!$B$5:$B$53,0))</f>
        <v>-5.8199999999999995E-2</v>
      </c>
      <c r="AB79">
        <f>$AB$3*INDEX(Descriptors!Q$5:Q$53,MATCH(SingleSite_QSAR1!$A79,Descriptors!$B$5:$B$53,0))</f>
        <v>0.48971999999999999</v>
      </c>
      <c r="AC79">
        <f>$AC$3*INDEX(Descriptors!R$5:R$53,MATCH(SingleSite_QSAR1!$A79,Descriptors!$B$5:$B$53,0))</f>
        <v>-0.3196</v>
      </c>
      <c r="AD79">
        <f>$AD$3*INDEX(Descriptors!AC$5:AC$53,MATCH(SingleSite_QSAR1!$A79,Descriptors!$B$5:$B$53,0))</f>
        <v>0</v>
      </c>
    </row>
    <row r="80" spans="1:30" x14ac:dyDescent="0.3">
      <c r="A80" t="s">
        <v>180</v>
      </c>
      <c r="B80" t="s">
        <v>181</v>
      </c>
      <c r="C80" s="38" t="s">
        <v>182</v>
      </c>
      <c r="D80" t="s">
        <v>183</v>
      </c>
      <c r="E80" t="s">
        <v>417</v>
      </c>
      <c r="G80" s="10">
        <v>68.29375065701042</v>
      </c>
      <c r="H80" t="s">
        <v>159</v>
      </c>
      <c r="L80" s="10">
        <f t="shared" si="19"/>
        <v>-11.399148999999996</v>
      </c>
      <c r="M80">
        <f t="shared" si="16"/>
        <v>3.9888802631356455E-12</v>
      </c>
      <c r="N80">
        <f t="shared" si="17"/>
        <v>2011225.2769728201</v>
      </c>
      <c r="O80" s="10">
        <f t="shared" si="20"/>
        <v>5510.2062382816985</v>
      </c>
      <c r="P80" s="10" t="s">
        <v>223</v>
      </c>
      <c r="R80">
        <f t="shared" si="18"/>
        <v>-1.3991489999999955</v>
      </c>
      <c r="S80">
        <f>$S$3*INDEX(Descriptors!I$5:I$53,MATCH(SingleSite_QSAR1!$A80,Descriptors!$B$5:$B$53,0))</f>
        <v>8.8953600000000002</v>
      </c>
      <c r="T80">
        <f>$T$3*INDEX(Descriptors!J$5:J$53,MATCH(SingleSite_QSAR1!$A80,Descriptors!$B$5:$B$53,0))</f>
        <v>-5.0126400000000002</v>
      </c>
      <c r="U80">
        <f>$U$3*INDEX(Descriptors!S$5:S$53,MATCH(SingleSite_QSAR1!$A80,Descriptors!$B$5:$B$53,0))</f>
        <v>-6.2882400000000001</v>
      </c>
      <c r="V80">
        <f>$V$3*INDEX(Descriptors!O$5:O$53,MATCH(SingleSite_QSAR1!$A80,Descriptors!$B$5:$B$53,0))</f>
        <v>-14.439360000000001</v>
      </c>
      <c r="W80">
        <f>$W$3*INDEX(Descriptors!X$5:X$53,MATCH(SingleSite_QSAR1!$A80,Descriptors!$B$5:$B$53,0))</f>
        <v>-10.729880999999999</v>
      </c>
      <c r="X80">
        <f>$X$3*INDEX(Descriptors!Y$5:Y$53,MATCH(SingleSite_QSAR1!$A80,Descriptors!$B$5:$B$53,0))</f>
        <v>8.2294380000000018</v>
      </c>
      <c r="Y80">
        <f>$Y$3*INDEX(Descriptors!AA$5:AA$53,MATCH(SingleSite_QSAR1!$A80,Descriptors!$B$5:$B$53,0))</f>
        <v>21.282150000000001</v>
      </c>
      <c r="Z80">
        <f>$Z$3*INDEX(Descriptors!AB$5:AB$53,MATCH(SingleSite_QSAR1!$A80,Descriptors!$B$5:$B$53,0))</f>
        <v>-1.288896</v>
      </c>
      <c r="AA80">
        <f>$AA$3*INDEX(Descriptors!P$5:P$53,MATCH(SingleSite_QSAR1!$A80,Descriptors!$B$5:$B$53,0))</f>
        <v>-5.8199999999999995E-2</v>
      </c>
      <c r="AB80">
        <f>$AB$3*INDEX(Descriptors!Q$5:Q$53,MATCH(SingleSite_QSAR1!$A80,Descriptors!$B$5:$B$53,0))</f>
        <v>0.48971999999999999</v>
      </c>
      <c r="AC80">
        <f>$AC$3*INDEX(Descriptors!R$5:R$53,MATCH(SingleSite_QSAR1!$A80,Descriptors!$B$5:$B$53,0))</f>
        <v>-0.3196</v>
      </c>
      <c r="AD80">
        <f>$AD$3*INDEX(Descriptors!AC$5:AC$53,MATCH(SingleSite_QSAR1!$A80,Descriptors!$B$5:$B$53,0))</f>
        <v>0</v>
      </c>
    </row>
    <row r="81" spans="1:30" x14ac:dyDescent="0.3">
      <c r="A81" t="s">
        <v>184</v>
      </c>
      <c r="B81" t="s">
        <v>185</v>
      </c>
      <c r="C81" s="38" t="s">
        <v>182</v>
      </c>
      <c r="D81" t="s">
        <v>186</v>
      </c>
      <c r="E81" t="s">
        <v>417</v>
      </c>
      <c r="G81" s="10">
        <v>70.506533937152994</v>
      </c>
      <c r="H81" t="s">
        <v>159</v>
      </c>
      <c r="L81" s="10">
        <f t="shared" si="19"/>
        <v>-11.448294999999996</v>
      </c>
      <c r="M81">
        <f t="shared" si="16"/>
        <v>3.5620909171596222E-12</v>
      </c>
      <c r="N81">
        <f t="shared" si="17"/>
        <v>2252198.7783606318</v>
      </c>
      <c r="O81" s="10">
        <f t="shared" si="20"/>
        <v>6170.4076119469364</v>
      </c>
      <c r="P81" s="10" t="s">
        <v>223</v>
      </c>
      <c r="R81">
        <f t="shared" si="18"/>
        <v>-1.4482949999999959</v>
      </c>
      <c r="S81">
        <f>$S$3*INDEX(Descriptors!I$5:I$53,MATCH(SingleSite_QSAR1!$A81,Descriptors!$B$5:$B$53,0))</f>
        <v>8.8953600000000002</v>
      </c>
      <c r="T81">
        <f>$T$3*INDEX(Descriptors!J$5:J$53,MATCH(SingleSite_QSAR1!$A81,Descriptors!$B$5:$B$53,0))</f>
        <v>-5.0126400000000002</v>
      </c>
      <c r="U81">
        <f>$U$3*INDEX(Descriptors!S$5:S$53,MATCH(SingleSite_QSAR1!$A81,Descriptors!$B$5:$B$53,0))</f>
        <v>-6.2882400000000001</v>
      </c>
      <c r="V81">
        <f>$V$3*INDEX(Descriptors!O$5:O$53,MATCH(SingleSite_QSAR1!$A81,Descriptors!$B$5:$B$53,0))</f>
        <v>-14.439360000000001</v>
      </c>
      <c r="W81">
        <f>$W$3*INDEX(Descriptors!X$5:X$53,MATCH(SingleSite_QSAR1!$A81,Descriptors!$B$5:$B$53,0))</f>
        <v>-10.837719</v>
      </c>
      <c r="X81">
        <f>$X$3*INDEX(Descriptors!Y$5:Y$53,MATCH(SingleSite_QSAR1!$A81,Descriptors!$B$5:$B$53,0))</f>
        <v>8.2560060000000011</v>
      </c>
      <c r="Y81">
        <f>$Y$3*INDEX(Descriptors!AA$5:AA$53,MATCH(SingleSite_QSAR1!$A81,Descriptors!$B$5:$B$53,0))</f>
        <v>21.314274000000001</v>
      </c>
      <c r="Z81">
        <f>$Z$3*INDEX(Descriptors!AB$5:AB$53,MATCH(SingleSite_QSAR1!$A81,Descriptors!$B$5:$B$53,0))</f>
        <v>-1.288896</v>
      </c>
      <c r="AA81">
        <f>$AA$3*INDEX(Descriptors!P$5:P$53,MATCH(SingleSite_QSAR1!$A81,Descriptors!$B$5:$B$53,0))</f>
        <v>-5.8199999999999995E-2</v>
      </c>
      <c r="AB81">
        <f>$AB$3*INDEX(Descriptors!Q$5:Q$53,MATCH(SingleSite_QSAR1!$A81,Descriptors!$B$5:$B$53,0))</f>
        <v>0.48971999999999999</v>
      </c>
      <c r="AC81">
        <f>$AC$3*INDEX(Descriptors!R$5:R$53,MATCH(SingleSite_QSAR1!$A81,Descriptors!$B$5:$B$53,0))</f>
        <v>-0.3196</v>
      </c>
      <c r="AD81">
        <f>$AD$3*INDEX(Descriptors!AC$5:AC$53,MATCH(SingleSite_QSAR1!$A81,Descriptors!$B$5:$B$53,0))</f>
        <v>0</v>
      </c>
    </row>
    <row r="82" spans="1:30" x14ac:dyDescent="0.3">
      <c r="A82" t="s">
        <v>184</v>
      </c>
      <c r="B82" t="s">
        <v>185</v>
      </c>
      <c r="C82" s="38" t="s">
        <v>182</v>
      </c>
      <c r="D82" t="s">
        <v>186</v>
      </c>
      <c r="E82" t="s">
        <v>417</v>
      </c>
      <c r="G82" s="10">
        <v>57.376875676876303</v>
      </c>
      <c r="H82" t="s">
        <v>159</v>
      </c>
      <c r="L82" s="10">
        <f t="shared" si="19"/>
        <v>-11.448294999999996</v>
      </c>
      <c r="M82">
        <f t="shared" si="16"/>
        <v>3.5620909171596222E-12</v>
      </c>
      <c r="N82">
        <f t="shared" si="17"/>
        <v>2252198.7783606318</v>
      </c>
      <c r="O82" s="10">
        <f t="shared" si="20"/>
        <v>6170.4076119469364</v>
      </c>
      <c r="P82" s="10" t="s">
        <v>223</v>
      </c>
      <c r="R82">
        <f t="shared" si="18"/>
        <v>-1.4482949999999959</v>
      </c>
      <c r="S82">
        <f>$S$3*INDEX(Descriptors!I$5:I$53,MATCH(SingleSite_QSAR1!$A82,Descriptors!$B$5:$B$53,0))</f>
        <v>8.8953600000000002</v>
      </c>
      <c r="T82">
        <f>$T$3*INDEX(Descriptors!J$5:J$53,MATCH(SingleSite_QSAR1!$A82,Descriptors!$B$5:$B$53,0))</f>
        <v>-5.0126400000000002</v>
      </c>
      <c r="U82">
        <f>$U$3*INDEX(Descriptors!S$5:S$53,MATCH(SingleSite_QSAR1!$A82,Descriptors!$B$5:$B$53,0))</f>
        <v>-6.2882400000000001</v>
      </c>
      <c r="V82">
        <f>$V$3*INDEX(Descriptors!O$5:O$53,MATCH(SingleSite_QSAR1!$A82,Descriptors!$B$5:$B$53,0))</f>
        <v>-14.439360000000001</v>
      </c>
      <c r="W82">
        <f>$W$3*INDEX(Descriptors!X$5:X$53,MATCH(SingleSite_QSAR1!$A82,Descriptors!$B$5:$B$53,0))</f>
        <v>-10.837719</v>
      </c>
      <c r="X82">
        <f>$X$3*INDEX(Descriptors!Y$5:Y$53,MATCH(SingleSite_QSAR1!$A82,Descriptors!$B$5:$B$53,0))</f>
        <v>8.2560060000000011</v>
      </c>
      <c r="Y82">
        <f>$Y$3*INDEX(Descriptors!AA$5:AA$53,MATCH(SingleSite_QSAR1!$A82,Descriptors!$B$5:$B$53,0))</f>
        <v>21.314274000000001</v>
      </c>
      <c r="Z82">
        <f>$Z$3*INDEX(Descriptors!AB$5:AB$53,MATCH(SingleSite_QSAR1!$A82,Descriptors!$B$5:$B$53,0))</f>
        <v>-1.288896</v>
      </c>
      <c r="AA82">
        <f>$AA$3*INDEX(Descriptors!P$5:P$53,MATCH(SingleSite_QSAR1!$A82,Descriptors!$B$5:$B$53,0))</f>
        <v>-5.8199999999999995E-2</v>
      </c>
      <c r="AB82">
        <f>$AB$3*INDEX(Descriptors!Q$5:Q$53,MATCH(SingleSite_QSAR1!$A82,Descriptors!$B$5:$B$53,0))</f>
        <v>0.48971999999999999</v>
      </c>
      <c r="AC82">
        <f>$AC$3*INDEX(Descriptors!R$5:R$53,MATCH(SingleSite_QSAR1!$A82,Descriptors!$B$5:$B$53,0))</f>
        <v>-0.3196</v>
      </c>
      <c r="AD82">
        <f>$AD$3*INDEX(Descriptors!AC$5:AC$53,MATCH(SingleSite_QSAR1!$A82,Descriptors!$B$5:$B$53,0))</f>
        <v>0</v>
      </c>
    </row>
    <row r="83" spans="1:30" x14ac:dyDescent="0.3">
      <c r="A83" t="s">
        <v>187</v>
      </c>
      <c r="B83" t="s">
        <v>188</v>
      </c>
      <c r="C83" s="38" t="s">
        <v>182</v>
      </c>
      <c r="D83" t="s">
        <v>189</v>
      </c>
      <c r="E83" t="s">
        <v>417</v>
      </c>
      <c r="G83" s="10">
        <v>7.947557154083932</v>
      </c>
      <c r="H83" t="s">
        <v>223</v>
      </c>
      <c r="L83" s="10">
        <f t="shared" si="19"/>
        <v>-11.456805999999995</v>
      </c>
      <c r="M83">
        <f t="shared" si="16"/>
        <v>3.4929631182333923E-12</v>
      </c>
      <c r="N83">
        <f t="shared" si="17"/>
        <v>2296771.1196715692</v>
      </c>
      <c r="O83" s="10">
        <f t="shared" si="20"/>
        <v>6292.5236155385455</v>
      </c>
      <c r="P83" s="10" t="s">
        <v>223</v>
      </c>
      <c r="R83">
        <f t="shared" si="18"/>
        <v>-1.4568059999999945</v>
      </c>
      <c r="S83">
        <f>$S$3*INDEX(Descriptors!I$5:I$53,MATCH(SingleSite_QSAR1!$A83,Descriptors!$B$5:$B$53,0))</f>
        <v>8.8953600000000002</v>
      </c>
      <c r="T83">
        <f>$T$3*INDEX(Descriptors!J$5:J$53,MATCH(SingleSite_QSAR1!$A83,Descriptors!$B$5:$B$53,0))</f>
        <v>-5.0126400000000002</v>
      </c>
      <c r="U83">
        <f>$U$3*INDEX(Descriptors!S$5:S$53,MATCH(SingleSite_QSAR1!$A83,Descriptors!$B$5:$B$53,0))</f>
        <v>-6.2882400000000001</v>
      </c>
      <c r="V83">
        <f>$V$3*INDEX(Descriptors!O$5:O$53,MATCH(SingleSite_QSAR1!$A83,Descriptors!$B$5:$B$53,0))</f>
        <v>-14.439360000000001</v>
      </c>
      <c r="W83">
        <f>$W$3*INDEX(Descriptors!X$5:X$53,MATCH(SingleSite_QSAR1!$A83,Descriptors!$B$5:$B$53,0))</f>
        <v>-10.891637999999999</v>
      </c>
      <c r="X83">
        <f>$X$3*INDEX(Descriptors!Y$5:Y$53,MATCH(SingleSite_QSAR1!$A83,Descriptors!$B$5:$B$53,0))</f>
        <v>8.2692900000000016</v>
      </c>
      <c r="Y83">
        <f>$Y$3*INDEX(Descriptors!AA$5:AA$53,MATCH(SingleSite_QSAR1!$A83,Descriptors!$B$5:$B$53,0))</f>
        <v>21.346398000000001</v>
      </c>
      <c r="Z83">
        <f>$Z$3*INDEX(Descriptors!AB$5:AB$53,MATCH(SingleSite_QSAR1!$A83,Descriptors!$B$5:$B$53,0))</f>
        <v>-1.288896</v>
      </c>
      <c r="AA83">
        <f>$AA$3*INDEX(Descriptors!P$5:P$53,MATCH(SingleSite_QSAR1!$A83,Descriptors!$B$5:$B$53,0))</f>
        <v>-5.8199999999999995E-2</v>
      </c>
      <c r="AB83">
        <f>$AB$3*INDEX(Descriptors!Q$5:Q$53,MATCH(SingleSite_QSAR1!$A83,Descriptors!$B$5:$B$53,0))</f>
        <v>0.48971999999999999</v>
      </c>
      <c r="AC83">
        <f>$AC$3*INDEX(Descriptors!R$5:R$53,MATCH(SingleSite_QSAR1!$A83,Descriptors!$B$5:$B$53,0))</f>
        <v>-0.3196</v>
      </c>
      <c r="AD83">
        <f>$AD$3*INDEX(Descriptors!AC$5:AC$53,MATCH(SingleSite_QSAR1!$A83,Descriptors!$B$5:$B$53,0))</f>
        <v>0</v>
      </c>
    </row>
    <row r="84" spans="1:30" x14ac:dyDescent="0.3">
      <c r="I84" t="s">
        <v>334</v>
      </c>
      <c r="M84"/>
      <c r="N84"/>
      <c r="P84"/>
    </row>
    <row r="85" spans="1:30" x14ac:dyDescent="0.3">
      <c r="I85" s="13" t="s">
        <v>330</v>
      </c>
      <c r="J85" s="10" t="s">
        <v>370</v>
      </c>
      <c r="L85" s="10" t="s">
        <v>96</v>
      </c>
      <c r="M85"/>
      <c r="N85"/>
      <c r="P85"/>
    </row>
    <row r="86" spans="1:30" x14ac:dyDescent="0.3">
      <c r="A86" s="1" t="s">
        <v>249</v>
      </c>
      <c r="J86" s="10" t="s">
        <v>333</v>
      </c>
      <c r="L86" s="10" t="s">
        <v>333</v>
      </c>
      <c r="M86"/>
      <c r="N86"/>
      <c r="P86"/>
    </row>
    <row r="87" spans="1:30" x14ac:dyDescent="0.3">
      <c r="A87" t="s">
        <v>250</v>
      </c>
      <c r="B87" t="s">
        <v>251</v>
      </c>
      <c r="C87" s="38" t="s">
        <v>191</v>
      </c>
      <c r="D87" t="s">
        <v>252</v>
      </c>
      <c r="E87" t="s">
        <v>249</v>
      </c>
      <c r="G87" s="10">
        <v>54.99999999999995</v>
      </c>
      <c r="H87" t="s">
        <v>223</v>
      </c>
      <c r="I87">
        <v>-4.3983438353844733</v>
      </c>
      <c r="J87" s="10">
        <f t="shared" ref="J87:J112" si="21">I87-5</f>
        <v>-9.3983438353844733</v>
      </c>
      <c r="L87" s="10">
        <f>R87-5</f>
        <v>-6.472867999999993</v>
      </c>
      <c r="M87">
        <f t="shared" ref="M87:M112" si="22">10^(L87)</f>
        <v>3.366138646616568E-7</v>
      </c>
      <c r="N87">
        <f t="shared" ref="N87:N112" si="23">(LN(2)/(M87))/(60*60*24)</f>
        <v>23.833055183571108</v>
      </c>
      <c r="O87" s="10">
        <f t="shared" ref="O87:O112" si="24">N87</f>
        <v>23.833055183571108</v>
      </c>
      <c r="P87" s="10" t="s">
        <v>159</v>
      </c>
      <c r="R87">
        <f t="shared" ref="R87:R112" si="25">-2.159+SUM(S87:AD87)</f>
        <v>-1.4728679999999925</v>
      </c>
      <c r="S87">
        <f>$S$3*INDEX(Descriptors!I$5:I$53,MATCH(SingleSite_QSAR1!$A87,Descriptors!$B$5:$B$53,0))</f>
        <v>8.8953600000000002</v>
      </c>
      <c r="T87">
        <f>$T$3*INDEX(Descriptors!J$5:J$53,MATCH(SingleSite_QSAR1!$A87,Descriptors!$B$5:$B$53,0))</f>
        <v>-5.0126400000000002</v>
      </c>
      <c r="U87">
        <f>$U$3*INDEX(Descriptors!S$5:S$53,MATCH(SingleSite_QSAR1!$A87,Descriptors!$B$5:$B$53,0))</f>
        <v>-6.2882400000000001</v>
      </c>
      <c r="V87">
        <f>$V$3*INDEX(Descriptors!O$5:O$53,MATCH(SingleSite_QSAR1!$A87,Descriptors!$B$5:$B$53,0))</f>
        <v>-14.439360000000001</v>
      </c>
      <c r="W87">
        <f>$W$3*INDEX(Descriptors!X$5:X$53,MATCH(SingleSite_QSAR1!$A87,Descriptors!$B$5:$B$53,0))</f>
        <v>-10.891637999999999</v>
      </c>
      <c r="X87">
        <f>$X$3*INDEX(Descriptors!Y$5:Y$53,MATCH(SingleSite_QSAR1!$A87,Descriptors!$B$5:$B$53,0))</f>
        <v>8.2692900000000016</v>
      </c>
      <c r="Y87">
        <f>$Y$3*INDEX(Descriptors!AA$5:AA$53,MATCH(SingleSite_QSAR1!$A87,Descriptors!$B$5:$B$53,0))</f>
        <v>21.330336000000003</v>
      </c>
      <c r="Z87">
        <f>$Z$3*INDEX(Descriptors!AB$5:AB$53,MATCH(SingleSite_QSAR1!$A87,Descriptors!$B$5:$B$53,0))</f>
        <v>-1.288896</v>
      </c>
      <c r="AA87">
        <f>$AA$3*INDEX(Descriptors!P$5:P$53,MATCH(SingleSite_QSAR1!$A87,Descriptors!$B$5:$B$53,0))</f>
        <v>-5.8199999999999995E-2</v>
      </c>
      <c r="AB87">
        <f>$AB$3*INDEX(Descriptors!Q$5:Q$53,MATCH(SingleSite_QSAR1!$A87,Descriptors!$B$5:$B$53,0))</f>
        <v>0.48971999999999999</v>
      </c>
      <c r="AC87">
        <f>$AC$3*INDEX(Descriptors!R$5:R$53,MATCH(SingleSite_QSAR1!$A87,Descriptors!$B$5:$B$53,0))</f>
        <v>-0.3196</v>
      </c>
      <c r="AD87">
        <f>$AD$3*INDEX(Descriptors!AC$5:AC$53,MATCH(SingleSite_QSAR1!$A87,Descriptors!$B$5:$B$53,0))</f>
        <v>0</v>
      </c>
    </row>
    <row r="88" spans="1:30" x14ac:dyDescent="0.3">
      <c r="A88" t="s">
        <v>253</v>
      </c>
      <c r="B88" t="s">
        <v>254</v>
      </c>
      <c r="C88" s="38" t="s">
        <v>191</v>
      </c>
      <c r="D88" t="s">
        <v>255</v>
      </c>
      <c r="E88" t="s">
        <v>249</v>
      </c>
      <c r="G88" s="10">
        <v>7.2440025989217656</v>
      </c>
      <c r="H88" t="s">
        <v>159</v>
      </c>
      <c r="I88">
        <v>1.1321550084303966</v>
      </c>
      <c r="J88" s="10">
        <f t="shared" si="21"/>
        <v>-3.8678449915696032</v>
      </c>
      <c r="L88" s="10">
        <f t="shared" ref="L88:L112" si="26">R88-5</f>
        <v>-6.1568549999999957</v>
      </c>
      <c r="M88">
        <f t="shared" si="22"/>
        <v>6.9685913900729651E-7</v>
      </c>
      <c r="N88">
        <f t="shared" si="23"/>
        <v>11.512422472445186</v>
      </c>
      <c r="O88" s="10">
        <f t="shared" si="24"/>
        <v>11.512422472445186</v>
      </c>
      <c r="P88" s="10" t="s">
        <v>159</v>
      </c>
      <c r="R88">
        <f t="shared" si="25"/>
        <v>-1.1568549999999957</v>
      </c>
      <c r="S88">
        <f>$S$3*INDEX(Descriptors!I$5:I$53,MATCH(SingleSite_QSAR1!$A88,Descriptors!$B$5:$B$53,0))</f>
        <v>8.8559999999999999</v>
      </c>
      <c r="T88">
        <f>$T$3*INDEX(Descriptors!J$5:J$53,MATCH(SingleSite_QSAR1!$A88,Descriptors!$B$5:$B$53,0))</f>
        <v>-5.0126400000000002</v>
      </c>
      <c r="U88">
        <f>$U$3*INDEX(Descriptors!S$5:S$53,MATCH(SingleSite_QSAR1!$A88,Descriptors!$B$5:$B$53,0))</f>
        <v>-6.2882400000000001</v>
      </c>
      <c r="V88">
        <f>$V$3*INDEX(Descriptors!O$5:O$53,MATCH(SingleSite_QSAR1!$A88,Descriptors!$B$5:$B$53,0))</f>
        <v>-14.439360000000001</v>
      </c>
      <c r="W88">
        <f>$W$3*INDEX(Descriptors!X$5:X$53,MATCH(SingleSite_QSAR1!$A88,Descriptors!$B$5:$B$53,0))</f>
        <v>-10.837719</v>
      </c>
      <c r="X88">
        <f>$X$3*INDEX(Descriptors!Y$5:Y$53,MATCH(SingleSite_QSAR1!$A88,Descriptors!$B$5:$B$53,0))</f>
        <v>8.2560060000000011</v>
      </c>
      <c r="Y88">
        <f>$Y$3*INDEX(Descriptors!AA$5:AA$53,MATCH(SingleSite_QSAR1!$A88,Descriptors!$B$5:$B$53,0))</f>
        <v>22.021002000000003</v>
      </c>
      <c r="Z88">
        <f>$Z$3*INDEX(Descriptors!AB$5:AB$53,MATCH(SingleSite_QSAR1!$A88,Descriptors!$B$5:$B$53,0))</f>
        <v>-1.6648239999999999</v>
      </c>
      <c r="AA88">
        <f>$AA$3*INDEX(Descriptors!P$5:P$53,MATCH(SingleSite_QSAR1!$A88,Descriptors!$B$5:$B$53,0))</f>
        <v>-5.8199999999999995E-2</v>
      </c>
      <c r="AB88">
        <f>$AB$3*INDEX(Descriptors!Q$5:Q$53,MATCH(SingleSite_QSAR1!$A88,Descriptors!$B$5:$B$53,0))</f>
        <v>0.48971999999999999</v>
      </c>
      <c r="AC88">
        <f>$AC$3*INDEX(Descriptors!R$5:R$53,MATCH(SingleSite_QSAR1!$A88,Descriptors!$B$5:$B$53,0))</f>
        <v>-0.3196</v>
      </c>
      <c r="AD88">
        <f>$AD$3*INDEX(Descriptors!AC$5:AC$53,MATCH(SingleSite_QSAR1!$A88,Descriptors!$B$5:$B$53,0))</f>
        <v>0</v>
      </c>
    </row>
    <row r="89" spans="1:30" x14ac:dyDescent="0.3">
      <c r="A89" t="s">
        <v>253</v>
      </c>
      <c r="B89" t="s">
        <v>254</v>
      </c>
      <c r="C89" s="38" t="s">
        <v>191</v>
      </c>
      <c r="D89" t="s">
        <v>255</v>
      </c>
      <c r="E89" t="s">
        <v>249</v>
      </c>
      <c r="G89" s="10">
        <v>52.602233854140579</v>
      </c>
      <c r="H89" t="s">
        <v>159</v>
      </c>
      <c r="I89">
        <v>-0.81669246912222238</v>
      </c>
      <c r="J89" s="10">
        <f t="shared" si="21"/>
        <v>-5.8166924691222226</v>
      </c>
      <c r="L89" s="10">
        <f t="shared" si="26"/>
        <v>-6.1568549999999957</v>
      </c>
      <c r="M89">
        <f t="shared" si="22"/>
        <v>6.9685913900729651E-7</v>
      </c>
      <c r="N89">
        <f t="shared" si="23"/>
        <v>11.512422472445186</v>
      </c>
      <c r="O89" s="10">
        <f t="shared" si="24"/>
        <v>11.512422472445186</v>
      </c>
      <c r="P89" s="10" t="s">
        <v>159</v>
      </c>
      <c r="R89">
        <f t="shared" si="25"/>
        <v>-1.1568549999999957</v>
      </c>
      <c r="S89">
        <f>$S$3*INDEX(Descriptors!I$5:I$53,MATCH(SingleSite_QSAR1!$A89,Descriptors!$B$5:$B$53,0))</f>
        <v>8.8559999999999999</v>
      </c>
      <c r="T89">
        <f>$T$3*INDEX(Descriptors!J$5:J$53,MATCH(SingleSite_QSAR1!$A89,Descriptors!$B$5:$B$53,0))</f>
        <v>-5.0126400000000002</v>
      </c>
      <c r="U89">
        <f>$U$3*INDEX(Descriptors!S$5:S$53,MATCH(SingleSite_QSAR1!$A89,Descriptors!$B$5:$B$53,0))</f>
        <v>-6.2882400000000001</v>
      </c>
      <c r="V89">
        <f>$V$3*INDEX(Descriptors!O$5:O$53,MATCH(SingleSite_QSAR1!$A89,Descriptors!$B$5:$B$53,0))</f>
        <v>-14.439360000000001</v>
      </c>
      <c r="W89">
        <f>$W$3*INDEX(Descriptors!X$5:X$53,MATCH(SingleSite_QSAR1!$A89,Descriptors!$B$5:$B$53,0))</f>
        <v>-10.837719</v>
      </c>
      <c r="X89">
        <f>$X$3*INDEX(Descriptors!Y$5:Y$53,MATCH(SingleSite_QSAR1!$A89,Descriptors!$B$5:$B$53,0))</f>
        <v>8.2560060000000011</v>
      </c>
      <c r="Y89">
        <f>$Y$3*INDEX(Descriptors!AA$5:AA$53,MATCH(SingleSite_QSAR1!$A89,Descriptors!$B$5:$B$53,0))</f>
        <v>22.021002000000003</v>
      </c>
      <c r="Z89">
        <f>$Z$3*INDEX(Descriptors!AB$5:AB$53,MATCH(SingleSite_QSAR1!$A89,Descriptors!$B$5:$B$53,0))</f>
        <v>-1.6648239999999999</v>
      </c>
      <c r="AA89">
        <f>$AA$3*INDEX(Descriptors!P$5:P$53,MATCH(SingleSite_QSAR1!$A89,Descriptors!$B$5:$B$53,0))</f>
        <v>-5.8199999999999995E-2</v>
      </c>
      <c r="AB89">
        <f>$AB$3*INDEX(Descriptors!Q$5:Q$53,MATCH(SingleSite_QSAR1!$A89,Descriptors!$B$5:$B$53,0))</f>
        <v>0.48971999999999999</v>
      </c>
      <c r="AC89">
        <f>$AC$3*INDEX(Descriptors!R$5:R$53,MATCH(SingleSite_QSAR1!$A89,Descriptors!$B$5:$B$53,0))</f>
        <v>-0.3196</v>
      </c>
      <c r="AD89">
        <f>$AD$3*INDEX(Descriptors!AC$5:AC$53,MATCH(SingleSite_QSAR1!$A89,Descriptors!$B$5:$B$53,0))</f>
        <v>0</v>
      </c>
    </row>
    <row r="90" spans="1:30" x14ac:dyDescent="0.3">
      <c r="A90" t="s">
        <v>253</v>
      </c>
      <c r="B90" t="s">
        <v>254</v>
      </c>
      <c r="C90" s="38" t="s">
        <v>191</v>
      </c>
      <c r="D90" t="s">
        <v>252</v>
      </c>
      <c r="E90" t="s">
        <v>249</v>
      </c>
      <c r="G90" s="10">
        <v>6.9697959856736267</v>
      </c>
      <c r="H90" t="s">
        <v>159</v>
      </c>
      <c r="I90">
        <v>-1.938908347395049</v>
      </c>
      <c r="J90" s="10">
        <f t="shared" si="21"/>
        <v>-6.9389083473950492</v>
      </c>
      <c r="L90" s="10">
        <f t="shared" si="26"/>
        <v>-6.1568549999999957</v>
      </c>
      <c r="M90">
        <f t="shared" si="22"/>
        <v>6.9685913900729651E-7</v>
      </c>
      <c r="N90">
        <f t="shared" si="23"/>
        <v>11.512422472445186</v>
      </c>
      <c r="O90" s="10">
        <f t="shared" si="24"/>
        <v>11.512422472445186</v>
      </c>
      <c r="P90" s="10" t="s">
        <v>159</v>
      </c>
      <c r="R90">
        <f t="shared" si="25"/>
        <v>-1.1568549999999957</v>
      </c>
      <c r="S90">
        <f>$S$3*INDEX(Descriptors!I$5:I$53,MATCH(SingleSite_QSAR1!$A90,Descriptors!$B$5:$B$53,0))</f>
        <v>8.8559999999999999</v>
      </c>
      <c r="T90">
        <f>$T$3*INDEX(Descriptors!J$5:J$53,MATCH(SingleSite_QSAR1!$A90,Descriptors!$B$5:$B$53,0))</f>
        <v>-5.0126400000000002</v>
      </c>
      <c r="U90">
        <f>$U$3*INDEX(Descriptors!S$5:S$53,MATCH(SingleSite_QSAR1!$A90,Descriptors!$B$5:$B$53,0))</f>
        <v>-6.2882400000000001</v>
      </c>
      <c r="V90">
        <f>$V$3*INDEX(Descriptors!O$5:O$53,MATCH(SingleSite_QSAR1!$A90,Descriptors!$B$5:$B$53,0))</f>
        <v>-14.439360000000001</v>
      </c>
      <c r="W90">
        <f>$W$3*INDEX(Descriptors!X$5:X$53,MATCH(SingleSite_QSAR1!$A90,Descriptors!$B$5:$B$53,0))</f>
        <v>-10.837719</v>
      </c>
      <c r="X90">
        <f>$X$3*INDEX(Descriptors!Y$5:Y$53,MATCH(SingleSite_QSAR1!$A90,Descriptors!$B$5:$B$53,0))</f>
        <v>8.2560060000000011</v>
      </c>
      <c r="Y90">
        <f>$Y$3*INDEX(Descriptors!AA$5:AA$53,MATCH(SingleSite_QSAR1!$A90,Descriptors!$B$5:$B$53,0))</f>
        <v>22.021002000000003</v>
      </c>
      <c r="Z90">
        <f>$Z$3*INDEX(Descriptors!AB$5:AB$53,MATCH(SingleSite_QSAR1!$A90,Descriptors!$B$5:$B$53,0))</f>
        <v>-1.6648239999999999</v>
      </c>
      <c r="AA90">
        <f>$AA$3*INDEX(Descriptors!P$5:P$53,MATCH(SingleSite_QSAR1!$A90,Descriptors!$B$5:$B$53,0))</f>
        <v>-5.8199999999999995E-2</v>
      </c>
      <c r="AB90">
        <f>$AB$3*INDEX(Descriptors!Q$5:Q$53,MATCH(SingleSite_QSAR1!$A90,Descriptors!$B$5:$B$53,0))</f>
        <v>0.48971999999999999</v>
      </c>
      <c r="AC90">
        <f>$AC$3*INDEX(Descriptors!R$5:R$53,MATCH(SingleSite_QSAR1!$A90,Descriptors!$B$5:$B$53,0))</f>
        <v>-0.3196</v>
      </c>
      <c r="AD90">
        <f>$AD$3*INDEX(Descriptors!AC$5:AC$53,MATCH(SingleSite_QSAR1!$A90,Descriptors!$B$5:$B$53,0))</f>
        <v>0</v>
      </c>
    </row>
    <row r="91" spans="1:30" x14ac:dyDescent="0.3">
      <c r="A91" t="s">
        <v>256</v>
      </c>
      <c r="B91" s="2" t="s">
        <v>181</v>
      </c>
      <c r="C91" s="38" t="s">
        <v>182</v>
      </c>
      <c r="D91" t="s">
        <v>183</v>
      </c>
      <c r="E91" t="s">
        <v>249</v>
      </c>
      <c r="G91" s="10">
        <v>120.12016132192434</v>
      </c>
      <c r="H91" t="s">
        <v>159</v>
      </c>
      <c r="I91">
        <v>-2.1753041882205593</v>
      </c>
      <c r="J91" s="10">
        <f t="shared" si="21"/>
        <v>-7.1753041882205597</v>
      </c>
      <c r="L91" s="10">
        <f t="shared" si="26"/>
        <v>-6.399148999999996</v>
      </c>
      <c r="M91">
        <f t="shared" si="22"/>
        <v>3.9888802631356464E-7</v>
      </c>
      <c r="N91">
        <f t="shared" si="23"/>
        <v>20.112252769728197</v>
      </c>
      <c r="O91" s="10">
        <f t="shared" si="24"/>
        <v>20.112252769728197</v>
      </c>
      <c r="P91" s="10" t="s">
        <v>159</v>
      </c>
      <c r="R91">
        <f t="shared" si="25"/>
        <v>-1.3991489999999955</v>
      </c>
      <c r="S91">
        <f>$S$3*INDEX(Descriptors!I$5:I$53,MATCH(SingleSite_QSAR1!$A91,Descriptors!$B$5:$B$53,0))</f>
        <v>8.8953600000000002</v>
      </c>
      <c r="T91">
        <f>$T$3*INDEX(Descriptors!J$5:J$53,MATCH(SingleSite_QSAR1!$A91,Descriptors!$B$5:$B$53,0))</f>
        <v>-5.0126400000000002</v>
      </c>
      <c r="U91">
        <f>$U$3*INDEX(Descriptors!S$5:S$53,MATCH(SingleSite_QSAR1!$A91,Descriptors!$B$5:$B$53,0))</f>
        <v>-6.2882400000000001</v>
      </c>
      <c r="V91">
        <f>$V$3*INDEX(Descriptors!O$5:O$53,MATCH(SingleSite_QSAR1!$A91,Descriptors!$B$5:$B$53,0))</f>
        <v>-14.439360000000001</v>
      </c>
      <c r="W91">
        <f>$W$3*INDEX(Descriptors!X$5:X$53,MATCH(SingleSite_QSAR1!$A91,Descriptors!$B$5:$B$53,0))</f>
        <v>-10.729880999999999</v>
      </c>
      <c r="X91">
        <f>$X$3*INDEX(Descriptors!Y$5:Y$53,MATCH(SingleSite_QSAR1!$A91,Descriptors!$B$5:$B$53,0))</f>
        <v>8.2294380000000018</v>
      </c>
      <c r="Y91">
        <f>$Y$3*INDEX(Descriptors!AA$5:AA$53,MATCH(SingleSite_QSAR1!$A91,Descriptors!$B$5:$B$53,0))</f>
        <v>21.282150000000001</v>
      </c>
      <c r="Z91">
        <f>$Z$3*INDEX(Descriptors!AB$5:AB$53,MATCH(SingleSite_QSAR1!$A91,Descriptors!$B$5:$B$53,0))</f>
        <v>-1.288896</v>
      </c>
      <c r="AA91">
        <f>$AA$3*INDEX(Descriptors!P$5:P$53,MATCH(SingleSite_QSAR1!$A91,Descriptors!$B$5:$B$53,0))</f>
        <v>-5.8199999999999995E-2</v>
      </c>
      <c r="AB91">
        <f>$AB$3*INDEX(Descriptors!Q$5:Q$53,MATCH(SingleSite_QSAR1!$A91,Descriptors!$B$5:$B$53,0))</f>
        <v>0.48971999999999999</v>
      </c>
      <c r="AC91">
        <f>$AC$3*INDEX(Descriptors!R$5:R$53,MATCH(SingleSite_QSAR1!$A91,Descriptors!$B$5:$B$53,0))</f>
        <v>-0.3196</v>
      </c>
      <c r="AD91">
        <f>$AD$3*INDEX(Descriptors!AC$5:AC$53,MATCH(SingleSite_QSAR1!$A91,Descriptors!$B$5:$B$53,0))</f>
        <v>0</v>
      </c>
    </row>
    <row r="92" spans="1:30" x14ac:dyDescent="0.3">
      <c r="A92" t="s">
        <v>257</v>
      </c>
      <c r="B92" s="2" t="s">
        <v>258</v>
      </c>
      <c r="C92" s="38" t="s">
        <v>182</v>
      </c>
      <c r="D92" t="s">
        <v>259</v>
      </c>
      <c r="E92" t="s">
        <v>249</v>
      </c>
      <c r="G92" s="10">
        <v>46.316636003764316</v>
      </c>
      <c r="H92" t="s">
        <v>159</v>
      </c>
      <c r="I92">
        <v>-1.7614252903125418</v>
      </c>
      <c r="J92" s="10">
        <f t="shared" si="21"/>
        <v>-6.761425290312542</v>
      </c>
      <c r="L92" s="10">
        <f t="shared" si="26"/>
        <v>-5.4851589999999977</v>
      </c>
      <c r="M92">
        <f t="shared" si="22"/>
        <v>3.2722087377519895E-6</v>
      </c>
      <c r="N92">
        <f t="shared" si="23"/>
        <v>2.4517191459943031</v>
      </c>
      <c r="O92" s="10">
        <f t="shared" si="24"/>
        <v>2.4517191459943031</v>
      </c>
      <c r="P92" s="10" t="s">
        <v>159</v>
      </c>
      <c r="R92">
        <f t="shared" si="25"/>
        <v>-0.48515899999999723</v>
      </c>
      <c r="S92">
        <f>$S$3*INDEX(Descriptors!I$5:I$53,MATCH(SingleSite_QSAR1!$A92,Descriptors!$B$5:$B$53,0))</f>
        <v>8.9084800000000008</v>
      </c>
      <c r="T92">
        <f>$T$3*INDEX(Descriptors!J$5:J$53,MATCH(SingleSite_QSAR1!$A92,Descriptors!$B$5:$B$53,0))</f>
        <v>-5.0126400000000002</v>
      </c>
      <c r="U92">
        <f>$U$3*INDEX(Descriptors!S$5:S$53,MATCH(SingleSite_QSAR1!$A92,Descriptors!$B$5:$B$53,0))</f>
        <v>-5.0792700000000002</v>
      </c>
      <c r="V92">
        <f>$V$3*INDEX(Descriptors!O$5:O$53,MATCH(SingleSite_QSAR1!$A92,Descriptors!$B$5:$B$53,0))</f>
        <v>-14.439360000000001</v>
      </c>
      <c r="W92">
        <f>$W$3*INDEX(Descriptors!X$5:X$53,MATCH(SingleSite_QSAR1!$A92,Descriptors!$B$5:$B$53,0))</f>
        <v>-11.017448999999999</v>
      </c>
      <c r="X92">
        <f>$X$3*INDEX(Descriptors!Y$5:Y$53,MATCH(SingleSite_QSAR1!$A92,Descriptors!$B$5:$B$53,0))</f>
        <v>8.2892159999999997</v>
      </c>
      <c r="Y92">
        <f>$Y$3*INDEX(Descriptors!AA$5:AA$53,MATCH(SingleSite_QSAR1!$A92,Descriptors!$B$5:$B$53,0))</f>
        <v>21.201840000000004</v>
      </c>
      <c r="Z92">
        <f>$Z$3*INDEX(Descriptors!AB$5:AB$53,MATCH(SingleSite_QSAR1!$A92,Descriptors!$B$5:$B$53,0))</f>
        <v>-1.288896</v>
      </c>
      <c r="AA92">
        <f>$AA$3*INDEX(Descriptors!P$5:P$53,MATCH(SingleSite_QSAR1!$A92,Descriptors!$B$5:$B$53,0))</f>
        <v>-5.8199999999999995E-2</v>
      </c>
      <c r="AB92">
        <f>$AB$3*INDEX(Descriptors!Q$5:Q$53,MATCH(SingleSite_QSAR1!$A92,Descriptors!$B$5:$B$53,0))</f>
        <v>0.48971999999999999</v>
      </c>
      <c r="AC92">
        <f>$AC$3*INDEX(Descriptors!R$5:R$53,MATCH(SingleSite_QSAR1!$A92,Descriptors!$B$5:$B$53,0))</f>
        <v>-0.3196</v>
      </c>
      <c r="AD92">
        <f>$AD$3*INDEX(Descriptors!AC$5:AC$53,MATCH(SingleSite_QSAR1!$A92,Descriptors!$B$5:$B$53,0))</f>
        <v>0</v>
      </c>
    </row>
    <row r="93" spans="1:30" x14ac:dyDescent="0.3">
      <c r="A93" t="s">
        <v>260</v>
      </c>
      <c r="B93" s="2" t="s">
        <v>181</v>
      </c>
      <c r="C93" s="38" t="s">
        <v>182</v>
      </c>
      <c r="D93" t="s">
        <v>183</v>
      </c>
      <c r="E93" t="s">
        <v>249</v>
      </c>
      <c r="G93" s="10">
        <v>6.006008066096217</v>
      </c>
      <c r="H93" t="s">
        <v>159</v>
      </c>
      <c r="I93">
        <v>-0.87427419255657823</v>
      </c>
      <c r="J93" s="10">
        <f t="shared" si="21"/>
        <v>-5.8742741925565785</v>
      </c>
      <c r="L93" s="10">
        <f t="shared" si="26"/>
        <v>-6.399148999999996</v>
      </c>
      <c r="M93">
        <f t="shared" si="22"/>
        <v>3.9888802631356464E-7</v>
      </c>
      <c r="N93">
        <f t="shared" si="23"/>
        <v>20.112252769728197</v>
      </c>
      <c r="O93" s="10">
        <f t="shared" si="24"/>
        <v>20.112252769728197</v>
      </c>
      <c r="P93" s="10" t="s">
        <v>159</v>
      </c>
      <c r="R93">
        <f t="shared" si="25"/>
        <v>-1.3991489999999955</v>
      </c>
      <c r="S93">
        <f>$S$3*INDEX(Descriptors!I$5:I$53,MATCH(SingleSite_QSAR1!$A93,Descriptors!$B$5:$B$53,0))</f>
        <v>8.8953600000000002</v>
      </c>
      <c r="T93">
        <f>$T$3*INDEX(Descriptors!J$5:J$53,MATCH(SingleSite_QSAR1!$A93,Descriptors!$B$5:$B$53,0))</f>
        <v>-5.0126400000000002</v>
      </c>
      <c r="U93">
        <f>$U$3*INDEX(Descriptors!S$5:S$53,MATCH(SingleSite_QSAR1!$A93,Descriptors!$B$5:$B$53,0))</f>
        <v>-6.2882400000000001</v>
      </c>
      <c r="V93">
        <f>$V$3*INDEX(Descriptors!O$5:O$53,MATCH(SingleSite_QSAR1!$A93,Descriptors!$B$5:$B$53,0))</f>
        <v>-14.439360000000001</v>
      </c>
      <c r="W93">
        <f>$W$3*INDEX(Descriptors!X$5:X$53,MATCH(SingleSite_QSAR1!$A93,Descriptors!$B$5:$B$53,0))</f>
        <v>-10.729880999999999</v>
      </c>
      <c r="X93">
        <f>$X$3*INDEX(Descriptors!Y$5:Y$53,MATCH(SingleSite_QSAR1!$A93,Descriptors!$B$5:$B$53,0))</f>
        <v>8.2294380000000018</v>
      </c>
      <c r="Y93">
        <f>$Y$3*INDEX(Descriptors!AA$5:AA$53,MATCH(SingleSite_QSAR1!$A93,Descriptors!$B$5:$B$53,0))</f>
        <v>21.282150000000001</v>
      </c>
      <c r="Z93">
        <f>$Z$3*INDEX(Descriptors!AB$5:AB$53,MATCH(SingleSite_QSAR1!$A93,Descriptors!$B$5:$B$53,0))</f>
        <v>-1.288896</v>
      </c>
      <c r="AA93">
        <f>$AA$3*INDEX(Descriptors!P$5:P$53,MATCH(SingleSite_QSAR1!$A93,Descriptors!$B$5:$B$53,0))</f>
        <v>-5.8199999999999995E-2</v>
      </c>
      <c r="AB93">
        <f>$AB$3*INDEX(Descriptors!Q$5:Q$53,MATCH(SingleSite_QSAR1!$A93,Descriptors!$B$5:$B$53,0))</f>
        <v>0.48971999999999999</v>
      </c>
      <c r="AC93">
        <f>$AC$3*INDEX(Descriptors!R$5:R$53,MATCH(SingleSite_QSAR1!$A93,Descriptors!$B$5:$B$53,0))</f>
        <v>-0.3196</v>
      </c>
      <c r="AD93">
        <f>$AD$3*INDEX(Descriptors!AC$5:AC$53,MATCH(SingleSite_QSAR1!$A93,Descriptors!$B$5:$B$53,0))</f>
        <v>0</v>
      </c>
    </row>
    <row r="94" spans="1:30" x14ac:dyDescent="0.3">
      <c r="A94" t="s">
        <v>261</v>
      </c>
      <c r="B94" s="2" t="s">
        <v>258</v>
      </c>
      <c r="C94" s="38" t="s">
        <v>182</v>
      </c>
      <c r="D94" t="s">
        <v>259</v>
      </c>
      <c r="E94" t="s">
        <v>249</v>
      </c>
      <c r="G94" s="10">
        <v>6.006008066096217</v>
      </c>
      <c r="H94" t="s">
        <v>159</v>
      </c>
      <c r="I94">
        <v>-0.87427419255657823</v>
      </c>
      <c r="J94" s="10">
        <f t="shared" si="21"/>
        <v>-5.8742741925565785</v>
      </c>
      <c r="L94" s="10">
        <f t="shared" si="26"/>
        <v>-5.4851589999999977</v>
      </c>
      <c r="M94">
        <f t="shared" si="22"/>
        <v>3.2722087377519895E-6</v>
      </c>
      <c r="N94">
        <f t="shared" si="23"/>
        <v>2.4517191459943031</v>
      </c>
      <c r="O94" s="10">
        <f t="shared" si="24"/>
        <v>2.4517191459943031</v>
      </c>
      <c r="P94" s="10" t="s">
        <v>159</v>
      </c>
      <c r="R94">
        <f t="shared" si="25"/>
        <v>-0.48515899999999723</v>
      </c>
      <c r="S94">
        <f>$S$3*INDEX(Descriptors!I$5:I$53,MATCH(SingleSite_QSAR1!$A94,Descriptors!$B$5:$B$53,0))</f>
        <v>8.9084800000000008</v>
      </c>
      <c r="T94">
        <f>$T$3*INDEX(Descriptors!J$5:J$53,MATCH(SingleSite_QSAR1!$A94,Descriptors!$B$5:$B$53,0))</f>
        <v>-5.0126400000000002</v>
      </c>
      <c r="U94">
        <f>$U$3*INDEX(Descriptors!S$5:S$53,MATCH(SingleSite_QSAR1!$A94,Descriptors!$B$5:$B$53,0))</f>
        <v>-5.0792700000000002</v>
      </c>
      <c r="V94">
        <f>$V$3*INDEX(Descriptors!O$5:O$53,MATCH(SingleSite_QSAR1!$A94,Descriptors!$B$5:$B$53,0))</f>
        <v>-14.439360000000001</v>
      </c>
      <c r="W94">
        <f>$W$3*INDEX(Descriptors!X$5:X$53,MATCH(SingleSite_QSAR1!$A94,Descriptors!$B$5:$B$53,0))</f>
        <v>-11.017448999999999</v>
      </c>
      <c r="X94">
        <f>$X$3*INDEX(Descriptors!Y$5:Y$53,MATCH(SingleSite_QSAR1!$A94,Descriptors!$B$5:$B$53,0))</f>
        <v>8.2892159999999997</v>
      </c>
      <c r="Y94">
        <f>$Y$3*INDEX(Descriptors!AA$5:AA$53,MATCH(SingleSite_QSAR1!$A94,Descriptors!$B$5:$B$53,0))</f>
        <v>21.201840000000004</v>
      </c>
      <c r="Z94">
        <f>$Z$3*INDEX(Descriptors!AB$5:AB$53,MATCH(SingleSite_QSAR1!$A94,Descriptors!$B$5:$B$53,0))</f>
        <v>-1.288896</v>
      </c>
      <c r="AA94">
        <f>$AA$3*INDEX(Descriptors!P$5:P$53,MATCH(SingleSite_QSAR1!$A94,Descriptors!$B$5:$B$53,0))</f>
        <v>-5.8199999999999995E-2</v>
      </c>
      <c r="AB94">
        <f>$AB$3*INDEX(Descriptors!Q$5:Q$53,MATCH(SingleSite_QSAR1!$A94,Descriptors!$B$5:$B$53,0))</f>
        <v>0.48971999999999999</v>
      </c>
      <c r="AC94">
        <f>$AC$3*INDEX(Descriptors!R$5:R$53,MATCH(SingleSite_QSAR1!$A94,Descriptors!$B$5:$B$53,0))</f>
        <v>-0.3196</v>
      </c>
      <c r="AD94">
        <f>$AD$3*INDEX(Descriptors!AC$5:AC$53,MATCH(SingleSite_QSAR1!$A94,Descriptors!$B$5:$B$53,0))</f>
        <v>0</v>
      </c>
    </row>
    <row r="95" spans="1:30" x14ac:dyDescent="0.3">
      <c r="A95" t="s">
        <v>262</v>
      </c>
      <c r="B95" s="2" t="s">
        <v>181</v>
      </c>
      <c r="C95" s="38" t="s">
        <v>182</v>
      </c>
      <c r="D95" t="s">
        <v>183</v>
      </c>
      <c r="E95" t="s">
        <v>249</v>
      </c>
      <c r="G95" s="10">
        <v>1.1297675097692075</v>
      </c>
      <c r="H95" t="s">
        <v>223</v>
      </c>
      <c r="I95">
        <v>-2.7109702268845886</v>
      </c>
      <c r="J95" s="10">
        <f t="shared" si="21"/>
        <v>-7.710970226884589</v>
      </c>
      <c r="L95" s="10">
        <f t="shared" si="26"/>
        <v>-6.399148999999996</v>
      </c>
      <c r="M95">
        <f t="shared" si="22"/>
        <v>3.9888802631356464E-7</v>
      </c>
      <c r="N95">
        <f t="shared" si="23"/>
        <v>20.112252769728197</v>
      </c>
      <c r="O95" s="10">
        <f t="shared" si="24"/>
        <v>20.112252769728197</v>
      </c>
      <c r="P95" s="10" t="s">
        <v>159</v>
      </c>
      <c r="R95">
        <f t="shared" si="25"/>
        <v>-1.3991489999999955</v>
      </c>
      <c r="S95">
        <f>$S$3*INDEX(Descriptors!I$5:I$53,MATCH(SingleSite_QSAR1!$A95,Descriptors!$B$5:$B$53,0))</f>
        <v>8.8953600000000002</v>
      </c>
      <c r="T95">
        <f>$T$3*INDEX(Descriptors!J$5:J$53,MATCH(SingleSite_QSAR1!$A95,Descriptors!$B$5:$B$53,0))</f>
        <v>-5.0126400000000002</v>
      </c>
      <c r="U95">
        <f>$U$3*INDEX(Descriptors!S$5:S$53,MATCH(SingleSite_QSAR1!$A95,Descriptors!$B$5:$B$53,0))</f>
        <v>-6.2882400000000001</v>
      </c>
      <c r="V95">
        <f>$V$3*INDEX(Descriptors!O$5:O$53,MATCH(SingleSite_QSAR1!$A95,Descriptors!$B$5:$B$53,0))</f>
        <v>-14.439360000000001</v>
      </c>
      <c r="W95">
        <f>$W$3*INDEX(Descriptors!X$5:X$53,MATCH(SingleSite_QSAR1!$A95,Descriptors!$B$5:$B$53,0))</f>
        <v>-10.729880999999999</v>
      </c>
      <c r="X95">
        <f>$X$3*INDEX(Descriptors!Y$5:Y$53,MATCH(SingleSite_QSAR1!$A95,Descriptors!$B$5:$B$53,0))</f>
        <v>8.2294380000000018</v>
      </c>
      <c r="Y95">
        <f>$Y$3*INDEX(Descriptors!AA$5:AA$53,MATCH(SingleSite_QSAR1!$A95,Descriptors!$B$5:$B$53,0))</f>
        <v>21.282150000000001</v>
      </c>
      <c r="Z95">
        <f>$Z$3*INDEX(Descriptors!AB$5:AB$53,MATCH(SingleSite_QSAR1!$A95,Descriptors!$B$5:$B$53,0))</f>
        <v>-1.288896</v>
      </c>
      <c r="AA95">
        <f>$AA$3*INDEX(Descriptors!P$5:P$53,MATCH(SingleSite_QSAR1!$A95,Descriptors!$B$5:$B$53,0))</f>
        <v>-5.8199999999999995E-2</v>
      </c>
      <c r="AB95">
        <f>$AB$3*INDEX(Descriptors!Q$5:Q$53,MATCH(SingleSite_QSAR1!$A95,Descriptors!$B$5:$B$53,0))</f>
        <v>0.48971999999999999</v>
      </c>
      <c r="AC95">
        <f>$AC$3*INDEX(Descriptors!R$5:R$53,MATCH(SingleSite_QSAR1!$A95,Descriptors!$B$5:$B$53,0))</f>
        <v>-0.3196</v>
      </c>
      <c r="AD95">
        <f>$AD$3*INDEX(Descriptors!AC$5:AC$53,MATCH(SingleSite_QSAR1!$A95,Descriptors!$B$5:$B$53,0))</f>
        <v>0</v>
      </c>
    </row>
    <row r="96" spans="1:30" x14ac:dyDescent="0.3">
      <c r="A96" t="s">
        <v>263</v>
      </c>
      <c r="B96" s="2" t="s">
        <v>258</v>
      </c>
      <c r="C96" s="38" t="s">
        <v>182</v>
      </c>
      <c r="D96" t="s">
        <v>259</v>
      </c>
      <c r="E96" t="s">
        <v>249</v>
      </c>
      <c r="G96" s="10">
        <v>108.71444628097319</v>
      </c>
      <c r="H96" t="s">
        <v>159</v>
      </c>
      <c r="I96">
        <v>-2.1319755396253193</v>
      </c>
      <c r="J96" s="10">
        <f t="shared" si="21"/>
        <v>-7.1319755396253193</v>
      </c>
      <c r="L96" s="10">
        <f t="shared" si="26"/>
        <v>-5.4851589999999977</v>
      </c>
      <c r="M96">
        <f t="shared" si="22"/>
        <v>3.2722087377519895E-6</v>
      </c>
      <c r="N96">
        <f t="shared" si="23"/>
        <v>2.4517191459943031</v>
      </c>
      <c r="O96" s="10">
        <f t="shared" si="24"/>
        <v>2.4517191459943031</v>
      </c>
      <c r="P96" s="10" t="s">
        <v>159</v>
      </c>
      <c r="R96">
        <f t="shared" si="25"/>
        <v>-0.48515899999999723</v>
      </c>
      <c r="S96">
        <f>$S$3*INDEX(Descriptors!I$5:I$53,MATCH(SingleSite_QSAR1!$A96,Descriptors!$B$5:$B$53,0))</f>
        <v>8.9084800000000008</v>
      </c>
      <c r="T96">
        <f>$T$3*INDEX(Descriptors!J$5:J$53,MATCH(SingleSite_QSAR1!$A96,Descriptors!$B$5:$B$53,0))</f>
        <v>-5.0126400000000002</v>
      </c>
      <c r="U96">
        <f>$U$3*INDEX(Descriptors!S$5:S$53,MATCH(SingleSite_QSAR1!$A96,Descriptors!$B$5:$B$53,0))</f>
        <v>-5.0792700000000002</v>
      </c>
      <c r="V96">
        <f>$V$3*INDEX(Descriptors!O$5:O$53,MATCH(SingleSite_QSAR1!$A96,Descriptors!$B$5:$B$53,0))</f>
        <v>-14.439360000000001</v>
      </c>
      <c r="W96">
        <f>$W$3*INDEX(Descriptors!X$5:X$53,MATCH(SingleSite_QSAR1!$A96,Descriptors!$B$5:$B$53,0))</f>
        <v>-11.017448999999999</v>
      </c>
      <c r="X96">
        <f>$X$3*INDEX(Descriptors!Y$5:Y$53,MATCH(SingleSite_QSAR1!$A96,Descriptors!$B$5:$B$53,0))</f>
        <v>8.2892159999999997</v>
      </c>
      <c r="Y96">
        <f>$Y$3*INDEX(Descriptors!AA$5:AA$53,MATCH(SingleSite_QSAR1!$A96,Descriptors!$B$5:$B$53,0))</f>
        <v>21.201840000000004</v>
      </c>
      <c r="Z96">
        <f>$Z$3*INDEX(Descriptors!AB$5:AB$53,MATCH(SingleSite_QSAR1!$A96,Descriptors!$B$5:$B$53,0))</f>
        <v>-1.288896</v>
      </c>
      <c r="AA96">
        <f>$AA$3*INDEX(Descriptors!P$5:P$53,MATCH(SingleSite_QSAR1!$A96,Descriptors!$B$5:$B$53,0))</f>
        <v>-5.8199999999999995E-2</v>
      </c>
      <c r="AB96">
        <f>$AB$3*INDEX(Descriptors!Q$5:Q$53,MATCH(SingleSite_QSAR1!$A96,Descriptors!$B$5:$B$53,0))</f>
        <v>0.48971999999999999</v>
      </c>
      <c r="AC96">
        <f>$AC$3*INDEX(Descriptors!R$5:R$53,MATCH(SingleSite_QSAR1!$A96,Descriptors!$B$5:$B$53,0))</f>
        <v>-0.3196</v>
      </c>
      <c r="AD96">
        <f>$AD$3*INDEX(Descriptors!AC$5:AC$53,MATCH(SingleSite_QSAR1!$A96,Descriptors!$B$5:$B$53,0))</f>
        <v>0</v>
      </c>
    </row>
    <row r="97" spans="1:30" x14ac:dyDescent="0.3">
      <c r="A97" t="s">
        <v>264</v>
      </c>
      <c r="B97" t="s">
        <v>265</v>
      </c>
      <c r="C97" s="38" t="s">
        <v>191</v>
      </c>
      <c r="D97" t="s">
        <v>255</v>
      </c>
      <c r="E97" t="s">
        <v>249</v>
      </c>
      <c r="G97" s="10">
        <v>262.55575021210052</v>
      </c>
      <c r="H97" t="s">
        <v>159</v>
      </c>
      <c r="I97">
        <v>-5.5149098156090615</v>
      </c>
      <c r="J97" s="10">
        <f t="shared" si="21"/>
        <v>-10.514909815609062</v>
      </c>
      <c r="L97" s="10">
        <f t="shared" si="26"/>
        <v>-6.4482949999999963</v>
      </c>
      <c r="M97">
        <f t="shared" si="22"/>
        <v>3.5620909171596288E-7</v>
      </c>
      <c r="N97">
        <f t="shared" si="23"/>
        <v>22.521987783606278</v>
      </c>
      <c r="O97" s="10">
        <f t="shared" si="24"/>
        <v>22.521987783606278</v>
      </c>
      <c r="P97" s="10" t="s">
        <v>159</v>
      </c>
      <c r="R97">
        <f t="shared" si="25"/>
        <v>-1.4482949999999959</v>
      </c>
      <c r="S97">
        <f>$S$3*INDEX(Descriptors!I$5:I$53,MATCH(SingleSite_QSAR1!$A97,Descriptors!$B$5:$B$53,0))</f>
        <v>8.8953600000000002</v>
      </c>
      <c r="T97">
        <f>$T$3*INDEX(Descriptors!J$5:J$53,MATCH(SingleSite_QSAR1!$A97,Descriptors!$B$5:$B$53,0))</f>
        <v>-5.0126400000000002</v>
      </c>
      <c r="U97">
        <f>$U$3*INDEX(Descriptors!S$5:S$53,MATCH(SingleSite_QSAR1!$A97,Descriptors!$B$5:$B$53,0))</f>
        <v>-6.2882400000000001</v>
      </c>
      <c r="V97">
        <f>$V$3*INDEX(Descriptors!O$5:O$53,MATCH(SingleSite_QSAR1!$A97,Descriptors!$B$5:$B$53,0))</f>
        <v>-14.439360000000001</v>
      </c>
      <c r="W97">
        <f>$W$3*INDEX(Descriptors!X$5:X$53,MATCH(SingleSite_QSAR1!$A97,Descriptors!$B$5:$B$53,0))</f>
        <v>-10.837719</v>
      </c>
      <c r="X97">
        <f>$X$3*INDEX(Descriptors!Y$5:Y$53,MATCH(SingleSite_QSAR1!$A97,Descriptors!$B$5:$B$53,0))</f>
        <v>8.2560060000000011</v>
      </c>
      <c r="Y97">
        <f>$Y$3*INDEX(Descriptors!AA$5:AA$53,MATCH(SingleSite_QSAR1!$A97,Descriptors!$B$5:$B$53,0))</f>
        <v>21.314274000000001</v>
      </c>
      <c r="Z97">
        <f>$Z$3*INDEX(Descriptors!AB$5:AB$53,MATCH(SingleSite_QSAR1!$A97,Descriptors!$B$5:$B$53,0))</f>
        <v>-1.288896</v>
      </c>
      <c r="AA97">
        <f>$AA$3*INDEX(Descriptors!P$5:P$53,MATCH(SingleSite_QSAR1!$A97,Descriptors!$B$5:$B$53,0))</f>
        <v>-5.8199999999999995E-2</v>
      </c>
      <c r="AB97">
        <f>$AB$3*INDEX(Descriptors!Q$5:Q$53,MATCH(SingleSite_QSAR1!$A97,Descriptors!$B$5:$B$53,0))</f>
        <v>0.48971999999999999</v>
      </c>
      <c r="AC97">
        <f>$AC$3*INDEX(Descriptors!R$5:R$53,MATCH(SingleSite_QSAR1!$A97,Descriptors!$B$5:$B$53,0))</f>
        <v>-0.3196</v>
      </c>
      <c r="AD97">
        <f>$AD$3*INDEX(Descriptors!AC$5:AC$53,MATCH(SingleSite_QSAR1!$A97,Descriptors!$B$5:$B$53,0))</f>
        <v>0</v>
      </c>
    </row>
    <row r="98" spans="1:30" x14ac:dyDescent="0.3">
      <c r="A98" t="s">
        <v>266</v>
      </c>
      <c r="B98" t="s">
        <v>251</v>
      </c>
      <c r="C98" s="38" t="s">
        <v>191</v>
      </c>
      <c r="D98" t="s">
        <v>252</v>
      </c>
      <c r="E98" t="s">
        <v>249</v>
      </c>
      <c r="G98" s="10">
        <v>230.28145533553007</v>
      </c>
      <c r="H98" t="s">
        <v>159</v>
      </c>
      <c r="I98">
        <v>-5.4579472468850492</v>
      </c>
      <c r="J98" s="10">
        <f t="shared" si="21"/>
        <v>-10.457947246885048</v>
      </c>
      <c r="L98" s="10">
        <f t="shared" si="26"/>
        <v>-6.472867999999993</v>
      </c>
      <c r="M98">
        <f t="shared" si="22"/>
        <v>3.366138646616568E-7</v>
      </c>
      <c r="N98">
        <f t="shared" si="23"/>
        <v>23.833055183571108</v>
      </c>
      <c r="O98" s="10">
        <f t="shared" si="24"/>
        <v>23.833055183571108</v>
      </c>
      <c r="P98" s="10" t="s">
        <v>159</v>
      </c>
      <c r="R98">
        <f t="shared" si="25"/>
        <v>-1.4728679999999925</v>
      </c>
      <c r="S98">
        <f>$S$3*INDEX(Descriptors!I$5:I$53,MATCH(SingleSite_QSAR1!$A98,Descriptors!$B$5:$B$53,0))</f>
        <v>8.8953600000000002</v>
      </c>
      <c r="T98">
        <f>$T$3*INDEX(Descriptors!J$5:J$53,MATCH(SingleSite_QSAR1!$A98,Descriptors!$B$5:$B$53,0))</f>
        <v>-5.0126400000000002</v>
      </c>
      <c r="U98">
        <f>$U$3*INDEX(Descriptors!S$5:S$53,MATCH(SingleSite_QSAR1!$A98,Descriptors!$B$5:$B$53,0))</f>
        <v>-6.2882400000000001</v>
      </c>
      <c r="V98">
        <f>$V$3*INDEX(Descriptors!O$5:O$53,MATCH(SingleSite_QSAR1!$A98,Descriptors!$B$5:$B$53,0))</f>
        <v>-14.439360000000001</v>
      </c>
      <c r="W98">
        <f>$W$3*INDEX(Descriptors!X$5:X$53,MATCH(SingleSite_QSAR1!$A98,Descriptors!$B$5:$B$53,0))</f>
        <v>-10.891637999999999</v>
      </c>
      <c r="X98">
        <f>$X$3*INDEX(Descriptors!Y$5:Y$53,MATCH(SingleSite_QSAR1!$A98,Descriptors!$B$5:$B$53,0))</f>
        <v>8.2692900000000016</v>
      </c>
      <c r="Y98">
        <f>$Y$3*INDEX(Descriptors!AA$5:AA$53,MATCH(SingleSite_QSAR1!$A98,Descriptors!$B$5:$B$53,0))</f>
        <v>21.330336000000003</v>
      </c>
      <c r="Z98">
        <f>$Z$3*INDEX(Descriptors!AB$5:AB$53,MATCH(SingleSite_QSAR1!$A98,Descriptors!$B$5:$B$53,0))</f>
        <v>-1.288896</v>
      </c>
      <c r="AA98">
        <f>$AA$3*INDEX(Descriptors!P$5:P$53,MATCH(SingleSite_QSAR1!$A98,Descriptors!$B$5:$B$53,0))</f>
        <v>-5.8199999999999995E-2</v>
      </c>
      <c r="AB98">
        <f>$AB$3*INDEX(Descriptors!Q$5:Q$53,MATCH(SingleSite_QSAR1!$A98,Descriptors!$B$5:$B$53,0))</f>
        <v>0.48971999999999999</v>
      </c>
      <c r="AC98">
        <f>$AC$3*INDEX(Descriptors!R$5:R$53,MATCH(SingleSite_QSAR1!$A98,Descriptors!$B$5:$B$53,0))</f>
        <v>-0.3196</v>
      </c>
      <c r="AD98">
        <f>$AD$3*INDEX(Descriptors!AC$5:AC$53,MATCH(SingleSite_QSAR1!$A98,Descriptors!$B$5:$B$53,0))</f>
        <v>0</v>
      </c>
    </row>
    <row r="99" spans="1:30" x14ac:dyDescent="0.3">
      <c r="A99" t="s">
        <v>264</v>
      </c>
      <c r="B99" t="s">
        <v>265</v>
      </c>
      <c r="C99" s="38" t="s">
        <v>191</v>
      </c>
      <c r="D99" t="s">
        <v>255</v>
      </c>
      <c r="E99" t="s">
        <v>249</v>
      </c>
      <c r="G99" s="10">
        <v>5.3645010491443772</v>
      </c>
      <c r="H99" t="s">
        <v>223</v>
      </c>
      <c r="I99">
        <v>-5.3875104804531055</v>
      </c>
      <c r="J99" s="10">
        <f t="shared" si="21"/>
        <v>-10.387510480453106</v>
      </c>
      <c r="L99" s="10">
        <f t="shared" si="26"/>
        <v>-6.4482949999999963</v>
      </c>
      <c r="M99">
        <f t="shared" si="22"/>
        <v>3.5620909171596288E-7</v>
      </c>
      <c r="N99">
        <f t="shared" si="23"/>
        <v>22.521987783606278</v>
      </c>
      <c r="O99" s="10">
        <f t="shared" si="24"/>
        <v>22.521987783606278</v>
      </c>
      <c r="P99" s="10" t="s">
        <v>159</v>
      </c>
      <c r="R99">
        <f t="shared" si="25"/>
        <v>-1.4482949999999959</v>
      </c>
      <c r="S99">
        <f>$S$3*INDEX(Descriptors!I$5:I$53,MATCH(SingleSite_QSAR1!$A99,Descriptors!$B$5:$B$53,0))</f>
        <v>8.8953600000000002</v>
      </c>
      <c r="T99">
        <f>$T$3*INDEX(Descriptors!J$5:J$53,MATCH(SingleSite_QSAR1!$A99,Descriptors!$B$5:$B$53,0))</f>
        <v>-5.0126400000000002</v>
      </c>
      <c r="U99">
        <f>$U$3*INDEX(Descriptors!S$5:S$53,MATCH(SingleSite_QSAR1!$A99,Descriptors!$B$5:$B$53,0))</f>
        <v>-6.2882400000000001</v>
      </c>
      <c r="V99">
        <f>$V$3*INDEX(Descriptors!O$5:O$53,MATCH(SingleSite_QSAR1!$A99,Descriptors!$B$5:$B$53,0))</f>
        <v>-14.439360000000001</v>
      </c>
      <c r="W99">
        <f>$W$3*INDEX(Descriptors!X$5:X$53,MATCH(SingleSite_QSAR1!$A99,Descriptors!$B$5:$B$53,0))</f>
        <v>-10.837719</v>
      </c>
      <c r="X99">
        <f>$X$3*INDEX(Descriptors!Y$5:Y$53,MATCH(SingleSite_QSAR1!$A99,Descriptors!$B$5:$B$53,0))</f>
        <v>8.2560060000000011</v>
      </c>
      <c r="Y99">
        <f>$Y$3*INDEX(Descriptors!AA$5:AA$53,MATCH(SingleSite_QSAR1!$A99,Descriptors!$B$5:$B$53,0))</f>
        <v>21.314274000000001</v>
      </c>
      <c r="Z99">
        <f>$Z$3*INDEX(Descriptors!AB$5:AB$53,MATCH(SingleSite_QSAR1!$A99,Descriptors!$B$5:$B$53,0))</f>
        <v>-1.288896</v>
      </c>
      <c r="AA99">
        <f>$AA$3*INDEX(Descriptors!P$5:P$53,MATCH(SingleSite_QSAR1!$A99,Descriptors!$B$5:$B$53,0))</f>
        <v>-5.8199999999999995E-2</v>
      </c>
      <c r="AB99">
        <f>$AB$3*INDEX(Descriptors!Q$5:Q$53,MATCH(SingleSite_QSAR1!$A99,Descriptors!$B$5:$B$53,0))</f>
        <v>0.48971999999999999</v>
      </c>
      <c r="AC99">
        <f>$AC$3*INDEX(Descriptors!R$5:R$53,MATCH(SingleSite_QSAR1!$A99,Descriptors!$B$5:$B$53,0))</f>
        <v>-0.3196</v>
      </c>
      <c r="AD99">
        <f>$AD$3*INDEX(Descriptors!AC$5:AC$53,MATCH(SingleSite_QSAR1!$A99,Descriptors!$B$5:$B$53,0))</f>
        <v>0</v>
      </c>
    </row>
    <row r="100" spans="1:30" x14ac:dyDescent="0.3">
      <c r="A100" t="s">
        <v>266</v>
      </c>
      <c r="B100" t="s">
        <v>251</v>
      </c>
      <c r="C100" s="38" t="s">
        <v>191</v>
      </c>
      <c r="D100" t="s">
        <v>252</v>
      </c>
      <c r="E100" t="s">
        <v>249</v>
      </c>
      <c r="G100" s="10">
        <v>5.0912422825659789</v>
      </c>
      <c r="H100" t="s">
        <v>223</v>
      </c>
      <c r="I100">
        <v>-5.3648049106702054</v>
      </c>
      <c r="J100" s="10">
        <f t="shared" si="21"/>
        <v>-10.364804910670205</v>
      </c>
      <c r="L100" s="10">
        <f t="shared" si="26"/>
        <v>-6.472867999999993</v>
      </c>
      <c r="M100">
        <f t="shared" si="22"/>
        <v>3.366138646616568E-7</v>
      </c>
      <c r="N100">
        <f t="shared" si="23"/>
        <v>23.833055183571108</v>
      </c>
      <c r="O100" s="10">
        <f t="shared" si="24"/>
        <v>23.833055183571108</v>
      </c>
      <c r="P100" s="10" t="s">
        <v>159</v>
      </c>
      <c r="R100">
        <f t="shared" si="25"/>
        <v>-1.4728679999999925</v>
      </c>
      <c r="S100">
        <f>$S$3*INDEX(Descriptors!I$5:I$53,MATCH(SingleSite_QSAR1!$A100,Descriptors!$B$5:$B$53,0))</f>
        <v>8.8953600000000002</v>
      </c>
      <c r="T100">
        <f>$T$3*INDEX(Descriptors!J$5:J$53,MATCH(SingleSite_QSAR1!$A100,Descriptors!$B$5:$B$53,0))</f>
        <v>-5.0126400000000002</v>
      </c>
      <c r="U100">
        <f>$U$3*INDEX(Descriptors!S$5:S$53,MATCH(SingleSite_QSAR1!$A100,Descriptors!$B$5:$B$53,0))</f>
        <v>-6.2882400000000001</v>
      </c>
      <c r="V100">
        <f>$V$3*INDEX(Descriptors!O$5:O$53,MATCH(SingleSite_QSAR1!$A100,Descriptors!$B$5:$B$53,0))</f>
        <v>-14.439360000000001</v>
      </c>
      <c r="W100">
        <f>$W$3*INDEX(Descriptors!X$5:X$53,MATCH(SingleSite_QSAR1!$A100,Descriptors!$B$5:$B$53,0))</f>
        <v>-10.891637999999999</v>
      </c>
      <c r="X100">
        <f>$X$3*INDEX(Descriptors!Y$5:Y$53,MATCH(SingleSite_QSAR1!$A100,Descriptors!$B$5:$B$53,0))</f>
        <v>8.2692900000000016</v>
      </c>
      <c r="Y100">
        <f>$Y$3*INDEX(Descriptors!AA$5:AA$53,MATCH(SingleSite_QSAR1!$A100,Descriptors!$B$5:$B$53,0))</f>
        <v>21.330336000000003</v>
      </c>
      <c r="Z100">
        <f>$Z$3*INDEX(Descriptors!AB$5:AB$53,MATCH(SingleSite_QSAR1!$A100,Descriptors!$B$5:$B$53,0))</f>
        <v>-1.288896</v>
      </c>
      <c r="AA100">
        <f>$AA$3*INDEX(Descriptors!P$5:P$53,MATCH(SingleSite_QSAR1!$A100,Descriptors!$B$5:$B$53,0))</f>
        <v>-5.8199999999999995E-2</v>
      </c>
      <c r="AB100">
        <f>$AB$3*INDEX(Descriptors!Q$5:Q$53,MATCH(SingleSite_QSAR1!$A100,Descriptors!$B$5:$B$53,0))</f>
        <v>0.48971999999999999</v>
      </c>
      <c r="AC100">
        <f>$AC$3*INDEX(Descriptors!R$5:R$53,MATCH(SingleSite_QSAR1!$A100,Descriptors!$B$5:$B$53,0))</f>
        <v>-0.3196</v>
      </c>
      <c r="AD100">
        <f>$AD$3*INDEX(Descriptors!AC$5:AC$53,MATCH(SingleSite_QSAR1!$A100,Descriptors!$B$5:$B$53,0))</f>
        <v>0</v>
      </c>
    </row>
    <row r="101" spans="1:30" x14ac:dyDescent="0.3">
      <c r="A101" t="s">
        <v>264</v>
      </c>
      <c r="B101" t="s">
        <v>265</v>
      </c>
      <c r="C101" s="38" t="s">
        <v>191</v>
      </c>
      <c r="D101" t="s">
        <v>255</v>
      </c>
      <c r="E101" t="s">
        <v>249</v>
      </c>
      <c r="G101" s="10">
        <v>18.802310607892164</v>
      </c>
      <c r="H101" t="s">
        <v>223</v>
      </c>
      <c r="I101">
        <v>-4.932192368696251</v>
      </c>
      <c r="J101" s="10">
        <f t="shared" si="21"/>
        <v>-9.932192368696251</v>
      </c>
      <c r="L101" s="10">
        <f t="shared" si="26"/>
        <v>-6.4482949999999963</v>
      </c>
      <c r="M101">
        <f t="shared" si="22"/>
        <v>3.5620909171596288E-7</v>
      </c>
      <c r="N101">
        <f t="shared" si="23"/>
        <v>22.521987783606278</v>
      </c>
      <c r="O101" s="10">
        <f t="shared" si="24"/>
        <v>22.521987783606278</v>
      </c>
      <c r="P101" s="10" t="s">
        <v>159</v>
      </c>
      <c r="R101">
        <f t="shared" si="25"/>
        <v>-1.4482949999999959</v>
      </c>
      <c r="S101">
        <f>$S$3*INDEX(Descriptors!I$5:I$53,MATCH(SingleSite_QSAR1!$A101,Descriptors!$B$5:$B$53,0))</f>
        <v>8.8953600000000002</v>
      </c>
      <c r="T101">
        <f>$T$3*INDEX(Descriptors!J$5:J$53,MATCH(SingleSite_QSAR1!$A101,Descriptors!$B$5:$B$53,0))</f>
        <v>-5.0126400000000002</v>
      </c>
      <c r="U101">
        <f>$U$3*INDEX(Descriptors!S$5:S$53,MATCH(SingleSite_QSAR1!$A101,Descriptors!$B$5:$B$53,0))</f>
        <v>-6.2882400000000001</v>
      </c>
      <c r="V101">
        <f>$V$3*INDEX(Descriptors!O$5:O$53,MATCH(SingleSite_QSAR1!$A101,Descriptors!$B$5:$B$53,0))</f>
        <v>-14.439360000000001</v>
      </c>
      <c r="W101">
        <f>$W$3*INDEX(Descriptors!X$5:X$53,MATCH(SingleSite_QSAR1!$A101,Descriptors!$B$5:$B$53,0))</f>
        <v>-10.837719</v>
      </c>
      <c r="X101">
        <f>$X$3*INDEX(Descriptors!Y$5:Y$53,MATCH(SingleSite_QSAR1!$A101,Descriptors!$B$5:$B$53,0))</f>
        <v>8.2560060000000011</v>
      </c>
      <c r="Y101">
        <f>$Y$3*INDEX(Descriptors!AA$5:AA$53,MATCH(SingleSite_QSAR1!$A101,Descriptors!$B$5:$B$53,0))</f>
        <v>21.314274000000001</v>
      </c>
      <c r="Z101">
        <f>$Z$3*INDEX(Descriptors!AB$5:AB$53,MATCH(SingleSite_QSAR1!$A101,Descriptors!$B$5:$B$53,0))</f>
        <v>-1.288896</v>
      </c>
      <c r="AA101">
        <f>$AA$3*INDEX(Descriptors!P$5:P$53,MATCH(SingleSite_QSAR1!$A101,Descriptors!$B$5:$B$53,0))</f>
        <v>-5.8199999999999995E-2</v>
      </c>
      <c r="AB101">
        <f>$AB$3*INDEX(Descriptors!Q$5:Q$53,MATCH(SingleSite_QSAR1!$A101,Descriptors!$B$5:$B$53,0))</f>
        <v>0.48971999999999999</v>
      </c>
      <c r="AC101">
        <f>$AC$3*INDEX(Descriptors!R$5:R$53,MATCH(SingleSite_QSAR1!$A101,Descriptors!$B$5:$B$53,0))</f>
        <v>-0.3196</v>
      </c>
      <c r="AD101">
        <f>$AD$3*INDEX(Descriptors!AC$5:AC$53,MATCH(SingleSite_QSAR1!$A101,Descriptors!$B$5:$B$53,0))</f>
        <v>0</v>
      </c>
    </row>
    <row r="102" spans="1:30" x14ac:dyDescent="0.3">
      <c r="A102" t="s">
        <v>266</v>
      </c>
      <c r="B102" t="s">
        <v>251</v>
      </c>
      <c r="C102" s="38" t="s">
        <v>191</v>
      </c>
      <c r="D102" t="s">
        <v>252</v>
      </c>
      <c r="E102" t="s">
        <v>249</v>
      </c>
      <c r="G102" s="10">
        <v>17.915409164123677</v>
      </c>
      <c r="H102" t="s">
        <v>223</v>
      </c>
      <c r="I102">
        <v>-4.9112078772141237</v>
      </c>
      <c r="J102" s="10">
        <f t="shared" si="21"/>
        <v>-9.9112078772141246</v>
      </c>
      <c r="L102" s="10">
        <f t="shared" si="26"/>
        <v>-6.472867999999993</v>
      </c>
      <c r="M102">
        <f t="shared" si="22"/>
        <v>3.366138646616568E-7</v>
      </c>
      <c r="N102">
        <f t="shared" si="23"/>
        <v>23.833055183571108</v>
      </c>
      <c r="O102" s="10">
        <f t="shared" si="24"/>
        <v>23.833055183571108</v>
      </c>
      <c r="P102" s="10" t="s">
        <v>159</v>
      </c>
      <c r="R102">
        <f t="shared" si="25"/>
        <v>-1.4728679999999925</v>
      </c>
      <c r="S102">
        <f>$S$3*INDEX(Descriptors!I$5:I$53,MATCH(SingleSite_QSAR1!$A102,Descriptors!$B$5:$B$53,0))</f>
        <v>8.8953600000000002</v>
      </c>
      <c r="T102">
        <f>$T$3*INDEX(Descriptors!J$5:J$53,MATCH(SingleSite_QSAR1!$A102,Descriptors!$B$5:$B$53,0))</f>
        <v>-5.0126400000000002</v>
      </c>
      <c r="U102">
        <f>$U$3*INDEX(Descriptors!S$5:S$53,MATCH(SingleSite_QSAR1!$A102,Descriptors!$B$5:$B$53,0))</f>
        <v>-6.2882400000000001</v>
      </c>
      <c r="V102">
        <f>$V$3*INDEX(Descriptors!O$5:O$53,MATCH(SingleSite_QSAR1!$A102,Descriptors!$B$5:$B$53,0))</f>
        <v>-14.439360000000001</v>
      </c>
      <c r="W102">
        <f>$W$3*INDEX(Descriptors!X$5:X$53,MATCH(SingleSite_QSAR1!$A102,Descriptors!$B$5:$B$53,0))</f>
        <v>-10.891637999999999</v>
      </c>
      <c r="X102">
        <f>$X$3*INDEX(Descriptors!Y$5:Y$53,MATCH(SingleSite_QSAR1!$A102,Descriptors!$B$5:$B$53,0))</f>
        <v>8.2692900000000016</v>
      </c>
      <c r="Y102">
        <f>$Y$3*INDEX(Descriptors!AA$5:AA$53,MATCH(SingleSite_QSAR1!$A102,Descriptors!$B$5:$B$53,0))</f>
        <v>21.330336000000003</v>
      </c>
      <c r="Z102">
        <f>$Z$3*INDEX(Descriptors!AB$5:AB$53,MATCH(SingleSite_QSAR1!$A102,Descriptors!$B$5:$B$53,0))</f>
        <v>-1.288896</v>
      </c>
      <c r="AA102">
        <f>$AA$3*INDEX(Descriptors!P$5:P$53,MATCH(SingleSite_QSAR1!$A102,Descriptors!$B$5:$B$53,0))</f>
        <v>-5.8199999999999995E-2</v>
      </c>
      <c r="AB102">
        <f>$AB$3*INDEX(Descriptors!Q$5:Q$53,MATCH(SingleSite_QSAR1!$A102,Descriptors!$B$5:$B$53,0))</f>
        <v>0.48971999999999999</v>
      </c>
      <c r="AC102">
        <f>$AC$3*INDEX(Descriptors!R$5:R$53,MATCH(SingleSite_QSAR1!$A102,Descriptors!$B$5:$B$53,0))</f>
        <v>-0.3196</v>
      </c>
      <c r="AD102">
        <f>$AD$3*INDEX(Descriptors!AC$5:AC$53,MATCH(SingleSite_QSAR1!$A102,Descriptors!$B$5:$B$53,0))</f>
        <v>0</v>
      </c>
    </row>
    <row r="103" spans="1:30" x14ac:dyDescent="0.3">
      <c r="A103" t="s">
        <v>264</v>
      </c>
      <c r="B103" t="s">
        <v>265</v>
      </c>
      <c r="C103" s="38" t="s">
        <v>191</v>
      </c>
      <c r="D103" t="s">
        <v>255</v>
      </c>
      <c r="E103" t="s">
        <v>249</v>
      </c>
      <c r="G103" s="10">
        <v>46.774220970372191</v>
      </c>
      <c r="H103" t="s">
        <v>223</v>
      </c>
      <c r="I103">
        <v>-4.3279877089016994</v>
      </c>
      <c r="J103" s="10">
        <f t="shared" si="21"/>
        <v>-9.3279877089016985</v>
      </c>
      <c r="L103" s="10">
        <f t="shared" si="26"/>
        <v>-6.4482949999999963</v>
      </c>
      <c r="M103">
        <f t="shared" si="22"/>
        <v>3.5620909171596288E-7</v>
      </c>
      <c r="N103">
        <f t="shared" si="23"/>
        <v>22.521987783606278</v>
      </c>
      <c r="O103" s="10">
        <f t="shared" si="24"/>
        <v>22.521987783606278</v>
      </c>
      <c r="P103" s="10" t="s">
        <v>159</v>
      </c>
      <c r="R103">
        <f t="shared" si="25"/>
        <v>-1.4482949999999959</v>
      </c>
      <c r="S103">
        <f>$S$3*INDEX(Descriptors!I$5:I$53,MATCH(SingleSite_QSAR1!$A103,Descriptors!$B$5:$B$53,0))</f>
        <v>8.8953600000000002</v>
      </c>
      <c r="T103">
        <f>$T$3*INDEX(Descriptors!J$5:J$53,MATCH(SingleSite_QSAR1!$A103,Descriptors!$B$5:$B$53,0))</f>
        <v>-5.0126400000000002</v>
      </c>
      <c r="U103">
        <f>$U$3*INDEX(Descriptors!S$5:S$53,MATCH(SingleSite_QSAR1!$A103,Descriptors!$B$5:$B$53,0))</f>
        <v>-6.2882400000000001</v>
      </c>
      <c r="V103">
        <f>$V$3*INDEX(Descriptors!O$5:O$53,MATCH(SingleSite_QSAR1!$A103,Descriptors!$B$5:$B$53,0))</f>
        <v>-14.439360000000001</v>
      </c>
      <c r="W103">
        <f>$W$3*INDEX(Descriptors!X$5:X$53,MATCH(SingleSite_QSAR1!$A103,Descriptors!$B$5:$B$53,0))</f>
        <v>-10.837719</v>
      </c>
      <c r="X103">
        <f>$X$3*INDEX(Descriptors!Y$5:Y$53,MATCH(SingleSite_QSAR1!$A103,Descriptors!$B$5:$B$53,0))</f>
        <v>8.2560060000000011</v>
      </c>
      <c r="Y103">
        <f>$Y$3*INDEX(Descriptors!AA$5:AA$53,MATCH(SingleSite_QSAR1!$A103,Descriptors!$B$5:$B$53,0))</f>
        <v>21.314274000000001</v>
      </c>
      <c r="Z103">
        <f>$Z$3*INDEX(Descriptors!AB$5:AB$53,MATCH(SingleSite_QSAR1!$A103,Descriptors!$B$5:$B$53,0))</f>
        <v>-1.288896</v>
      </c>
      <c r="AA103">
        <f>$AA$3*INDEX(Descriptors!P$5:P$53,MATCH(SingleSite_QSAR1!$A103,Descriptors!$B$5:$B$53,0))</f>
        <v>-5.8199999999999995E-2</v>
      </c>
      <c r="AB103">
        <f>$AB$3*INDEX(Descriptors!Q$5:Q$53,MATCH(SingleSite_QSAR1!$A103,Descriptors!$B$5:$B$53,0))</f>
        <v>0.48971999999999999</v>
      </c>
      <c r="AC103">
        <f>$AC$3*INDEX(Descriptors!R$5:R$53,MATCH(SingleSite_QSAR1!$A103,Descriptors!$B$5:$B$53,0))</f>
        <v>-0.3196</v>
      </c>
      <c r="AD103">
        <f>$AD$3*INDEX(Descriptors!AC$5:AC$53,MATCH(SingleSite_QSAR1!$A103,Descriptors!$B$5:$B$53,0))</f>
        <v>0</v>
      </c>
    </row>
    <row r="104" spans="1:30" x14ac:dyDescent="0.3">
      <c r="A104" t="s">
        <v>266</v>
      </c>
      <c r="B104" t="s">
        <v>251</v>
      </c>
      <c r="C104" s="38" t="s">
        <v>191</v>
      </c>
      <c r="D104" t="s">
        <v>252</v>
      </c>
      <c r="E104" t="s">
        <v>249</v>
      </c>
      <c r="G104" s="10">
        <v>43.959105819377591</v>
      </c>
      <c r="H104" t="s">
        <v>223</v>
      </c>
      <c r="I104">
        <v>-4.3010299956639813</v>
      </c>
      <c r="J104" s="10">
        <f t="shared" si="21"/>
        <v>-9.3010299956639813</v>
      </c>
      <c r="L104" s="10">
        <f t="shared" si="26"/>
        <v>-6.472867999999993</v>
      </c>
      <c r="M104">
        <f t="shared" si="22"/>
        <v>3.366138646616568E-7</v>
      </c>
      <c r="N104">
        <f t="shared" si="23"/>
        <v>23.833055183571108</v>
      </c>
      <c r="O104" s="10">
        <f t="shared" si="24"/>
        <v>23.833055183571108</v>
      </c>
      <c r="P104" s="10" t="s">
        <v>159</v>
      </c>
      <c r="R104">
        <f t="shared" si="25"/>
        <v>-1.4728679999999925</v>
      </c>
      <c r="S104">
        <f>$S$3*INDEX(Descriptors!I$5:I$53,MATCH(SingleSite_QSAR1!$A104,Descriptors!$B$5:$B$53,0))</f>
        <v>8.8953600000000002</v>
      </c>
      <c r="T104">
        <f>$T$3*INDEX(Descriptors!J$5:J$53,MATCH(SingleSite_QSAR1!$A104,Descriptors!$B$5:$B$53,0))</f>
        <v>-5.0126400000000002</v>
      </c>
      <c r="U104">
        <f>$U$3*INDEX(Descriptors!S$5:S$53,MATCH(SingleSite_QSAR1!$A104,Descriptors!$B$5:$B$53,0))</f>
        <v>-6.2882400000000001</v>
      </c>
      <c r="V104">
        <f>$V$3*INDEX(Descriptors!O$5:O$53,MATCH(SingleSite_QSAR1!$A104,Descriptors!$B$5:$B$53,0))</f>
        <v>-14.439360000000001</v>
      </c>
      <c r="W104">
        <f>$W$3*INDEX(Descriptors!X$5:X$53,MATCH(SingleSite_QSAR1!$A104,Descriptors!$B$5:$B$53,0))</f>
        <v>-10.891637999999999</v>
      </c>
      <c r="X104">
        <f>$X$3*INDEX(Descriptors!Y$5:Y$53,MATCH(SingleSite_QSAR1!$A104,Descriptors!$B$5:$B$53,0))</f>
        <v>8.2692900000000016</v>
      </c>
      <c r="Y104">
        <f>$Y$3*INDEX(Descriptors!AA$5:AA$53,MATCH(SingleSite_QSAR1!$A104,Descriptors!$B$5:$B$53,0))</f>
        <v>21.330336000000003</v>
      </c>
      <c r="Z104">
        <f>$Z$3*INDEX(Descriptors!AB$5:AB$53,MATCH(SingleSite_QSAR1!$A104,Descriptors!$B$5:$B$53,0))</f>
        <v>-1.288896</v>
      </c>
      <c r="AA104">
        <f>$AA$3*INDEX(Descriptors!P$5:P$53,MATCH(SingleSite_QSAR1!$A104,Descriptors!$B$5:$B$53,0))</f>
        <v>-5.8199999999999995E-2</v>
      </c>
      <c r="AB104">
        <f>$AB$3*INDEX(Descriptors!Q$5:Q$53,MATCH(SingleSite_QSAR1!$A104,Descriptors!$B$5:$B$53,0))</f>
        <v>0.48971999999999999</v>
      </c>
      <c r="AC104">
        <f>$AC$3*INDEX(Descriptors!R$5:R$53,MATCH(SingleSite_QSAR1!$A104,Descriptors!$B$5:$B$53,0))</f>
        <v>-0.3196</v>
      </c>
      <c r="AD104">
        <f>$AD$3*INDEX(Descriptors!AC$5:AC$53,MATCH(SingleSite_QSAR1!$A104,Descriptors!$B$5:$B$53,0))</f>
        <v>0</v>
      </c>
    </row>
    <row r="105" spans="1:30" x14ac:dyDescent="0.3">
      <c r="A105" t="s">
        <v>264</v>
      </c>
      <c r="B105" t="s">
        <v>265</v>
      </c>
      <c r="C105" s="38" t="s">
        <v>191</v>
      </c>
      <c r="D105" t="s">
        <v>255</v>
      </c>
      <c r="E105" t="s">
        <v>249</v>
      </c>
      <c r="G105" s="10">
        <v>57.02802917108437</v>
      </c>
      <c r="H105" t="s">
        <v>223</v>
      </c>
      <c r="I105">
        <v>-3.4140695089725734</v>
      </c>
      <c r="J105" s="10">
        <f t="shared" si="21"/>
        <v>-8.4140695089725739</v>
      </c>
      <c r="L105" s="10">
        <f t="shared" si="26"/>
        <v>-6.4482949999999963</v>
      </c>
      <c r="M105">
        <f t="shared" si="22"/>
        <v>3.5620909171596288E-7</v>
      </c>
      <c r="N105">
        <f t="shared" si="23"/>
        <v>22.521987783606278</v>
      </c>
      <c r="O105" s="10">
        <f t="shared" si="24"/>
        <v>22.521987783606278</v>
      </c>
      <c r="P105" s="10" t="s">
        <v>159</v>
      </c>
      <c r="R105">
        <f t="shared" si="25"/>
        <v>-1.4482949999999959</v>
      </c>
      <c r="S105">
        <f>$S$3*INDEX(Descriptors!I$5:I$53,MATCH(SingleSite_QSAR1!$A105,Descriptors!$B$5:$B$53,0))</f>
        <v>8.8953600000000002</v>
      </c>
      <c r="T105">
        <f>$T$3*INDEX(Descriptors!J$5:J$53,MATCH(SingleSite_QSAR1!$A105,Descriptors!$B$5:$B$53,0))</f>
        <v>-5.0126400000000002</v>
      </c>
      <c r="U105">
        <f>$U$3*INDEX(Descriptors!S$5:S$53,MATCH(SingleSite_QSAR1!$A105,Descriptors!$B$5:$B$53,0))</f>
        <v>-6.2882400000000001</v>
      </c>
      <c r="V105">
        <f>$V$3*INDEX(Descriptors!O$5:O$53,MATCH(SingleSite_QSAR1!$A105,Descriptors!$B$5:$B$53,0))</f>
        <v>-14.439360000000001</v>
      </c>
      <c r="W105">
        <f>$W$3*INDEX(Descriptors!X$5:X$53,MATCH(SingleSite_QSAR1!$A105,Descriptors!$B$5:$B$53,0))</f>
        <v>-10.837719</v>
      </c>
      <c r="X105">
        <f>$X$3*INDEX(Descriptors!Y$5:Y$53,MATCH(SingleSite_QSAR1!$A105,Descriptors!$B$5:$B$53,0))</f>
        <v>8.2560060000000011</v>
      </c>
      <c r="Y105">
        <f>$Y$3*INDEX(Descriptors!AA$5:AA$53,MATCH(SingleSite_QSAR1!$A105,Descriptors!$B$5:$B$53,0))</f>
        <v>21.314274000000001</v>
      </c>
      <c r="Z105">
        <f>$Z$3*INDEX(Descriptors!AB$5:AB$53,MATCH(SingleSite_QSAR1!$A105,Descriptors!$B$5:$B$53,0))</f>
        <v>-1.288896</v>
      </c>
      <c r="AA105">
        <f>$AA$3*INDEX(Descriptors!P$5:P$53,MATCH(SingleSite_QSAR1!$A105,Descriptors!$B$5:$B$53,0))</f>
        <v>-5.8199999999999995E-2</v>
      </c>
      <c r="AB105">
        <f>$AB$3*INDEX(Descriptors!Q$5:Q$53,MATCH(SingleSite_QSAR1!$A105,Descriptors!$B$5:$B$53,0))</f>
        <v>0.48971999999999999</v>
      </c>
      <c r="AC105">
        <f>$AC$3*INDEX(Descriptors!R$5:R$53,MATCH(SingleSite_QSAR1!$A105,Descriptors!$B$5:$B$53,0))</f>
        <v>-0.3196</v>
      </c>
      <c r="AD105">
        <f>$AD$3*INDEX(Descriptors!AC$5:AC$53,MATCH(SingleSite_QSAR1!$A105,Descriptors!$B$5:$B$53,0))</f>
        <v>0</v>
      </c>
    </row>
    <row r="106" spans="1:30" x14ac:dyDescent="0.3">
      <c r="A106" t="s">
        <v>266</v>
      </c>
      <c r="B106" t="s">
        <v>251</v>
      </c>
      <c r="C106" s="38" t="s">
        <v>191</v>
      </c>
      <c r="D106" t="s">
        <v>252</v>
      </c>
      <c r="E106" t="s">
        <v>249</v>
      </c>
      <c r="G106" s="10">
        <v>49.325542114210663</v>
      </c>
      <c r="H106" t="s">
        <v>223</v>
      </c>
      <c r="I106">
        <v>-3.3510530129703926</v>
      </c>
      <c r="J106" s="10">
        <f t="shared" si="21"/>
        <v>-8.351053012970393</v>
      </c>
      <c r="L106" s="10">
        <f t="shared" si="26"/>
        <v>-6.472867999999993</v>
      </c>
      <c r="M106">
        <f t="shared" si="22"/>
        <v>3.366138646616568E-7</v>
      </c>
      <c r="N106">
        <f t="shared" si="23"/>
        <v>23.833055183571108</v>
      </c>
      <c r="O106" s="10">
        <f t="shared" si="24"/>
        <v>23.833055183571108</v>
      </c>
      <c r="P106" s="10" t="s">
        <v>159</v>
      </c>
      <c r="R106">
        <f t="shared" si="25"/>
        <v>-1.4728679999999925</v>
      </c>
      <c r="S106">
        <f>$S$3*INDEX(Descriptors!I$5:I$53,MATCH(SingleSite_QSAR1!$A106,Descriptors!$B$5:$B$53,0))</f>
        <v>8.8953600000000002</v>
      </c>
      <c r="T106">
        <f>$T$3*INDEX(Descriptors!J$5:J$53,MATCH(SingleSite_QSAR1!$A106,Descriptors!$B$5:$B$53,0))</f>
        <v>-5.0126400000000002</v>
      </c>
      <c r="U106">
        <f>$U$3*INDEX(Descriptors!S$5:S$53,MATCH(SingleSite_QSAR1!$A106,Descriptors!$B$5:$B$53,0))</f>
        <v>-6.2882400000000001</v>
      </c>
      <c r="V106">
        <f>$V$3*INDEX(Descriptors!O$5:O$53,MATCH(SingleSite_QSAR1!$A106,Descriptors!$B$5:$B$53,0))</f>
        <v>-14.439360000000001</v>
      </c>
      <c r="W106">
        <f>$W$3*INDEX(Descriptors!X$5:X$53,MATCH(SingleSite_QSAR1!$A106,Descriptors!$B$5:$B$53,0))</f>
        <v>-10.891637999999999</v>
      </c>
      <c r="X106">
        <f>$X$3*INDEX(Descriptors!Y$5:Y$53,MATCH(SingleSite_QSAR1!$A106,Descriptors!$B$5:$B$53,0))</f>
        <v>8.2692900000000016</v>
      </c>
      <c r="Y106">
        <f>$Y$3*INDEX(Descriptors!AA$5:AA$53,MATCH(SingleSite_QSAR1!$A106,Descriptors!$B$5:$B$53,0))</f>
        <v>21.330336000000003</v>
      </c>
      <c r="Z106">
        <f>$Z$3*INDEX(Descriptors!AB$5:AB$53,MATCH(SingleSite_QSAR1!$A106,Descriptors!$B$5:$B$53,0))</f>
        <v>-1.288896</v>
      </c>
      <c r="AA106">
        <f>$AA$3*INDEX(Descriptors!P$5:P$53,MATCH(SingleSite_QSAR1!$A106,Descriptors!$B$5:$B$53,0))</f>
        <v>-5.8199999999999995E-2</v>
      </c>
      <c r="AB106">
        <f>$AB$3*INDEX(Descriptors!Q$5:Q$53,MATCH(SingleSite_QSAR1!$A106,Descriptors!$B$5:$B$53,0))</f>
        <v>0.48971999999999999</v>
      </c>
      <c r="AC106">
        <f>$AC$3*INDEX(Descriptors!R$5:R$53,MATCH(SingleSite_QSAR1!$A106,Descriptors!$B$5:$B$53,0))</f>
        <v>-0.3196</v>
      </c>
      <c r="AD106">
        <f>$AD$3*INDEX(Descriptors!AC$5:AC$53,MATCH(SingleSite_QSAR1!$A106,Descriptors!$B$5:$B$53,0))</f>
        <v>0</v>
      </c>
    </row>
    <row r="107" spans="1:30" x14ac:dyDescent="0.3">
      <c r="A107" t="s">
        <v>264</v>
      </c>
      <c r="B107" t="s">
        <v>265</v>
      </c>
      <c r="C107" s="38" t="s">
        <v>191</v>
      </c>
      <c r="D107" t="s">
        <v>255</v>
      </c>
      <c r="E107" t="s">
        <v>249</v>
      </c>
      <c r="G107" s="10">
        <v>49.974562405187108</v>
      </c>
      <c r="H107" t="s">
        <v>223</v>
      </c>
      <c r="I107">
        <v>-2.3567301458620831</v>
      </c>
      <c r="J107" s="10">
        <f t="shared" si="21"/>
        <v>-7.3567301458620831</v>
      </c>
      <c r="L107" s="10">
        <f t="shared" si="26"/>
        <v>-6.4482949999999963</v>
      </c>
      <c r="M107">
        <f t="shared" si="22"/>
        <v>3.5620909171596288E-7</v>
      </c>
      <c r="N107">
        <f t="shared" si="23"/>
        <v>22.521987783606278</v>
      </c>
      <c r="O107" s="10">
        <f t="shared" si="24"/>
        <v>22.521987783606278</v>
      </c>
      <c r="P107" s="10" t="s">
        <v>159</v>
      </c>
      <c r="R107">
        <f t="shared" si="25"/>
        <v>-1.4482949999999959</v>
      </c>
      <c r="S107">
        <f>$S$3*INDEX(Descriptors!I$5:I$53,MATCH(SingleSite_QSAR1!$A107,Descriptors!$B$5:$B$53,0))</f>
        <v>8.8953600000000002</v>
      </c>
      <c r="T107">
        <f>$T$3*INDEX(Descriptors!J$5:J$53,MATCH(SingleSite_QSAR1!$A107,Descriptors!$B$5:$B$53,0))</f>
        <v>-5.0126400000000002</v>
      </c>
      <c r="U107">
        <f>$U$3*INDEX(Descriptors!S$5:S$53,MATCH(SingleSite_QSAR1!$A107,Descriptors!$B$5:$B$53,0))</f>
        <v>-6.2882400000000001</v>
      </c>
      <c r="V107">
        <f>$V$3*INDEX(Descriptors!O$5:O$53,MATCH(SingleSite_QSAR1!$A107,Descriptors!$B$5:$B$53,0))</f>
        <v>-14.439360000000001</v>
      </c>
      <c r="W107">
        <f>$W$3*INDEX(Descriptors!X$5:X$53,MATCH(SingleSite_QSAR1!$A107,Descriptors!$B$5:$B$53,0))</f>
        <v>-10.837719</v>
      </c>
      <c r="X107">
        <f>$X$3*INDEX(Descriptors!Y$5:Y$53,MATCH(SingleSite_QSAR1!$A107,Descriptors!$B$5:$B$53,0))</f>
        <v>8.2560060000000011</v>
      </c>
      <c r="Y107">
        <f>$Y$3*INDEX(Descriptors!AA$5:AA$53,MATCH(SingleSite_QSAR1!$A107,Descriptors!$B$5:$B$53,0))</f>
        <v>21.314274000000001</v>
      </c>
      <c r="Z107">
        <f>$Z$3*INDEX(Descriptors!AB$5:AB$53,MATCH(SingleSite_QSAR1!$A107,Descriptors!$B$5:$B$53,0))</f>
        <v>-1.288896</v>
      </c>
      <c r="AA107">
        <f>$AA$3*INDEX(Descriptors!P$5:P$53,MATCH(SingleSite_QSAR1!$A107,Descriptors!$B$5:$B$53,0))</f>
        <v>-5.8199999999999995E-2</v>
      </c>
      <c r="AB107">
        <f>$AB$3*INDEX(Descriptors!Q$5:Q$53,MATCH(SingleSite_QSAR1!$A107,Descriptors!$B$5:$B$53,0))</f>
        <v>0.48971999999999999</v>
      </c>
      <c r="AC107">
        <f>$AC$3*INDEX(Descriptors!R$5:R$53,MATCH(SingleSite_QSAR1!$A107,Descriptors!$B$5:$B$53,0))</f>
        <v>-0.3196</v>
      </c>
      <c r="AD107">
        <f>$AD$3*INDEX(Descriptors!AC$5:AC$53,MATCH(SingleSite_QSAR1!$A107,Descriptors!$B$5:$B$53,0))</f>
        <v>0</v>
      </c>
    </row>
    <row r="108" spans="1:30" x14ac:dyDescent="0.3">
      <c r="A108" t="s">
        <v>266</v>
      </c>
      <c r="B108" t="s">
        <v>251</v>
      </c>
      <c r="C108" s="38" t="s">
        <v>191</v>
      </c>
      <c r="D108" t="s">
        <v>252</v>
      </c>
      <c r="E108" t="s">
        <v>249</v>
      </c>
      <c r="G108" s="10">
        <v>56.51885033919973</v>
      </c>
      <c r="H108" t="s">
        <v>223</v>
      </c>
      <c r="I108">
        <v>-2.4101744650890491</v>
      </c>
      <c r="J108" s="10">
        <f t="shared" si="21"/>
        <v>-7.4101744650890495</v>
      </c>
      <c r="L108" s="10">
        <f t="shared" si="26"/>
        <v>-6.472867999999993</v>
      </c>
      <c r="M108">
        <f t="shared" si="22"/>
        <v>3.366138646616568E-7</v>
      </c>
      <c r="N108">
        <f t="shared" si="23"/>
        <v>23.833055183571108</v>
      </c>
      <c r="O108" s="10">
        <f t="shared" si="24"/>
        <v>23.833055183571108</v>
      </c>
      <c r="P108" s="10" t="s">
        <v>159</v>
      </c>
      <c r="R108">
        <f t="shared" si="25"/>
        <v>-1.4728679999999925</v>
      </c>
      <c r="S108">
        <f>$S$3*INDEX(Descriptors!I$5:I$53,MATCH(SingleSite_QSAR1!$A108,Descriptors!$B$5:$B$53,0))</f>
        <v>8.8953600000000002</v>
      </c>
      <c r="T108">
        <f>$T$3*INDEX(Descriptors!J$5:J$53,MATCH(SingleSite_QSAR1!$A108,Descriptors!$B$5:$B$53,0))</f>
        <v>-5.0126400000000002</v>
      </c>
      <c r="U108">
        <f>$U$3*INDEX(Descriptors!S$5:S$53,MATCH(SingleSite_QSAR1!$A108,Descriptors!$B$5:$B$53,0))</f>
        <v>-6.2882400000000001</v>
      </c>
      <c r="V108">
        <f>$V$3*INDEX(Descriptors!O$5:O$53,MATCH(SingleSite_QSAR1!$A108,Descriptors!$B$5:$B$53,0))</f>
        <v>-14.439360000000001</v>
      </c>
      <c r="W108">
        <f>$W$3*INDEX(Descriptors!X$5:X$53,MATCH(SingleSite_QSAR1!$A108,Descriptors!$B$5:$B$53,0))</f>
        <v>-10.891637999999999</v>
      </c>
      <c r="X108">
        <f>$X$3*INDEX(Descriptors!Y$5:Y$53,MATCH(SingleSite_QSAR1!$A108,Descriptors!$B$5:$B$53,0))</f>
        <v>8.2692900000000016</v>
      </c>
      <c r="Y108">
        <f>$Y$3*INDEX(Descriptors!AA$5:AA$53,MATCH(SingleSite_QSAR1!$A108,Descriptors!$B$5:$B$53,0))</f>
        <v>21.330336000000003</v>
      </c>
      <c r="Z108">
        <f>$Z$3*INDEX(Descriptors!AB$5:AB$53,MATCH(SingleSite_QSAR1!$A108,Descriptors!$B$5:$B$53,0))</f>
        <v>-1.288896</v>
      </c>
      <c r="AA108">
        <f>$AA$3*INDEX(Descriptors!P$5:P$53,MATCH(SingleSite_QSAR1!$A108,Descriptors!$B$5:$B$53,0))</f>
        <v>-5.8199999999999995E-2</v>
      </c>
      <c r="AB108">
        <f>$AB$3*INDEX(Descriptors!Q$5:Q$53,MATCH(SingleSite_QSAR1!$A108,Descriptors!$B$5:$B$53,0))</f>
        <v>0.48971999999999999</v>
      </c>
      <c r="AC108">
        <f>$AC$3*INDEX(Descriptors!R$5:R$53,MATCH(SingleSite_QSAR1!$A108,Descriptors!$B$5:$B$53,0))</f>
        <v>-0.3196</v>
      </c>
      <c r="AD108">
        <f>$AD$3*INDEX(Descriptors!AC$5:AC$53,MATCH(SingleSite_QSAR1!$A108,Descriptors!$B$5:$B$53,0))</f>
        <v>0</v>
      </c>
    </row>
    <row r="109" spans="1:30" x14ac:dyDescent="0.3">
      <c r="A109" t="s">
        <v>264</v>
      </c>
      <c r="B109" t="s">
        <v>265</v>
      </c>
      <c r="C109" s="38" t="s">
        <v>191</v>
      </c>
      <c r="D109" t="s">
        <v>255</v>
      </c>
      <c r="E109" t="s">
        <v>249</v>
      </c>
      <c r="G109" s="10">
        <v>4.1828928885398895</v>
      </c>
      <c r="H109" t="s">
        <v>223</v>
      </c>
      <c r="I109">
        <v>-1.2794578896217894</v>
      </c>
      <c r="J109" s="10">
        <f t="shared" si="21"/>
        <v>-6.2794578896217894</v>
      </c>
      <c r="L109" s="10">
        <f t="shared" si="26"/>
        <v>-6.4482949999999963</v>
      </c>
      <c r="M109">
        <f t="shared" si="22"/>
        <v>3.5620909171596288E-7</v>
      </c>
      <c r="N109">
        <f t="shared" si="23"/>
        <v>22.521987783606278</v>
      </c>
      <c r="O109" s="10">
        <f t="shared" si="24"/>
        <v>22.521987783606278</v>
      </c>
      <c r="P109" s="10" t="s">
        <v>159</v>
      </c>
      <c r="R109">
        <f t="shared" si="25"/>
        <v>-1.4482949999999959</v>
      </c>
      <c r="S109">
        <f>$S$3*INDEX(Descriptors!I$5:I$53,MATCH(SingleSite_QSAR1!$A109,Descriptors!$B$5:$B$53,0))</f>
        <v>8.8953600000000002</v>
      </c>
      <c r="T109">
        <f>$T$3*INDEX(Descriptors!J$5:J$53,MATCH(SingleSite_QSAR1!$A109,Descriptors!$B$5:$B$53,0))</f>
        <v>-5.0126400000000002</v>
      </c>
      <c r="U109">
        <f>$U$3*INDEX(Descriptors!S$5:S$53,MATCH(SingleSite_QSAR1!$A109,Descriptors!$B$5:$B$53,0))</f>
        <v>-6.2882400000000001</v>
      </c>
      <c r="V109">
        <f>$V$3*INDEX(Descriptors!O$5:O$53,MATCH(SingleSite_QSAR1!$A109,Descriptors!$B$5:$B$53,0))</f>
        <v>-14.439360000000001</v>
      </c>
      <c r="W109">
        <f>$W$3*INDEX(Descriptors!X$5:X$53,MATCH(SingleSite_QSAR1!$A109,Descriptors!$B$5:$B$53,0))</f>
        <v>-10.837719</v>
      </c>
      <c r="X109">
        <f>$X$3*INDEX(Descriptors!Y$5:Y$53,MATCH(SingleSite_QSAR1!$A109,Descriptors!$B$5:$B$53,0))</f>
        <v>8.2560060000000011</v>
      </c>
      <c r="Y109">
        <f>$Y$3*INDEX(Descriptors!AA$5:AA$53,MATCH(SingleSite_QSAR1!$A109,Descriptors!$B$5:$B$53,0))</f>
        <v>21.314274000000001</v>
      </c>
      <c r="Z109">
        <f>$Z$3*INDEX(Descriptors!AB$5:AB$53,MATCH(SingleSite_QSAR1!$A109,Descriptors!$B$5:$B$53,0))</f>
        <v>-1.288896</v>
      </c>
      <c r="AA109">
        <f>$AA$3*INDEX(Descriptors!P$5:P$53,MATCH(SingleSite_QSAR1!$A109,Descriptors!$B$5:$B$53,0))</f>
        <v>-5.8199999999999995E-2</v>
      </c>
      <c r="AB109">
        <f>$AB$3*INDEX(Descriptors!Q$5:Q$53,MATCH(SingleSite_QSAR1!$A109,Descriptors!$B$5:$B$53,0))</f>
        <v>0.48971999999999999</v>
      </c>
      <c r="AC109">
        <f>$AC$3*INDEX(Descriptors!R$5:R$53,MATCH(SingleSite_QSAR1!$A109,Descriptors!$B$5:$B$53,0))</f>
        <v>-0.3196</v>
      </c>
      <c r="AD109">
        <f>$AD$3*INDEX(Descriptors!AC$5:AC$53,MATCH(SingleSite_QSAR1!$A109,Descriptors!$B$5:$B$53,0))</f>
        <v>0</v>
      </c>
    </row>
    <row r="110" spans="1:30" x14ac:dyDescent="0.3">
      <c r="A110" t="s">
        <v>266</v>
      </c>
      <c r="B110" t="s">
        <v>251</v>
      </c>
      <c r="C110" s="38" t="s">
        <v>191</v>
      </c>
      <c r="D110" t="s">
        <v>252</v>
      </c>
      <c r="E110" t="s">
        <v>249</v>
      </c>
      <c r="G110" s="10">
        <v>6.7581258768580472</v>
      </c>
      <c r="H110" t="s">
        <v>223</v>
      </c>
      <c r="I110">
        <v>-1.4878074225738134</v>
      </c>
      <c r="J110" s="10">
        <f t="shared" si="21"/>
        <v>-6.4878074225738134</v>
      </c>
      <c r="L110" s="10">
        <f t="shared" si="26"/>
        <v>-6.472867999999993</v>
      </c>
      <c r="M110">
        <f t="shared" si="22"/>
        <v>3.366138646616568E-7</v>
      </c>
      <c r="N110">
        <f t="shared" si="23"/>
        <v>23.833055183571108</v>
      </c>
      <c r="O110" s="10">
        <f t="shared" si="24"/>
        <v>23.833055183571108</v>
      </c>
      <c r="P110" s="10" t="s">
        <v>159</v>
      </c>
      <c r="R110">
        <f t="shared" si="25"/>
        <v>-1.4728679999999925</v>
      </c>
      <c r="S110">
        <f>$S$3*INDEX(Descriptors!I$5:I$53,MATCH(SingleSite_QSAR1!$A110,Descriptors!$B$5:$B$53,0))</f>
        <v>8.8953600000000002</v>
      </c>
      <c r="T110">
        <f>$T$3*INDEX(Descriptors!J$5:J$53,MATCH(SingleSite_QSAR1!$A110,Descriptors!$B$5:$B$53,0))</f>
        <v>-5.0126400000000002</v>
      </c>
      <c r="U110">
        <f>$U$3*INDEX(Descriptors!S$5:S$53,MATCH(SingleSite_QSAR1!$A110,Descriptors!$B$5:$B$53,0))</f>
        <v>-6.2882400000000001</v>
      </c>
      <c r="V110">
        <f>$V$3*INDEX(Descriptors!O$5:O$53,MATCH(SingleSite_QSAR1!$A110,Descriptors!$B$5:$B$53,0))</f>
        <v>-14.439360000000001</v>
      </c>
      <c r="W110">
        <f>$W$3*INDEX(Descriptors!X$5:X$53,MATCH(SingleSite_QSAR1!$A110,Descriptors!$B$5:$B$53,0))</f>
        <v>-10.891637999999999</v>
      </c>
      <c r="X110">
        <f>$X$3*INDEX(Descriptors!Y$5:Y$53,MATCH(SingleSite_QSAR1!$A110,Descriptors!$B$5:$B$53,0))</f>
        <v>8.2692900000000016</v>
      </c>
      <c r="Y110">
        <f>$Y$3*INDEX(Descriptors!AA$5:AA$53,MATCH(SingleSite_QSAR1!$A110,Descriptors!$B$5:$B$53,0))</f>
        <v>21.330336000000003</v>
      </c>
      <c r="Z110">
        <f>$Z$3*INDEX(Descriptors!AB$5:AB$53,MATCH(SingleSite_QSAR1!$A110,Descriptors!$B$5:$B$53,0))</f>
        <v>-1.288896</v>
      </c>
      <c r="AA110">
        <f>$AA$3*INDEX(Descriptors!P$5:P$53,MATCH(SingleSite_QSAR1!$A110,Descriptors!$B$5:$B$53,0))</f>
        <v>-5.8199999999999995E-2</v>
      </c>
      <c r="AB110">
        <f>$AB$3*INDEX(Descriptors!Q$5:Q$53,MATCH(SingleSite_QSAR1!$A110,Descriptors!$B$5:$B$53,0))</f>
        <v>0.48971999999999999</v>
      </c>
      <c r="AC110">
        <f>$AC$3*INDEX(Descriptors!R$5:R$53,MATCH(SingleSite_QSAR1!$A110,Descriptors!$B$5:$B$53,0))</f>
        <v>-0.3196</v>
      </c>
      <c r="AD110">
        <f>$AD$3*INDEX(Descriptors!AC$5:AC$53,MATCH(SingleSite_QSAR1!$A110,Descriptors!$B$5:$B$53,0))</f>
        <v>0</v>
      </c>
    </row>
    <row r="111" spans="1:30" x14ac:dyDescent="0.3">
      <c r="A111" t="s">
        <v>264</v>
      </c>
      <c r="B111" t="s">
        <v>265</v>
      </c>
      <c r="C111" s="38" t="s">
        <v>191</v>
      </c>
      <c r="D111" t="s">
        <v>255</v>
      </c>
      <c r="E111" t="s">
        <v>249</v>
      </c>
      <c r="G111" s="10">
        <v>71.933082249890532</v>
      </c>
      <c r="H111" t="s">
        <v>223</v>
      </c>
      <c r="I111">
        <v>-0.51490981560906224</v>
      </c>
      <c r="J111" s="10">
        <f t="shared" si="21"/>
        <v>-5.5149098156090623</v>
      </c>
      <c r="L111" s="10">
        <f t="shared" si="26"/>
        <v>-6.4482949999999963</v>
      </c>
      <c r="M111">
        <f t="shared" si="22"/>
        <v>3.5620909171596288E-7</v>
      </c>
      <c r="N111">
        <f t="shared" si="23"/>
        <v>22.521987783606278</v>
      </c>
      <c r="O111" s="10">
        <f t="shared" si="24"/>
        <v>22.521987783606278</v>
      </c>
      <c r="P111" s="10" t="s">
        <v>159</v>
      </c>
      <c r="R111">
        <f t="shared" si="25"/>
        <v>-1.4482949999999959</v>
      </c>
      <c r="S111">
        <f>$S$3*INDEX(Descriptors!I$5:I$53,MATCH(SingleSite_QSAR1!$A111,Descriptors!$B$5:$B$53,0))</f>
        <v>8.8953600000000002</v>
      </c>
      <c r="T111">
        <f>$T$3*INDEX(Descriptors!J$5:J$53,MATCH(SingleSite_QSAR1!$A111,Descriptors!$B$5:$B$53,0))</f>
        <v>-5.0126400000000002</v>
      </c>
      <c r="U111">
        <f>$U$3*INDEX(Descriptors!S$5:S$53,MATCH(SingleSite_QSAR1!$A111,Descriptors!$B$5:$B$53,0))</f>
        <v>-6.2882400000000001</v>
      </c>
      <c r="V111">
        <f>$V$3*INDEX(Descriptors!O$5:O$53,MATCH(SingleSite_QSAR1!$A111,Descriptors!$B$5:$B$53,0))</f>
        <v>-14.439360000000001</v>
      </c>
      <c r="W111">
        <f>$W$3*INDEX(Descriptors!X$5:X$53,MATCH(SingleSite_QSAR1!$A111,Descriptors!$B$5:$B$53,0))</f>
        <v>-10.837719</v>
      </c>
      <c r="X111">
        <f>$X$3*INDEX(Descriptors!Y$5:Y$53,MATCH(SingleSite_QSAR1!$A111,Descriptors!$B$5:$B$53,0))</f>
        <v>8.2560060000000011</v>
      </c>
      <c r="Y111">
        <f>$Y$3*INDEX(Descriptors!AA$5:AA$53,MATCH(SingleSite_QSAR1!$A111,Descriptors!$B$5:$B$53,0))</f>
        <v>21.314274000000001</v>
      </c>
      <c r="Z111">
        <f>$Z$3*INDEX(Descriptors!AB$5:AB$53,MATCH(SingleSite_QSAR1!$A111,Descriptors!$B$5:$B$53,0))</f>
        <v>-1.288896</v>
      </c>
      <c r="AA111">
        <f>$AA$3*INDEX(Descriptors!P$5:P$53,MATCH(SingleSite_QSAR1!$A111,Descriptors!$B$5:$B$53,0))</f>
        <v>-5.8199999999999995E-2</v>
      </c>
      <c r="AB111">
        <f>$AB$3*INDEX(Descriptors!Q$5:Q$53,MATCH(SingleSite_QSAR1!$A111,Descriptors!$B$5:$B$53,0))</f>
        <v>0.48971999999999999</v>
      </c>
      <c r="AC111">
        <f>$AC$3*INDEX(Descriptors!R$5:R$53,MATCH(SingleSite_QSAR1!$A111,Descriptors!$B$5:$B$53,0))</f>
        <v>-0.3196</v>
      </c>
      <c r="AD111">
        <f>$AD$3*INDEX(Descriptors!AC$5:AC$53,MATCH(SingleSite_QSAR1!$A111,Descriptors!$B$5:$B$53,0))</f>
        <v>0</v>
      </c>
    </row>
    <row r="112" spans="1:30" x14ac:dyDescent="0.3">
      <c r="A112" t="s">
        <v>266</v>
      </c>
      <c r="B112" t="s">
        <v>251</v>
      </c>
      <c r="C112" s="38" t="s">
        <v>191</v>
      </c>
      <c r="D112" t="s">
        <v>252</v>
      </c>
      <c r="E112" t="s">
        <v>249</v>
      </c>
      <c r="G112" s="10">
        <v>106.68726805601737</v>
      </c>
      <c r="H112" t="s">
        <v>223</v>
      </c>
      <c r="I112">
        <v>-0.68609374016999936</v>
      </c>
      <c r="J112" s="10">
        <f t="shared" si="21"/>
        <v>-5.6860937401699996</v>
      </c>
      <c r="L112" s="10">
        <f t="shared" si="26"/>
        <v>-6.472867999999993</v>
      </c>
      <c r="M112">
        <f t="shared" si="22"/>
        <v>3.366138646616568E-7</v>
      </c>
      <c r="N112">
        <f t="shared" si="23"/>
        <v>23.833055183571108</v>
      </c>
      <c r="O112" s="10">
        <f t="shared" si="24"/>
        <v>23.833055183571108</v>
      </c>
      <c r="P112" s="10" t="s">
        <v>159</v>
      </c>
      <c r="R112">
        <f t="shared" si="25"/>
        <v>-1.4728679999999925</v>
      </c>
      <c r="S112">
        <f>$S$3*INDEX(Descriptors!I$5:I$53,MATCH(SingleSite_QSAR1!$A112,Descriptors!$B$5:$B$53,0))</f>
        <v>8.8953600000000002</v>
      </c>
      <c r="T112">
        <f>$T$3*INDEX(Descriptors!J$5:J$53,MATCH(SingleSite_QSAR1!$A112,Descriptors!$B$5:$B$53,0))</f>
        <v>-5.0126400000000002</v>
      </c>
      <c r="U112">
        <f>$U$3*INDEX(Descriptors!S$5:S$53,MATCH(SingleSite_QSAR1!$A112,Descriptors!$B$5:$B$53,0))</f>
        <v>-6.2882400000000001</v>
      </c>
      <c r="V112">
        <f>$V$3*INDEX(Descriptors!O$5:O$53,MATCH(SingleSite_QSAR1!$A112,Descriptors!$B$5:$B$53,0))</f>
        <v>-14.439360000000001</v>
      </c>
      <c r="W112">
        <f>$W$3*INDEX(Descriptors!X$5:X$53,MATCH(SingleSite_QSAR1!$A112,Descriptors!$B$5:$B$53,0))</f>
        <v>-10.891637999999999</v>
      </c>
      <c r="X112">
        <f>$X$3*INDEX(Descriptors!Y$5:Y$53,MATCH(SingleSite_QSAR1!$A112,Descriptors!$B$5:$B$53,0))</f>
        <v>8.2692900000000016</v>
      </c>
      <c r="Y112">
        <f>$Y$3*INDEX(Descriptors!AA$5:AA$53,MATCH(SingleSite_QSAR1!$A112,Descriptors!$B$5:$B$53,0))</f>
        <v>21.330336000000003</v>
      </c>
      <c r="Z112">
        <f>$Z$3*INDEX(Descriptors!AB$5:AB$53,MATCH(SingleSite_QSAR1!$A112,Descriptors!$B$5:$B$53,0))</f>
        <v>-1.288896</v>
      </c>
      <c r="AA112">
        <f>$AA$3*INDEX(Descriptors!P$5:P$53,MATCH(SingleSite_QSAR1!$A112,Descriptors!$B$5:$B$53,0))</f>
        <v>-5.8199999999999995E-2</v>
      </c>
      <c r="AB112">
        <f>$AB$3*INDEX(Descriptors!Q$5:Q$53,MATCH(SingleSite_QSAR1!$A112,Descriptors!$B$5:$B$53,0))</f>
        <v>0.48971999999999999</v>
      </c>
      <c r="AC112">
        <f>$AC$3*INDEX(Descriptors!R$5:R$53,MATCH(SingleSite_QSAR1!$A112,Descriptors!$B$5:$B$53,0))</f>
        <v>-0.3196</v>
      </c>
      <c r="AD112">
        <f>$AD$3*INDEX(Descriptors!AC$5:AC$53,MATCH(SingleSite_QSAR1!$A112,Descriptors!$B$5:$B$53,0))</f>
        <v>0</v>
      </c>
    </row>
    <row r="114" spans="9:17" x14ac:dyDescent="0.3">
      <c r="J114" t="s">
        <v>412</v>
      </c>
      <c r="K114" t="s">
        <v>329</v>
      </c>
      <c r="L114" s="10" t="s">
        <v>379</v>
      </c>
    </row>
    <row r="115" spans="9:17" x14ac:dyDescent="0.3">
      <c r="I115" s="45" t="s">
        <v>371</v>
      </c>
      <c r="J115" s="54">
        <f>COUNT($L$5:$L$21)+COUNT($L$26:$L$36)</f>
        <v>28</v>
      </c>
      <c r="K115" s="57">
        <f>SUMXMY2(L$5:L$21,J$5:J$21)+SUMXMY2(L$26:L$36,J$26:J$36)</f>
        <v>32.663901385598528</v>
      </c>
      <c r="L115" s="10">
        <f t="shared" ref="L115" si="27">SQRT(K115/J115)</f>
        <v>1.0800777317529136</v>
      </c>
      <c r="P115" s="54"/>
      <c r="Q115" s="56"/>
    </row>
    <row r="116" spans="9:17" x14ac:dyDescent="0.3">
      <c r="I116" s="45" t="s">
        <v>413</v>
      </c>
      <c r="J116" s="54">
        <f>COUNT($L$5:$L$21)+COUNT($L$26:$L$33)</f>
        <v>25</v>
      </c>
      <c r="K116" s="57">
        <f>SUMXMY2(L$5:L$21,J$5:J$21)+SUMXMY2(L$26:L$33,J$26:J$33)</f>
        <v>26.465991853123985</v>
      </c>
      <c r="L116" s="10">
        <f>SQRT(K116/J116)</f>
        <v>1.0289021693654647</v>
      </c>
      <c r="P116" s="54"/>
      <c r="Q116" s="56"/>
    </row>
    <row r="117" spans="9:17" x14ac:dyDescent="0.3">
      <c r="I117" s="45" t="s">
        <v>372</v>
      </c>
      <c r="J117" s="54">
        <f>COUNT($L$5:$L$21)+COUNT($L$26:$L$27)</f>
        <v>19</v>
      </c>
      <c r="K117" s="57">
        <f>SUMXMY2(L$5:L$21,J$5:J$21)+SUMXMY2(L$26:L$27,J$26:J$27)</f>
        <v>23.949784856379335</v>
      </c>
      <c r="L117" s="10">
        <f t="shared" ref="L117:L119" si="28">SQRT(K117/J117)</f>
        <v>1.1227265884626665</v>
      </c>
      <c r="P117" s="54"/>
      <c r="Q117" s="56"/>
    </row>
    <row r="118" spans="9:17" x14ac:dyDescent="0.3">
      <c r="I118" s="45" t="s">
        <v>374</v>
      </c>
      <c r="J118">
        <f>COUNT($L$28:$L$33)</f>
        <v>6</v>
      </c>
      <c r="K118">
        <f>SUMXMY2(L$28:L$33,J$28:J$33)</f>
        <v>2.516206996744649</v>
      </c>
      <c r="L118" s="15">
        <f t="shared" si="28"/>
        <v>0.6475861585849213</v>
      </c>
    </row>
    <row r="119" spans="9:17" x14ac:dyDescent="0.3">
      <c r="I119" s="45" t="s">
        <v>373</v>
      </c>
      <c r="J119">
        <f>COUNT($L$34:$L$36)</f>
        <v>3</v>
      </c>
      <c r="K119">
        <f>SUMXMY2(L$34:L$36,J$34:J$36)</f>
        <v>6.1979095324745437</v>
      </c>
      <c r="L119" s="10">
        <f t="shared" si="28"/>
        <v>1.4373481986485324</v>
      </c>
    </row>
    <row r="121" spans="9:17" x14ac:dyDescent="0.3">
      <c r="I121" s="45" t="s">
        <v>375</v>
      </c>
      <c r="J121" s="54">
        <f>COUNT(J$40:J$64)</f>
        <v>25</v>
      </c>
      <c r="K121">
        <f>SUMXMY2(L$40:L$64,J$40:J$64)</f>
        <v>48.584027283345137</v>
      </c>
      <c r="L121" s="10">
        <f t="shared" ref="L121:L125" si="29">SQRT(K121/J121)</f>
        <v>1.3940448670447467</v>
      </c>
    </row>
    <row r="122" spans="9:17" x14ac:dyDescent="0.3">
      <c r="I122" s="45" t="s">
        <v>414</v>
      </c>
      <c r="J122" s="54">
        <f>COUNT(J$40:J$61)</f>
        <v>22</v>
      </c>
      <c r="K122">
        <f>SUMXMY2(L$40:L$61,J$40:J$61)</f>
        <v>42.149750391181065</v>
      </c>
      <c r="L122" s="10">
        <f t="shared" si="29"/>
        <v>1.3841595807758891</v>
      </c>
    </row>
    <row r="123" spans="9:17" x14ac:dyDescent="0.3">
      <c r="I123" s="45" t="s">
        <v>376</v>
      </c>
      <c r="J123" s="54">
        <f>COUNT(J$40:J$55)</f>
        <v>16</v>
      </c>
      <c r="K123">
        <f>SUMXMY2(L$40:L$55,J$40:J$55)</f>
        <v>6.9736523530403582</v>
      </c>
      <c r="L123" s="15">
        <f t="shared" si="29"/>
        <v>0.66019184489436278</v>
      </c>
    </row>
    <row r="124" spans="9:17" x14ac:dyDescent="0.3">
      <c r="I124" s="45" t="s">
        <v>377</v>
      </c>
      <c r="J124" s="54">
        <f>COUNT(J$56:J$61)</f>
        <v>6</v>
      </c>
      <c r="K124">
        <f>SUMXMY2(L$56:L$61,J$56:J$61)</f>
        <v>35.176098038140708</v>
      </c>
      <c r="L124" s="10">
        <f t="shared" si="29"/>
        <v>2.4212977938198317</v>
      </c>
    </row>
    <row r="125" spans="9:17" x14ac:dyDescent="0.3">
      <c r="I125" s="45" t="s">
        <v>378</v>
      </c>
      <c r="J125" s="54">
        <f>COUNT(J$62:J$64)</f>
        <v>3</v>
      </c>
      <c r="K125">
        <f>SUMXMY2(L$62:L$64,J$62:J$64)</f>
        <v>6.4342768921640712</v>
      </c>
      <c r="L125" s="10">
        <f t="shared" si="29"/>
        <v>1.4644995609609073</v>
      </c>
    </row>
  </sheetData>
  <conditionalFormatting sqref="A36">
    <cfRule type="duplicateValues" dxfId="24" priority="3"/>
  </conditionalFormatting>
  <conditionalFormatting sqref="A64">
    <cfRule type="duplicateValues" dxfId="23" priority="1"/>
  </conditionalFormatting>
  <conditionalFormatting sqref="B36">
    <cfRule type="duplicateValues" dxfId="22" priority="2"/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7173A-E6A5-41CF-BF45-9A92E9C08DC4}">
  <dimension ref="A1:AD125"/>
  <sheetViews>
    <sheetView workbookViewId="0"/>
  </sheetViews>
  <sheetFormatPr defaultRowHeight="14.4" x14ac:dyDescent="0.3"/>
  <cols>
    <col min="1" max="1" width="45.33203125" customWidth="1"/>
    <col min="2" max="2" width="12.6640625" customWidth="1"/>
    <col min="3" max="4" width="16.6640625" customWidth="1"/>
    <col min="5" max="5" width="12.109375" bestFit="1" customWidth="1"/>
    <col min="6" max="6" width="6.6640625" customWidth="1"/>
    <col min="7" max="7" width="7.44140625" style="10" customWidth="1"/>
    <col min="11" max="11" width="11.5546875" bestFit="1" customWidth="1"/>
    <col min="12" max="12" width="12.33203125" style="10" customWidth="1"/>
    <col min="13" max="13" width="7.44140625" style="10" customWidth="1"/>
    <col min="14" max="14" width="9" style="10" customWidth="1"/>
    <col min="15" max="15" width="7.44140625" style="10" customWidth="1"/>
    <col min="16" max="16" width="4.109375" style="10" customWidth="1"/>
    <col min="18" max="18" width="11.6640625" customWidth="1"/>
  </cols>
  <sheetData>
    <row r="1" spans="1:30" x14ac:dyDescent="0.3">
      <c r="G1" s="10" t="s">
        <v>93</v>
      </c>
      <c r="M1" s="10" t="s">
        <v>93</v>
      </c>
      <c r="S1" s="4" t="s">
        <v>327</v>
      </c>
    </row>
    <row r="2" spans="1:30" x14ac:dyDescent="0.3">
      <c r="G2" s="10" t="s">
        <v>94</v>
      </c>
      <c r="I2" t="s">
        <v>334</v>
      </c>
      <c r="M2" s="10" t="s">
        <v>94</v>
      </c>
      <c r="S2" t="s">
        <v>1</v>
      </c>
      <c r="T2" s="34" t="s">
        <v>99</v>
      </c>
      <c r="U2" s="35" t="s">
        <v>100</v>
      </c>
      <c r="V2" s="34" t="s">
        <v>4</v>
      </c>
      <c r="W2" s="35" t="s">
        <v>5</v>
      </c>
      <c r="X2" s="35" t="s">
        <v>6</v>
      </c>
      <c r="Y2" t="s">
        <v>7</v>
      </c>
      <c r="Z2" t="s">
        <v>8</v>
      </c>
      <c r="AA2" s="34" t="s">
        <v>9</v>
      </c>
      <c r="AB2" s="34" t="s">
        <v>10</v>
      </c>
      <c r="AC2" s="34" t="s">
        <v>11</v>
      </c>
      <c r="AD2" t="s">
        <v>12</v>
      </c>
    </row>
    <row r="3" spans="1:30" ht="28.8" x14ac:dyDescent="0.3">
      <c r="A3" t="s">
        <v>0</v>
      </c>
      <c r="B3" t="s">
        <v>311</v>
      </c>
      <c r="C3" t="s">
        <v>313</v>
      </c>
      <c r="D3" t="s">
        <v>314</v>
      </c>
      <c r="E3" s="55" t="s">
        <v>422</v>
      </c>
      <c r="G3" s="11" t="s">
        <v>321</v>
      </c>
      <c r="H3" s="12" t="s">
        <v>277</v>
      </c>
      <c r="I3" s="13" t="s">
        <v>330</v>
      </c>
      <c r="J3" s="10" t="s">
        <v>370</v>
      </c>
      <c r="L3" s="10" t="s">
        <v>96</v>
      </c>
      <c r="M3" s="11" t="s">
        <v>97</v>
      </c>
      <c r="N3" s="10" t="s">
        <v>98</v>
      </c>
      <c r="O3" s="10" t="s">
        <v>281</v>
      </c>
      <c r="R3" s="48" t="s">
        <v>325</v>
      </c>
      <c r="S3" s="47">
        <v>-1.3120000000000001</v>
      </c>
      <c r="T3" s="47">
        <v>-1.0620000000000001</v>
      </c>
      <c r="U3" s="47">
        <v>-0.39900000000000002</v>
      </c>
      <c r="V3" s="47">
        <v>-14.24</v>
      </c>
      <c r="W3" s="47">
        <v>-17.972999999999999</v>
      </c>
      <c r="X3" s="47">
        <v>6.6420000000000003</v>
      </c>
      <c r="Y3" s="47">
        <v>16.062000000000001</v>
      </c>
      <c r="Z3" s="47">
        <v>-3.8359999999999999</v>
      </c>
      <c r="AA3" s="47">
        <v>0.03</v>
      </c>
      <c r="AB3" s="47">
        <v>-2.1999999999999999E-2</v>
      </c>
      <c r="AC3" s="47">
        <v>-9.4E-2</v>
      </c>
      <c r="AD3" s="47">
        <v>-0.13500000000000001</v>
      </c>
    </row>
    <row r="4" spans="1:30" x14ac:dyDescent="0.3">
      <c r="A4" s="1" t="s">
        <v>104</v>
      </c>
      <c r="J4" s="10" t="s">
        <v>333</v>
      </c>
      <c r="L4" s="10" t="s">
        <v>333</v>
      </c>
      <c r="R4" s="4" t="s">
        <v>336</v>
      </c>
    </row>
    <row r="5" spans="1:30" x14ac:dyDescent="0.3">
      <c r="A5" t="s">
        <v>122</v>
      </c>
      <c r="B5" t="s">
        <v>123</v>
      </c>
      <c r="C5" t="s">
        <v>124</v>
      </c>
      <c r="D5" s="37" t="s">
        <v>125</v>
      </c>
      <c r="E5" t="s">
        <v>416</v>
      </c>
      <c r="G5" s="10">
        <v>7.7144928276009503</v>
      </c>
      <c r="H5" s="14" t="s">
        <v>126</v>
      </c>
      <c r="I5" s="14">
        <v>0.39721558067770529</v>
      </c>
      <c r="J5" s="10">
        <f t="shared" ref="J5:J36" si="0">I5-5</f>
        <v>-4.6027844193222949</v>
      </c>
      <c r="L5" s="10">
        <f>R5-5</f>
        <v>-4.3612930206000016</v>
      </c>
      <c r="M5">
        <f t="shared" ref="M5:M36" si="1">10^(L5)</f>
        <v>4.3521813081142439E-5</v>
      </c>
      <c r="N5">
        <f t="shared" ref="N5:N36" si="2">(LN(2)/(M5))/(60*60*24)</f>
        <v>0.18433369945041392</v>
      </c>
      <c r="O5" s="10">
        <f>N5*24</f>
        <v>4.4240087868099343</v>
      </c>
      <c r="P5" s="10" t="s">
        <v>126</v>
      </c>
      <c r="R5">
        <f>-2.159+SUM(S5:AD5)</f>
        <v>0.63870697939999843</v>
      </c>
      <c r="S5">
        <f>$S$3*INDEX(Descriptors!I$5:I$53,MATCH(SingleSite_QSAR1!$A5,Descriptors!$B$5:$B$53,0))</f>
        <v>9.19712</v>
      </c>
      <c r="T5">
        <f>$T$3*INDEX(Descriptors!K$5:K$53,MATCH(SingleSite_QSAR1!$A5,Descriptors!$B$5:$B$53,0))</f>
        <v>-4.7458595466000002</v>
      </c>
      <c r="U5">
        <f>$U$3*INDEX(Descriptors!T$5:T$53,MATCH(SingleSite_QSAR1!$A5,Descriptors!$B$5:$B$53,0))</f>
        <v>-4.8909124740000003</v>
      </c>
      <c r="V5">
        <f>$V$3*INDEX(Descriptors!O$5:O$53,MATCH(SingleSite_QSAR1!$A5,Descriptors!$B$5:$B$53,0))</f>
        <v>-12.70208</v>
      </c>
      <c r="W5">
        <f>$W$3*INDEX(Descriptors!X$5:X$53,MATCH(SingleSite_QSAR1!$A5,Descriptors!$B$5:$B$53,0))</f>
        <v>-10.478259</v>
      </c>
      <c r="X5">
        <f>$X$3*INDEX(Descriptors!Y$5:Y$53,MATCH(SingleSite_QSAR1!$A5,Descriptors!$B$5:$B$53,0))</f>
        <v>7.9305479999999999</v>
      </c>
      <c r="Y5">
        <f>$Y$3*INDEX(Descriptors!AA$5:AA$53,MATCH(SingleSite_QSAR1!$A5,Descriptors!$B$5:$B$53,0))</f>
        <v>20.350553999999999</v>
      </c>
      <c r="Z5">
        <f>$Z$3*INDEX(Descriptors!AB$5:AB$53,MATCH(SingleSite_QSAR1!$A5,Descriptors!$B$5:$B$53,0))</f>
        <v>-1.6648239999999999</v>
      </c>
      <c r="AA5">
        <f>$AA$3*INDEX(Descriptors!P$5:P$53,MATCH(SingleSite_QSAR1!$A5,Descriptors!$B$5:$B$53,0))</f>
        <v>-0.61980000000000002</v>
      </c>
      <c r="AB5">
        <f>$AB$3*INDEX(Descriptors!Q$5:Q$53,MATCH(SingleSite_QSAR1!$A5,Descriptors!$B$5:$B$53,0))</f>
        <v>0.58101999999999998</v>
      </c>
      <c r="AC5">
        <f>$AC$3*INDEX(Descriptors!R$5:R$53,MATCH(SingleSite_QSAR1!$A5,Descriptors!$B$5:$B$53,0))</f>
        <v>-0.1598</v>
      </c>
      <c r="AD5">
        <f>$AD$3*INDEX(Descriptors!AC$5:AC$53,MATCH(SingleSite_QSAR1!$A5,Descriptors!$B$5:$B$53,0))</f>
        <v>0</v>
      </c>
    </row>
    <row r="6" spans="1:30" x14ac:dyDescent="0.3">
      <c r="A6" t="s">
        <v>127</v>
      </c>
      <c r="B6" t="s">
        <v>123</v>
      </c>
      <c r="C6" t="s">
        <v>124</v>
      </c>
      <c r="D6" s="37" t="s">
        <v>125</v>
      </c>
      <c r="E6" s="2" t="s">
        <v>416</v>
      </c>
      <c r="G6" s="10">
        <v>6.1478985874030796</v>
      </c>
      <c r="H6" t="s">
        <v>126</v>
      </c>
      <c r="I6">
        <v>0.49579626529114723</v>
      </c>
      <c r="J6" s="10">
        <f t="shared" si="0"/>
        <v>-4.5042037347088524</v>
      </c>
      <c r="L6" s="10">
        <f t="shared" ref="L6:L36" si="3">R6-5</f>
        <v>-4.3612930206000016</v>
      </c>
      <c r="M6">
        <f t="shared" si="1"/>
        <v>4.3521813081142439E-5</v>
      </c>
      <c r="N6">
        <f t="shared" si="2"/>
        <v>0.18433369945041392</v>
      </c>
      <c r="O6" s="10">
        <f>N6*24</f>
        <v>4.4240087868099343</v>
      </c>
      <c r="P6" s="10" t="s">
        <v>126</v>
      </c>
      <c r="R6">
        <f t="shared" ref="R6:R36" si="4">-2.159+SUM(S6:AD6)</f>
        <v>0.63870697939999843</v>
      </c>
      <c r="S6">
        <f>$S$3*INDEX(Descriptors!I$5:I$53,MATCH(SingleSite_QSAR1!$A6,Descriptors!$B$5:$B$53,0))</f>
        <v>9.19712</v>
      </c>
      <c r="T6">
        <f>$T$3*INDEX(Descriptors!K$5:K$53,MATCH(SingleSite_QSAR1!$A6,Descriptors!$B$5:$B$53,0))</f>
        <v>-4.7458595466000002</v>
      </c>
      <c r="U6">
        <f>$U$3*INDEX(Descriptors!T$5:T$53,MATCH(SingleSite_QSAR1!$A6,Descriptors!$B$5:$B$53,0))</f>
        <v>-4.8909124740000003</v>
      </c>
      <c r="V6">
        <f>$V$3*INDEX(Descriptors!O$5:O$53,MATCH(SingleSite_QSAR1!$A6,Descriptors!$B$5:$B$53,0))</f>
        <v>-12.70208</v>
      </c>
      <c r="W6">
        <f>$W$3*INDEX(Descriptors!X$5:X$53,MATCH(SingleSite_QSAR1!$A6,Descriptors!$B$5:$B$53,0))</f>
        <v>-10.478259</v>
      </c>
      <c r="X6">
        <f>$X$3*INDEX(Descriptors!Y$5:Y$53,MATCH(SingleSite_QSAR1!$A6,Descriptors!$B$5:$B$53,0))</f>
        <v>7.9305479999999999</v>
      </c>
      <c r="Y6">
        <f>$Y$3*INDEX(Descriptors!AA$5:AA$53,MATCH(SingleSite_QSAR1!$A6,Descriptors!$B$5:$B$53,0))</f>
        <v>20.350553999999999</v>
      </c>
      <c r="Z6">
        <f>$Z$3*INDEX(Descriptors!AB$5:AB$53,MATCH(SingleSite_QSAR1!$A6,Descriptors!$B$5:$B$53,0))</f>
        <v>-1.6648239999999999</v>
      </c>
      <c r="AA6">
        <f>$AA$3*INDEX(Descriptors!P$5:P$53,MATCH(SingleSite_QSAR1!$A6,Descriptors!$B$5:$B$53,0))</f>
        <v>-0.61980000000000002</v>
      </c>
      <c r="AB6">
        <f>$AB$3*INDEX(Descriptors!Q$5:Q$53,MATCH(SingleSite_QSAR1!$A6,Descriptors!$B$5:$B$53,0))</f>
        <v>0.58101999999999998</v>
      </c>
      <c r="AC6">
        <f>$AC$3*INDEX(Descriptors!R$5:R$53,MATCH(SingleSite_QSAR1!$A6,Descriptors!$B$5:$B$53,0))</f>
        <v>-0.1598</v>
      </c>
      <c r="AD6">
        <f>$AD$3*INDEX(Descriptors!AC$5:AC$53,MATCH(SingleSite_QSAR1!$A6,Descriptors!$B$5:$B$53,0))</f>
        <v>0</v>
      </c>
    </row>
    <row r="7" spans="1:30" x14ac:dyDescent="0.3">
      <c r="A7" s="2" t="s">
        <v>128</v>
      </c>
      <c r="B7" t="s">
        <v>129</v>
      </c>
      <c r="C7" s="42" t="s">
        <v>130</v>
      </c>
      <c r="D7" s="37" t="s">
        <v>125</v>
      </c>
      <c r="E7" t="s">
        <v>416</v>
      </c>
      <c r="G7" s="10">
        <v>4.7307342380558639</v>
      </c>
      <c r="H7" t="s">
        <v>126</v>
      </c>
      <c r="I7">
        <v>0.60959440922522001</v>
      </c>
      <c r="J7" s="10">
        <f t="shared" si="0"/>
        <v>-4.3904055907747797</v>
      </c>
      <c r="L7" s="10">
        <f t="shared" si="3"/>
        <v>-4.0120117499999939</v>
      </c>
      <c r="M7">
        <f t="shared" si="1"/>
        <v>9.7272090609223019E-5</v>
      </c>
      <c r="N7">
        <f t="shared" si="2"/>
        <v>8.2475217318663585E-2</v>
      </c>
      <c r="O7" s="10">
        <f>N7*24</f>
        <v>1.979405215647926</v>
      </c>
      <c r="P7" s="10" t="s">
        <v>126</v>
      </c>
      <c r="R7">
        <f t="shared" si="4"/>
        <v>0.98798825000000567</v>
      </c>
      <c r="S7">
        <f>$S$3*INDEX(Descriptors!I$5:I$53,MATCH(SingleSite_QSAR1!$A7,Descriptors!$B$5:$B$53,0))</f>
        <v>9.3283200000000015</v>
      </c>
      <c r="T7">
        <f>$T$3*INDEX(Descriptors!K$5:K$53,MATCH(SingleSite_QSAR1!$A7,Descriptors!$B$5:$B$53,0))</f>
        <v>-4.4595482760000005</v>
      </c>
      <c r="U7">
        <f>$U$3*INDEX(Descriptors!T$5:T$53,MATCH(SingleSite_QSAR1!$A7,Descriptors!$B$5:$B$53,0))</f>
        <v>-4.8909124740000003</v>
      </c>
      <c r="V7">
        <f>$V$3*INDEX(Descriptors!O$5:O$53,MATCH(SingleSite_QSAR1!$A7,Descriptors!$B$5:$B$53,0))</f>
        <v>-14.766879999999999</v>
      </c>
      <c r="W7">
        <f>$W$3*INDEX(Descriptors!X$5:X$53,MATCH(SingleSite_QSAR1!$A7,Descriptors!$B$5:$B$53,0))</f>
        <v>-10.478259</v>
      </c>
      <c r="X7">
        <f>$X$3*INDEX(Descriptors!Y$5:Y$53,MATCH(SingleSite_QSAR1!$A7,Descriptors!$B$5:$B$53,0))</f>
        <v>7.9305479999999999</v>
      </c>
      <c r="Y7">
        <f>$Y$3*INDEX(Descriptors!AA$5:AA$53,MATCH(SingleSite_QSAR1!$A7,Descriptors!$B$5:$B$53,0))</f>
        <v>21.780072000000004</v>
      </c>
      <c r="Z7">
        <f>$Z$3*INDEX(Descriptors!AB$5:AB$53,MATCH(SingleSite_QSAR1!$A7,Descriptors!$B$5:$B$53,0))</f>
        <v>-1.0433920000000001</v>
      </c>
      <c r="AA7">
        <f>$AA$3*INDEX(Descriptors!P$5:P$53,MATCH(SingleSite_QSAR1!$A7,Descriptors!$B$5:$B$53,0))</f>
        <v>1.1193</v>
      </c>
      <c r="AB7">
        <f>$AB$3*INDEX(Descriptors!Q$5:Q$53,MATCH(SingleSite_QSAR1!$A7,Descriptors!$B$5:$B$53,0))</f>
        <v>-0.40810000000000002</v>
      </c>
      <c r="AC7">
        <f>$AC$3*INDEX(Descriptors!R$5:R$53,MATCH(SingleSite_QSAR1!$A7,Descriptors!$B$5:$B$53,0))</f>
        <v>-0.15415999999999999</v>
      </c>
      <c r="AD7">
        <f>$AD$3*INDEX(Descriptors!AC$5:AC$53,MATCH(SingleSite_QSAR1!$A7,Descriptors!$B$5:$B$53,0))</f>
        <v>-0.81</v>
      </c>
    </row>
    <row r="8" spans="1:30" ht="13.5" customHeight="1" x14ac:dyDescent="0.3">
      <c r="A8" t="s">
        <v>131</v>
      </c>
      <c r="B8" t="s">
        <v>132</v>
      </c>
      <c r="C8" s="42" t="s">
        <v>130</v>
      </c>
      <c r="D8" t="s">
        <v>133</v>
      </c>
      <c r="E8" t="s">
        <v>416</v>
      </c>
      <c r="G8" s="10">
        <v>13.511640946587621</v>
      </c>
      <c r="H8" t="s">
        <v>134</v>
      </c>
      <c r="I8">
        <v>1.9319661147281728</v>
      </c>
      <c r="J8" s="10">
        <f t="shared" si="0"/>
        <v>-3.0680338852718272</v>
      </c>
      <c r="L8" s="10">
        <f t="shared" si="3"/>
        <v>-3.1833301259999964</v>
      </c>
      <c r="M8">
        <f t="shared" si="1"/>
        <v>6.5564669145446147E-4</v>
      </c>
      <c r="N8">
        <f t="shared" si="2"/>
        <v>1.223606694977674E-2</v>
      </c>
      <c r="O8" s="10">
        <f>N8*1440</f>
        <v>17.619936407678505</v>
      </c>
      <c r="P8" s="10" t="s">
        <v>134</v>
      </c>
      <c r="R8">
        <f t="shared" si="4"/>
        <v>1.8166698740000036</v>
      </c>
      <c r="S8">
        <f>$S$3*INDEX(Descriptors!I$5:I$53,MATCH(SingleSite_QSAR1!$A8,Descriptors!$B$5:$B$53,0))</f>
        <v>9.36768</v>
      </c>
      <c r="T8">
        <f>$T$3*INDEX(Descriptors!K$5:K$53,MATCH(SingleSite_QSAR1!$A8,Descriptors!$B$5:$B$53,0))</f>
        <v>-4.4595482760000005</v>
      </c>
      <c r="U8">
        <f>$U$3*INDEX(Descriptors!T$5:T$53,MATCH(SingleSite_QSAR1!$A8,Descriptors!$B$5:$B$53,0))</f>
        <v>-3.6253738500000003</v>
      </c>
      <c r="V8">
        <f>$V$3*INDEX(Descriptors!O$5:O$53,MATCH(SingleSite_QSAR1!$A8,Descriptors!$B$5:$B$53,0))</f>
        <v>-14.766879999999999</v>
      </c>
      <c r="W8">
        <f>$W$3*INDEX(Descriptors!X$5:X$53,MATCH(SingleSite_QSAR1!$A8,Descriptors!$B$5:$B$53,0))</f>
        <v>-12.724883999999999</v>
      </c>
      <c r="X8">
        <f>$X$3*INDEX(Descriptors!Y$5:Y$53,MATCH(SingleSite_QSAR1!$A8,Descriptors!$B$5:$B$53,0))</f>
        <v>9.2190960000000004</v>
      </c>
      <c r="Y8">
        <f>$Y$3*INDEX(Descriptors!AA$5:AA$53,MATCH(SingleSite_QSAR1!$A8,Descriptors!$B$5:$B$53,0))</f>
        <v>22.261932000000002</v>
      </c>
      <c r="Z8">
        <f>$Z$3*INDEX(Descriptors!AB$5:AB$53,MATCH(SingleSite_QSAR1!$A8,Descriptors!$B$5:$B$53,0))</f>
        <v>-1.0433920000000001</v>
      </c>
      <c r="AA8">
        <f>$AA$3*INDEX(Descriptors!P$5:P$53,MATCH(SingleSite_QSAR1!$A8,Descriptors!$B$5:$B$53,0))</f>
        <v>1.1193</v>
      </c>
      <c r="AB8">
        <f>$AB$3*INDEX(Descriptors!Q$5:Q$53,MATCH(SingleSite_QSAR1!$A8,Descriptors!$B$5:$B$53,0))</f>
        <v>-0.40810000000000002</v>
      </c>
      <c r="AC8">
        <f>$AC$3*INDEX(Descriptors!R$5:R$53,MATCH(SingleSite_QSAR1!$A8,Descriptors!$B$5:$B$53,0))</f>
        <v>-0.15415999999999999</v>
      </c>
      <c r="AD8">
        <f>$AD$3*INDEX(Descriptors!AC$5:AC$53,MATCH(SingleSite_QSAR1!$A8,Descriptors!$B$5:$B$53,0))</f>
        <v>-0.81</v>
      </c>
    </row>
    <row r="9" spans="1:30" x14ac:dyDescent="0.3">
      <c r="A9" t="s">
        <v>135</v>
      </c>
      <c r="B9" t="s">
        <v>136</v>
      </c>
      <c r="C9" s="40" t="s">
        <v>65</v>
      </c>
      <c r="D9" t="s">
        <v>137</v>
      </c>
      <c r="E9" t="s">
        <v>416</v>
      </c>
      <c r="G9" s="10">
        <v>0.11289042028663608</v>
      </c>
      <c r="H9" t="s">
        <v>138</v>
      </c>
      <c r="I9">
        <v>5.7881683711411673</v>
      </c>
      <c r="J9" s="10">
        <f t="shared" si="0"/>
        <v>0.78816837114116733</v>
      </c>
      <c r="L9" s="10">
        <f t="shared" si="3"/>
        <v>2.2631919621600067</v>
      </c>
      <c r="M9">
        <f t="shared" si="1"/>
        <v>183.31245012359139</v>
      </c>
      <c r="N9">
        <f t="shared" si="2"/>
        <v>4.3764276821500756E-8</v>
      </c>
      <c r="O9" s="10">
        <f t="shared" ref="O9:O16" si="5">N9*86400</f>
        <v>3.7812335173776652E-3</v>
      </c>
      <c r="P9" t="s">
        <v>138</v>
      </c>
      <c r="R9">
        <f t="shared" si="4"/>
        <v>7.2631919621600067</v>
      </c>
      <c r="S9">
        <f>$S$3*INDEX(Descriptors!I$5:I$53,MATCH(SingleSite_QSAR1!$A9,Descriptors!$B$5:$B$53,0))</f>
        <v>11.125760000000001</v>
      </c>
      <c r="T9">
        <f>$T$3*INDEX(Descriptors!K$5:K$53,MATCH(SingleSite_QSAR1!$A9,Descriptors!$B$5:$B$53,0))</f>
        <v>0.43110900216000003</v>
      </c>
      <c r="U9">
        <f>$U$3*INDEX(Descriptors!T$5:T$53,MATCH(SingleSite_QSAR1!$A9,Descriptors!$B$5:$B$53,0))</f>
        <v>-4.0821530399999997</v>
      </c>
      <c r="V9">
        <f>$V$3*INDEX(Descriptors!O$5:O$53,MATCH(SingleSite_QSAR1!$A9,Descriptors!$B$5:$B$53,0))</f>
        <v>-14.36816</v>
      </c>
      <c r="W9">
        <f>$W$3*INDEX(Descriptors!X$5:X$53,MATCH(SingleSite_QSAR1!$A9,Descriptors!$B$5:$B$53,0))</f>
        <v>-12.652991999999999</v>
      </c>
      <c r="X9">
        <f>$X$3*INDEX(Descriptors!Y$5:Y$53,MATCH(SingleSite_QSAR1!$A9,Descriptors!$B$5:$B$53,0))</f>
        <v>8.9534160000000007</v>
      </c>
      <c r="Y9">
        <f>$Y$3*INDEX(Descriptors!AA$5:AA$53,MATCH(SingleSite_QSAR1!$A9,Descriptors!$B$5:$B$53,0))</f>
        <v>21.844320000000003</v>
      </c>
      <c r="Z9">
        <f>$Z$3*INDEX(Descriptors!AB$5:AB$53,MATCH(SingleSite_QSAR1!$A9,Descriptors!$B$5:$B$53,0))</f>
        <v>-1.622628</v>
      </c>
      <c r="AA9">
        <f>$AA$3*INDEX(Descriptors!P$5:P$53,MATCH(SingleSite_QSAR1!$A9,Descriptors!$B$5:$B$53,0))</f>
        <v>2.3469000000000002</v>
      </c>
      <c r="AB9">
        <f>$AB$3*INDEX(Descriptors!Q$5:Q$53,MATCH(SingleSite_QSAR1!$A9,Descriptors!$B$5:$B$53,0))</f>
        <v>-1.56948</v>
      </c>
      <c r="AC9">
        <f>$AC$3*INDEX(Descriptors!R$5:R$53,MATCH(SingleSite_QSAR1!$A9,Descriptors!$B$5:$B$53,0))</f>
        <v>-0.1739</v>
      </c>
      <c r="AD9">
        <f>$AD$3*INDEX(Descriptors!AC$5:AC$53,MATCH(SingleSite_QSAR1!$A9,Descriptors!$B$5:$B$53,0))</f>
        <v>-0.81</v>
      </c>
    </row>
    <row r="10" spans="1:30" x14ac:dyDescent="0.3">
      <c r="A10" t="s">
        <v>139</v>
      </c>
      <c r="B10" t="s">
        <v>140</v>
      </c>
      <c r="C10" s="40" t="s">
        <v>141</v>
      </c>
      <c r="D10" t="s">
        <v>142</v>
      </c>
      <c r="E10" t="s">
        <v>416</v>
      </c>
      <c r="G10" s="10">
        <v>8.1450902533483638E-2</v>
      </c>
      <c r="H10" t="s">
        <v>138</v>
      </c>
      <c r="I10">
        <v>5.9299295600845872</v>
      </c>
      <c r="J10" s="10">
        <f t="shared" si="0"/>
        <v>0.92992956008458716</v>
      </c>
      <c r="L10" s="10">
        <f t="shared" si="3"/>
        <v>2.3827671721600057</v>
      </c>
      <c r="M10">
        <f t="shared" si="1"/>
        <v>241.4166238658749</v>
      </c>
      <c r="N10">
        <f t="shared" si="2"/>
        <v>3.3231086921725519E-8</v>
      </c>
      <c r="O10" s="10">
        <f t="shared" si="5"/>
        <v>2.8711659100370849E-3</v>
      </c>
      <c r="P10" t="s">
        <v>138</v>
      </c>
      <c r="R10">
        <f t="shared" si="4"/>
        <v>7.3827671721600057</v>
      </c>
      <c r="S10">
        <f>$S$3*INDEX(Descriptors!I$5:I$53,MATCH(SingleSite_QSAR1!$A10,Descriptors!$B$5:$B$53,0))</f>
        <v>11.125760000000001</v>
      </c>
      <c r="T10">
        <f>$T$3*INDEX(Descriptors!K$5:K$53,MATCH(SingleSite_QSAR1!$A10,Descriptors!$B$5:$B$53,0))</f>
        <v>0.43110900216000003</v>
      </c>
      <c r="U10">
        <f>$U$3*INDEX(Descriptors!T$5:T$53,MATCH(SingleSite_QSAR1!$A10,Descriptors!$B$5:$B$53,0))</f>
        <v>-4.0371498299999997</v>
      </c>
      <c r="V10">
        <f>$V$3*INDEX(Descriptors!O$5:O$53,MATCH(SingleSite_QSAR1!$A10,Descriptors!$B$5:$B$53,0))</f>
        <v>-14.36816</v>
      </c>
      <c r="W10">
        <f>$W$3*INDEX(Descriptors!X$5:X$53,MATCH(SingleSite_QSAR1!$A10,Descriptors!$B$5:$B$53,0))</f>
        <v>-12.473261999999998</v>
      </c>
      <c r="X10">
        <f>$X$3*INDEX(Descriptors!Y$5:Y$53,MATCH(SingleSite_QSAR1!$A10,Descriptors!$B$5:$B$53,0))</f>
        <v>8.9002800000000004</v>
      </c>
      <c r="Y10">
        <f>$Y$3*INDEX(Descriptors!AA$5:AA$53,MATCH(SingleSite_QSAR1!$A10,Descriptors!$B$5:$B$53,0))</f>
        <v>21.796134000000002</v>
      </c>
      <c r="Z10">
        <f>$Z$3*INDEX(Descriptors!AB$5:AB$53,MATCH(SingleSite_QSAR1!$A10,Descriptors!$B$5:$B$53,0))</f>
        <v>-1.6264639999999999</v>
      </c>
      <c r="AA10">
        <f>$AA$3*INDEX(Descriptors!P$5:P$53,MATCH(SingleSite_QSAR1!$A10,Descriptors!$B$5:$B$53,0))</f>
        <v>2.3469000000000002</v>
      </c>
      <c r="AB10">
        <f>$AB$3*INDEX(Descriptors!Q$5:Q$53,MATCH(SingleSite_QSAR1!$A10,Descriptors!$B$5:$B$53,0))</f>
        <v>-1.56948</v>
      </c>
      <c r="AC10">
        <f>$AC$3*INDEX(Descriptors!R$5:R$53,MATCH(SingleSite_QSAR1!$A10,Descriptors!$B$5:$B$53,0))</f>
        <v>-0.1739</v>
      </c>
      <c r="AD10">
        <f>$AD$3*INDEX(Descriptors!AC$5:AC$53,MATCH(SingleSite_QSAR1!$A10,Descriptors!$B$5:$B$53,0))</f>
        <v>-0.81</v>
      </c>
    </row>
    <row r="11" spans="1:30" x14ac:dyDescent="0.3">
      <c r="A11" t="s">
        <v>143</v>
      </c>
      <c r="B11" t="s">
        <v>144</v>
      </c>
      <c r="C11" s="40" t="s">
        <v>65</v>
      </c>
      <c r="D11" t="s">
        <v>145</v>
      </c>
      <c r="E11" t="s">
        <v>416</v>
      </c>
      <c r="G11" s="10">
        <v>9.5474818258945673E-2</v>
      </c>
      <c r="H11" t="s">
        <v>138</v>
      </c>
      <c r="I11">
        <v>5.8609366207000937</v>
      </c>
      <c r="J11" s="10">
        <f t="shared" si="0"/>
        <v>0.86093662070009369</v>
      </c>
      <c r="L11" s="10">
        <f t="shared" si="3"/>
        <v>2.4647058211600035</v>
      </c>
      <c r="M11">
        <f t="shared" si="1"/>
        <v>291.54515003335081</v>
      </c>
      <c r="N11">
        <f t="shared" si="2"/>
        <v>2.7517304990731897E-8</v>
      </c>
      <c r="O11" s="10">
        <f t="shared" si="5"/>
        <v>2.3774951511992357E-3</v>
      </c>
      <c r="P11" t="s">
        <v>138</v>
      </c>
      <c r="R11">
        <f t="shared" si="4"/>
        <v>7.4647058211600035</v>
      </c>
      <c r="S11">
        <f>$S$3*INDEX(Descriptors!I$5:I$53,MATCH(SingleSite_QSAR1!$A11,Descriptors!$B$5:$B$53,0))</f>
        <v>11.125760000000001</v>
      </c>
      <c r="T11">
        <f>$T$3*INDEX(Descriptors!K$5:K$53,MATCH(SingleSite_QSAR1!$A11,Descriptors!$B$5:$B$53,0))</f>
        <v>0.43110900216000003</v>
      </c>
      <c r="U11">
        <f>$U$3*INDEX(Descriptors!T$5:T$53,MATCH(SingleSite_QSAR1!$A11,Descriptors!$B$5:$B$53,0))</f>
        <v>-3.9666261810000001</v>
      </c>
      <c r="V11">
        <f>$V$3*INDEX(Descriptors!O$5:O$53,MATCH(SingleSite_QSAR1!$A11,Descriptors!$B$5:$B$53,0))</f>
        <v>-14.36816</v>
      </c>
      <c r="W11">
        <f>$W$3*INDEX(Descriptors!X$5:X$53,MATCH(SingleSite_QSAR1!$A11,Descriptors!$B$5:$B$53,0))</f>
        <v>-12.527180999999999</v>
      </c>
      <c r="X11">
        <f>$X$3*INDEX(Descriptors!Y$5:Y$53,MATCH(SingleSite_QSAR1!$A11,Descriptors!$B$5:$B$53,0))</f>
        <v>8.9334900000000008</v>
      </c>
      <c r="Y11">
        <f>$Y$3*INDEX(Descriptors!AA$5:AA$53,MATCH(SingleSite_QSAR1!$A11,Descriptors!$B$5:$B$53,0))</f>
        <v>21.828258000000002</v>
      </c>
      <c r="Z11">
        <f>$Z$3*INDEX(Descriptors!AB$5:AB$53,MATCH(SingleSite_QSAR1!$A11,Descriptors!$B$5:$B$53,0))</f>
        <v>-1.6264639999999999</v>
      </c>
      <c r="AA11">
        <f>$AA$3*INDEX(Descriptors!P$5:P$53,MATCH(SingleSite_QSAR1!$A11,Descriptors!$B$5:$B$53,0))</f>
        <v>2.3469000000000002</v>
      </c>
      <c r="AB11">
        <f>$AB$3*INDEX(Descriptors!Q$5:Q$53,MATCH(SingleSite_QSAR1!$A11,Descriptors!$B$5:$B$53,0))</f>
        <v>-1.56948</v>
      </c>
      <c r="AC11">
        <f>$AC$3*INDEX(Descriptors!R$5:R$53,MATCH(SingleSite_QSAR1!$A11,Descriptors!$B$5:$B$53,0))</f>
        <v>-0.1739</v>
      </c>
      <c r="AD11">
        <f>$AD$3*INDEX(Descriptors!AC$5:AC$53,MATCH(SingleSite_QSAR1!$A11,Descriptors!$B$5:$B$53,0))</f>
        <v>-0.81</v>
      </c>
    </row>
    <row r="12" spans="1:30" x14ac:dyDescent="0.3">
      <c r="A12" t="s">
        <v>143</v>
      </c>
      <c r="B12" t="s">
        <v>144</v>
      </c>
      <c r="C12" s="40" t="s">
        <v>65</v>
      </c>
      <c r="D12" t="s">
        <v>145</v>
      </c>
      <c r="E12" t="s">
        <v>416</v>
      </c>
      <c r="G12" s="10">
        <v>5.3764014871504444E-2</v>
      </c>
      <c r="H12" t="s">
        <v>138</v>
      </c>
      <c r="I12">
        <v>6.1103337684950061</v>
      </c>
      <c r="J12" s="10">
        <f t="shared" si="0"/>
        <v>1.1103337684950061</v>
      </c>
      <c r="L12" s="10">
        <f t="shared" si="3"/>
        <v>2.4647058211600035</v>
      </c>
      <c r="M12">
        <f t="shared" si="1"/>
        <v>291.54515003335081</v>
      </c>
      <c r="N12">
        <f t="shared" si="2"/>
        <v>2.7517304990731897E-8</v>
      </c>
      <c r="O12" s="10">
        <f t="shared" si="5"/>
        <v>2.3774951511992357E-3</v>
      </c>
      <c r="P12" t="s">
        <v>138</v>
      </c>
      <c r="R12">
        <f t="shared" si="4"/>
        <v>7.4647058211600035</v>
      </c>
      <c r="S12">
        <f>$S$3*INDEX(Descriptors!I$5:I$53,MATCH(SingleSite_QSAR1!$A12,Descriptors!$B$5:$B$53,0))</f>
        <v>11.125760000000001</v>
      </c>
      <c r="T12">
        <f>$T$3*INDEX(Descriptors!K$5:K$53,MATCH(SingleSite_QSAR1!$A12,Descriptors!$B$5:$B$53,0))</f>
        <v>0.43110900216000003</v>
      </c>
      <c r="U12">
        <f>$U$3*INDEX(Descriptors!T$5:T$53,MATCH(SingleSite_QSAR1!$A12,Descriptors!$B$5:$B$53,0))</f>
        <v>-3.9666261810000001</v>
      </c>
      <c r="V12">
        <f>$V$3*INDEX(Descriptors!O$5:O$53,MATCH(SingleSite_QSAR1!$A12,Descriptors!$B$5:$B$53,0))</f>
        <v>-14.36816</v>
      </c>
      <c r="W12">
        <f>$W$3*INDEX(Descriptors!X$5:X$53,MATCH(SingleSite_QSAR1!$A12,Descriptors!$B$5:$B$53,0))</f>
        <v>-12.527180999999999</v>
      </c>
      <c r="X12">
        <f>$X$3*INDEX(Descriptors!Y$5:Y$53,MATCH(SingleSite_QSAR1!$A12,Descriptors!$B$5:$B$53,0))</f>
        <v>8.9334900000000008</v>
      </c>
      <c r="Y12">
        <f>$Y$3*INDEX(Descriptors!AA$5:AA$53,MATCH(SingleSite_QSAR1!$A12,Descriptors!$B$5:$B$53,0))</f>
        <v>21.828258000000002</v>
      </c>
      <c r="Z12">
        <f>$Z$3*INDEX(Descriptors!AB$5:AB$53,MATCH(SingleSite_QSAR1!$A12,Descriptors!$B$5:$B$53,0))</f>
        <v>-1.6264639999999999</v>
      </c>
      <c r="AA12">
        <f>$AA$3*INDEX(Descriptors!P$5:P$53,MATCH(SingleSite_QSAR1!$A12,Descriptors!$B$5:$B$53,0))</f>
        <v>2.3469000000000002</v>
      </c>
      <c r="AB12">
        <f>$AB$3*INDEX(Descriptors!Q$5:Q$53,MATCH(SingleSite_QSAR1!$A12,Descriptors!$B$5:$B$53,0))</f>
        <v>-1.56948</v>
      </c>
      <c r="AC12">
        <f>$AC$3*INDEX(Descriptors!R$5:R$53,MATCH(SingleSite_QSAR1!$A12,Descriptors!$B$5:$B$53,0))</f>
        <v>-0.1739</v>
      </c>
      <c r="AD12">
        <f>$AD$3*INDEX(Descriptors!AC$5:AC$53,MATCH(SingleSite_QSAR1!$A12,Descriptors!$B$5:$B$53,0))</f>
        <v>-0.81</v>
      </c>
    </row>
    <row r="13" spans="1:30" x14ac:dyDescent="0.3">
      <c r="A13" t="s">
        <v>146</v>
      </c>
      <c r="B13" t="s">
        <v>147</v>
      </c>
      <c r="C13" s="40" t="s">
        <v>141</v>
      </c>
      <c r="D13" t="s">
        <v>148</v>
      </c>
      <c r="E13" s="2" t="s">
        <v>416</v>
      </c>
      <c r="G13" s="10">
        <v>5.8741286488130964</v>
      </c>
      <c r="H13" t="s">
        <v>138</v>
      </c>
      <c r="I13">
        <v>4.071882007306125</v>
      </c>
      <c r="J13" s="10">
        <f t="shared" si="0"/>
        <v>-0.92811799269387496</v>
      </c>
      <c r="L13" s="10">
        <f t="shared" si="3"/>
        <v>2.6672148481600066</v>
      </c>
      <c r="M13">
        <f t="shared" si="1"/>
        <v>464.7451306464489</v>
      </c>
      <c r="N13">
        <f t="shared" si="2"/>
        <v>1.7262228871289634E-8</v>
      </c>
      <c r="O13" s="10">
        <f t="shared" si="5"/>
        <v>1.4914565744794245E-3</v>
      </c>
      <c r="P13" t="s">
        <v>138</v>
      </c>
      <c r="R13">
        <f t="shared" si="4"/>
        <v>7.6672148481600066</v>
      </c>
      <c r="S13">
        <f>$S$3*INDEX(Descriptors!I$5:I$53,MATCH(SingleSite_QSAR1!$A13,Descriptors!$B$5:$B$53,0))</f>
        <v>11.125760000000001</v>
      </c>
      <c r="T13">
        <f>$T$3*INDEX(Descriptors!K$5:K$53,MATCH(SingleSite_QSAR1!$A13,Descriptors!$B$5:$B$53,0))</f>
        <v>0.43110900216000003</v>
      </c>
      <c r="U13">
        <f>$U$3*INDEX(Descriptors!T$5:T$53,MATCH(SingleSite_QSAR1!$A13,Descriptors!$B$5:$B$53,0))</f>
        <v>-3.8049621540000005</v>
      </c>
      <c r="V13">
        <f>$V$3*INDEX(Descriptors!O$5:O$53,MATCH(SingleSite_QSAR1!$A13,Descriptors!$B$5:$B$53,0))</f>
        <v>-14.36816</v>
      </c>
      <c r="W13">
        <f>$W$3*INDEX(Descriptors!X$5:X$53,MATCH(SingleSite_QSAR1!$A13,Descriptors!$B$5:$B$53,0))</f>
        <v>-12.652991999999999</v>
      </c>
      <c r="X13">
        <f>$X$3*INDEX(Descriptors!Y$5:Y$53,MATCH(SingleSite_QSAR1!$A13,Descriptors!$B$5:$B$53,0))</f>
        <v>9.0198360000000015</v>
      </c>
      <c r="Y13">
        <f>$Y$3*INDEX(Descriptors!AA$5:AA$53,MATCH(SingleSite_QSAR1!$A13,Descriptors!$B$5:$B$53,0))</f>
        <v>21.908568000000002</v>
      </c>
      <c r="Z13">
        <f>$Z$3*INDEX(Descriptors!AB$5:AB$53,MATCH(SingleSite_QSAR1!$A13,Descriptors!$B$5:$B$53,0))</f>
        <v>-1.6264639999999999</v>
      </c>
      <c r="AA13">
        <f>$AA$3*INDEX(Descriptors!P$5:P$53,MATCH(SingleSite_QSAR1!$A13,Descriptors!$B$5:$B$53,0))</f>
        <v>2.3469000000000002</v>
      </c>
      <c r="AB13">
        <f>$AB$3*INDEX(Descriptors!Q$5:Q$53,MATCH(SingleSite_QSAR1!$A13,Descriptors!$B$5:$B$53,0))</f>
        <v>-1.56948</v>
      </c>
      <c r="AC13">
        <f>$AC$3*INDEX(Descriptors!R$5:R$53,MATCH(SingleSite_QSAR1!$A13,Descriptors!$B$5:$B$53,0))</f>
        <v>-0.1739</v>
      </c>
      <c r="AD13">
        <f>$AD$3*INDEX(Descriptors!AC$5:AC$53,MATCH(SingleSite_QSAR1!$A13,Descriptors!$B$5:$B$53,0))</f>
        <v>-0.81</v>
      </c>
    </row>
    <row r="14" spans="1:30" x14ac:dyDescent="0.3">
      <c r="A14" t="s">
        <v>146</v>
      </c>
      <c r="B14" t="s">
        <v>147</v>
      </c>
      <c r="C14" s="40" t="s">
        <v>141</v>
      </c>
      <c r="D14" t="s">
        <v>148</v>
      </c>
      <c r="E14" t="s">
        <v>416</v>
      </c>
      <c r="G14" s="10">
        <v>3.0885710670864229E-2</v>
      </c>
      <c r="H14" t="s">
        <v>138</v>
      </c>
      <c r="I14">
        <v>6.3510678622717371</v>
      </c>
      <c r="J14" s="10">
        <f t="shared" si="0"/>
        <v>1.3510678622717371</v>
      </c>
      <c r="L14" s="10">
        <f t="shared" si="3"/>
        <v>2.6672148481600066</v>
      </c>
      <c r="M14">
        <f t="shared" si="1"/>
        <v>464.7451306464489</v>
      </c>
      <c r="N14">
        <f t="shared" si="2"/>
        <v>1.7262228871289634E-8</v>
      </c>
      <c r="O14" s="10">
        <f t="shared" si="5"/>
        <v>1.4914565744794245E-3</v>
      </c>
      <c r="P14" t="s">
        <v>138</v>
      </c>
      <c r="R14">
        <f t="shared" si="4"/>
        <v>7.6672148481600066</v>
      </c>
      <c r="S14">
        <f>$S$3*INDEX(Descriptors!I$5:I$53,MATCH(SingleSite_QSAR1!$A14,Descriptors!$B$5:$B$53,0))</f>
        <v>11.125760000000001</v>
      </c>
      <c r="T14">
        <f>$T$3*INDEX(Descriptors!K$5:K$53,MATCH(SingleSite_QSAR1!$A14,Descriptors!$B$5:$B$53,0))</f>
        <v>0.43110900216000003</v>
      </c>
      <c r="U14">
        <f>$U$3*INDEX(Descriptors!T$5:T$53,MATCH(SingleSite_QSAR1!$A14,Descriptors!$B$5:$B$53,0))</f>
        <v>-3.8049621540000005</v>
      </c>
      <c r="V14">
        <f>$V$3*INDEX(Descriptors!O$5:O$53,MATCH(SingleSite_QSAR1!$A14,Descriptors!$B$5:$B$53,0))</f>
        <v>-14.36816</v>
      </c>
      <c r="W14">
        <f>$W$3*INDEX(Descriptors!X$5:X$53,MATCH(SingleSite_QSAR1!$A14,Descriptors!$B$5:$B$53,0))</f>
        <v>-12.652991999999999</v>
      </c>
      <c r="X14">
        <f>$X$3*INDEX(Descriptors!Y$5:Y$53,MATCH(SingleSite_QSAR1!$A14,Descriptors!$B$5:$B$53,0))</f>
        <v>9.0198360000000015</v>
      </c>
      <c r="Y14">
        <f>$Y$3*INDEX(Descriptors!AA$5:AA$53,MATCH(SingleSite_QSAR1!$A14,Descriptors!$B$5:$B$53,0))</f>
        <v>21.908568000000002</v>
      </c>
      <c r="Z14">
        <f>$Z$3*INDEX(Descriptors!AB$5:AB$53,MATCH(SingleSite_QSAR1!$A14,Descriptors!$B$5:$B$53,0))</f>
        <v>-1.6264639999999999</v>
      </c>
      <c r="AA14">
        <f>$AA$3*INDEX(Descriptors!P$5:P$53,MATCH(SingleSite_QSAR1!$A14,Descriptors!$B$5:$B$53,0))</f>
        <v>2.3469000000000002</v>
      </c>
      <c r="AB14">
        <f>$AB$3*INDEX(Descriptors!Q$5:Q$53,MATCH(SingleSite_QSAR1!$A14,Descriptors!$B$5:$B$53,0))</f>
        <v>-1.56948</v>
      </c>
      <c r="AC14">
        <f>$AC$3*INDEX(Descriptors!R$5:R$53,MATCH(SingleSite_QSAR1!$A14,Descriptors!$B$5:$B$53,0))</f>
        <v>-0.1739</v>
      </c>
      <c r="AD14">
        <f>$AD$3*INDEX(Descriptors!AC$5:AC$53,MATCH(SingleSite_QSAR1!$A14,Descriptors!$B$5:$B$53,0))</f>
        <v>-0.81</v>
      </c>
    </row>
    <row r="15" spans="1:30" x14ac:dyDescent="0.3">
      <c r="A15" t="s">
        <v>149</v>
      </c>
      <c r="B15" t="s">
        <v>150</v>
      </c>
      <c r="C15" s="40" t="s">
        <v>141</v>
      </c>
      <c r="D15" t="s">
        <v>151</v>
      </c>
      <c r="E15" t="s">
        <v>416</v>
      </c>
      <c r="G15" s="10">
        <v>4.7152869425846609</v>
      </c>
      <c r="H15" t="s">
        <v>138</v>
      </c>
      <c r="I15">
        <v>4.1673173347481764</v>
      </c>
      <c r="J15" s="10">
        <f t="shared" si="0"/>
        <v>-0.83268266525182355</v>
      </c>
      <c r="L15" s="10">
        <f t="shared" si="3"/>
        <v>2.8905099571600035</v>
      </c>
      <c r="M15">
        <f t="shared" si="1"/>
        <v>777.15913667874804</v>
      </c>
      <c r="N15">
        <f t="shared" si="2"/>
        <v>1.0322900977940449E-8</v>
      </c>
      <c r="O15" s="10">
        <f t="shared" si="5"/>
        <v>8.9189864449405482E-4</v>
      </c>
      <c r="P15" t="s">
        <v>138</v>
      </c>
      <c r="R15">
        <f t="shared" si="4"/>
        <v>7.8905099571600035</v>
      </c>
      <c r="S15">
        <f>$S$3*INDEX(Descriptors!I$5:I$53,MATCH(SingleSite_QSAR1!$A15,Descriptors!$B$5:$B$53,0))</f>
        <v>11.125760000000001</v>
      </c>
      <c r="T15">
        <f>$T$3*INDEX(Descriptors!K$5:K$53,MATCH(SingleSite_QSAR1!$A15,Descriptors!$B$5:$B$53,0))</f>
        <v>0.43110900216000003</v>
      </c>
      <c r="U15">
        <f>$U$3*INDEX(Descriptors!T$5:T$53,MATCH(SingleSite_QSAR1!$A15,Descriptors!$B$5:$B$53,0))</f>
        <v>-3.6396600450000003</v>
      </c>
      <c r="V15">
        <f>$V$3*INDEX(Descriptors!O$5:O$53,MATCH(SingleSite_QSAR1!$A15,Descriptors!$B$5:$B$53,0))</f>
        <v>-14.36816</v>
      </c>
      <c r="W15">
        <f>$W$3*INDEX(Descriptors!X$5:X$53,MATCH(SingleSite_QSAR1!$A15,Descriptors!$B$5:$B$53,0))</f>
        <v>-12.778802999999998</v>
      </c>
      <c r="X15">
        <f>$X$3*INDEX(Descriptors!Y$5:Y$53,MATCH(SingleSite_QSAR1!$A15,Descriptors!$B$5:$B$53,0))</f>
        <v>9.1393919999999991</v>
      </c>
      <c r="Y15">
        <f>$Y$3*INDEX(Descriptors!AA$5:AA$53,MATCH(SingleSite_QSAR1!$A15,Descriptors!$B$5:$B$53,0))</f>
        <v>21.972816000000002</v>
      </c>
      <c r="Z15">
        <f>$Z$3*INDEX(Descriptors!AB$5:AB$53,MATCH(SingleSite_QSAR1!$A15,Descriptors!$B$5:$B$53,0))</f>
        <v>-1.6264639999999999</v>
      </c>
      <c r="AA15">
        <f>$AA$3*INDEX(Descriptors!P$5:P$53,MATCH(SingleSite_QSAR1!$A15,Descriptors!$B$5:$B$53,0))</f>
        <v>2.3469000000000002</v>
      </c>
      <c r="AB15">
        <f>$AB$3*INDEX(Descriptors!Q$5:Q$53,MATCH(SingleSite_QSAR1!$A15,Descriptors!$B$5:$B$53,0))</f>
        <v>-1.56948</v>
      </c>
      <c r="AC15">
        <f>$AC$3*INDEX(Descriptors!R$5:R$53,MATCH(SingleSite_QSAR1!$A15,Descriptors!$B$5:$B$53,0))</f>
        <v>-0.1739</v>
      </c>
      <c r="AD15">
        <f>$AD$3*INDEX(Descriptors!AC$5:AC$53,MATCH(SingleSite_QSAR1!$A15,Descriptors!$B$5:$B$53,0))</f>
        <v>-0.81</v>
      </c>
    </row>
    <row r="16" spans="1:30" x14ac:dyDescent="0.3">
      <c r="A16" t="s">
        <v>149</v>
      </c>
      <c r="B16" t="s">
        <v>150</v>
      </c>
      <c r="C16" s="40" t="s">
        <v>141</v>
      </c>
      <c r="D16" t="s">
        <v>151</v>
      </c>
      <c r="E16" t="s">
        <v>416</v>
      </c>
      <c r="G16" s="10">
        <v>2.9032568030612382E-2</v>
      </c>
      <c r="H16" t="s">
        <v>138</v>
      </c>
      <c r="I16">
        <v>6.3779400086720379</v>
      </c>
      <c r="J16" s="10">
        <f t="shared" si="0"/>
        <v>1.3779400086720379</v>
      </c>
      <c r="L16" s="10">
        <f t="shared" si="3"/>
        <v>2.8905099571600035</v>
      </c>
      <c r="M16">
        <f t="shared" si="1"/>
        <v>777.15913667874804</v>
      </c>
      <c r="N16">
        <f t="shared" si="2"/>
        <v>1.0322900977940449E-8</v>
      </c>
      <c r="O16" s="10">
        <f t="shared" si="5"/>
        <v>8.9189864449405482E-4</v>
      </c>
      <c r="P16" t="s">
        <v>138</v>
      </c>
      <c r="R16">
        <f t="shared" si="4"/>
        <v>7.8905099571600035</v>
      </c>
      <c r="S16">
        <f>$S$3*INDEX(Descriptors!I$5:I$53,MATCH(SingleSite_QSAR1!$A16,Descriptors!$B$5:$B$53,0))</f>
        <v>11.125760000000001</v>
      </c>
      <c r="T16">
        <f>$T$3*INDEX(Descriptors!K$5:K$53,MATCH(SingleSite_QSAR1!$A16,Descriptors!$B$5:$B$53,0))</f>
        <v>0.43110900216000003</v>
      </c>
      <c r="U16">
        <f>$U$3*INDEX(Descriptors!T$5:T$53,MATCH(SingleSite_QSAR1!$A16,Descriptors!$B$5:$B$53,0))</f>
        <v>-3.6396600450000003</v>
      </c>
      <c r="V16">
        <f>$V$3*INDEX(Descriptors!O$5:O$53,MATCH(SingleSite_QSAR1!$A16,Descriptors!$B$5:$B$53,0))</f>
        <v>-14.36816</v>
      </c>
      <c r="W16">
        <f>$W$3*INDEX(Descriptors!X$5:X$53,MATCH(SingleSite_QSAR1!$A16,Descriptors!$B$5:$B$53,0))</f>
        <v>-12.778802999999998</v>
      </c>
      <c r="X16">
        <f>$X$3*INDEX(Descriptors!Y$5:Y$53,MATCH(SingleSite_QSAR1!$A16,Descriptors!$B$5:$B$53,0))</f>
        <v>9.1393919999999991</v>
      </c>
      <c r="Y16">
        <f>$Y$3*INDEX(Descriptors!AA$5:AA$53,MATCH(SingleSite_QSAR1!$A16,Descriptors!$B$5:$B$53,0))</f>
        <v>21.972816000000002</v>
      </c>
      <c r="Z16">
        <f>$Z$3*INDEX(Descriptors!AB$5:AB$53,MATCH(SingleSite_QSAR1!$A16,Descriptors!$B$5:$B$53,0))</f>
        <v>-1.6264639999999999</v>
      </c>
      <c r="AA16">
        <f>$AA$3*INDEX(Descriptors!P$5:P$53,MATCH(SingleSite_QSAR1!$A16,Descriptors!$B$5:$B$53,0))</f>
        <v>2.3469000000000002</v>
      </c>
      <c r="AB16">
        <f>$AB$3*INDEX(Descriptors!Q$5:Q$53,MATCH(SingleSite_QSAR1!$A16,Descriptors!$B$5:$B$53,0))</f>
        <v>-1.56948</v>
      </c>
      <c r="AC16">
        <f>$AC$3*INDEX(Descriptors!R$5:R$53,MATCH(SingleSite_QSAR1!$A16,Descriptors!$B$5:$B$53,0))</f>
        <v>-0.1739</v>
      </c>
      <c r="AD16">
        <f>$AD$3*INDEX(Descriptors!AC$5:AC$53,MATCH(SingleSite_QSAR1!$A16,Descriptors!$B$5:$B$53,0))</f>
        <v>-0.81</v>
      </c>
    </row>
    <row r="17" spans="1:30" x14ac:dyDescent="0.3">
      <c r="A17" t="s">
        <v>152</v>
      </c>
      <c r="B17" t="s">
        <v>153</v>
      </c>
      <c r="C17" t="s">
        <v>154</v>
      </c>
      <c r="D17" s="37" t="s">
        <v>155</v>
      </c>
      <c r="E17" t="s">
        <v>416</v>
      </c>
      <c r="G17" s="10">
        <v>5.3661014572447341</v>
      </c>
      <c r="H17" t="s">
        <v>134</v>
      </c>
      <c r="I17">
        <v>2.3330153310126804</v>
      </c>
      <c r="J17" s="10">
        <f t="shared" si="0"/>
        <v>-2.6669846689873196</v>
      </c>
      <c r="L17" s="10">
        <f t="shared" si="3"/>
        <v>-3.4886525307999938</v>
      </c>
      <c r="M17">
        <f t="shared" si="1"/>
        <v>3.2459921798363463E-4</v>
      </c>
      <c r="N17">
        <f t="shared" si="2"/>
        <v>2.4715206838362983E-2</v>
      </c>
      <c r="O17" s="10">
        <f>N17*1440</f>
        <v>35.589897847242696</v>
      </c>
      <c r="P17" s="10" t="s">
        <v>134</v>
      </c>
      <c r="R17">
        <f t="shared" si="4"/>
        <v>1.5113474692000062</v>
      </c>
      <c r="S17">
        <f>$S$3*INDEX(Descriptors!I$5:I$53,MATCH(SingleSite_QSAR1!$A17,Descriptors!$B$5:$B$53,0))</f>
        <v>9.0790400000000009</v>
      </c>
      <c r="T17">
        <f>$T$3*INDEX(Descriptors!K$5:K$53,MATCH(SingleSite_QSAR1!$A17,Descriptors!$B$5:$B$53,0))</f>
        <v>-3.5791910568</v>
      </c>
      <c r="U17">
        <f>$U$3*INDEX(Descriptors!T$5:T$53,MATCH(SingleSite_QSAR1!$A17,Descriptors!$B$5:$B$53,0))</f>
        <v>-4.8909124740000003</v>
      </c>
      <c r="V17">
        <f>$V$3*INDEX(Descriptors!O$5:O$53,MATCH(SingleSite_QSAR1!$A17,Descriptors!$B$5:$B$53,0))</f>
        <v>-15.664000000000001</v>
      </c>
      <c r="W17">
        <f>$W$3*INDEX(Descriptors!X$5:X$53,MATCH(SingleSite_QSAR1!$A17,Descriptors!$B$5:$B$53,0))</f>
        <v>-10.478259</v>
      </c>
      <c r="X17">
        <f>$X$3*INDEX(Descriptors!Y$5:Y$53,MATCH(SingleSite_QSAR1!$A17,Descriptors!$B$5:$B$53,0))</f>
        <v>7.9305479999999999</v>
      </c>
      <c r="Y17">
        <f>$Y$3*INDEX(Descriptors!AA$5:AA$53,MATCH(SingleSite_QSAR1!$A17,Descriptors!$B$5:$B$53,0))</f>
        <v>22.277994000000003</v>
      </c>
      <c r="Z17">
        <f>$Z$3*INDEX(Descriptors!AB$5:AB$53,MATCH(SingleSite_QSAR1!$A17,Descriptors!$B$5:$B$53,0))</f>
        <v>-1.3694519999999999</v>
      </c>
      <c r="AA17">
        <f>$AA$3*INDEX(Descriptors!P$5:P$53,MATCH(SingleSite_QSAR1!$A17,Descriptors!$B$5:$B$53,0))</f>
        <v>2.9817</v>
      </c>
      <c r="AB17">
        <f>$AB$3*INDEX(Descriptors!Q$5:Q$53,MATCH(SingleSite_QSAR1!$A17,Descriptors!$B$5:$B$53,0))</f>
        <v>-1.4273599999999997</v>
      </c>
      <c r="AC17">
        <f>$AC$3*INDEX(Descriptors!R$5:R$53,MATCH(SingleSite_QSAR1!$A17,Descriptors!$B$5:$B$53,0))</f>
        <v>-0.37975999999999999</v>
      </c>
      <c r="AD17">
        <f>$AD$3*INDEX(Descriptors!AC$5:AC$53,MATCH(SingleSite_QSAR1!$A17,Descriptors!$B$5:$B$53,0))</f>
        <v>-0.81</v>
      </c>
    </row>
    <row r="18" spans="1:30" x14ac:dyDescent="0.3">
      <c r="A18" t="s">
        <v>156</v>
      </c>
      <c r="B18" t="s">
        <v>157</v>
      </c>
      <c r="C18" t="s">
        <v>158</v>
      </c>
      <c r="D18" s="37" t="s">
        <v>125</v>
      </c>
      <c r="E18" t="s">
        <v>416</v>
      </c>
      <c r="G18" s="10">
        <v>2.7323371140285957</v>
      </c>
      <c r="H18" t="s">
        <v>159</v>
      </c>
      <c r="I18">
        <v>-0.53222256272810819</v>
      </c>
      <c r="J18" s="10">
        <f t="shared" si="0"/>
        <v>-5.5322225627281085</v>
      </c>
      <c r="L18" s="10">
        <f t="shared" si="3"/>
        <v>-2.9383838043999981</v>
      </c>
      <c r="M18">
        <f t="shared" si="1"/>
        <v>1.1524343526886373E-3</v>
      </c>
      <c r="N18">
        <f t="shared" si="2"/>
        <v>6.9613829137597037E-3</v>
      </c>
      <c r="O18" s="10">
        <f>N18*1440</f>
        <v>10.024391395813973</v>
      </c>
      <c r="P18" s="10" t="s">
        <v>134</v>
      </c>
      <c r="R18">
        <f t="shared" si="4"/>
        <v>2.0616161956000019</v>
      </c>
      <c r="S18">
        <f>$S$3*INDEX(Descriptors!I$5:I$53,MATCH(SingleSite_QSAR1!$A18,Descriptors!$B$5:$B$53,0))</f>
        <v>9.0790400000000009</v>
      </c>
      <c r="T18">
        <f>$T$3*INDEX(Descriptors!K$5:K$53,MATCH(SingleSite_QSAR1!$A18,Descriptors!$B$5:$B$53,0))</f>
        <v>-3.6106823304000004</v>
      </c>
      <c r="U18">
        <f>$U$3*INDEX(Descriptors!T$5:T$53,MATCH(SingleSite_QSAR1!$A18,Descriptors!$B$5:$B$53,0))</f>
        <v>-4.8909124740000003</v>
      </c>
      <c r="V18">
        <f>$V$3*INDEX(Descriptors!O$5:O$53,MATCH(SingleSite_QSAR1!$A18,Descriptors!$B$5:$B$53,0))</f>
        <v>-15.735200000000001</v>
      </c>
      <c r="W18">
        <f>$W$3*INDEX(Descriptors!X$5:X$53,MATCH(SingleSite_QSAR1!$A18,Descriptors!$B$5:$B$53,0))</f>
        <v>-10.478259</v>
      </c>
      <c r="X18">
        <f>$X$3*INDEX(Descriptors!Y$5:Y$53,MATCH(SingleSite_QSAR1!$A18,Descriptors!$B$5:$B$53,0))</f>
        <v>7.9305479999999999</v>
      </c>
      <c r="Y18">
        <f>$Y$3*INDEX(Descriptors!AA$5:AA$53,MATCH(SingleSite_QSAR1!$A18,Descriptors!$B$5:$B$53,0))</f>
        <v>22.406490000000002</v>
      </c>
      <c r="Z18">
        <f>$Z$3*INDEX(Descriptors!AB$5:AB$53,MATCH(SingleSite_QSAR1!$A18,Descriptors!$B$5:$B$53,0))</f>
        <v>-1.3732879999999998</v>
      </c>
      <c r="AA18">
        <f>$AA$3*INDEX(Descriptors!P$5:P$53,MATCH(SingleSite_QSAR1!$A18,Descriptors!$B$5:$B$53,0))</f>
        <v>3.234</v>
      </c>
      <c r="AB18">
        <f>$AB$3*INDEX(Descriptors!Q$5:Q$53,MATCH(SingleSite_QSAR1!$A18,Descriptors!$B$5:$B$53,0))</f>
        <v>-1.1842599999999999</v>
      </c>
      <c r="AC18">
        <f>$AC$3*INDEX(Descriptors!R$5:R$53,MATCH(SingleSite_QSAR1!$A18,Descriptors!$B$5:$B$53,0))</f>
        <v>-0.34686</v>
      </c>
      <c r="AD18">
        <f>$AD$3*INDEX(Descriptors!AC$5:AC$53,MATCH(SingleSite_QSAR1!$A18,Descriptors!$B$5:$B$53,0))</f>
        <v>-0.81</v>
      </c>
    </row>
    <row r="19" spans="1:30" x14ac:dyDescent="0.3">
      <c r="A19" t="s">
        <v>160</v>
      </c>
      <c r="B19" t="s">
        <v>161</v>
      </c>
      <c r="C19" t="s">
        <v>162</v>
      </c>
      <c r="D19" t="s">
        <v>163</v>
      </c>
      <c r="E19" t="s">
        <v>416</v>
      </c>
      <c r="G19" s="10">
        <v>2.5228103182504413</v>
      </c>
      <c r="H19" t="s">
        <v>159</v>
      </c>
      <c r="I19">
        <v>-0.49757288001556732</v>
      </c>
      <c r="J19" s="10">
        <f t="shared" si="0"/>
        <v>-5.497572880015567</v>
      </c>
      <c r="L19" s="10">
        <f t="shared" si="3"/>
        <v>-3.9925037129999978</v>
      </c>
      <c r="M19">
        <f t="shared" si="1"/>
        <v>1.0174106677924972E-4</v>
      </c>
      <c r="N19">
        <f t="shared" si="2"/>
        <v>7.8852493550545466E-2</v>
      </c>
      <c r="O19" s="10">
        <f t="shared" ref="O19:O27" si="6">N19*24</f>
        <v>1.8924598452130912</v>
      </c>
      <c r="P19" s="10" t="s">
        <v>126</v>
      </c>
      <c r="R19">
        <f t="shared" si="4"/>
        <v>1.0074962870000022</v>
      </c>
      <c r="S19">
        <f>$S$3*INDEX(Descriptors!I$5:I$53,MATCH(SingleSite_QSAR1!$A19,Descriptors!$B$5:$B$53,0))</f>
        <v>9.7875200000000007</v>
      </c>
      <c r="T19">
        <f>$T$3*INDEX(Descriptors!K$5:K$53,MATCH(SingleSite_QSAR1!$A19,Descriptors!$B$5:$B$53,0))</f>
        <v>-3.4452957960000004</v>
      </c>
      <c r="U19">
        <f>$U$3*INDEX(Descriptors!T$5:T$53,MATCH(SingleSite_QSAR1!$A19,Descriptors!$B$5:$B$53,0))</f>
        <v>-5.5346419170000001</v>
      </c>
      <c r="V19">
        <f>$V$3*INDEX(Descriptors!O$5:O$53,MATCH(SingleSite_QSAR1!$A19,Descriptors!$B$5:$B$53,0))</f>
        <v>-15.080159999999999</v>
      </c>
      <c r="W19">
        <f>$W$3*INDEX(Descriptors!X$5:X$53,MATCH(SingleSite_QSAR1!$A19,Descriptors!$B$5:$B$53,0))</f>
        <v>-9.9929880000000004</v>
      </c>
      <c r="X19">
        <f>$X$3*INDEX(Descriptors!Y$5:Y$53,MATCH(SingleSite_QSAR1!$A19,Descriptors!$B$5:$B$53,0))</f>
        <v>7.8242760000000002</v>
      </c>
      <c r="Y19">
        <f>$Y$3*INDEX(Descriptors!AA$5:AA$53,MATCH(SingleSite_QSAR1!$A19,Descriptors!$B$5:$B$53,0))</f>
        <v>22.085250000000002</v>
      </c>
      <c r="Z19">
        <f>$Z$3*INDEX(Descriptors!AB$5:AB$53,MATCH(SingleSite_QSAR1!$A19,Descriptors!$B$5:$B$53,0))</f>
        <v>-1.6648239999999999</v>
      </c>
      <c r="AA19">
        <f>$AA$3*INDEX(Descriptors!P$5:P$53,MATCH(SingleSite_QSAR1!$A19,Descriptors!$B$5:$B$53,0))</f>
        <v>2.895</v>
      </c>
      <c r="AB19">
        <f>$AB$3*INDEX(Descriptors!Q$5:Q$53,MATCH(SingleSite_QSAR1!$A19,Descriptors!$B$5:$B$53,0))</f>
        <v>-1.4559600000000001</v>
      </c>
      <c r="AC19">
        <f>$AC$3*INDEX(Descriptors!R$5:R$53,MATCH(SingleSite_QSAR1!$A19,Descriptors!$B$5:$B$53,0))</f>
        <v>-0.63168000000000002</v>
      </c>
      <c r="AD19">
        <f>$AD$3*INDEX(Descriptors!AC$5:AC$53,MATCH(SingleSite_QSAR1!$A19,Descriptors!$B$5:$B$53,0))</f>
        <v>-1.62</v>
      </c>
    </row>
    <row r="20" spans="1:30" x14ac:dyDescent="0.3">
      <c r="A20" t="s">
        <v>160</v>
      </c>
      <c r="B20" t="s">
        <v>161</v>
      </c>
      <c r="C20" t="s">
        <v>162</v>
      </c>
      <c r="D20" t="s">
        <v>163</v>
      </c>
      <c r="E20" t="s">
        <v>416</v>
      </c>
      <c r="G20" s="10">
        <v>2.4992326517247365</v>
      </c>
      <c r="H20" t="s">
        <v>159</v>
      </c>
      <c r="I20">
        <v>-0.49349496759512801</v>
      </c>
      <c r="J20" s="10">
        <f t="shared" si="0"/>
        <v>-5.4934949675951277</v>
      </c>
      <c r="L20" s="10">
        <f t="shared" si="3"/>
        <v>-3.9925037129999978</v>
      </c>
      <c r="M20">
        <f t="shared" si="1"/>
        <v>1.0174106677924972E-4</v>
      </c>
      <c r="N20">
        <f t="shared" si="2"/>
        <v>7.8852493550545466E-2</v>
      </c>
      <c r="O20" s="10">
        <f t="shared" si="6"/>
        <v>1.8924598452130912</v>
      </c>
      <c r="P20" s="10" t="s">
        <v>126</v>
      </c>
      <c r="R20">
        <f t="shared" si="4"/>
        <v>1.0074962870000022</v>
      </c>
      <c r="S20">
        <f>$S$3*INDEX(Descriptors!I$5:I$53,MATCH(SingleSite_QSAR1!$A20,Descriptors!$B$5:$B$53,0))</f>
        <v>9.7875200000000007</v>
      </c>
      <c r="T20">
        <f>$T$3*INDEX(Descriptors!K$5:K$53,MATCH(SingleSite_QSAR1!$A20,Descriptors!$B$5:$B$53,0))</f>
        <v>-3.4452957960000004</v>
      </c>
      <c r="U20">
        <f>$U$3*INDEX(Descriptors!T$5:T$53,MATCH(SingleSite_QSAR1!$A20,Descriptors!$B$5:$B$53,0))</f>
        <v>-5.5346419170000001</v>
      </c>
      <c r="V20">
        <f>$V$3*INDEX(Descriptors!O$5:O$53,MATCH(SingleSite_QSAR1!$A20,Descriptors!$B$5:$B$53,0))</f>
        <v>-15.080159999999999</v>
      </c>
      <c r="W20">
        <f>$W$3*INDEX(Descriptors!X$5:X$53,MATCH(SingleSite_QSAR1!$A20,Descriptors!$B$5:$B$53,0))</f>
        <v>-9.9929880000000004</v>
      </c>
      <c r="X20">
        <f>$X$3*INDEX(Descriptors!Y$5:Y$53,MATCH(SingleSite_QSAR1!$A20,Descriptors!$B$5:$B$53,0))</f>
        <v>7.8242760000000002</v>
      </c>
      <c r="Y20">
        <f>$Y$3*INDEX(Descriptors!AA$5:AA$53,MATCH(SingleSite_QSAR1!$A20,Descriptors!$B$5:$B$53,0))</f>
        <v>22.085250000000002</v>
      </c>
      <c r="Z20">
        <f>$Z$3*INDEX(Descriptors!AB$5:AB$53,MATCH(SingleSite_QSAR1!$A20,Descriptors!$B$5:$B$53,0))</f>
        <v>-1.6648239999999999</v>
      </c>
      <c r="AA20">
        <f>$AA$3*INDEX(Descriptors!P$5:P$53,MATCH(SingleSite_QSAR1!$A20,Descriptors!$B$5:$B$53,0))</f>
        <v>2.895</v>
      </c>
      <c r="AB20">
        <f>$AB$3*INDEX(Descriptors!Q$5:Q$53,MATCH(SingleSite_QSAR1!$A20,Descriptors!$B$5:$B$53,0))</f>
        <v>-1.4559600000000001</v>
      </c>
      <c r="AC20">
        <f>$AC$3*INDEX(Descriptors!R$5:R$53,MATCH(SingleSite_QSAR1!$A20,Descriptors!$B$5:$B$53,0))</f>
        <v>-0.63168000000000002</v>
      </c>
      <c r="AD20">
        <f>$AD$3*INDEX(Descriptors!AC$5:AC$53,MATCH(SingleSite_QSAR1!$A20,Descriptors!$B$5:$B$53,0))</f>
        <v>-1.62</v>
      </c>
    </row>
    <row r="21" spans="1:30" x14ac:dyDescent="0.3">
      <c r="A21" t="s">
        <v>160</v>
      </c>
      <c r="B21" t="s">
        <v>161</v>
      </c>
      <c r="C21" t="s">
        <v>162</v>
      </c>
      <c r="D21" t="s">
        <v>163</v>
      </c>
      <c r="E21" t="s">
        <v>416</v>
      </c>
      <c r="G21" s="10">
        <v>2.5000000000000004</v>
      </c>
      <c r="H21" t="s">
        <v>159</v>
      </c>
      <c r="I21">
        <v>-0.49362829010579257</v>
      </c>
      <c r="J21" s="10">
        <f t="shared" si="0"/>
        <v>-5.4936282901057929</v>
      </c>
      <c r="L21" s="10">
        <f t="shared" si="3"/>
        <v>-3.9925037129999978</v>
      </c>
      <c r="M21">
        <f t="shared" si="1"/>
        <v>1.0174106677924972E-4</v>
      </c>
      <c r="N21">
        <f t="shared" si="2"/>
        <v>7.8852493550545466E-2</v>
      </c>
      <c r="O21" s="10">
        <f t="shared" si="6"/>
        <v>1.8924598452130912</v>
      </c>
      <c r="P21" s="10" t="s">
        <v>126</v>
      </c>
      <c r="R21">
        <f t="shared" si="4"/>
        <v>1.0074962870000022</v>
      </c>
      <c r="S21">
        <f>$S$3*INDEX(Descriptors!I$5:I$53,MATCH(SingleSite_QSAR1!$A21,Descriptors!$B$5:$B$53,0))</f>
        <v>9.7875200000000007</v>
      </c>
      <c r="T21">
        <f>$T$3*INDEX(Descriptors!K$5:K$53,MATCH(SingleSite_QSAR1!$A21,Descriptors!$B$5:$B$53,0))</f>
        <v>-3.4452957960000004</v>
      </c>
      <c r="U21">
        <f>$U$3*INDEX(Descriptors!T$5:T$53,MATCH(SingleSite_QSAR1!$A21,Descriptors!$B$5:$B$53,0))</f>
        <v>-5.5346419170000001</v>
      </c>
      <c r="V21">
        <f>$V$3*INDEX(Descriptors!O$5:O$53,MATCH(SingleSite_QSAR1!$A21,Descriptors!$B$5:$B$53,0))</f>
        <v>-15.080159999999999</v>
      </c>
      <c r="W21">
        <f>$W$3*INDEX(Descriptors!X$5:X$53,MATCH(SingleSite_QSAR1!$A21,Descriptors!$B$5:$B$53,0))</f>
        <v>-9.9929880000000004</v>
      </c>
      <c r="X21">
        <f>$X$3*INDEX(Descriptors!Y$5:Y$53,MATCH(SingleSite_QSAR1!$A21,Descriptors!$B$5:$B$53,0))</f>
        <v>7.8242760000000002</v>
      </c>
      <c r="Y21">
        <f>$Y$3*INDEX(Descriptors!AA$5:AA$53,MATCH(SingleSite_QSAR1!$A21,Descriptors!$B$5:$B$53,0))</f>
        <v>22.085250000000002</v>
      </c>
      <c r="Z21">
        <f>$Z$3*INDEX(Descriptors!AB$5:AB$53,MATCH(SingleSite_QSAR1!$A21,Descriptors!$B$5:$B$53,0))</f>
        <v>-1.6648239999999999</v>
      </c>
      <c r="AA21">
        <f>$AA$3*INDEX(Descriptors!P$5:P$53,MATCH(SingleSite_QSAR1!$A21,Descriptors!$B$5:$B$53,0))</f>
        <v>2.895</v>
      </c>
      <c r="AB21">
        <f>$AB$3*INDEX(Descriptors!Q$5:Q$53,MATCH(SingleSite_QSAR1!$A21,Descriptors!$B$5:$B$53,0))</f>
        <v>-1.4559600000000001</v>
      </c>
      <c r="AC21">
        <f>$AC$3*INDEX(Descriptors!R$5:R$53,MATCH(SingleSite_QSAR1!$A21,Descriptors!$B$5:$B$53,0))</f>
        <v>-0.63168000000000002</v>
      </c>
      <c r="AD21">
        <f>$AD$3*INDEX(Descriptors!AC$5:AC$53,MATCH(SingleSite_QSAR1!$A21,Descriptors!$B$5:$B$53,0))</f>
        <v>-1.62</v>
      </c>
    </row>
    <row r="22" spans="1:30" x14ac:dyDescent="0.3">
      <c r="A22" t="s">
        <v>164</v>
      </c>
      <c r="B22" t="s">
        <v>165</v>
      </c>
      <c r="C22" s="44" t="s">
        <v>166</v>
      </c>
      <c r="D22" t="s">
        <v>167</v>
      </c>
      <c r="E22" s="4" t="s">
        <v>421</v>
      </c>
      <c r="G22" s="10">
        <v>15.555555555555555</v>
      </c>
      <c r="H22" t="s">
        <v>159</v>
      </c>
      <c r="I22">
        <v>-1.2875738076726682</v>
      </c>
      <c r="J22" s="10">
        <f t="shared" si="0"/>
        <v>-6.2875738076726684</v>
      </c>
      <c r="L22" s="10">
        <f t="shared" si="3"/>
        <v>-3.790474619399999</v>
      </c>
      <c r="M22">
        <f t="shared" si="1"/>
        <v>1.6200386678027337E-4</v>
      </c>
      <c r="N22">
        <f t="shared" si="2"/>
        <v>4.9520650163970531E-2</v>
      </c>
      <c r="O22" s="10">
        <f t="shared" si="6"/>
        <v>1.1884956039352927</v>
      </c>
      <c r="P22" s="10" t="s">
        <v>126</v>
      </c>
      <c r="R22">
        <f t="shared" si="4"/>
        <v>1.209525380600001</v>
      </c>
      <c r="S22">
        <f>$S$3*INDEX(Descriptors!I$5:I$53,MATCH(SingleSite_QSAR1!$A22,Descriptors!$B$5:$B$53,0))</f>
        <v>9.8531200000000005</v>
      </c>
      <c r="T22">
        <f>$T$3*INDEX(Descriptors!K$5:K$53,MATCH(SingleSite_QSAR1!$A22,Descriptors!$B$5:$B$53,0))</f>
        <v>-3.6684615024</v>
      </c>
      <c r="U22">
        <f>$U$3*INDEX(Descriptors!T$5:T$53,MATCH(SingleSite_QSAR1!$A22,Descriptors!$B$5:$B$53,0))</f>
        <v>-5.528976117</v>
      </c>
      <c r="V22">
        <f>$V$3*INDEX(Descriptors!O$5:O$53,MATCH(SingleSite_QSAR1!$A22,Descriptors!$B$5:$B$53,0))</f>
        <v>-15.934559999999999</v>
      </c>
      <c r="W22">
        <f>$W$3*INDEX(Descriptors!X$5:X$53,MATCH(SingleSite_QSAR1!$A22,Descriptors!$B$5:$B$53,0))</f>
        <v>-8.2136610000000001</v>
      </c>
      <c r="X22">
        <f>$X$3*INDEX(Descriptors!Y$5:Y$53,MATCH(SingleSite_QSAR1!$A22,Descriptors!$B$5:$B$53,0))</f>
        <v>6.6420000000000003</v>
      </c>
      <c r="Y22">
        <f>$Y$3*INDEX(Descriptors!AA$5:AA$53,MATCH(SingleSite_QSAR1!$A22,Descriptors!$B$5:$B$53,0))</f>
        <v>21.908568000000002</v>
      </c>
      <c r="Z22">
        <f>$Z$3*INDEX(Descriptors!AB$5:AB$53,MATCH(SingleSite_QSAR1!$A22,Descriptors!$B$5:$B$53,0))</f>
        <v>-1.6648239999999999</v>
      </c>
      <c r="AA22">
        <f>$AA$3*INDEX(Descriptors!P$5:P$53,MATCH(SingleSite_QSAR1!$A22,Descriptors!$B$5:$B$53,0))</f>
        <v>0.3024</v>
      </c>
      <c r="AB22">
        <f>$AB$3*INDEX(Descriptors!Q$5:Q$53,MATCH(SingleSite_QSAR1!$A22,Descriptors!$B$5:$B$53,0))</f>
        <v>4.4219999999999995E-2</v>
      </c>
      <c r="AC22">
        <f>$AC$3*INDEX(Descriptors!R$5:R$53,MATCH(SingleSite_QSAR1!$A22,Descriptors!$B$5:$B$53,0))</f>
        <v>-0.37130000000000002</v>
      </c>
      <c r="AD22">
        <f>$AD$3*INDEX(Descriptors!AC$5:AC$53,MATCH(SingleSite_QSAR1!$A22,Descriptors!$B$5:$B$53,0))</f>
        <v>0</v>
      </c>
    </row>
    <row r="23" spans="1:30" x14ac:dyDescent="0.3">
      <c r="A23" t="s">
        <v>168</v>
      </c>
      <c r="B23" t="s">
        <v>169</v>
      </c>
      <c r="C23" s="44" t="s">
        <v>166</v>
      </c>
      <c r="D23" s="50" t="s">
        <v>170</v>
      </c>
      <c r="E23" s="4" t="s">
        <v>421</v>
      </c>
      <c r="G23" s="10">
        <v>41.874999999999986</v>
      </c>
      <c r="H23" t="s">
        <v>159</v>
      </c>
      <c r="I23">
        <v>-1.7176431014786564</v>
      </c>
      <c r="J23" s="10">
        <f t="shared" si="0"/>
        <v>-6.7176431014786564</v>
      </c>
      <c r="L23" s="10">
        <f t="shared" si="3"/>
        <v>-3.9799440443999941</v>
      </c>
      <c r="M23">
        <f t="shared" si="1"/>
        <v>1.0472634714344778E-4</v>
      </c>
      <c r="N23">
        <f t="shared" si="2"/>
        <v>7.6604761178651837E-2</v>
      </c>
      <c r="O23" s="10">
        <f t="shared" si="6"/>
        <v>1.8385142682876441</v>
      </c>
      <c r="P23" s="10" t="s">
        <v>126</v>
      </c>
      <c r="R23">
        <f t="shared" si="4"/>
        <v>1.0200559556000059</v>
      </c>
      <c r="S23">
        <f>$S$3*INDEX(Descriptors!I$5:I$53,MATCH(SingleSite_QSAR1!$A23,Descriptors!$B$5:$B$53,0))</f>
        <v>9.8531200000000005</v>
      </c>
      <c r="T23">
        <f>$T$3*INDEX(Descriptors!K$5:K$53,MATCH(SingleSite_QSAR1!$A23,Descriptors!$B$5:$B$53,0))</f>
        <v>-3.6684615024</v>
      </c>
      <c r="U23">
        <f>$U$3*INDEX(Descriptors!T$5:T$53,MATCH(SingleSite_QSAR1!$A23,Descriptors!$B$5:$B$53,0))</f>
        <v>-5.5296045420000004</v>
      </c>
      <c r="V23">
        <f>$V$3*INDEX(Descriptors!O$5:O$53,MATCH(SingleSite_QSAR1!$A23,Descriptors!$B$5:$B$53,0))</f>
        <v>-15.934559999999999</v>
      </c>
      <c r="W23">
        <f>$W$3*INDEX(Descriptors!X$5:X$53,MATCH(SingleSite_QSAR1!$A23,Descriptors!$B$5:$B$53,0))</f>
        <v>-9.489744</v>
      </c>
      <c r="X23">
        <f>$X$3*INDEX(Descriptors!Y$5:Y$53,MATCH(SingleSite_QSAR1!$A23,Descriptors!$B$5:$B$53,0))</f>
        <v>7.4722500000000007</v>
      </c>
      <c r="Y23">
        <f>$Y$3*INDEX(Descriptors!AA$5:AA$53,MATCH(SingleSite_QSAR1!$A23,Descriptors!$B$5:$B$53,0))</f>
        <v>22.165559999999999</v>
      </c>
      <c r="Z23">
        <f>$Z$3*INDEX(Descriptors!AB$5:AB$53,MATCH(SingleSite_QSAR1!$A23,Descriptors!$B$5:$B$53,0))</f>
        <v>-1.6648239999999999</v>
      </c>
      <c r="AA23">
        <f>$AA$3*INDEX(Descriptors!P$5:P$53,MATCH(SingleSite_QSAR1!$A23,Descriptors!$B$5:$B$53,0))</f>
        <v>0.3024</v>
      </c>
      <c r="AB23">
        <f>$AB$3*INDEX(Descriptors!Q$5:Q$53,MATCH(SingleSite_QSAR1!$A23,Descriptors!$B$5:$B$53,0))</f>
        <v>4.4219999999999995E-2</v>
      </c>
      <c r="AC23">
        <f>$AC$3*INDEX(Descriptors!R$5:R$53,MATCH(SingleSite_QSAR1!$A23,Descriptors!$B$5:$B$53,0))</f>
        <v>-0.37130000000000002</v>
      </c>
      <c r="AD23">
        <f>$AD$3*INDEX(Descriptors!AC$5:AC$53,MATCH(SingleSite_QSAR1!$A23,Descriptors!$B$5:$B$53,0))</f>
        <v>0</v>
      </c>
    </row>
    <row r="24" spans="1:30" x14ac:dyDescent="0.3">
      <c r="A24" t="s">
        <v>171</v>
      </c>
      <c r="B24" t="s">
        <v>172</v>
      </c>
      <c r="C24" s="44" t="s">
        <v>173</v>
      </c>
      <c r="D24" t="s">
        <v>174</v>
      </c>
      <c r="E24" s="4" t="s">
        <v>421</v>
      </c>
      <c r="G24" s="10">
        <v>5.5555555555555545</v>
      </c>
      <c r="H24" t="s">
        <v>159</v>
      </c>
      <c r="I24">
        <v>-0.84041577633044884</v>
      </c>
      <c r="J24" s="10">
        <f t="shared" si="0"/>
        <v>-5.8404157763304489</v>
      </c>
      <c r="L24" s="10">
        <f t="shared" si="3"/>
        <v>-3.9570608594000034</v>
      </c>
      <c r="M24">
        <f t="shared" si="1"/>
        <v>1.1039239118472068E-4</v>
      </c>
      <c r="N24">
        <f t="shared" si="2"/>
        <v>7.2672914554520462E-2</v>
      </c>
      <c r="O24" s="10">
        <f t="shared" si="6"/>
        <v>1.7441499493084911</v>
      </c>
      <c r="P24" s="10" t="s">
        <v>126</v>
      </c>
      <c r="R24">
        <f t="shared" si="4"/>
        <v>1.0429391405999966</v>
      </c>
      <c r="S24">
        <f>$S$3*INDEX(Descriptors!I$5:I$53,MATCH(SingleSite_QSAR1!$A24,Descriptors!$B$5:$B$53,0))</f>
        <v>9.8662399999999995</v>
      </c>
      <c r="T24">
        <f>$T$3*INDEX(Descriptors!K$5:K$53,MATCH(SingleSite_QSAR1!$A24,Descriptors!$B$5:$B$53,0))</f>
        <v>-3.6684615024</v>
      </c>
      <c r="U24">
        <f>$U$3*INDEX(Descriptors!T$5:T$53,MATCH(SingleSite_QSAR1!$A24,Descriptors!$B$5:$B$53,0))</f>
        <v>-5.5552143570000005</v>
      </c>
      <c r="V24">
        <f>$V$3*INDEX(Descriptors!O$5:O$53,MATCH(SingleSite_QSAR1!$A24,Descriptors!$B$5:$B$53,0))</f>
        <v>-15.934559999999999</v>
      </c>
      <c r="W24">
        <f>$W$3*INDEX(Descriptors!X$5:X$53,MATCH(SingleSite_QSAR1!$A24,Descriptors!$B$5:$B$53,0))</f>
        <v>-9.6874470000000006</v>
      </c>
      <c r="X24">
        <f>$X$3*INDEX(Descriptors!Y$5:Y$53,MATCH(SingleSite_QSAR1!$A24,Descriptors!$B$5:$B$53,0))</f>
        <v>7.6250159999999996</v>
      </c>
      <c r="Y24">
        <f>$Y$3*INDEX(Descriptors!AA$5:AA$53,MATCH(SingleSite_QSAR1!$A24,Descriptors!$B$5:$B$53,0))</f>
        <v>22.24587</v>
      </c>
      <c r="Z24">
        <f>$Z$3*INDEX(Descriptors!AB$5:AB$53,MATCH(SingleSite_QSAR1!$A24,Descriptors!$B$5:$B$53,0))</f>
        <v>-1.6648239999999999</v>
      </c>
      <c r="AA24">
        <f>$AA$3*INDEX(Descriptors!P$5:P$53,MATCH(SingleSite_QSAR1!$A24,Descriptors!$B$5:$B$53,0))</f>
        <v>0.3024</v>
      </c>
      <c r="AB24">
        <f>$AB$3*INDEX(Descriptors!Q$5:Q$53,MATCH(SingleSite_QSAR1!$A24,Descriptors!$B$5:$B$53,0))</f>
        <v>4.4219999999999995E-2</v>
      </c>
      <c r="AC24">
        <f>$AC$3*INDEX(Descriptors!R$5:R$53,MATCH(SingleSite_QSAR1!$A24,Descriptors!$B$5:$B$53,0))</f>
        <v>-0.37130000000000002</v>
      </c>
      <c r="AD24">
        <f>$AD$3*INDEX(Descriptors!AC$5:AC$53,MATCH(SingleSite_QSAR1!$A24,Descriptors!$B$5:$B$53,0))</f>
        <v>0</v>
      </c>
    </row>
    <row r="25" spans="1:30" x14ac:dyDescent="0.3">
      <c r="A25" t="s">
        <v>175</v>
      </c>
      <c r="B25" t="s">
        <v>176</v>
      </c>
      <c r="C25" s="44" t="s">
        <v>173</v>
      </c>
      <c r="D25" t="s">
        <v>177</v>
      </c>
      <c r="E25" s="4" t="s">
        <v>421</v>
      </c>
      <c r="G25" s="10">
        <v>1.3680555555555554</v>
      </c>
      <c r="H25" t="s">
        <v>159</v>
      </c>
      <c r="I25">
        <v>-0.23179201550009815</v>
      </c>
      <c r="J25" s="10">
        <f t="shared" si="0"/>
        <v>-5.2317920155000985</v>
      </c>
      <c r="L25" s="10">
        <f t="shared" si="3"/>
        <v>-3.811216344399996</v>
      </c>
      <c r="M25">
        <f t="shared" si="1"/>
        <v>1.5444848605901856E-4</v>
      </c>
      <c r="N25">
        <f t="shared" si="2"/>
        <v>5.1943123670184728E-2</v>
      </c>
      <c r="O25" s="10">
        <f t="shared" si="6"/>
        <v>1.2466349680844335</v>
      </c>
      <c r="P25" s="10" t="s">
        <v>126</v>
      </c>
      <c r="R25">
        <f t="shared" si="4"/>
        <v>1.188783655600004</v>
      </c>
      <c r="S25">
        <f>$S$3*INDEX(Descriptors!I$5:I$53,MATCH(SingleSite_QSAR1!$A25,Descriptors!$B$5:$B$53,0))</f>
        <v>9.8793600000000001</v>
      </c>
      <c r="T25">
        <f>$T$3*INDEX(Descriptors!K$5:K$53,MATCH(SingleSite_QSAR1!$A25,Descriptors!$B$5:$B$53,0))</f>
        <v>-3.6684615024</v>
      </c>
      <c r="U25">
        <f>$U$3*INDEX(Descriptors!T$5:T$53,MATCH(SingleSite_QSAR1!$A25,Descriptors!$B$5:$B$53,0))</f>
        <v>-5.2601598420000002</v>
      </c>
      <c r="V25">
        <f>$V$3*INDEX(Descriptors!O$5:O$53,MATCH(SingleSite_QSAR1!$A25,Descriptors!$B$5:$B$53,0))</f>
        <v>-15.934559999999999</v>
      </c>
      <c r="W25">
        <f>$W$3*INDEX(Descriptors!X$5:X$53,MATCH(SingleSite_QSAR1!$A25,Descriptors!$B$5:$B$53,0))</f>
        <v>-10.082853</v>
      </c>
      <c r="X25">
        <f>$X$3*INDEX(Descriptors!Y$5:Y$53,MATCH(SingleSite_QSAR1!$A25,Descriptors!$B$5:$B$53,0))</f>
        <v>7.7777820000000011</v>
      </c>
      <c r="Y25">
        <f>$Y$3*INDEX(Descriptors!AA$5:AA$53,MATCH(SingleSite_QSAR1!$A25,Descriptors!$B$5:$B$53,0))</f>
        <v>22.326180000000001</v>
      </c>
      <c r="Z25">
        <f>$Z$3*INDEX(Descriptors!AB$5:AB$53,MATCH(SingleSite_QSAR1!$A25,Descriptors!$B$5:$B$53,0))</f>
        <v>-1.6648239999999999</v>
      </c>
      <c r="AA25">
        <f>$AA$3*INDEX(Descriptors!P$5:P$53,MATCH(SingleSite_QSAR1!$A25,Descriptors!$B$5:$B$53,0))</f>
        <v>0.3024</v>
      </c>
      <c r="AB25">
        <f>$AB$3*INDEX(Descriptors!Q$5:Q$53,MATCH(SingleSite_QSAR1!$A25,Descriptors!$B$5:$B$53,0))</f>
        <v>4.4219999999999995E-2</v>
      </c>
      <c r="AC25">
        <f>$AC$3*INDEX(Descriptors!R$5:R$53,MATCH(SingleSite_QSAR1!$A25,Descriptors!$B$5:$B$53,0))</f>
        <v>-0.37130000000000002</v>
      </c>
      <c r="AD25">
        <f>$AD$3*INDEX(Descriptors!AC$5:AC$53,MATCH(SingleSite_QSAR1!$A25,Descriptors!$B$5:$B$53,0))</f>
        <v>0</v>
      </c>
    </row>
    <row r="26" spans="1:30" x14ac:dyDescent="0.3">
      <c r="A26" t="s">
        <v>178</v>
      </c>
      <c r="B26" t="s">
        <v>179</v>
      </c>
      <c r="C26" s="44" t="s">
        <v>173</v>
      </c>
      <c r="D26" s="37" t="s">
        <v>125</v>
      </c>
      <c r="E26" t="s">
        <v>416</v>
      </c>
      <c r="G26" s="10">
        <v>10.666666666666664</v>
      </c>
      <c r="H26" t="s">
        <v>126</v>
      </c>
      <c r="I26">
        <v>0.25649423667760762</v>
      </c>
      <c r="J26" s="10">
        <f t="shared" si="0"/>
        <v>-4.7435057633223927</v>
      </c>
      <c r="L26" s="10">
        <f t="shared" si="3"/>
        <v>-3.5911789763999926</v>
      </c>
      <c r="M26">
        <f t="shared" si="1"/>
        <v>2.5634274088661671E-4</v>
      </c>
      <c r="N26">
        <f t="shared" si="2"/>
        <v>3.1296134168998617E-2</v>
      </c>
      <c r="O26" s="10">
        <f t="shared" si="6"/>
        <v>0.75110722005596675</v>
      </c>
      <c r="P26" s="10" t="s">
        <v>126</v>
      </c>
      <c r="R26">
        <f t="shared" si="4"/>
        <v>1.4088210236000074</v>
      </c>
      <c r="S26">
        <f>$S$3*INDEX(Descriptors!I$5:I$53,MATCH(SingleSite_QSAR1!$A26,Descriptors!$B$5:$B$53,0))</f>
        <v>9.8924800000000008</v>
      </c>
      <c r="T26">
        <f>$T$3*INDEX(Descriptors!K$5:K$53,MATCH(SingleSite_QSAR1!$A26,Descriptors!$B$5:$B$53,0))</f>
        <v>-3.6684615024</v>
      </c>
      <c r="U26">
        <f>$U$3*INDEX(Descriptors!T$5:T$53,MATCH(SingleSite_QSAR1!$A26,Descriptors!$B$5:$B$53,0))</f>
        <v>-4.8909124740000003</v>
      </c>
      <c r="V26">
        <f>$V$3*INDEX(Descriptors!O$5:O$53,MATCH(SingleSite_QSAR1!$A26,Descriptors!$B$5:$B$53,0))</f>
        <v>-15.934559999999999</v>
      </c>
      <c r="W26">
        <f>$W$3*INDEX(Descriptors!X$5:X$53,MATCH(SingleSite_QSAR1!$A26,Descriptors!$B$5:$B$53,0))</f>
        <v>-10.478259</v>
      </c>
      <c r="X26">
        <f>$X$3*INDEX(Descriptors!Y$5:Y$53,MATCH(SingleSite_QSAR1!$A26,Descriptors!$B$5:$B$53,0))</f>
        <v>7.9305479999999999</v>
      </c>
      <c r="Y26">
        <f>$Y$3*INDEX(Descriptors!AA$5:AA$53,MATCH(SingleSite_QSAR1!$A26,Descriptors!$B$5:$B$53,0))</f>
        <v>22.406490000000002</v>
      </c>
      <c r="Z26">
        <f>$Z$3*INDEX(Descriptors!AB$5:AB$53,MATCH(SingleSite_QSAR1!$A26,Descriptors!$B$5:$B$53,0))</f>
        <v>-1.6648239999999999</v>
      </c>
      <c r="AA26">
        <f>$AA$3*INDEX(Descriptors!P$5:P$53,MATCH(SingleSite_QSAR1!$A26,Descriptors!$B$5:$B$53,0))</f>
        <v>0.3024</v>
      </c>
      <c r="AB26">
        <f>$AB$3*INDEX(Descriptors!Q$5:Q$53,MATCH(SingleSite_QSAR1!$A26,Descriptors!$B$5:$B$53,0))</f>
        <v>4.4219999999999995E-2</v>
      </c>
      <c r="AC26">
        <f>$AC$3*INDEX(Descriptors!R$5:R$53,MATCH(SingleSite_QSAR1!$A26,Descriptors!$B$5:$B$53,0))</f>
        <v>-0.37130000000000002</v>
      </c>
      <c r="AD26">
        <f>$AD$3*INDEX(Descriptors!AC$5:AC$53,MATCH(SingleSite_QSAR1!$A26,Descriptors!$B$5:$B$53,0))</f>
        <v>0</v>
      </c>
    </row>
    <row r="27" spans="1:30" x14ac:dyDescent="0.3">
      <c r="A27" t="s">
        <v>178</v>
      </c>
      <c r="B27" t="s">
        <v>179</v>
      </c>
      <c r="C27" s="44" t="s">
        <v>173</v>
      </c>
      <c r="D27" s="37" t="s">
        <v>125</v>
      </c>
      <c r="E27" t="s">
        <v>416</v>
      </c>
      <c r="G27" s="10">
        <v>10.186666666666664</v>
      </c>
      <c r="H27" t="s">
        <v>126</v>
      </c>
      <c r="I27">
        <v>0.27649086509386128</v>
      </c>
      <c r="J27" s="10">
        <f t="shared" si="0"/>
        <v>-4.7235091349061387</v>
      </c>
      <c r="L27" s="10">
        <f t="shared" si="3"/>
        <v>-3.5911789763999926</v>
      </c>
      <c r="M27">
        <f t="shared" si="1"/>
        <v>2.5634274088661671E-4</v>
      </c>
      <c r="N27">
        <f t="shared" si="2"/>
        <v>3.1296134168998617E-2</v>
      </c>
      <c r="O27" s="10">
        <f t="shared" si="6"/>
        <v>0.75110722005596675</v>
      </c>
      <c r="P27" s="10" t="s">
        <v>126</v>
      </c>
      <c r="R27">
        <f t="shared" si="4"/>
        <v>1.4088210236000074</v>
      </c>
      <c r="S27">
        <f>$S$3*INDEX(Descriptors!I$5:I$53,MATCH(SingleSite_QSAR1!$A27,Descriptors!$B$5:$B$53,0))</f>
        <v>9.8924800000000008</v>
      </c>
      <c r="T27">
        <f>$T$3*INDEX(Descriptors!K$5:K$53,MATCH(SingleSite_QSAR1!$A27,Descriptors!$B$5:$B$53,0))</f>
        <v>-3.6684615024</v>
      </c>
      <c r="U27">
        <f>$U$3*INDEX(Descriptors!T$5:T$53,MATCH(SingleSite_QSAR1!$A27,Descriptors!$B$5:$B$53,0))</f>
        <v>-4.8909124740000003</v>
      </c>
      <c r="V27">
        <f>$V$3*INDEX(Descriptors!O$5:O$53,MATCH(SingleSite_QSAR1!$A27,Descriptors!$B$5:$B$53,0))</f>
        <v>-15.934559999999999</v>
      </c>
      <c r="W27">
        <f>$W$3*INDEX(Descriptors!X$5:X$53,MATCH(SingleSite_QSAR1!$A27,Descriptors!$B$5:$B$53,0))</f>
        <v>-10.478259</v>
      </c>
      <c r="X27">
        <f>$X$3*INDEX(Descriptors!Y$5:Y$53,MATCH(SingleSite_QSAR1!$A27,Descriptors!$B$5:$B$53,0))</f>
        <v>7.9305479999999999</v>
      </c>
      <c r="Y27">
        <f>$Y$3*INDEX(Descriptors!AA$5:AA$53,MATCH(SingleSite_QSAR1!$A27,Descriptors!$B$5:$B$53,0))</f>
        <v>22.406490000000002</v>
      </c>
      <c r="Z27">
        <f>$Z$3*INDEX(Descriptors!AB$5:AB$53,MATCH(SingleSite_QSAR1!$A27,Descriptors!$B$5:$B$53,0))</f>
        <v>-1.6648239999999999</v>
      </c>
      <c r="AA27">
        <f>$AA$3*INDEX(Descriptors!P$5:P$53,MATCH(SingleSite_QSAR1!$A27,Descriptors!$B$5:$B$53,0))</f>
        <v>0.3024</v>
      </c>
      <c r="AB27">
        <f>$AB$3*INDEX(Descriptors!Q$5:Q$53,MATCH(SingleSite_QSAR1!$A27,Descriptors!$B$5:$B$53,0))</f>
        <v>4.4219999999999995E-2</v>
      </c>
      <c r="AC27">
        <f>$AC$3*INDEX(Descriptors!R$5:R$53,MATCH(SingleSite_QSAR1!$A27,Descriptors!$B$5:$B$53,0))</f>
        <v>-0.37130000000000002</v>
      </c>
      <c r="AD27">
        <f>$AD$3*INDEX(Descriptors!AC$5:AC$53,MATCH(SingleSite_QSAR1!$A27,Descriptors!$B$5:$B$53,0))</f>
        <v>0</v>
      </c>
    </row>
    <row r="28" spans="1:30" x14ac:dyDescent="0.3">
      <c r="A28" t="s">
        <v>180</v>
      </c>
      <c r="B28" t="s">
        <v>181</v>
      </c>
      <c r="C28" s="38" t="s">
        <v>182</v>
      </c>
      <c r="D28" s="41" t="s">
        <v>183</v>
      </c>
      <c r="E28" t="s">
        <v>417</v>
      </c>
      <c r="G28" s="10">
        <v>1.8666666666666667</v>
      </c>
      <c r="H28" t="s">
        <v>159</v>
      </c>
      <c r="I28">
        <v>-0.36675505372029288</v>
      </c>
      <c r="J28" s="10">
        <f t="shared" si="0"/>
        <v>-5.3667550537202926</v>
      </c>
      <c r="L28" s="10">
        <f t="shared" si="3"/>
        <v>-5.2055307517999951</v>
      </c>
      <c r="M28">
        <f t="shared" si="1"/>
        <v>6.2297303399631721E-6</v>
      </c>
      <c r="N28">
        <f t="shared" si="2"/>
        <v>1.2877823556137793</v>
      </c>
      <c r="O28" s="10">
        <f>N28</f>
        <v>1.2877823556137793</v>
      </c>
      <c r="P28" s="10" t="s">
        <v>159</v>
      </c>
      <c r="R28">
        <f t="shared" si="4"/>
        <v>-0.20553075179999514</v>
      </c>
      <c r="S28">
        <f>$S$3*INDEX(Descriptors!I$5:I$53,MATCH(SingleSite_QSAR1!$A28,Descriptors!$B$5:$B$53,0))</f>
        <v>8.8953600000000002</v>
      </c>
      <c r="T28">
        <f>$T$3*INDEX(Descriptors!K$5:K$53,MATCH(SingleSite_QSAR1!$A28,Descriptors!$B$5:$B$53,0))</f>
        <v>-4.6093469867999994</v>
      </c>
      <c r="U28">
        <f>$U$3*INDEX(Descriptors!T$5:T$53,MATCH(SingleSite_QSAR1!$A28,Descriptors!$B$5:$B$53,0))</f>
        <v>-5.497914765</v>
      </c>
      <c r="V28">
        <f>$V$3*INDEX(Descriptors!O$5:O$53,MATCH(SingleSite_QSAR1!$A28,Descriptors!$B$5:$B$53,0))</f>
        <v>-14.439360000000001</v>
      </c>
      <c r="W28">
        <f>$W$3*INDEX(Descriptors!X$5:X$53,MATCH(SingleSite_QSAR1!$A28,Descriptors!$B$5:$B$53,0))</f>
        <v>-10.729880999999999</v>
      </c>
      <c r="X28">
        <f>$X$3*INDEX(Descriptors!Y$5:Y$53,MATCH(SingleSite_QSAR1!$A28,Descriptors!$B$5:$B$53,0))</f>
        <v>8.2294380000000018</v>
      </c>
      <c r="Y28">
        <f>$Y$3*INDEX(Descriptors!AA$5:AA$53,MATCH(SingleSite_QSAR1!$A28,Descriptors!$B$5:$B$53,0))</f>
        <v>21.282150000000001</v>
      </c>
      <c r="Z28">
        <f>$Z$3*INDEX(Descriptors!AB$5:AB$53,MATCH(SingleSite_QSAR1!$A28,Descriptors!$B$5:$B$53,0))</f>
        <v>-1.288896</v>
      </c>
      <c r="AA28">
        <f>$AA$3*INDEX(Descriptors!P$5:P$53,MATCH(SingleSite_QSAR1!$A28,Descriptors!$B$5:$B$53,0))</f>
        <v>-5.8199999999999995E-2</v>
      </c>
      <c r="AB28">
        <f>$AB$3*INDEX(Descriptors!Q$5:Q$53,MATCH(SingleSite_QSAR1!$A28,Descriptors!$B$5:$B$53,0))</f>
        <v>0.48971999999999999</v>
      </c>
      <c r="AC28">
        <f>$AC$3*INDEX(Descriptors!R$5:R$53,MATCH(SingleSite_QSAR1!$A28,Descriptors!$B$5:$B$53,0))</f>
        <v>-0.3196</v>
      </c>
      <c r="AD28">
        <f>$AD$3*INDEX(Descriptors!AC$5:AC$53,MATCH(SingleSite_QSAR1!$A28,Descriptors!$B$5:$B$53,0))</f>
        <v>0</v>
      </c>
    </row>
    <row r="29" spans="1:30" x14ac:dyDescent="0.3">
      <c r="A29" t="s">
        <v>180</v>
      </c>
      <c r="B29" t="s">
        <v>181</v>
      </c>
      <c r="C29" s="38" t="s">
        <v>182</v>
      </c>
      <c r="D29" s="41" t="s">
        <v>183</v>
      </c>
      <c r="E29" t="s">
        <v>417</v>
      </c>
      <c r="G29" s="10">
        <v>15.819709097820345</v>
      </c>
      <c r="H29" t="s">
        <v>159</v>
      </c>
      <c r="I29">
        <v>-1.2948867746047055</v>
      </c>
      <c r="J29" s="10">
        <f t="shared" si="0"/>
        <v>-6.2948867746047057</v>
      </c>
      <c r="L29" s="10">
        <f t="shared" si="3"/>
        <v>-5.2055307517999951</v>
      </c>
      <c r="M29">
        <f t="shared" si="1"/>
        <v>6.2297303399631721E-6</v>
      </c>
      <c r="N29">
        <f t="shared" si="2"/>
        <v>1.2877823556137793</v>
      </c>
      <c r="O29" s="10">
        <f t="shared" ref="O29:O36" si="7">N29</f>
        <v>1.2877823556137793</v>
      </c>
      <c r="P29" s="10" t="s">
        <v>159</v>
      </c>
      <c r="R29">
        <f t="shared" si="4"/>
        <v>-0.20553075179999514</v>
      </c>
      <c r="S29">
        <f>$S$3*INDEX(Descriptors!I$5:I$53,MATCH(SingleSite_QSAR1!$A29,Descriptors!$B$5:$B$53,0))</f>
        <v>8.8953600000000002</v>
      </c>
      <c r="T29">
        <f>$T$3*INDEX(Descriptors!K$5:K$53,MATCH(SingleSite_QSAR1!$A29,Descriptors!$B$5:$B$53,0))</f>
        <v>-4.6093469867999994</v>
      </c>
      <c r="U29">
        <f>$U$3*INDEX(Descriptors!T$5:T$53,MATCH(SingleSite_QSAR1!$A29,Descriptors!$B$5:$B$53,0))</f>
        <v>-5.497914765</v>
      </c>
      <c r="V29">
        <f>$V$3*INDEX(Descriptors!O$5:O$53,MATCH(SingleSite_QSAR1!$A29,Descriptors!$B$5:$B$53,0))</f>
        <v>-14.439360000000001</v>
      </c>
      <c r="W29">
        <f>$W$3*INDEX(Descriptors!X$5:X$53,MATCH(SingleSite_QSAR1!$A29,Descriptors!$B$5:$B$53,0))</f>
        <v>-10.729880999999999</v>
      </c>
      <c r="X29">
        <f>$X$3*INDEX(Descriptors!Y$5:Y$53,MATCH(SingleSite_QSAR1!$A29,Descriptors!$B$5:$B$53,0))</f>
        <v>8.2294380000000018</v>
      </c>
      <c r="Y29">
        <f>$Y$3*INDEX(Descriptors!AA$5:AA$53,MATCH(SingleSite_QSAR1!$A29,Descriptors!$B$5:$B$53,0))</f>
        <v>21.282150000000001</v>
      </c>
      <c r="Z29">
        <f>$Z$3*INDEX(Descriptors!AB$5:AB$53,MATCH(SingleSite_QSAR1!$A29,Descriptors!$B$5:$B$53,0))</f>
        <v>-1.288896</v>
      </c>
      <c r="AA29">
        <f>$AA$3*INDEX(Descriptors!P$5:P$53,MATCH(SingleSite_QSAR1!$A29,Descriptors!$B$5:$B$53,0))</f>
        <v>-5.8199999999999995E-2</v>
      </c>
      <c r="AB29">
        <f>$AB$3*INDEX(Descriptors!Q$5:Q$53,MATCH(SingleSite_QSAR1!$A29,Descriptors!$B$5:$B$53,0))</f>
        <v>0.48971999999999999</v>
      </c>
      <c r="AC29">
        <f>$AC$3*INDEX(Descriptors!R$5:R$53,MATCH(SingleSite_QSAR1!$A29,Descriptors!$B$5:$B$53,0))</f>
        <v>-0.3196</v>
      </c>
      <c r="AD29">
        <f>$AD$3*INDEX(Descriptors!AC$5:AC$53,MATCH(SingleSite_QSAR1!$A29,Descriptors!$B$5:$B$53,0))</f>
        <v>0</v>
      </c>
    </row>
    <row r="30" spans="1:30" x14ac:dyDescent="0.3">
      <c r="A30" t="s">
        <v>224</v>
      </c>
      <c r="B30" t="s">
        <v>225</v>
      </c>
      <c r="C30" t="s">
        <v>226</v>
      </c>
      <c r="D30" s="41" t="s">
        <v>227</v>
      </c>
      <c r="E30" t="s">
        <v>417</v>
      </c>
      <c r="G30" s="10">
        <v>8.4242142655072776</v>
      </c>
      <c r="H30" t="s">
        <v>159</v>
      </c>
      <c r="I30">
        <v>-1.021217685805875</v>
      </c>
      <c r="J30" s="10">
        <f t="shared" si="0"/>
        <v>-6.0212176858058752</v>
      </c>
      <c r="L30" s="10">
        <f t="shared" si="3"/>
        <v>-5.2025170529999958</v>
      </c>
      <c r="M30">
        <f t="shared" si="1"/>
        <v>6.2731106351451093E-6</v>
      </c>
      <c r="N30">
        <f t="shared" si="2"/>
        <v>1.2788769844246222</v>
      </c>
      <c r="O30" s="10">
        <f t="shared" si="7"/>
        <v>1.2788769844246222</v>
      </c>
      <c r="P30" s="10" t="s">
        <v>159</v>
      </c>
      <c r="R30">
        <f t="shared" si="4"/>
        <v>-0.20251705299999578</v>
      </c>
      <c r="S30">
        <f>$S$3*INDEX(Descriptors!I$5:I$53,MATCH(SingleSite_QSAR1!$A30,Descriptors!$B$5:$B$53,0))</f>
        <v>8.96096</v>
      </c>
      <c r="T30">
        <f>$T$3*INDEX(Descriptors!K$5:K$53,MATCH(SingleSite_QSAR1!$A30,Descriptors!$B$5:$B$53,0))</f>
        <v>-4.4656292880000006</v>
      </c>
      <c r="U30">
        <f>$U$3*INDEX(Descriptors!T$5:T$53,MATCH(SingleSite_QSAR1!$A30,Descriptors!$B$5:$B$53,0))</f>
        <v>-5.497914765</v>
      </c>
      <c r="V30">
        <f>$V$3*INDEX(Descriptors!O$5:O$53,MATCH(SingleSite_QSAR1!$A30,Descriptors!$B$5:$B$53,0))</f>
        <v>-15.1656</v>
      </c>
      <c r="W30">
        <f>$W$3*INDEX(Descriptors!X$5:X$53,MATCH(SingleSite_QSAR1!$A30,Descriptors!$B$5:$B$53,0))</f>
        <v>-10.837719</v>
      </c>
      <c r="X30">
        <f>$X$3*INDEX(Descriptors!Y$5:Y$53,MATCH(SingleSite_QSAR1!$A30,Descriptors!$B$5:$B$53,0))</f>
        <v>8.2294380000000018</v>
      </c>
      <c r="Y30">
        <f>$Y$3*INDEX(Descriptors!AA$5:AA$53,MATCH(SingleSite_QSAR1!$A30,Descriptors!$B$5:$B$53,0))</f>
        <v>21.876444000000003</v>
      </c>
      <c r="Z30">
        <f>$Z$3*INDEX(Descriptors!AB$5:AB$53,MATCH(SingleSite_QSAR1!$A30,Descriptors!$B$5:$B$53,0))</f>
        <v>-1.288896</v>
      </c>
      <c r="AA30">
        <f>$AA$3*INDEX(Descriptors!P$5:P$53,MATCH(SingleSite_QSAR1!$A30,Descriptors!$B$5:$B$53,0))</f>
        <v>-7.4999999999999997E-2</v>
      </c>
      <c r="AB30">
        <f>$AB$3*INDEX(Descriptors!Q$5:Q$53,MATCH(SingleSite_QSAR1!$A30,Descriptors!$B$5:$B$53,0))</f>
        <v>0.44506000000000001</v>
      </c>
      <c r="AC30">
        <f>$AC$3*INDEX(Descriptors!R$5:R$53,MATCH(SingleSite_QSAR1!$A30,Descriptors!$B$5:$B$53,0))</f>
        <v>-0.22466</v>
      </c>
      <c r="AD30">
        <f>$AD$3*INDEX(Descriptors!AC$5:AC$53,MATCH(SingleSite_QSAR1!$A30,Descriptors!$B$5:$B$53,0))</f>
        <v>0</v>
      </c>
    </row>
    <row r="31" spans="1:30" x14ac:dyDescent="0.3">
      <c r="A31" t="s">
        <v>184</v>
      </c>
      <c r="B31" t="s">
        <v>185</v>
      </c>
      <c r="C31" s="38" t="s">
        <v>182</v>
      </c>
      <c r="D31" t="s">
        <v>186</v>
      </c>
      <c r="E31" t="s">
        <v>417</v>
      </c>
      <c r="G31">
        <v>4.2122314708695994</v>
      </c>
      <c r="H31" t="s">
        <v>159</v>
      </c>
      <c r="I31">
        <v>-0.72020050998691587</v>
      </c>
      <c r="J31" s="10">
        <f t="shared" si="0"/>
        <v>-5.720200509986916</v>
      </c>
      <c r="L31" s="10">
        <f t="shared" si="3"/>
        <v>-5.2559483647999992</v>
      </c>
      <c r="M31">
        <f t="shared" si="1"/>
        <v>5.5469165879267628E-6</v>
      </c>
      <c r="N31">
        <f t="shared" si="2"/>
        <v>1.4463056519540956</v>
      </c>
      <c r="O31" s="10">
        <f t="shared" si="7"/>
        <v>1.4463056519540956</v>
      </c>
      <c r="P31" s="10" t="s">
        <v>159</v>
      </c>
      <c r="R31">
        <f t="shared" si="4"/>
        <v>-0.25594836479999916</v>
      </c>
      <c r="S31">
        <f>$S$3*INDEX(Descriptors!I$5:I$53,MATCH(SingleSite_QSAR1!$A31,Descriptors!$B$5:$B$53,0))</f>
        <v>8.8953600000000002</v>
      </c>
      <c r="T31">
        <f>$T$3*INDEX(Descriptors!K$5:K$53,MATCH(SingleSite_QSAR1!$A31,Descriptors!$B$5:$B$53,0))</f>
        <v>-4.6093469867999994</v>
      </c>
      <c r="U31">
        <f>$U$3*INDEX(Descriptors!T$5:T$53,MATCH(SingleSite_QSAR1!$A31,Descriptors!$B$5:$B$53,0))</f>
        <v>-5.4991863780000001</v>
      </c>
      <c r="V31">
        <f>$V$3*INDEX(Descriptors!O$5:O$53,MATCH(SingleSite_QSAR1!$A31,Descriptors!$B$5:$B$53,0))</f>
        <v>-14.439360000000001</v>
      </c>
      <c r="W31">
        <f>$W$3*INDEX(Descriptors!X$5:X$53,MATCH(SingleSite_QSAR1!$A31,Descriptors!$B$5:$B$53,0))</f>
        <v>-10.837719</v>
      </c>
      <c r="X31">
        <f>$X$3*INDEX(Descriptors!Y$5:Y$53,MATCH(SingleSite_QSAR1!$A31,Descriptors!$B$5:$B$53,0))</f>
        <v>8.2560060000000011</v>
      </c>
      <c r="Y31">
        <f>$Y$3*INDEX(Descriptors!AA$5:AA$53,MATCH(SingleSite_QSAR1!$A31,Descriptors!$B$5:$B$53,0))</f>
        <v>21.314274000000001</v>
      </c>
      <c r="Z31">
        <f>$Z$3*INDEX(Descriptors!AB$5:AB$53,MATCH(SingleSite_QSAR1!$A31,Descriptors!$B$5:$B$53,0))</f>
        <v>-1.288896</v>
      </c>
      <c r="AA31">
        <f>$AA$3*INDEX(Descriptors!P$5:P$53,MATCH(SingleSite_QSAR1!$A31,Descriptors!$B$5:$B$53,0))</f>
        <v>-5.8199999999999995E-2</v>
      </c>
      <c r="AB31">
        <f>$AB$3*INDEX(Descriptors!Q$5:Q$53,MATCH(SingleSite_QSAR1!$A31,Descriptors!$B$5:$B$53,0))</f>
        <v>0.48971999999999999</v>
      </c>
      <c r="AC31">
        <f>$AC$3*INDEX(Descriptors!R$5:R$53,MATCH(SingleSite_QSAR1!$A31,Descriptors!$B$5:$B$53,0))</f>
        <v>-0.3196</v>
      </c>
      <c r="AD31">
        <f>$AD$3*INDEX(Descriptors!AC$5:AC$53,MATCH(SingleSite_QSAR1!$A31,Descriptors!$B$5:$B$53,0))</f>
        <v>0</v>
      </c>
    </row>
    <row r="32" spans="1:30" x14ac:dyDescent="0.3">
      <c r="A32" t="s">
        <v>184</v>
      </c>
      <c r="B32" t="s">
        <v>185</v>
      </c>
      <c r="C32" s="38" t="s">
        <v>182</v>
      </c>
      <c r="D32" t="s">
        <v>186</v>
      </c>
      <c r="E32" t="s">
        <v>417</v>
      </c>
      <c r="G32">
        <v>10.841269680819993</v>
      </c>
      <c r="H32" t="s">
        <v>159</v>
      </c>
      <c r="I32">
        <v>-1.1307684292341853</v>
      </c>
      <c r="J32" s="10">
        <f t="shared" si="0"/>
        <v>-6.1307684292341857</v>
      </c>
      <c r="L32" s="10">
        <f t="shared" si="3"/>
        <v>-5.2559483647999992</v>
      </c>
      <c r="M32">
        <f t="shared" si="1"/>
        <v>5.5469165879267628E-6</v>
      </c>
      <c r="N32">
        <f t="shared" si="2"/>
        <v>1.4463056519540956</v>
      </c>
      <c r="O32" s="10">
        <f t="shared" si="7"/>
        <v>1.4463056519540956</v>
      </c>
      <c r="P32" s="10" t="s">
        <v>159</v>
      </c>
      <c r="R32">
        <f t="shared" si="4"/>
        <v>-0.25594836479999916</v>
      </c>
      <c r="S32">
        <f>$S$3*INDEX(Descriptors!I$5:I$53,MATCH(SingleSite_QSAR1!$A32,Descriptors!$B$5:$B$53,0))</f>
        <v>8.8953600000000002</v>
      </c>
      <c r="T32">
        <f>$T$3*INDEX(Descriptors!K$5:K$53,MATCH(SingleSite_QSAR1!$A32,Descriptors!$B$5:$B$53,0))</f>
        <v>-4.6093469867999994</v>
      </c>
      <c r="U32">
        <f>$U$3*INDEX(Descriptors!T$5:T$53,MATCH(SingleSite_QSAR1!$A32,Descriptors!$B$5:$B$53,0))</f>
        <v>-5.4991863780000001</v>
      </c>
      <c r="V32">
        <f>$V$3*INDEX(Descriptors!O$5:O$53,MATCH(SingleSite_QSAR1!$A32,Descriptors!$B$5:$B$53,0))</f>
        <v>-14.439360000000001</v>
      </c>
      <c r="W32">
        <f>$W$3*INDEX(Descriptors!X$5:X$53,MATCH(SingleSite_QSAR1!$A32,Descriptors!$B$5:$B$53,0))</f>
        <v>-10.837719</v>
      </c>
      <c r="X32">
        <f>$X$3*INDEX(Descriptors!Y$5:Y$53,MATCH(SingleSite_QSAR1!$A32,Descriptors!$B$5:$B$53,0))</f>
        <v>8.2560060000000011</v>
      </c>
      <c r="Y32">
        <f>$Y$3*INDEX(Descriptors!AA$5:AA$53,MATCH(SingleSite_QSAR1!$A32,Descriptors!$B$5:$B$53,0))</f>
        <v>21.314274000000001</v>
      </c>
      <c r="Z32">
        <f>$Z$3*INDEX(Descriptors!AB$5:AB$53,MATCH(SingleSite_QSAR1!$A32,Descriptors!$B$5:$B$53,0))</f>
        <v>-1.288896</v>
      </c>
      <c r="AA32">
        <f>$AA$3*INDEX(Descriptors!P$5:P$53,MATCH(SingleSite_QSAR1!$A32,Descriptors!$B$5:$B$53,0))</f>
        <v>-5.8199999999999995E-2</v>
      </c>
      <c r="AB32">
        <f>$AB$3*INDEX(Descriptors!Q$5:Q$53,MATCH(SingleSite_QSAR1!$A32,Descriptors!$B$5:$B$53,0))</f>
        <v>0.48971999999999999</v>
      </c>
      <c r="AC32">
        <f>$AC$3*INDEX(Descriptors!R$5:R$53,MATCH(SingleSite_QSAR1!$A32,Descriptors!$B$5:$B$53,0))</f>
        <v>-0.3196</v>
      </c>
      <c r="AD32">
        <f>$AD$3*INDEX(Descriptors!AC$5:AC$53,MATCH(SingleSite_QSAR1!$A32,Descriptors!$B$5:$B$53,0))</f>
        <v>0</v>
      </c>
    </row>
    <row r="33" spans="1:30" x14ac:dyDescent="0.3">
      <c r="A33" t="s">
        <v>187</v>
      </c>
      <c r="B33" t="s">
        <v>188</v>
      </c>
      <c r="C33" s="38" t="s">
        <v>182</v>
      </c>
      <c r="D33" t="s">
        <v>189</v>
      </c>
      <c r="E33" t="s">
        <v>417</v>
      </c>
      <c r="G33" s="10">
        <v>94.486518895825554</v>
      </c>
      <c r="H33" t="s">
        <v>159</v>
      </c>
      <c r="I33">
        <v>-2.0710581302942868</v>
      </c>
      <c r="J33" s="10">
        <f t="shared" si="0"/>
        <v>-7.0710581302942863</v>
      </c>
      <c r="L33" s="10">
        <f t="shared" si="3"/>
        <v>-5.2694041717999989</v>
      </c>
      <c r="M33">
        <f t="shared" si="1"/>
        <v>5.3776908016945376E-6</v>
      </c>
      <c r="N33">
        <f t="shared" si="2"/>
        <v>1.4918181628271492</v>
      </c>
      <c r="O33" s="10">
        <f t="shared" si="7"/>
        <v>1.4918181628271492</v>
      </c>
      <c r="P33" s="10" t="s">
        <v>159</v>
      </c>
      <c r="R33">
        <f t="shared" si="4"/>
        <v>-0.26940417179999887</v>
      </c>
      <c r="S33">
        <f>$S$3*INDEX(Descriptors!I$5:I$53,MATCH(SingleSite_QSAR1!$A33,Descriptors!$B$5:$B$53,0))</f>
        <v>8.8953600000000002</v>
      </c>
      <c r="T33">
        <f>$T$3*INDEX(Descriptors!K$5:K$53,MATCH(SingleSite_QSAR1!$A33,Descriptors!$B$5:$B$53,0))</f>
        <v>-4.6093469867999994</v>
      </c>
      <c r="U33">
        <f>$U$3*INDEX(Descriptors!T$5:T$53,MATCH(SingleSite_QSAR1!$A33,Descriptors!$B$5:$B$53,0))</f>
        <v>-5.5041311850000003</v>
      </c>
      <c r="V33">
        <f>$V$3*INDEX(Descriptors!O$5:O$53,MATCH(SingleSite_QSAR1!$A33,Descriptors!$B$5:$B$53,0))</f>
        <v>-14.439360000000001</v>
      </c>
      <c r="W33">
        <f>$W$3*INDEX(Descriptors!X$5:X$53,MATCH(SingleSite_QSAR1!$A33,Descriptors!$B$5:$B$53,0))</f>
        <v>-10.891637999999999</v>
      </c>
      <c r="X33">
        <f>$X$3*INDEX(Descriptors!Y$5:Y$53,MATCH(SingleSite_QSAR1!$A33,Descriptors!$B$5:$B$53,0))</f>
        <v>8.2692900000000016</v>
      </c>
      <c r="Y33">
        <f>$Y$3*INDEX(Descriptors!AA$5:AA$53,MATCH(SingleSite_QSAR1!$A33,Descriptors!$B$5:$B$53,0))</f>
        <v>21.346398000000001</v>
      </c>
      <c r="Z33">
        <f>$Z$3*INDEX(Descriptors!AB$5:AB$53,MATCH(SingleSite_QSAR1!$A33,Descriptors!$B$5:$B$53,0))</f>
        <v>-1.288896</v>
      </c>
      <c r="AA33">
        <f>$AA$3*INDEX(Descriptors!P$5:P$53,MATCH(SingleSite_QSAR1!$A33,Descriptors!$B$5:$B$53,0))</f>
        <v>-5.8199999999999995E-2</v>
      </c>
      <c r="AB33">
        <f>$AB$3*INDEX(Descriptors!Q$5:Q$53,MATCH(SingleSite_QSAR1!$A33,Descriptors!$B$5:$B$53,0))</f>
        <v>0.48971999999999999</v>
      </c>
      <c r="AC33">
        <f>$AC$3*INDEX(Descriptors!R$5:R$53,MATCH(SingleSite_QSAR1!$A33,Descriptors!$B$5:$B$53,0))</f>
        <v>-0.3196</v>
      </c>
      <c r="AD33">
        <f>$AD$3*INDEX(Descriptors!AC$5:AC$53,MATCH(SingleSite_QSAR1!$A33,Descriptors!$B$5:$B$53,0))</f>
        <v>0</v>
      </c>
    </row>
    <row r="34" spans="1:30" x14ac:dyDescent="0.3">
      <c r="A34" s="2" t="s">
        <v>368</v>
      </c>
      <c r="B34" t="s">
        <v>190</v>
      </c>
      <c r="C34" s="39" t="s">
        <v>191</v>
      </c>
      <c r="D34" s="2" t="s">
        <v>192</v>
      </c>
      <c r="E34" t="s">
        <v>418</v>
      </c>
      <c r="G34" s="10">
        <v>5.9854334657164827</v>
      </c>
      <c r="H34" t="s">
        <v>223</v>
      </c>
      <c r="I34">
        <v>-3.4350767534233011</v>
      </c>
      <c r="J34" s="10">
        <f t="shared" si="0"/>
        <v>-8.4350767534233011</v>
      </c>
      <c r="L34" s="10">
        <f t="shared" si="3"/>
        <v>-5.1730846537999975</v>
      </c>
      <c r="M34">
        <f t="shared" si="1"/>
        <v>6.7129798903761398E-6</v>
      </c>
      <c r="N34">
        <f t="shared" si="2"/>
        <v>1.1950783322824594</v>
      </c>
      <c r="O34" s="10">
        <f t="shared" si="7"/>
        <v>1.1950783322824594</v>
      </c>
      <c r="P34" s="10" t="s">
        <v>159</v>
      </c>
      <c r="R34">
        <f t="shared" si="4"/>
        <v>-0.17308465379999749</v>
      </c>
      <c r="S34">
        <f>$S$3*INDEX(Descriptors!I$5:I$53,MATCH(SingleSite_QSAR1!$A34,Descriptors!$B$5:$B$53,0))</f>
        <v>8.8953600000000002</v>
      </c>
      <c r="T34">
        <f>$T$3*INDEX(Descriptors!K$5:K$53,MATCH(SingleSite_QSAR1!$A34,Descriptors!$B$5:$B$53,0))</f>
        <v>-4.6093469867999994</v>
      </c>
      <c r="U34">
        <f>$U$3*INDEX(Descriptors!T$5:T$53,MATCH(SingleSite_QSAR1!$A34,Descriptors!$B$5:$B$53,0))</f>
        <v>-5.5016246669999997</v>
      </c>
      <c r="V34">
        <f>$V$3*INDEX(Descriptors!O$5:O$53,MATCH(SingleSite_QSAR1!$A34,Descriptors!$B$5:$B$53,0))</f>
        <v>-14.439360000000001</v>
      </c>
      <c r="W34">
        <f>$W$3*INDEX(Descriptors!X$5:X$53,MATCH(SingleSite_QSAR1!$A34,Descriptors!$B$5:$B$53,0))</f>
        <v>-10.873664999999999</v>
      </c>
      <c r="X34">
        <f>$X$3*INDEX(Descriptors!Y$5:Y$53,MATCH(SingleSite_QSAR1!$A34,Descriptors!$B$5:$B$53,0))</f>
        <v>8.3290680000000012</v>
      </c>
      <c r="Y34">
        <f>$Y$3*INDEX(Descriptors!AA$5:AA$53,MATCH(SingleSite_QSAR1!$A34,Descriptors!$B$5:$B$53,0))</f>
        <v>21.362460000000002</v>
      </c>
      <c r="Z34">
        <f>$Z$3*INDEX(Descriptors!AB$5:AB$53,MATCH(SingleSite_QSAR1!$A34,Descriptors!$B$5:$B$53,0))</f>
        <v>-1.288896</v>
      </c>
      <c r="AA34">
        <f>$AA$3*INDEX(Descriptors!P$5:P$53,MATCH(SingleSite_QSAR1!$A34,Descriptors!$B$5:$B$53,0))</f>
        <v>-5.8199999999999995E-2</v>
      </c>
      <c r="AB34">
        <f>$AB$3*INDEX(Descriptors!Q$5:Q$53,MATCH(SingleSite_QSAR1!$A34,Descriptors!$B$5:$B$53,0))</f>
        <v>0.48971999999999999</v>
      </c>
      <c r="AC34">
        <f>$AC$3*INDEX(Descriptors!R$5:R$53,MATCH(SingleSite_QSAR1!$A34,Descriptors!$B$5:$B$53,0))</f>
        <v>-0.3196</v>
      </c>
      <c r="AD34">
        <f>$AD$3*INDEX(Descriptors!AC$5:AC$53,MATCH(SingleSite_QSAR1!$A34,Descriptors!$B$5:$B$53,0))</f>
        <v>0</v>
      </c>
    </row>
    <row r="35" spans="1:30" x14ac:dyDescent="0.3">
      <c r="A35" t="s">
        <v>193</v>
      </c>
      <c r="B35" t="s">
        <v>194</v>
      </c>
      <c r="C35" s="38" t="s">
        <v>191</v>
      </c>
      <c r="D35" t="s">
        <v>195</v>
      </c>
      <c r="E35" t="s">
        <v>418</v>
      </c>
      <c r="G35" s="10">
        <v>346.1724579052443</v>
      </c>
      <c r="H35" t="s">
        <v>159</v>
      </c>
      <c r="I35">
        <v>-2.6349807931083289</v>
      </c>
      <c r="J35" s="10">
        <f t="shared" si="0"/>
        <v>-7.6349807931083289</v>
      </c>
      <c r="L35" s="10">
        <f t="shared" si="3"/>
        <v>-5.3093971027999922</v>
      </c>
      <c r="M35">
        <f t="shared" si="1"/>
        <v>4.904592133119107E-6</v>
      </c>
      <c r="N35">
        <f t="shared" si="2"/>
        <v>1.6357194633704268</v>
      </c>
      <c r="O35" s="10">
        <f t="shared" si="7"/>
        <v>1.6357194633704268</v>
      </c>
      <c r="P35" s="10" t="s">
        <v>159</v>
      </c>
      <c r="R35">
        <f t="shared" si="4"/>
        <v>-0.30939710279999222</v>
      </c>
      <c r="S35">
        <f>$S$3*INDEX(Descriptors!I$5:I$53,MATCH(SingleSite_QSAR1!$A35,Descriptors!$B$5:$B$53,0))</f>
        <v>8.8953600000000002</v>
      </c>
      <c r="T35">
        <f>$T$3*INDEX(Descriptors!K$5:K$53,MATCH(SingleSite_QSAR1!$A35,Descriptors!$B$5:$B$53,0))</f>
        <v>-4.6093469867999994</v>
      </c>
      <c r="U35">
        <f>$U$3*INDEX(Descriptors!T$5:T$53,MATCH(SingleSite_QSAR1!$A35,Descriptors!$B$5:$B$53,0))</f>
        <v>-5.5083881159999999</v>
      </c>
      <c r="V35">
        <f>$V$3*INDEX(Descriptors!O$5:O$53,MATCH(SingleSite_QSAR1!$A35,Descriptors!$B$5:$B$53,0))</f>
        <v>-14.439360000000001</v>
      </c>
      <c r="W35">
        <f>$W$3*INDEX(Descriptors!X$5:X$53,MATCH(SingleSite_QSAR1!$A35,Descriptors!$B$5:$B$53,0))</f>
        <v>-11.107313999999999</v>
      </c>
      <c r="X35">
        <f>$X$3*INDEX(Descriptors!Y$5:Y$53,MATCH(SingleSite_QSAR1!$A35,Descriptors!$B$5:$B$53,0))</f>
        <v>8.368920000000001</v>
      </c>
      <c r="Y35">
        <f>$Y$3*INDEX(Descriptors!AA$5:AA$53,MATCH(SingleSite_QSAR1!$A35,Descriptors!$B$5:$B$53,0))</f>
        <v>21.426708000000001</v>
      </c>
      <c r="Z35">
        <f>$Z$3*INDEX(Descriptors!AB$5:AB$53,MATCH(SingleSite_QSAR1!$A35,Descriptors!$B$5:$B$53,0))</f>
        <v>-1.288896</v>
      </c>
      <c r="AA35">
        <f>$AA$3*INDEX(Descriptors!P$5:P$53,MATCH(SingleSite_QSAR1!$A35,Descriptors!$B$5:$B$53,0))</f>
        <v>-5.8199999999999995E-2</v>
      </c>
      <c r="AB35">
        <f>$AB$3*INDEX(Descriptors!Q$5:Q$53,MATCH(SingleSite_QSAR1!$A35,Descriptors!$B$5:$B$53,0))</f>
        <v>0.48971999999999999</v>
      </c>
      <c r="AC35">
        <f>$AC$3*INDEX(Descriptors!R$5:R$53,MATCH(SingleSite_QSAR1!$A35,Descriptors!$B$5:$B$53,0))</f>
        <v>-0.3196</v>
      </c>
      <c r="AD35">
        <f>$AD$3*INDEX(Descriptors!AC$5:AC$53,MATCH(SingleSite_QSAR1!$A35,Descriptors!$B$5:$B$53,0))</f>
        <v>0</v>
      </c>
    </row>
    <row r="36" spans="1:30" x14ac:dyDescent="0.3">
      <c r="A36" t="s">
        <v>328</v>
      </c>
      <c r="B36" t="s">
        <v>228</v>
      </c>
      <c r="C36" s="38" t="s">
        <v>191</v>
      </c>
      <c r="D36" t="s">
        <v>229</v>
      </c>
      <c r="E36" t="s">
        <v>418</v>
      </c>
      <c r="G36" s="10">
        <v>15.000000000000023</v>
      </c>
      <c r="H36" t="s">
        <v>159</v>
      </c>
      <c r="I36">
        <v>-1.2717795404894361</v>
      </c>
      <c r="J36" s="10">
        <f t="shared" si="0"/>
        <v>-6.2717795404894359</v>
      </c>
      <c r="L36" s="10">
        <f t="shared" si="3"/>
        <v>-5.3107967257999968</v>
      </c>
      <c r="M36">
        <f t="shared" si="1"/>
        <v>4.8888112961576642E-6</v>
      </c>
      <c r="N36">
        <f t="shared" si="2"/>
        <v>1.640999483523055</v>
      </c>
      <c r="O36" s="10">
        <f t="shared" si="7"/>
        <v>1.640999483523055</v>
      </c>
      <c r="P36" s="10" t="s">
        <v>159</v>
      </c>
      <c r="R36">
        <f t="shared" si="4"/>
        <v>-0.31079672579999684</v>
      </c>
      <c r="S36">
        <f>$S$3*INDEX(Descriptors!I$5:I$53,MATCH(SingleSite_QSAR1!$A36,Descriptors!$B$5:$B$53,0))</f>
        <v>8.8953600000000002</v>
      </c>
      <c r="T36">
        <f>$T$3*INDEX(Descriptors!K$5:K$53,MATCH(SingleSite_QSAR1!$A36,Descriptors!$B$5:$B$53,0))</f>
        <v>-4.6093469867999994</v>
      </c>
      <c r="U36">
        <f>$U$3*INDEX(Descriptors!T$5:T$53,MATCH(SingleSite_QSAR1!$A36,Descriptors!$B$5:$B$53,0))</f>
        <v>-5.5032717390000006</v>
      </c>
      <c r="V36">
        <f>$V$3*INDEX(Descriptors!O$5:O$53,MATCH(SingleSite_QSAR1!$A36,Descriptors!$B$5:$B$53,0))</f>
        <v>-14.439360000000001</v>
      </c>
      <c r="W36">
        <f>$W$3*INDEX(Descriptors!X$5:X$53,MATCH(SingleSite_QSAR1!$A36,Descriptors!$B$5:$B$53,0))</f>
        <v>-11.215152</v>
      </c>
      <c r="X36">
        <f>$X$3*INDEX(Descriptors!Y$5:Y$53,MATCH(SingleSite_QSAR1!$A36,Descriptors!$B$5:$B$53,0))</f>
        <v>8.4220560000000013</v>
      </c>
      <c r="Y36">
        <f>$Y$3*INDEX(Descriptors!AA$5:AA$53,MATCH(SingleSite_QSAR1!$A36,Descriptors!$B$5:$B$53,0))</f>
        <v>21.474894000000003</v>
      </c>
      <c r="Z36">
        <f>$Z$3*INDEX(Descriptors!AB$5:AB$53,MATCH(SingleSite_QSAR1!$A36,Descriptors!$B$5:$B$53,0))</f>
        <v>-1.288896</v>
      </c>
      <c r="AA36">
        <f>$AA$3*INDEX(Descriptors!P$5:P$53,MATCH(SingleSite_QSAR1!$A36,Descriptors!$B$5:$B$53,0))</f>
        <v>-5.8199999999999995E-2</v>
      </c>
      <c r="AB36">
        <f>$AB$3*INDEX(Descriptors!Q$5:Q$53,MATCH(SingleSite_QSAR1!$A36,Descriptors!$B$5:$B$53,0))</f>
        <v>0.48971999999999999</v>
      </c>
      <c r="AC36">
        <f>$AC$3*INDEX(Descriptors!R$5:R$53,MATCH(SingleSite_QSAR1!$A36,Descriptors!$B$5:$B$53,0))</f>
        <v>-0.3196</v>
      </c>
      <c r="AD36">
        <f>$AD$3*INDEX(Descriptors!AC$5:AC$53,MATCH(SingleSite_QSAR1!$A36,Descriptors!$B$5:$B$53,0))</f>
        <v>0</v>
      </c>
    </row>
    <row r="37" spans="1:30" x14ac:dyDescent="0.3">
      <c r="D37" s="4"/>
      <c r="E37" s="4"/>
      <c r="F37" s="4"/>
      <c r="I37" t="s">
        <v>334</v>
      </c>
      <c r="M37"/>
      <c r="N37"/>
      <c r="O37"/>
      <c r="P37"/>
    </row>
    <row r="38" spans="1:30" x14ac:dyDescent="0.3">
      <c r="D38" s="4"/>
      <c r="E38" s="4"/>
      <c r="F38" s="4"/>
      <c r="I38" s="13" t="s">
        <v>330</v>
      </c>
      <c r="J38" s="10" t="s">
        <v>370</v>
      </c>
      <c r="L38" s="10" t="s">
        <v>96</v>
      </c>
      <c r="M38"/>
      <c r="N38"/>
      <c r="O38"/>
      <c r="P38"/>
    </row>
    <row r="39" spans="1:30" x14ac:dyDescent="0.3">
      <c r="A39" s="1" t="s">
        <v>196</v>
      </c>
      <c r="J39" s="10" t="s">
        <v>331</v>
      </c>
      <c r="L39" s="10" t="s">
        <v>331</v>
      </c>
      <c r="M39"/>
      <c r="N39"/>
      <c r="O39"/>
      <c r="P39"/>
    </row>
    <row r="40" spans="1:30" x14ac:dyDescent="0.3">
      <c r="A40" t="s">
        <v>197</v>
      </c>
      <c r="B40" t="s">
        <v>198</v>
      </c>
      <c r="C40" s="40" t="s">
        <v>65</v>
      </c>
      <c r="D40" t="s">
        <v>167</v>
      </c>
      <c r="E40" t="s">
        <v>416</v>
      </c>
      <c r="G40" s="10">
        <v>1.3332975403460572</v>
      </c>
      <c r="H40" t="s">
        <v>134</v>
      </c>
      <c r="J40" s="10">
        <v>-2.0622528672676688</v>
      </c>
      <c r="L40" s="10">
        <f>R40-7</f>
        <v>0.63187788516000065</v>
      </c>
      <c r="M40">
        <f t="shared" ref="M40:M73" si="8">10^(L40)</f>
        <v>4.2842803814518815</v>
      </c>
      <c r="N40">
        <f t="shared" ref="N40:N73" si="9">(LN(2)/(M40))/(60*60*24)</f>
        <v>1.8725517701336066E-6</v>
      </c>
      <c r="O40" s="15">
        <f t="shared" ref="O40:O55" si="10">N40*24*60</f>
        <v>2.6964745489923936E-3</v>
      </c>
      <c r="P40" t="s">
        <v>134</v>
      </c>
      <c r="R40">
        <f t="shared" ref="R40:R73" si="11">-2.159+SUM(S40:AD40)</f>
        <v>7.6318778851600007</v>
      </c>
      <c r="S40">
        <f>$S$3*INDEX(Descriptors!I$5:I$53,MATCH(SingleSite_QSAR1!$A40,Descriptors!$B$5:$B$53,0))</f>
        <v>10.92896</v>
      </c>
      <c r="T40">
        <f>$T$3*INDEX(Descriptors!K$5:K$53,MATCH(SingleSite_QSAR1!$A40,Descriptors!$B$5:$B$53,0))</f>
        <v>0.43110900216000003</v>
      </c>
      <c r="U40">
        <f>$U$3*INDEX(Descriptors!T$5:T$53,MATCH(SingleSite_QSAR1!$A40,Descriptors!$B$5:$B$53,0))</f>
        <v>-5.528976117</v>
      </c>
      <c r="V40">
        <f>$V$3*INDEX(Descriptors!O$5:O$53,MATCH(SingleSite_QSAR1!$A40,Descriptors!$B$5:$B$53,0))</f>
        <v>-14.36816</v>
      </c>
      <c r="W40">
        <f>$W$3*INDEX(Descriptors!X$5:X$53,MATCH(SingleSite_QSAR1!$A40,Descriptors!$B$5:$B$53,0))</f>
        <v>-8.2136610000000001</v>
      </c>
      <c r="X40">
        <f>$X$3*INDEX(Descriptors!Y$5:Y$53,MATCH(SingleSite_QSAR1!$A40,Descriptors!$B$5:$B$53,0))</f>
        <v>6.6420000000000003</v>
      </c>
      <c r="Y40">
        <f>$Y$3*INDEX(Descriptors!AA$5:AA$53,MATCH(SingleSite_QSAR1!$A40,Descriptors!$B$5:$B$53,0))</f>
        <v>20.960910000000002</v>
      </c>
      <c r="Z40">
        <f>$Z$3*INDEX(Descriptors!AB$5:AB$53,MATCH(SingleSite_QSAR1!$A40,Descriptors!$B$5:$B$53,0))</f>
        <v>-1.6648239999999999</v>
      </c>
      <c r="AA40">
        <f>$AA$3*INDEX(Descriptors!P$5:P$53,MATCH(SingleSite_QSAR1!$A40,Descriptors!$B$5:$B$53,0))</f>
        <v>2.3469000000000002</v>
      </c>
      <c r="AB40">
        <f>$AB$3*INDEX(Descriptors!Q$5:Q$53,MATCH(SingleSite_QSAR1!$A40,Descriptors!$B$5:$B$53,0))</f>
        <v>-1.56948</v>
      </c>
      <c r="AC40">
        <f>$AC$3*INDEX(Descriptors!R$5:R$53,MATCH(SingleSite_QSAR1!$A40,Descriptors!$B$5:$B$53,0))</f>
        <v>-0.1739</v>
      </c>
      <c r="AD40">
        <f>$AD$3*INDEX(Descriptors!AC$5:AC$53,MATCH(SingleSite_QSAR1!$A40,Descriptors!$B$5:$B$53,0))</f>
        <v>0</v>
      </c>
    </row>
    <row r="41" spans="1:30" x14ac:dyDescent="0.3">
      <c r="A41" t="s">
        <v>197</v>
      </c>
      <c r="B41" t="s">
        <v>198</v>
      </c>
      <c r="C41" s="40" t="s">
        <v>65</v>
      </c>
      <c r="D41" t="s">
        <v>167</v>
      </c>
      <c r="E41" s="2" t="s">
        <v>416</v>
      </c>
      <c r="G41" s="10">
        <v>1.5003185726405739</v>
      </c>
      <c r="H41" t="s">
        <v>134</v>
      </c>
      <c r="J41" s="10">
        <v>-2.1135092748275182</v>
      </c>
      <c r="L41" s="10">
        <f t="shared" ref="L41:L73" si="12">R41-7</f>
        <v>0.63187788516000065</v>
      </c>
      <c r="M41">
        <f t="shared" si="8"/>
        <v>4.2842803814518815</v>
      </c>
      <c r="N41">
        <f t="shared" si="9"/>
        <v>1.8725517701336066E-6</v>
      </c>
      <c r="O41" s="15">
        <f t="shared" si="10"/>
        <v>2.6964745489923936E-3</v>
      </c>
      <c r="P41" t="s">
        <v>134</v>
      </c>
      <c r="R41">
        <f t="shared" si="11"/>
        <v>7.6318778851600007</v>
      </c>
      <c r="S41">
        <f>$S$3*INDEX(Descriptors!I$5:I$53,MATCH(SingleSite_QSAR1!$A41,Descriptors!$B$5:$B$53,0))</f>
        <v>10.92896</v>
      </c>
      <c r="T41">
        <f>$T$3*INDEX(Descriptors!K$5:K$53,MATCH(SingleSite_QSAR1!$A41,Descriptors!$B$5:$B$53,0))</f>
        <v>0.43110900216000003</v>
      </c>
      <c r="U41">
        <f>$U$3*INDEX(Descriptors!T$5:T$53,MATCH(SingleSite_QSAR1!$A41,Descriptors!$B$5:$B$53,0))</f>
        <v>-5.528976117</v>
      </c>
      <c r="V41">
        <f>$V$3*INDEX(Descriptors!O$5:O$53,MATCH(SingleSite_QSAR1!$A41,Descriptors!$B$5:$B$53,0))</f>
        <v>-14.36816</v>
      </c>
      <c r="W41">
        <f>$W$3*INDEX(Descriptors!X$5:X$53,MATCH(SingleSite_QSAR1!$A41,Descriptors!$B$5:$B$53,0))</f>
        <v>-8.2136610000000001</v>
      </c>
      <c r="X41">
        <f>$X$3*INDEX(Descriptors!Y$5:Y$53,MATCH(SingleSite_QSAR1!$A41,Descriptors!$B$5:$B$53,0))</f>
        <v>6.6420000000000003</v>
      </c>
      <c r="Y41">
        <f>$Y$3*INDEX(Descriptors!AA$5:AA$53,MATCH(SingleSite_QSAR1!$A41,Descriptors!$B$5:$B$53,0))</f>
        <v>20.960910000000002</v>
      </c>
      <c r="Z41">
        <f>$Z$3*INDEX(Descriptors!AB$5:AB$53,MATCH(SingleSite_QSAR1!$A41,Descriptors!$B$5:$B$53,0))</f>
        <v>-1.6648239999999999</v>
      </c>
      <c r="AA41">
        <f>$AA$3*INDEX(Descriptors!P$5:P$53,MATCH(SingleSite_QSAR1!$A41,Descriptors!$B$5:$B$53,0))</f>
        <v>2.3469000000000002</v>
      </c>
      <c r="AB41">
        <f>$AB$3*INDEX(Descriptors!Q$5:Q$53,MATCH(SingleSite_QSAR1!$A41,Descriptors!$B$5:$B$53,0))</f>
        <v>-1.56948</v>
      </c>
      <c r="AC41">
        <f>$AC$3*INDEX(Descriptors!R$5:R$53,MATCH(SingleSite_QSAR1!$A41,Descriptors!$B$5:$B$53,0))</f>
        <v>-0.1739</v>
      </c>
      <c r="AD41">
        <f>$AD$3*INDEX(Descriptors!AC$5:AC$53,MATCH(SingleSite_QSAR1!$A41,Descriptors!$B$5:$B$53,0))</f>
        <v>0</v>
      </c>
    </row>
    <row r="42" spans="1:30" x14ac:dyDescent="0.3">
      <c r="A42" s="2" t="s">
        <v>197</v>
      </c>
      <c r="B42" s="2" t="s">
        <v>198</v>
      </c>
      <c r="C42" s="43" t="s">
        <v>65</v>
      </c>
      <c r="D42" s="2" t="s">
        <v>167</v>
      </c>
      <c r="E42" t="s">
        <v>416</v>
      </c>
      <c r="F42" s="2"/>
      <c r="G42" s="10">
        <v>3.5220893321135418</v>
      </c>
      <c r="H42" t="s">
        <v>134</v>
      </c>
      <c r="J42" s="10">
        <v>-2.4841261562883208</v>
      </c>
      <c r="L42" s="10">
        <f t="shared" si="12"/>
        <v>0.63187788516000065</v>
      </c>
      <c r="M42">
        <f t="shared" si="8"/>
        <v>4.2842803814518815</v>
      </c>
      <c r="N42">
        <f t="shared" si="9"/>
        <v>1.8725517701336066E-6</v>
      </c>
      <c r="O42" s="15">
        <f t="shared" si="10"/>
        <v>2.6964745489923936E-3</v>
      </c>
      <c r="P42" t="s">
        <v>134</v>
      </c>
      <c r="R42">
        <f t="shared" si="11"/>
        <v>7.6318778851600007</v>
      </c>
      <c r="S42">
        <f>$S$3*INDEX(Descriptors!I$5:I$53,MATCH(SingleSite_QSAR1!$A42,Descriptors!$B$5:$B$53,0))</f>
        <v>10.92896</v>
      </c>
      <c r="T42">
        <f>$T$3*INDEX(Descriptors!K$5:K$53,MATCH(SingleSite_QSAR1!$A42,Descriptors!$B$5:$B$53,0))</f>
        <v>0.43110900216000003</v>
      </c>
      <c r="U42">
        <f>$U$3*INDEX(Descriptors!T$5:T$53,MATCH(SingleSite_QSAR1!$A42,Descriptors!$B$5:$B$53,0))</f>
        <v>-5.528976117</v>
      </c>
      <c r="V42">
        <f>$V$3*INDEX(Descriptors!O$5:O$53,MATCH(SingleSite_QSAR1!$A42,Descriptors!$B$5:$B$53,0))</f>
        <v>-14.36816</v>
      </c>
      <c r="W42">
        <f>$W$3*INDEX(Descriptors!X$5:X$53,MATCH(SingleSite_QSAR1!$A42,Descriptors!$B$5:$B$53,0))</f>
        <v>-8.2136610000000001</v>
      </c>
      <c r="X42">
        <f>$X$3*INDEX(Descriptors!Y$5:Y$53,MATCH(SingleSite_QSAR1!$A42,Descriptors!$B$5:$B$53,0))</f>
        <v>6.6420000000000003</v>
      </c>
      <c r="Y42">
        <f>$Y$3*INDEX(Descriptors!AA$5:AA$53,MATCH(SingleSite_QSAR1!$A42,Descriptors!$B$5:$B$53,0))</f>
        <v>20.960910000000002</v>
      </c>
      <c r="Z42">
        <f>$Z$3*INDEX(Descriptors!AB$5:AB$53,MATCH(SingleSite_QSAR1!$A42,Descriptors!$B$5:$B$53,0))</f>
        <v>-1.6648239999999999</v>
      </c>
      <c r="AA42">
        <f>$AA$3*INDEX(Descriptors!P$5:P$53,MATCH(SingleSite_QSAR1!$A42,Descriptors!$B$5:$B$53,0))</f>
        <v>2.3469000000000002</v>
      </c>
      <c r="AB42">
        <f>$AB$3*INDEX(Descriptors!Q$5:Q$53,MATCH(SingleSite_QSAR1!$A42,Descriptors!$B$5:$B$53,0))</f>
        <v>-1.56948</v>
      </c>
      <c r="AC42">
        <f>$AC$3*INDEX(Descriptors!R$5:R$53,MATCH(SingleSite_QSAR1!$A42,Descriptors!$B$5:$B$53,0))</f>
        <v>-0.1739</v>
      </c>
      <c r="AD42">
        <f>$AD$3*INDEX(Descriptors!AC$5:AC$53,MATCH(SingleSite_QSAR1!$A42,Descriptors!$B$5:$B$53,0))</f>
        <v>0</v>
      </c>
    </row>
    <row r="43" spans="1:30" x14ac:dyDescent="0.3">
      <c r="A43" t="s">
        <v>199</v>
      </c>
      <c r="B43" t="s">
        <v>200</v>
      </c>
      <c r="C43" s="40" t="s">
        <v>65</v>
      </c>
      <c r="D43" s="50" t="s">
        <v>170</v>
      </c>
      <c r="E43" t="s">
        <v>416</v>
      </c>
      <c r="G43" s="10">
        <v>3.5322820423419121</v>
      </c>
      <c r="H43" t="s">
        <v>134</v>
      </c>
      <c r="J43" s="10">
        <v>-2.4853811627668039</v>
      </c>
      <c r="L43" s="10">
        <f t="shared" si="12"/>
        <v>0.45552846016000093</v>
      </c>
      <c r="M43">
        <f t="shared" si="8"/>
        <v>2.8544895678970623</v>
      </c>
      <c r="N43">
        <f t="shared" si="9"/>
        <v>2.8104978565210543E-6</v>
      </c>
      <c r="O43" s="15">
        <f t="shared" si="10"/>
        <v>4.0471169133903181E-3</v>
      </c>
      <c r="P43" t="s">
        <v>134</v>
      </c>
      <c r="R43">
        <f t="shared" si="11"/>
        <v>7.4555284601600009</v>
      </c>
      <c r="S43">
        <f>$S$3*INDEX(Descriptors!I$5:I$53,MATCH(SingleSite_QSAR1!$A43,Descriptors!$B$5:$B$53,0))</f>
        <v>10.942080000000001</v>
      </c>
      <c r="T43">
        <f>$T$3*INDEX(Descriptors!K$5:K$53,MATCH(SingleSite_QSAR1!$A43,Descriptors!$B$5:$B$53,0))</f>
        <v>0.43110900216000003</v>
      </c>
      <c r="U43">
        <f>$U$3*INDEX(Descriptors!T$5:T$53,MATCH(SingleSite_QSAR1!$A43,Descriptors!$B$5:$B$53,0))</f>
        <v>-5.5296045420000004</v>
      </c>
      <c r="V43">
        <f>$V$3*INDEX(Descriptors!O$5:O$53,MATCH(SingleSite_QSAR1!$A43,Descriptors!$B$5:$B$53,0))</f>
        <v>-14.36816</v>
      </c>
      <c r="W43">
        <f>$W$3*INDEX(Descriptors!X$5:X$53,MATCH(SingleSite_QSAR1!$A43,Descriptors!$B$5:$B$53,0))</f>
        <v>-9.489744</v>
      </c>
      <c r="X43">
        <f>$X$3*INDEX(Descriptors!Y$5:Y$53,MATCH(SingleSite_QSAR1!$A43,Descriptors!$B$5:$B$53,0))</f>
        <v>7.4722500000000007</v>
      </c>
      <c r="Y43">
        <f>$Y$3*INDEX(Descriptors!AA$5:AA$53,MATCH(SingleSite_QSAR1!$A43,Descriptors!$B$5:$B$53,0))</f>
        <v>21.217902000000002</v>
      </c>
      <c r="Z43">
        <f>$Z$3*INDEX(Descriptors!AB$5:AB$53,MATCH(SingleSite_QSAR1!$A43,Descriptors!$B$5:$B$53,0))</f>
        <v>-1.6648239999999999</v>
      </c>
      <c r="AA43">
        <f>$AA$3*INDEX(Descriptors!P$5:P$53,MATCH(SingleSite_QSAR1!$A43,Descriptors!$B$5:$B$53,0))</f>
        <v>2.3469000000000002</v>
      </c>
      <c r="AB43">
        <f>$AB$3*INDEX(Descriptors!Q$5:Q$53,MATCH(SingleSite_QSAR1!$A43,Descriptors!$B$5:$B$53,0))</f>
        <v>-1.56948</v>
      </c>
      <c r="AC43">
        <f>$AC$3*INDEX(Descriptors!R$5:R$53,MATCH(SingleSite_QSAR1!$A43,Descriptors!$B$5:$B$53,0))</f>
        <v>-0.1739</v>
      </c>
      <c r="AD43">
        <f>$AD$3*INDEX(Descriptors!AC$5:AC$53,MATCH(SingleSite_QSAR1!$A43,Descriptors!$B$5:$B$53,0))</f>
        <v>0</v>
      </c>
    </row>
    <row r="44" spans="1:30" x14ac:dyDescent="0.3">
      <c r="A44" t="s">
        <v>199</v>
      </c>
      <c r="B44" t="s">
        <v>200</v>
      </c>
      <c r="C44" s="40" t="s">
        <v>65</v>
      </c>
      <c r="D44" s="50" t="s">
        <v>170</v>
      </c>
      <c r="E44" t="s">
        <v>416</v>
      </c>
      <c r="G44" s="10">
        <v>3.5113838934141106</v>
      </c>
      <c r="H44" t="s">
        <v>134</v>
      </c>
      <c r="J44" s="10">
        <v>-2.4828041020500256</v>
      </c>
      <c r="L44" s="10">
        <f t="shared" si="12"/>
        <v>0.45552846016000093</v>
      </c>
      <c r="M44">
        <f t="shared" si="8"/>
        <v>2.8544895678970623</v>
      </c>
      <c r="N44">
        <f t="shared" si="9"/>
        <v>2.8104978565210543E-6</v>
      </c>
      <c r="O44" s="15">
        <f t="shared" si="10"/>
        <v>4.0471169133903181E-3</v>
      </c>
      <c r="P44" t="s">
        <v>134</v>
      </c>
      <c r="R44">
        <f t="shared" si="11"/>
        <v>7.4555284601600009</v>
      </c>
      <c r="S44">
        <f>$S$3*INDEX(Descriptors!I$5:I$53,MATCH(SingleSite_QSAR1!$A44,Descriptors!$B$5:$B$53,0))</f>
        <v>10.942080000000001</v>
      </c>
      <c r="T44">
        <f>$T$3*INDEX(Descriptors!K$5:K$53,MATCH(SingleSite_QSAR1!$A44,Descriptors!$B$5:$B$53,0))</f>
        <v>0.43110900216000003</v>
      </c>
      <c r="U44">
        <f>$U$3*INDEX(Descriptors!T$5:T$53,MATCH(SingleSite_QSAR1!$A44,Descriptors!$B$5:$B$53,0))</f>
        <v>-5.5296045420000004</v>
      </c>
      <c r="V44">
        <f>$V$3*INDEX(Descriptors!O$5:O$53,MATCH(SingleSite_QSAR1!$A44,Descriptors!$B$5:$B$53,0))</f>
        <v>-14.36816</v>
      </c>
      <c r="W44">
        <f>$W$3*INDEX(Descriptors!X$5:X$53,MATCH(SingleSite_QSAR1!$A44,Descriptors!$B$5:$B$53,0))</f>
        <v>-9.489744</v>
      </c>
      <c r="X44">
        <f>$X$3*INDEX(Descriptors!Y$5:Y$53,MATCH(SingleSite_QSAR1!$A44,Descriptors!$B$5:$B$53,0))</f>
        <v>7.4722500000000007</v>
      </c>
      <c r="Y44">
        <f>$Y$3*INDEX(Descriptors!AA$5:AA$53,MATCH(SingleSite_QSAR1!$A44,Descriptors!$B$5:$B$53,0))</f>
        <v>21.217902000000002</v>
      </c>
      <c r="Z44">
        <f>$Z$3*INDEX(Descriptors!AB$5:AB$53,MATCH(SingleSite_QSAR1!$A44,Descriptors!$B$5:$B$53,0))</f>
        <v>-1.6648239999999999</v>
      </c>
      <c r="AA44">
        <f>$AA$3*INDEX(Descriptors!P$5:P$53,MATCH(SingleSite_QSAR1!$A44,Descriptors!$B$5:$B$53,0))</f>
        <v>2.3469000000000002</v>
      </c>
      <c r="AB44">
        <f>$AB$3*INDEX(Descriptors!Q$5:Q$53,MATCH(SingleSite_QSAR1!$A44,Descriptors!$B$5:$B$53,0))</f>
        <v>-1.56948</v>
      </c>
      <c r="AC44">
        <f>$AC$3*INDEX(Descriptors!R$5:R$53,MATCH(SingleSite_QSAR1!$A44,Descriptors!$B$5:$B$53,0))</f>
        <v>-0.1739</v>
      </c>
      <c r="AD44">
        <f>$AD$3*INDEX(Descriptors!AC$5:AC$53,MATCH(SingleSite_QSAR1!$A44,Descriptors!$B$5:$B$53,0))</f>
        <v>0</v>
      </c>
    </row>
    <row r="45" spans="1:30" x14ac:dyDescent="0.3">
      <c r="A45" t="s">
        <v>199</v>
      </c>
      <c r="B45" t="s">
        <v>200</v>
      </c>
      <c r="C45" s="40" t="s">
        <v>65</v>
      </c>
      <c r="D45" s="50" t="s">
        <v>170</v>
      </c>
      <c r="E45" t="s">
        <v>416</v>
      </c>
      <c r="G45" s="10">
        <v>3.5371245498005921</v>
      </c>
      <c r="H45" t="s">
        <v>134</v>
      </c>
      <c r="J45" s="10">
        <v>-2.4859761418699016</v>
      </c>
      <c r="L45" s="10">
        <f t="shared" si="12"/>
        <v>0.45552846016000093</v>
      </c>
      <c r="M45">
        <f t="shared" si="8"/>
        <v>2.8544895678970623</v>
      </c>
      <c r="N45">
        <f t="shared" si="9"/>
        <v>2.8104978565210543E-6</v>
      </c>
      <c r="O45" s="15">
        <f t="shared" si="10"/>
        <v>4.0471169133903181E-3</v>
      </c>
      <c r="P45" t="s">
        <v>134</v>
      </c>
      <c r="R45">
        <f t="shared" si="11"/>
        <v>7.4555284601600009</v>
      </c>
      <c r="S45">
        <f>$S$3*INDEX(Descriptors!I$5:I$53,MATCH(SingleSite_QSAR1!$A45,Descriptors!$B$5:$B$53,0))</f>
        <v>10.942080000000001</v>
      </c>
      <c r="T45">
        <f>$T$3*INDEX(Descriptors!K$5:K$53,MATCH(SingleSite_QSAR1!$A45,Descriptors!$B$5:$B$53,0))</f>
        <v>0.43110900216000003</v>
      </c>
      <c r="U45">
        <f>$U$3*INDEX(Descriptors!T$5:T$53,MATCH(SingleSite_QSAR1!$A45,Descriptors!$B$5:$B$53,0))</f>
        <v>-5.5296045420000004</v>
      </c>
      <c r="V45">
        <f>$V$3*INDEX(Descriptors!O$5:O$53,MATCH(SingleSite_QSAR1!$A45,Descriptors!$B$5:$B$53,0))</f>
        <v>-14.36816</v>
      </c>
      <c r="W45">
        <f>$W$3*INDEX(Descriptors!X$5:X$53,MATCH(SingleSite_QSAR1!$A45,Descriptors!$B$5:$B$53,0))</f>
        <v>-9.489744</v>
      </c>
      <c r="X45">
        <f>$X$3*INDEX(Descriptors!Y$5:Y$53,MATCH(SingleSite_QSAR1!$A45,Descriptors!$B$5:$B$53,0))</f>
        <v>7.4722500000000007</v>
      </c>
      <c r="Y45">
        <f>$Y$3*INDEX(Descriptors!AA$5:AA$53,MATCH(SingleSite_QSAR1!$A45,Descriptors!$B$5:$B$53,0))</f>
        <v>21.217902000000002</v>
      </c>
      <c r="Z45">
        <f>$Z$3*INDEX(Descriptors!AB$5:AB$53,MATCH(SingleSite_QSAR1!$A45,Descriptors!$B$5:$B$53,0))</f>
        <v>-1.6648239999999999</v>
      </c>
      <c r="AA45">
        <f>$AA$3*INDEX(Descriptors!P$5:P$53,MATCH(SingleSite_QSAR1!$A45,Descriptors!$B$5:$B$53,0))</f>
        <v>2.3469000000000002</v>
      </c>
      <c r="AB45">
        <f>$AB$3*INDEX(Descriptors!Q$5:Q$53,MATCH(SingleSite_QSAR1!$A45,Descriptors!$B$5:$B$53,0))</f>
        <v>-1.56948</v>
      </c>
      <c r="AC45">
        <f>$AC$3*INDEX(Descriptors!R$5:R$53,MATCH(SingleSite_QSAR1!$A45,Descriptors!$B$5:$B$53,0))</f>
        <v>-0.1739</v>
      </c>
      <c r="AD45">
        <f>$AD$3*INDEX(Descriptors!AC$5:AC$53,MATCH(SingleSite_QSAR1!$A45,Descriptors!$B$5:$B$53,0))</f>
        <v>0</v>
      </c>
    </row>
    <row r="46" spans="1:30" x14ac:dyDescent="0.3">
      <c r="A46" t="s">
        <v>369</v>
      </c>
      <c r="B46" t="s">
        <v>201</v>
      </c>
      <c r="C46" s="40" t="s">
        <v>65</v>
      </c>
      <c r="D46" t="s">
        <v>202</v>
      </c>
      <c r="E46" t="s">
        <v>416</v>
      </c>
      <c r="G46" s="10">
        <v>12.802572525581803</v>
      </c>
      <c r="H46" t="s">
        <v>134</v>
      </c>
      <c r="J46" s="10">
        <v>-3.0446230340965115</v>
      </c>
      <c r="L46" s="10">
        <f t="shared" si="12"/>
        <v>0.31541685616000326</v>
      </c>
      <c r="M46">
        <f t="shared" si="8"/>
        <v>2.0673635560303296</v>
      </c>
      <c r="N46">
        <f t="shared" si="9"/>
        <v>3.8805641071863355E-6</v>
      </c>
      <c r="O46" s="15">
        <f t="shared" si="10"/>
        <v>5.5880123143483233E-3</v>
      </c>
      <c r="P46" t="s">
        <v>134</v>
      </c>
      <c r="R46">
        <f t="shared" si="11"/>
        <v>7.3154168561600033</v>
      </c>
      <c r="S46">
        <f>$S$3*INDEX(Descriptors!I$5:I$53,MATCH(SingleSite_QSAR1!$A46,Descriptors!$B$5:$B$53,0))</f>
        <v>10.942080000000001</v>
      </c>
      <c r="T46">
        <f>$T$3*INDEX(Descriptors!K$5:K$53,MATCH(SingleSite_QSAR1!$A46,Descriptors!$B$5:$B$53,0))</f>
        <v>0.43110900216000003</v>
      </c>
      <c r="U46">
        <f>$U$3*INDEX(Descriptors!T$5:T$53,MATCH(SingleSite_QSAR1!$A46,Descriptors!$B$5:$B$53,0))</f>
        <v>-5.536705146000001</v>
      </c>
      <c r="V46">
        <f>$V$3*INDEX(Descriptors!O$5:O$53,MATCH(SingleSite_QSAR1!$A46,Descriptors!$B$5:$B$53,0))</f>
        <v>-14.36816</v>
      </c>
      <c r="W46">
        <f>$W$3*INDEX(Descriptors!X$5:X$53,MATCH(SingleSite_QSAR1!$A46,Descriptors!$B$5:$B$53,0))</f>
        <v>-10.693935</v>
      </c>
      <c r="X46">
        <f>$X$3*INDEX(Descriptors!Y$5:Y$53,MATCH(SingleSite_QSAR1!$A46,Descriptors!$B$5:$B$53,0))</f>
        <v>8.3025000000000002</v>
      </c>
      <c r="Y46">
        <f>$Y$3*INDEX(Descriptors!AA$5:AA$53,MATCH(SingleSite_QSAR1!$A46,Descriptors!$B$5:$B$53,0))</f>
        <v>21.458832000000001</v>
      </c>
      <c r="Z46">
        <f>$Z$3*INDEX(Descriptors!AB$5:AB$53,MATCH(SingleSite_QSAR1!$A46,Descriptors!$B$5:$B$53,0))</f>
        <v>-1.6648239999999999</v>
      </c>
      <c r="AA46">
        <f>$AA$3*INDEX(Descriptors!P$5:P$53,MATCH(SingleSite_QSAR1!$A46,Descriptors!$B$5:$B$53,0))</f>
        <v>2.3469000000000002</v>
      </c>
      <c r="AB46">
        <f>$AB$3*INDEX(Descriptors!Q$5:Q$53,MATCH(SingleSite_QSAR1!$A46,Descriptors!$B$5:$B$53,0))</f>
        <v>-1.56948</v>
      </c>
      <c r="AC46">
        <f>$AC$3*INDEX(Descriptors!R$5:R$53,MATCH(SingleSite_QSAR1!$A46,Descriptors!$B$5:$B$53,0))</f>
        <v>-0.1739</v>
      </c>
      <c r="AD46">
        <f>$AD$3*INDEX(Descriptors!AC$5:AC$53,MATCH(SingleSite_QSAR1!$A46,Descriptors!$B$5:$B$53,0))</f>
        <v>0</v>
      </c>
    </row>
    <row r="47" spans="1:30" x14ac:dyDescent="0.3">
      <c r="A47" t="s">
        <v>230</v>
      </c>
      <c r="B47" t="s">
        <v>203</v>
      </c>
      <c r="C47" s="40" t="s">
        <v>65</v>
      </c>
      <c r="D47" t="s">
        <v>204</v>
      </c>
      <c r="E47" t="s">
        <v>416</v>
      </c>
      <c r="G47" s="10">
        <v>3.3063689208163765</v>
      </c>
      <c r="H47" t="s">
        <v>134</v>
      </c>
      <c r="J47" s="10">
        <v>-2.456677099353088</v>
      </c>
      <c r="L47" s="10">
        <f t="shared" si="12"/>
        <v>0.48244810516000225</v>
      </c>
      <c r="M47">
        <f t="shared" si="8"/>
        <v>3.0370231694252579</v>
      </c>
      <c r="N47">
        <f t="shared" si="9"/>
        <v>2.6415790609706249E-6</v>
      </c>
      <c r="O47" s="15">
        <f t="shared" si="10"/>
        <v>3.8038738477976998E-3</v>
      </c>
      <c r="P47" t="s">
        <v>134</v>
      </c>
      <c r="R47">
        <f t="shared" si="11"/>
        <v>7.4824481051600022</v>
      </c>
      <c r="S47">
        <f>$S$3*INDEX(Descriptors!I$5:I$53,MATCH(SingleSite_QSAR1!$A47,Descriptors!$B$5:$B$53,0))</f>
        <v>10.942080000000001</v>
      </c>
      <c r="T47">
        <f>$T$3*INDEX(Descriptors!K$5:K$53,MATCH(SingleSite_QSAR1!$A47,Descriptors!$B$5:$B$53,0))</f>
        <v>0.43110900216000003</v>
      </c>
      <c r="U47">
        <f>$U$3*INDEX(Descriptors!T$5:T$53,MATCH(SingleSite_QSAR1!$A47,Descriptors!$B$5:$B$53,0))</f>
        <v>-5.5354478970000001</v>
      </c>
      <c r="V47">
        <f>$V$3*INDEX(Descriptors!O$5:O$53,MATCH(SingleSite_QSAR1!$A47,Descriptors!$B$5:$B$53,0))</f>
        <v>-14.36816</v>
      </c>
      <c r="W47">
        <f>$W$3*INDEX(Descriptors!X$5:X$53,MATCH(SingleSite_QSAR1!$A47,Descriptors!$B$5:$B$53,0))</f>
        <v>-9.8312310000000007</v>
      </c>
      <c r="X47">
        <f>$X$3*INDEX(Descriptors!Y$5:Y$53,MATCH(SingleSite_QSAR1!$A47,Descriptors!$B$5:$B$53,0))</f>
        <v>7.7180039999999996</v>
      </c>
      <c r="Y47">
        <f>$Y$3*INDEX(Descriptors!AA$5:AA$53,MATCH(SingleSite_QSAR1!$A47,Descriptors!$B$5:$B$53,0))</f>
        <v>21.346398000000001</v>
      </c>
      <c r="Z47">
        <f>$Z$3*INDEX(Descriptors!AB$5:AB$53,MATCH(SingleSite_QSAR1!$A47,Descriptors!$B$5:$B$53,0))</f>
        <v>-1.6648239999999999</v>
      </c>
      <c r="AA47">
        <f>$AA$3*INDEX(Descriptors!P$5:P$53,MATCH(SingleSite_QSAR1!$A47,Descriptors!$B$5:$B$53,0))</f>
        <v>2.3469000000000002</v>
      </c>
      <c r="AB47">
        <f>$AB$3*INDEX(Descriptors!Q$5:Q$53,MATCH(SingleSite_QSAR1!$A47,Descriptors!$B$5:$B$53,0))</f>
        <v>-1.56948</v>
      </c>
      <c r="AC47">
        <f>$AC$3*INDEX(Descriptors!R$5:R$53,MATCH(SingleSite_QSAR1!$A47,Descriptors!$B$5:$B$53,0))</f>
        <v>-0.1739</v>
      </c>
      <c r="AD47">
        <f>$AD$3*INDEX(Descriptors!AC$5:AC$53,MATCH(SingleSite_QSAR1!$A47,Descriptors!$B$5:$B$53,0))</f>
        <v>0</v>
      </c>
    </row>
    <row r="48" spans="1:30" x14ac:dyDescent="0.3">
      <c r="A48" t="s">
        <v>205</v>
      </c>
      <c r="B48" t="s">
        <v>206</v>
      </c>
      <c r="C48" s="40" t="s">
        <v>65</v>
      </c>
      <c r="D48" t="s">
        <v>207</v>
      </c>
      <c r="E48" s="2" t="s">
        <v>416</v>
      </c>
      <c r="G48" s="10">
        <v>8.8620635430041652</v>
      </c>
      <c r="H48" t="s">
        <v>134</v>
      </c>
      <c r="J48" s="10">
        <v>-2.8848606490351294</v>
      </c>
      <c r="L48" s="10">
        <f t="shared" si="12"/>
        <v>7.9800968660003413E-2</v>
      </c>
      <c r="M48">
        <f t="shared" si="8"/>
        <v>1.2017135791760352</v>
      </c>
      <c r="N48">
        <f t="shared" si="9"/>
        <v>6.6759142536586154E-6</v>
      </c>
      <c r="O48" s="15">
        <f t="shared" si="10"/>
        <v>9.6133165252684054E-3</v>
      </c>
      <c r="P48" t="s">
        <v>134</v>
      </c>
      <c r="R48">
        <f t="shared" si="11"/>
        <v>7.0798009686600034</v>
      </c>
      <c r="S48">
        <f>$S$3*INDEX(Descriptors!I$5:I$53,MATCH(SingleSite_QSAR1!$A48,Descriptors!$B$5:$B$53,0))</f>
        <v>10.9552</v>
      </c>
      <c r="T48">
        <f>$T$3*INDEX(Descriptors!K$5:K$53,MATCH(SingleSite_QSAR1!$A48,Descriptors!$B$5:$B$53,0))</f>
        <v>0.43110900216000003</v>
      </c>
      <c r="U48">
        <f>$U$3*INDEX(Descriptors!T$5:T$53,MATCH(SingleSite_QSAR1!$A48,Descriptors!$B$5:$B$53,0))</f>
        <v>-5.5966000334999997</v>
      </c>
      <c r="V48">
        <f>$V$3*INDEX(Descriptors!O$5:O$53,MATCH(SingleSite_QSAR1!$A48,Descriptors!$B$5:$B$53,0))</f>
        <v>-14.36816</v>
      </c>
      <c r="W48">
        <f>$W$3*INDEX(Descriptors!X$5:X$53,MATCH(SingleSite_QSAR1!$A48,Descriptors!$B$5:$B$53,0))</f>
        <v>-11.970018</v>
      </c>
      <c r="X48">
        <f>$X$3*INDEX(Descriptors!Y$5:Y$53,MATCH(SingleSite_QSAR1!$A48,Descriptors!$B$5:$B$53,0))</f>
        <v>9.1327499999999997</v>
      </c>
      <c r="Y48">
        <f>$Y$3*INDEX(Descriptors!AA$5:AA$53,MATCH(SingleSite_QSAR1!$A48,Descriptors!$B$5:$B$53,0))</f>
        <v>21.715824000000001</v>
      </c>
      <c r="Z48">
        <f>$Z$3*INDEX(Descriptors!AB$5:AB$53,MATCH(SingleSite_QSAR1!$A48,Descriptors!$B$5:$B$53,0))</f>
        <v>-1.6648239999999999</v>
      </c>
      <c r="AA48">
        <f>$AA$3*INDEX(Descriptors!P$5:P$53,MATCH(SingleSite_QSAR1!$A48,Descriptors!$B$5:$B$53,0))</f>
        <v>2.3469000000000002</v>
      </c>
      <c r="AB48">
        <f>$AB$3*INDEX(Descriptors!Q$5:Q$53,MATCH(SingleSite_QSAR1!$A48,Descriptors!$B$5:$B$53,0))</f>
        <v>-1.56948</v>
      </c>
      <c r="AC48">
        <f>$AC$3*INDEX(Descriptors!R$5:R$53,MATCH(SingleSite_QSAR1!$A48,Descriptors!$B$5:$B$53,0))</f>
        <v>-0.1739</v>
      </c>
      <c r="AD48">
        <f>$AD$3*INDEX(Descriptors!AC$5:AC$53,MATCH(SingleSite_QSAR1!$A48,Descriptors!$B$5:$B$53,0))</f>
        <v>0</v>
      </c>
    </row>
    <row r="49" spans="1:30" x14ac:dyDescent="0.3">
      <c r="A49" t="s">
        <v>205</v>
      </c>
      <c r="B49" t="s">
        <v>206</v>
      </c>
      <c r="C49" s="40" t="s">
        <v>65</v>
      </c>
      <c r="D49" t="s">
        <v>207</v>
      </c>
      <c r="E49" t="s">
        <v>416</v>
      </c>
      <c r="G49" s="10">
        <v>8.1990440094623285</v>
      </c>
      <c r="H49" t="s">
        <v>134</v>
      </c>
      <c r="J49" s="10">
        <v>-2.8510890068906436</v>
      </c>
      <c r="L49" s="10">
        <f t="shared" si="12"/>
        <v>7.9800968660003413E-2</v>
      </c>
      <c r="M49">
        <f t="shared" si="8"/>
        <v>1.2017135791760352</v>
      </c>
      <c r="N49">
        <f t="shared" si="9"/>
        <v>6.6759142536586154E-6</v>
      </c>
      <c r="O49" s="15">
        <f t="shared" si="10"/>
        <v>9.6133165252684054E-3</v>
      </c>
      <c r="P49" t="s">
        <v>134</v>
      </c>
      <c r="R49">
        <f t="shared" si="11"/>
        <v>7.0798009686600034</v>
      </c>
      <c r="S49">
        <f>$S$3*INDEX(Descriptors!I$5:I$53,MATCH(SingleSite_QSAR1!$A49,Descriptors!$B$5:$B$53,0))</f>
        <v>10.9552</v>
      </c>
      <c r="T49">
        <f>$T$3*INDEX(Descriptors!K$5:K$53,MATCH(SingleSite_QSAR1!$A49,Descriptors!$B$5:$B$53,0))</f>
        <v>0.43110900216000003</v>
      </c>
      <c r="U49">
        <f>$U$3*INDEX(Descriptors!T$5:T$53,MATCH(SingleSite_QSAR1!$A49,Descriptors!$B$5:$B$53,0))</f>
        <v>-5.5966000334999997</v>
      </c>
      <c r="V49">
        <f>$V$3*INDEX(Descriptors!O$5:O$53,MATCH(SingleSite_QSAR1!$A49,Descriptors!$B$5:$B$53,0))</f>
        <v>-14.36816</v>
      </c>
      <c r="W49">
        <f>$W$3*INDEX(Descriptors!X$5:X$53,MATCH(SingleSite_QSAR1!$A49,Descriptors!$B$5:$B$53,0))</f>
        <v>-11.970018</v>
      </c>
      <c r="X49">
        <f>$X$3*INDEX(Descriptors!Y$5:Y$53,MATCH(SingleSite_QSAR1!$A49,Descriptors!$B$5:$B$53,0))</f>
        <v>9.1327499999999997</v>
      </c>
      <c r="Y49">
        <f>$Y$3*INDEX(Descriptors!AA$5:AA$53,MATCH(SingleSite_QSAR1!$A49,Descriptors!$B$5:$B$53,0))</f>
        <v>21.715824000000001</v>
      </c>
      <c r="Z49">
        <f>$Z$3*INDEX(Descriptors!AB$5:AB$53,MATCH(SingleSite_QSAR1!$A49,Descriptors!$B$5:$B$53,0))</f>
        <v>-1.6648239999999999</v>
      </c>
      <c r="AA49">
        <f>$AA$3*INDEX(Descriptors!P$5:P$53,MATCH(SingleSite_QSAR1!$A49,Descriptors!$B$5:$B$53,0))</f>
        <v>2.3469000000000002</v>
      </c>
      <c r="AB49">
        <f>$AB$3*INDEX(Descriptors!Q$5:Q$53,MATCH(SingleSite_QSAR1!$A49,Descriptors!$B$5:$B$53,0))</f>
        <v>-1.56948</v>
      </c>
      <c r="AC49">
        <f>$AC$3*INDEX(Descriptors!R$5:R$53,MATCH(SingleSite_QSAR1!$A49,Descriptors!$B$5:$B$53,0))</f>
        <v>-0.1739</v>
      </c>
      <c r="AD49">
        <f>$AD$3*INDEX(Descriptors!AC$5:AC$53,MATCH(SingleSite_QSAR1!$A49,Descriptors!$B$5:$B$53,0))</f>
        <v>0</v>
      </c>
    </row>
    <row r="50" spans="1:30" x14ac:dyDescent="0.3">
      <c r="A50" t="s">
        <v>205</v>
      </c>
      <c r="B50" t="s">
        <v>206</v>
      </c>
      <c r="C50" s="40" t="s">
        <v>65</v>
      </c>
      <c r="D50" t="s">
        <v>207</v>
      </c>
      <c r="E50" t="s">
        <v>416</v>
      </c>
      <c r="G50" s="10">
        <v>8.4750521896526045</v>
      </c>
      <c r="H50" t="s">
        <v>134</v>
      </c>
      <c r="J50" s="10">
        <v>-2.86546817062169</v>
      </c>
      <c r="L50" s="10">
        <f t="shared" si="12"/>
        <v>7.9800968660003413E-2</v>
      </c>
      <c r="M50">
        <f t="shared" si="8"/>
        <v>1.2017135791760352</v>
      </c>
      <c r="N50">
        <f t="shared" si="9"/>
        <v>6.6759142536586154E-6</v>
      </c>
      <c r="O50" s="15">
        <f t="shared" si="10"/>
        <v>9.6133165252684054E-3</v>
      </c>
      <c r="P50" t="s">
        <v>134</v>
      </c>
      <c r="R50">
        <f t="shared" si="11"/>
        <v>7.0798009686600034</v>
      </c>
      <c r="S50">
        <f>$S$3*INDEX(Descriptors!I$5:I$53,MATCH(SingleSite_QSAR1!$A50,Descriptors!$B$5:$B$53,0))</f>
        <v>10.9552</v>
      </c>
      <c r="T50">
        <f>$T$3*INDEX(Descriptors!K$5:K$53,MATCH(SingleSite_QSAR1!$A50,Descriptors!$B$5:$B$53,0))</f>
        <v>0.43110900216000003</v>
      </c>
      <c r="U50">
        <f>$U$3*INDEX(Descriptors!T$5:T$53,MATCH(SingleSite_QSAR1!$A50,Descriptors!$B$5:$B$53,0))</f>
        <v>-5.5966000334999997</v>
      </c>
      <c r="V50">
        <f>$V$3*INDEX(Descriptors!O$5:O$53,MATCH(SingleSite_QSAR1!$A50,Descriptors!$B$5:$B$53,0))</f>
        <v>-14.36816</v>
      </c>
      <c r="W50">
        <f>$W$3*INDEX(Descriptors!X$5:X$53,MATCH(SingleSite_QSAR1!$A50,Descriptors!$B$5:$B$53,0))</f>
        <v>-11.970018</v>
      </c>
      <c r="X50">
        <f>$X$3*INDEX(Descriptors!Y$5:Y$53,MATCH(SingleSite_QSAR1!$A50,Descriptors!$B$5:$B$53,0))</f>
        <v>9.1327499999999997</v>
      </c>
      <c r="Y50">
        <f>$Y$3*INDEX(Descriptors!AA$5:AA$53,MATCH(SingleSite_QSAR1!$A50,Descriptors!$B$5:$B$53,0))</f>
        <v>21.715824000000001</v>
      </c>
      <c r="Z50">
        <f>$Z$3*INDEX(Descriptors!AB$5:AB$53,MATCH(SingleSite_QSAR1!$A50,Descriptors!$B$5:$B$53,0))</f>
        <v>-1.6648239999999999</v>
      </c>
      <c r="AA50">
        <f>$AA$3*INDEX(Descriptors!P$5:P$53,MATCH(SingleSite_QSAR1!$A50,Descriptors!$B$5:$B$53,0))</f>
        <v>2.3469000000000002</v>
      </c>
      <c r="AB50">
        <f>$AB$3*INDEX(Descriptors!Q$5:Q$53,MATCH(SingleSite_QSAR1!$A50,Descriptors!$B$5:$B$53,0))</f>
        <v>-1.56948</v>
      </c>
      <c r="AC50">
        <f>$AC$3*INDEX(Descriptors!R$5:R$53,MATCH(SingleSite_QSAR1!$A50,Descriptors!$B$5:$B$53,0))</f>
        <v>-0.1739</v>
      </c>
      <c r="AD50">
        <f>$AD$3*INDEX(Descriptors!AC$5:AC$53,MATCH(SingleSite_QSAR1!$A50,Descriptors!$B$5:$B$53,0))</f>
        <v>0</v>
      </c>
    </row>
    <row r="51" spans="1:30" x14ac:dyDescent="0.3">
      <c r="A51" t="s">
        <v>208</v>
      </c>
      <c r="B51" t="s">
        <v>209</v>
      </c>
      <c r="C51" s="40" t="s">
        <v>65</v>
      </c>
      <c r="D51" t="s">
        <v>210</v>
      </c>
      <c r="E51" t="s">
        <v>416</v>
      </c>
      <c r="G51" s="10">
        <v>15.281843210974506</v>
      </c>
      <c r="H51" t="s">
        <v>138</v>
      </c>
      <c r="J51" s="10">
        <v>-1.3433502785399227</v>
      </c>
      <c r="L51" s="10">
        <f t="shared" si="12"/>
        <v>-0.72718479184000007</v>
      </c>
      <c r="M51">
        <f t="shared" si="8"/>
        <v>0.18741968696082512</v>
      </c>
      <c r="N51">
        <f t="shared" si="9"/>
        <v>4.2805198013767317E-5</v>
      </c>
      <c r="O51" s="15">
        <f t="shared" si="10"/>
        <v>6.1639485139824937E-2</v>
      </c>
      <c r="P51" t="s">
        <v>134</v>
      </c>
      <c r="R51">
        <f t="shared" si="11"/>
        <v>6.2728152081599999</v>
      </c>
      <c r="S51">
        <f>$S$3*INDEX(Descriptors!I$5:I$53,MATCH(SingleSite_QSAR1!$A51,Descriptors!$B$5:$B$53,0))</f>
        <v>10.71904</v>
      </c>
      <c r="T51">
        <f>$T$3*INDEX(Descriptors!K$5:K$53,MATCH(SingleSite_QSAR1!$A51,Descriptors!$B$5:$B$53,0))</f>
        <v>0.43110900216000003</v>
      </c>
      <c r="U51">
        <f>$U$3*INDEX(Descriptors!T$5:T$53,MATCH(SingleSite_QSAR1!$A51,Descriptors!$B$5:$B$53,0))</f>
        <v>-5.2742237940000001</v>
      </c>
      <c r="V51">
        <f>$V$3*INDEX(Descriptors!O$5:O$53,MATCH(SingleSite_QSAR1!$A51,Descriptors!$B$5:$B$53,0))</f>
        <v>-14.36816</v>
      </c>
      <c r="W51">
        <f>$W$3*INDEX(Descriptors!X$5:X$53,MATCH(SingleSite_QSAR1!$A51,Descriptors!$B$5:$B$53,0))</f>
        <v>-11.322989999999999</v>
      </c>
      <c r="X51">
        <f>$X$3*INDEX(Descriptors!Y$5:Y$53,MATCH(SingleSite_QSAR1!$A51,Descriptors!$B$5:$B$53,0))</f>
        <v>8.275932000000001</v>
      </c>
      <c r="Y51">
        <f>$Y$3*INDEX(Descriptors!AA$5:AA$53,MATCH(SingleSite_QSAR1!$A51,Descriptors!$B$5:$B$53,0))</f>
        <v>21.715824000000001</v>
      </c>
      <c r="Z51">
        <f>$Z$3*INDEX(Descriptors!AB$5:AB$53,MATCH(SingleSite_QSAR1!$A51,Descriptors!$B$5:$B$53,0))</f>
        <v>-1.5382359999999999</v>
      </c>
      <c r="AA51">
        <f>$AA$3*INDEX(Descriptors!P$5:P$53,MATCH(SingleSite_QSAR1!$A51,Descriptors!$B$5:$B$53,0))</f>
        <v>2.3469000000000002</v>
      </c>
      <c r="AB51">
        <f>$AB$3*INDEX(Descriptors!Q$5:Q$53,MATCH(SingleSite_QSAR1!$A51,Descriptors!$B$5:$B$53,0))</f>
        <v>-1.56948</v>
      </c>
      <c r="AC51">
        <f>$AC$3*INDEX(Descriptors!R$5:R$53,MATCH(SingleSite_QSAR1!$A51,Descriptors!$B$5:$B$53,0))</f>
        <v>-0.1739</v>
      </c>
      <c r="AD51">
        <f>$AD$3*INDEX(Descriptors!AC$5:AC$53,MATCH(SingleSite_QSAR1!$A51,Descriptors!$B$5:$B$53,0))</f>
        <v>-0.81</v>
      </c>
    </row>
    <row r="52" spans="1:30" x14ac:dyDescent="0.3">
      <c r="A52" t="s">
        <v>211</v>
      </c>
      <c r="B52" t="s">
        <v>212</v>
      </c>
      <c r="C52" s="40" t="s">
        <v>65</v>
      </c>
      <c r="D52" t="s">
        <v>213</v>
      </c>
      <c r="E52" t="s">
        <v>416</v>
      </c>
      <c r="G52" s="10">
        <v>36.972350473510488</v>
      </c>
      <c r="H52" t="s">
        <v>138</v>
      </c>
      <c r="J52" s="10">
        <v>-1.727051600164343</v>
      </c>
      <c r="L52" s="10">
        <f t="shared" si="12"/>
        <v>-0.64869460583999849</v>
      </c>
      <c r="M52">
        <f t="shared" si="8"/>
        <v>0.22454603675791568</v>
      </c>
      <c r="N52">
        <f t="shared" si="9"/>
        <v>3.572780409696362E-5</v>
      </c>
      <c r="O52" s="15">
        <f t="shared" si="10"/>
        <v>5.1448037899627611E-2</v>
      </c>
      <c r="P52" t="s">
        <v>134</v>
      </c>
      <c r="R52">
        <f t="shared" si="11"/>
        <v>6.3513053941600015</v>
      </c>
      <c r="S52">
        <f>$S$3*INDEX(Descriptors!I$5:I$53,MATCH(SingleSite_QSAR1!$A52,Descriptors!$B$5:$B$53,0))</f>
        <v>10.9552</v>
      </c>
      <c r="T52">
        <f>$T$3*INDEX(Descriptors!K$5:K$53,MATCH(SingleSite_QSAR1!$A52,Descriptors!$B$5:$B$53,0))</f>
        <v>0.43110900216000003</v>
      </c>
      <c r="U52">
        <f>$U$3*INDEX(Descriptors!T$5:T$53,MATCH(SingleSite_QSAR1!$A52,Descriptors!$B$5:$B$53,0))</f>
        <v>-5.4755536080000002</v>
      </c>
      <c r="V52">
        <f>$V$3*INDEX(Descriptors!O$5:O$53,MATCH(SingleSite_QSAR1!$A52,Descriptors!$B$5:$B$53,0))</f>
        <v>-14.36816</v>
      </c>
      <c r="W52">
        <f>$W$3*INDEX(Descriptors!X$5:X$53,MATCH(SingleSite_QSAR1!$A52,Descriptors!$B$5:$B$53,0))</f>
        <v>-11.322989999999999</v>
      </c>
      <c r="X52">
        <f>$X$3*INDEX(Descriptors!Y$5:Y$53,MATCH(SingleSite_QSAR1!$A52,Descriptors!$B$5:$B$53,0))</f>
        <v>8.2958580000000008</v>
      </c>
      <c r="Y52">
        <f>$Y$3*INDEX(Descriptors!AA$5:AA$53,MATCH(SingleSite_QSAR1!$A52,Descriptors!$B$5:$B$53,0))</f>
        <v>21.731886000000003</v>
      </c>
      <c r="Z52">
        <f>$Z$3*INDEX(Descriptors!AB$5:AB$53,MATCH(SingleSite_QSAR1!$A52,Descriptors!$B$5:$B$53,0))</f>
        <v>-1.530564</v>
      </c>
      <c r="AA52">
        <f>$AA$3*INDEX(Descriptors!P$5:P$53,MATCH(SingleSite_QSAR1!$A52,Descriptors!$B$5:$B$53,0))</f>
        <v>2.3469000000000002</v>
      </c>
      <c r="AB52">
        <f>$AB$3*INDEX(Descriptors!Q$5:Q$53,MATCH(SingleSite_QSAR1!$A52,Descriptors!$B$5:$B$53,0))</f>
        <v>-1.56948</v>
      </c>
      <c r="AC52">
        <f>$AC$3*INDEX(Descriptors!R$5:R$53,MATCH(SingleSite_QSAR1!$A52,Descriptors!$B$5:$B$53,0))</f>
        <v>-0.1739</v>
      </c>
      <c r="AD52">
        <f>$AD$3*INDEX(Descriptors!AC$5:AC$53,MATCH(SingleSite_QSAR1!$A52,Descriptors!$B$5:$B$53,0))</f>
        <v>-0.81</v>
      </c>
    </row>
    <row r="53" spans="1:30" x14ac:dyDescent="0.3">
      <c r="A53" t="s">
        <v>214</v>
      </c>
      <c r="B53" t="s">
        <v>215</v>
      </c>
      <c r="C53" s="40" t="s">
        <v>65</v>
      </c>
      <c r="D53" t="s">
        <v>216</v>
      </c>
      <c r="E53" t="s">
        <v>416</v>
      </c>
      <c r="G53" s="10">
        <v>49.91569375610792</v>
      </c>
      <c r="H53" t="s">
        <v>138</v>
      </c>
      <c r="J53" s="10">
        <v>-1.8574116505124787</v>
      </c>
      <c r="L53" s="10">
        <f t="shared" si="12"/>
        <v>-0.59406330084000114</v>
      </c>
      <c r="M53">
        <f t="shared" si="8"/>
        <v>0.2546459064940445</v>
      </c>
      <c r="N53">
        <f t="shared" si="9"/>
        <v>3.1504676130436953E-5</v>
      </c>
      <c r="O53" s="15">
        <f t="shared" si="10"/>
        <v>4.5366733627829212E-2</v>
      </c>
      <c r="P53" t="s">
        <v>134</v>
      </c>
      <c r="R53">
        <f t="shared" si="11"/>
        <v>6.4059366991599989</v>
      </c>
      <c r="S53">
        <f>$S$3*INDEX(Descriptors!I$5:I$53,MATCH(SingleSite_QSAR1!$A53,Descriptors!$B$5:$B$53,0))</f>
        <v>10.9552</v>
      </c>
      <c r="T53">
        <f>$T$3*INDEX(Descriptors!K$5:K$53,MATCH(SingleSite_QSAR1!$A53,Descriptors!$B$5:$B$53,0))</f>
        <v>0.43110900216000003</v>
      </c>
      <c r="U53">
        <f>$U$3*INDEX(Descriptors!T$5:T$53,MATCH(SingleSite_QSAR1!$A53,Descriptors!$B$5:$B$53,0))</f>
        <v>-5.4273963030000001</v>
      </c>
      <c r="V53">
        <f>$V$3*INDEX(Descriptors!O$5:O$53,MATCH(SingleSite_QSAR1!$A53,Descriptors!$B$5:$B$53,0))</f>
        <v>-14.36816</v>
      </c>
      <c r="W53">
        <f>$W$3*INDEX(Descriptors!X$5:X$53,MATCH(SingleSite_QSAR1!$A53,Descriptors!$B$5:$B$53,0))</f>
        <v>-11.179205999999999</v>
      </c>
      <c r="X53">
        <f>$X$3*INDEX(Descriptors!Y$5:Y$53,MATCH(SingleSite_QSAR1!$A53,Descriptors!$B$5:$B$53,0))</f>
        <v>8.2227960000000007</v>
      </c>
      <c r="Y53">
        <f>$Y$3*INDEX(Descriptors!AA$5:AA$53,MATCH(SingleSite_QSAR1!$A53,Descriptors!$B$5:$B$53,0))</f>
        <v>21.667638</v>
      </c>
      <c r="Z53">
        <f>$Z$3*INDEX(Descriptors!AB$5:AB$53,MATCH(SingleSite_QSAR1!$A53,Descriptors!$B$5:$B$53,0))</f>
        <v>-1.530564</v>
      </c>
      <c r="AA53">
        <f>$AA$3*INDEX(Descriptors!P$5:P$53,MATCH(SingleSite_QSAR1!$A53,Descriptors!$B$5:$B$53,0))</f>
        <v>2.3469000000000002</v>
      </c>
      <c r="AB53">
        <f>$AB$3*INDEX(Descriptors!Q$5:Q$53,MATCH(SingleSite_QSAR1!$A53,Descriptors!$B$5:$B$53,0))</f>
        <v>-1.56948</v>
      </c>
      <c r="AC53">
        <f>$AC$3*INDEX(Descriptors!R$5:R$53,MATCH(SingleSite_QSAR1!$A53,Descriptors!$B$5:$B$53,0))</f>
        <v>-0.1739</v>
      </c>
      <c r="AD53">
        <f>$AD$3*INDEX(Descriptors!AC$5:AC$53,MATCH(SingleSite_QSAR1!$A53,Descriptors!$B$5:$B$53,0))</f>
        <v>-0.81</v>
      </c>
    </row>
    <row r="54" spans="1:30" x14ac:dyDescent="0.3">
      <c r="A54" t="s">
        <v>217</v>
      </c>
      <c r="B54" t="s">
        <v>218</v>
      </c>
      <c r="C54" s="40" t="s">
        <v>65</v>
      </c>
      <c r="D54" t="s">
        <v>219</v>
      </c>
      <c r="E54" t="s">
        <v>416</v>
      </c>
      <c r="G54" s="10">
        <v>1.0503147525782381</v>
      </c>
      <c r="H54" t="s">
        <v>134</v>
      </c>
      <c r="J54" s="10">
        <v>-1.958645254907297</v>
      </c>
      <c r="L54" s="10">
        <f t="shared" si="12"/>
        <v>-0.6401902208400001</v>
      </c>
      <c r="M54">
        <f t="shared" si="8"/>
        <v>0.2289864473202759</v>
      </c>
      <c r="N54">
        <f t="shared" si="9"/>
        <v>3.5034985283716564E-5</v>
      </c>
      <c r="O54" s="15">
        <f t="shared" si="10"/>
        <v>5.0450378808551848E-2</v>
      </c>
      <c r="P54" t="s">
        <v>134</v>
      </c>
      <c r="R54">
        <f t="shared" si="11"/>
        <v>6.3598097791599999</v>
      </c>
      <c r="S54">
        <f>$S$3*INDEX(Descriptors!I$5:I$53,MATCH(SingleSite_QSAR1!$A54,Descriptors!$B$5:$B$53,0))</f>
        <v>10.9552</v>
      </c>
      <c r="T54">
        <f>$T$3*INDEX(Descriptors!K$5:K$53,MATCH(SingleSite_QSAR1!$A54,Descriptors!$B$5:$B$53,0))</f>
        <v>0.43110900216000003</v>
      </c>
      <c r="U54">
        <f>$U$3*INDEX(Descriptors!T$5:T$53,MATCH(SingleSite_QSAR1!$A54,Descriptors!$B$5:$B$53,0))</f>
        <v>-5.4310192230000007</v>
      </c>
      <c r="V54">
        <f>$V$3*INDEX(Descriptors!O$5:O$53,MATCH(SingleSite_QSAR1!$A54,Descriptors!$B$5:$B$53,0))</f>
        <v>-14.36816</v>
      </c>
      <c r="W54">
        <f>$W$3*INDEX(Descriptors!X$5:X$53,MATCH(SingleSite_QSAR1!$A54,Descriptors!$B$5:$B$53,0))</f>
        <v>-11.287044</v>
      </c>
      <c r="X54">
        <f>$X$3*INDEX(Descriptors!Y$5:Y$53,MATCH(SingleSite_QSAR1!$A54,Descriptors!$B$5:$B$53,0))</f>
        <v>8.2560060000000011</v>
      </c>
      <c r="Y54">
        <f>$Y$3*INDEX(Descriptors!AA$5:AA$53,MATCH(SingleSite_QSAR1!$A54,Descriptors!$B$5:$B$53,0))</f>
        <v>21.699762</v>
      </c>
      <c r="Z54">
        <f>$Z$3*INDEX(Descriptors!AB$5:AB$53,MATCH(SingleSite_QSAR1!$A54,Descriptors!$B$5:$B$53,0))</f>
        <v>-1.530564</v>
      </c>
      <c r="AA54">
        <f>$AA$3*INDEX(Descriptors!P$5:P$53,MATCH(SingleSite_QSAR1!$A54,Descriptors!$B$5:$B$53,0))</f>
        <v>2.3469000000000002</v>
      </c>
      <c r="AB54">
        <f>$AB$3*INDEX(Descriptors!Q$5:Q$53,MATCH(SingleSite_QSAR1!$A54,Descriptors!$B$5:$B$53,0))</f>
        <v>-1.56948</v>
      </c>
      <c r="AC54">
        <f>$AC$3*INDEX(Descriptors!R$5:R$53,MATCH(SingleSite_QSAR1!$A54,Descriptors!$B$5:$B$53,0))</f>
        <v>-0.1739</v>
      </c>
      <c r="AD54">
        <f>$AD$3*INDEX(Descriptors!AC$5:AC$53,MATCH(SingleSite_QSAR1!$A54,Descriptors!$B$5:$B$53,0))</f>
        <v>-0.81</v>
      </c>
    </row>
    <row r="55" spans="1:30" x14ac:dyDescent="0.3">
      <c r="A55" t="s">
        <v>220</v>
      </c>
      <c r="B55" t="s">
        <v>221</v>
      </c>
      <c r="C55" s="40" t="s">
        <v>65</v>
      </c>
      <c r="D55" t="s">
        <v>222</v>
      </c>
      <c r="E55" t="s">
        <v>416</v>
      </c>
      <c r="G55" s="10">
        <v>38.042845054468309</v>
      </c>
      <c r="H55" t="s">
        <v>138</v>
      </c>
      <c r="J55" s="10">
        <v>-1.739447527379359</v>
      </c>
      <c r="L55" s="10">
        <f t="shared" si="12"/>
        <v>-0.62891971684000136</v>
      </c>
      <c r="M55">
        <f t="shared" si="8"/>
        <v>0.23500672113186855</v>
      </c>
      <c r="N55">
        <f t="shared" si="9"/>
        <v>3.4137478168272232E-5</v>
      </c>
      <c r="O55" s="15">
        <f t="shared" si="10"/>
        <v>4.9157968562312013E-2</v>
      </c>
      <c r="P55" t="s">
        <v>134</v>
      </c>
      <c r="R55">
        <f t="shared" si="11"/>
        <v>6.3710802831599986</v>
      </c>
      <c r="S55">
        <f>$S$3*INDEX(Descriptors!I$5:I$53,MATCH(SingleSite_QSAR1!$A55,Descriptors!$B$5:$B$53,0))</f>
        <v>10.9552</v>
      </c>
      <c r="T55">
        <f>$T$3*INDEX(Descriptors!K$5:K$53,MATCH(SingleSite_QSAR1!$A55,Descriptors!$B$5:$B$53,0))</f>
        <v>0.43110900216000003</v>
      </c>
      <c r="U55">
        <f>$U$3*INDEX(Descriptors!T$5:T$53,MATCH(SingleSite_QSAR1!$A55,Descriptors!$B$5:$B$53,0))</f>
        <v>-5.4661727190000002</v>
      </c>
      <c r="V55">
        <f>$V$3*INDEX(Descriptors!O$5:O$53,MATCH(SingleSite_QSAR1!$A55,Descriptors!$B$5:$B$53,0))</f>
        <v>-14.36816</v>
      </c>
      <c r="W55">
        <f>$W$3*INDEX(Descriptors!X$5:X$53,MATCH(SingleSite_QSAR1!$A55,Descriptors!$B$5:$B$53,0))</f>
        <v>-11.251097999999999</v>
      </c>
      <c r="X55">
        <f>$X$3*INDEX(Descriptors!Y$5:Y$53,MATCH(SingleSite_QSAR1!$A55,Descriptors!$B$5:$B$53,0))</f>
        <v>8.2626480000000004</v>
      </c>
      <c r="Y55">
        <f>$Y$3*INDEX(Descriptors!AA$5:AA$53,MATCH(SingleSite_QSAR1!$A55,Descriptors!$B$5:$B$53,0))</f>
        <v>21.699762</v>
      </c>
      <c r="Z55">
        <f>$Z$3*INDEX(Descriptors!AB$5:AB$53,MATCH(SingleSite_QSAR1!$A55,Descriptors!$B$5:$B$53,0))</f>
        <v>-1.5267280000000001</v>
      </c>
      <c r="AA55">
        <f>$AA$3*INDEX(Descriptors!P$5:P$53,MATCH(SingleSite_QSAR1!$A55,Descriptors!$B$5:$B$53,0))</f>
        <v>2.3469000000000002</v>
      </c>
      <c r="AB55">
        <f>$AB$3*INDEX(Descriptors!Q$5:Q$53,MATCH(SingleSite_QSAR1!$A55,Descriptors!$B$5:$B$53,0))</f>
        <v>-1.56948</v>
      </c>
      <c r="AC55">
        <f>$AC$3*INDEX(Descriptors!R$5:R$53,MATCH(SingleSite_QSAR1!$A55,Descriptors!$B$5:$B$53,0))</f>
        <v>-0.1739</v>
      </c>
      <c r="AD55">
        <f>$AD$3*INDEX(Descriptors!AC$5:AC$53,MATCH(SingleSite_QSAR1!$A55,Descriptors!$B$5:$B$53,0))</f>
        <v>-0.81</v>
      </c>
    </row>
    <row r="56" spans="1:30" x14ac:dyDescent="0.3">
      <c r="A56" t="s">
        <v>180</v>
      </c>
      <c r="B56" t="s">
        <v>181</v>
      </c>
      <c r="C56" s="38" t="s">
        <v>182</v>
      </c>
      <c r="D56" s="41" t="s">
        <v>183</v>
      </c>
      <c r="E56" t="s">
        <v>417</v>
      </c>
      <c r="G56" s="10">
        <v>1.5791666666666657</v>
      </c>
      <c r="H56" t="s">
        <v>159</v>
      </c>
      <c r="J56" s="10">
        <v>-5.2941162496902212</v>
      </c>
      <c r="L56" s="10">
        <f t="shared" si="12"/>
        <v>-7.2055307517999951</v>
      </c>
      <c r="M56">
        <f t="shared" si="8"/>
        <v>6.2297303399631686E-8</v>
      </c>
      <c r="N56">
        <f t="shared" si="9"/>
        <v>128.77823556137798</v>
      </c>
      <c r="O56" s="10">
        <f>N56/365</f>
        <v>0.35281708372980269</v>
      </c>
      <c r="P56" s="10" t="s">
        <v>223</v>
      </c>
      <c r="R56">
        <f t="shared" si="11"/>
        <v>-0.20553075179999514</v>
      </c>
      <c r="S56">
        <f>$S$3*INDEX(Descriptors!I$5:I$53,MATCH(SingleSite_QSAR1!$A56,Descriptors!$B$5:$B$53,0))</f>
        <v>8.8953600000000002</v>
      </c>
      <c r="T56">
        <f>$T$3*INDEX(Descriptors!K$5:K$53,MATCH(SingleSite_QSAR1!$A56,Descriptors!$B$5:$B$53,0))</f>
        <v>-4.6093469867999994</v>
      </c>
      <c r="U56">
        <f>$U$3*INDEX(Descriptors!T$5:T$53,MATCH(SingleSite_QSAR1!$A56,Descriptors!$B$5:$B$53,0))</f>
        <v>-5.497914765</v>
      </c>
      <c r="V56">
        <f>$V$3*INDEX(Descriptors!O$5:O$53,MATCH(SingleSite_QSAR1!$A56,Descriptors!$B$5:$B$53,0))</f>
        <v>-14.439360000000001</v>
      </c>
      <c r="W56">
        <f>$W$3*INDEX(Descriptors!X$5:X$53,MATCH(SingleSite_QSAR1!$A56,Descriptors!$B$5:$B$53,0))</f>
        <v>-10.729880999999999</v>
      </c>
      <c r="X56">
        <f>$X$3*INDEX(Descriptors!Y$5:Y$53,MATCH(SingleSite_QSAR1!$A56,Descriptors!$B$5:$B$53,0))</f>
        <v>8.2294380000000018</v>
      </c>
      <c r="Y56">
        <f>$Y$3*INDEX(Descriptors!AA$5:AA$53,MATCH(SingleSite_QSAR1!$A56,Descriptors!$B$5:$B$53,0))</f>
        <v>21.282150000000001</v>
      </c>
      <c r="Z56">
        <f>$Z$3*INDEX(Descriptors!AB$5:AB$53,MATCH(SingleSite_QSAR1!$A56,Descriptors!$B$5:$B$53,0))</f>
        <v>-1.288896</v>
      </c>
      <c r="AA56">
        <f>$AA$3*INDEX(Descriptors!P$5:P$53,MATCH(SingleSite_QSAR1!$A56,Descriptors!$B$5:$B$53,0))</f>
        <v>-5.8199999999999995E-2</v>
      </c>
      <c r="AB56">
        <f>$AB$3*INDEX(Descriptors!Q$5:Q$53,MATCH(SingleSite_QSAR1!$A56,Descriptors!$B$5:$B$53,0))</f>
        <v>0.48971999999999999</v>
      </c>
      <c r="AC56">
        <f>$AC$3*INDEX(Descriptors!R$5:R$53,MATCH(SingleSite_QSAR1!$A56,Descriptors!$B$5:$B$53,0))</f>
        <v>-0.3196</v>
      </c>
      <c r="AD56">
        <f>$AD$3*INDEX(Descriptors!AC$5:AC$53,MATCH(SingleSite_QSAR1!$A56,Descriptors!$B$5:$B$53,0))</f>
        <v>0</v>
      </c>
    </row>
    <row r="57" spans="1:30" x14ac:dyDescent="0.3">
      <c r="A57" t="s">
        <v>180</v>
      </c>
      <c r="B57" t="s">
        <v>181</v>
      </c>
      <c r="C57" s="38" t="s">
        <v>182</v>
      </c>
      <c r="D57" s="41" t="s">
        <v>183</v>
      </c>
      <c r="E57" t="s">
        <v>417</v>
      </c>
      <c r="G57" s="10">
        <v>8.9161285579985741</v>
      </c>
      <c r="H57" t="s">
        <v>159</v>
      </c>
      <c r="J57" s="10">
        <v>-6.0458646032010028</v>
      </c>
      <c r="L57" s="10">
        <f t="shared" si="12"/>
        <v>-7.2055307517999951</v>
      </c>
      <c r="M57">
        <f t="shared" si="8"/>
        <v>6.2297303399631686E-8</v>
      </c>
      <c r="N57">
        <f t="shared" si="9"/>
        <v>128.77823556137798</v>
      </c>
      <c r="O57" s="10">
        <f t="shared" ref="O57:O64" si="13">N57/365</f>
        <v>0.35281708372980269</v>
      </c>
      <c r="P57" s="10" t="s">
        <v>223</v>
      </c>
      <c r="R57">
        <f t="shared" si="11"/>
        <v>-0.20553075179999514</v>
      </c>
      <c r="S57">
        <f>$S$3*INDEX(Descriptors!I$5:I$53,MATCH(SingleSite_QSAR1!$A57,Descriptors!$B$5:$B$53,0))</f>
        <v>8.8953600000000002</v>
      </c>
      <c r="T57">
        <f>$T$3*INDEX(Descriptors!K$5:K$53,MATCH(SingleSite_QSAR1!$A57,Descriptors!$B$5:$B$53,0))</f>
        <v>-4.6093469867999994</v>
      </c>
      <c r="U57">
        <f>$U$3*INDEX(Descriptors!T$5:T$53,MATCH(SingleSite_QSAR1!$A57,Descriptors!$B$5:$B$53,0))</f>
        <v>-5.497914765</v>
      </c>
      <c r="V57">
        <f>$V$3*INDEX(Descriptors!O$5:O$53,MATCH(SingleSite_QSAR1!$A57,Descriptors!$B$5:$B$53,0))</f>
        <v>-14.439360000000001</v>
      </c>
      <c r="W57">
        <f>$W$3*INDEX(Descriptors!X$5:X$53,MATCH(SingleSite_QSAR1!$A57,Descriptors!$B$5:$B$53,0))</f>
        <v>-10.729880999999999</v>
      </c>
      <c r="X57">
        <f>$X$3*INDEX(Descriptors!Y$5:Y$53,MATCH(SingleSite_QSAR1!$A57,Descriptors!$B$5:$B$53,0))</f>
        <v>8.2294380000000018</v>
      </c>
      <c r="Y57">
        <f>$Y$3*INDEX(Descriptors!AA$5:AA$53,MATCH(SingleSite_QSAR1!$A57,Descriptors!$B$5:$B$53,0))</f>
        <v>21.282150000000001</v>
      </c>
      <c r="Z57">
        <f>$Z$3*INDEX(Descriptors!AB$5:AB$53,MATCH(SingleSite_QSAR1!$A57,Descriptors!$B$5:$B$53,0))</f>
        <v>-1.288896</v>
      </c>
      <c r="AA57">
        <f>$AA$3*INDEX(Descriptors!P$5:P$53,MATCH(SingleSite_QSAR1!$A57,Descriptors!$B$5:$B$53,0))</f>
        <v>-5.8199999999999995E-2</v>
      </c>
      <c r="AB57">
        <f>$AB$3*INDEX(Descriptors!Q$5:Q$53,MATCH(SingleSite_QSAR1!$A57,Descriptors!$B$5:$B$53,0))</f>
        <v>0.48971999999999999</v>
      </c>
      <c r="AC57">
        <f>$AC$3*INDEX(Descriptors!R$5:R$53,MATCH(SingleSite_QSAR1!$A57,Descriptors!$B$5:$B$53,0))</f>
        <v>-0.3196</v>
      </c>
      <c r="AD57">
        <f>$AD$3*INDEX(Descriptors!AC$5:AC$53,MATCH(SingleSite_QSAR1!$A57,Descriptors!$B$5:$B$53,0))</f>
        <v>0</v>
      </c>
    </row>
    <row r="58" spans="1:30" x14ac:dyDescent="0.3">
      <c r="A58" t="s">
        <v>224</v>
      </c>
      <c r="B58" t="s">
        <v>225</v>
      </c>
      <c r="C58" t="s">
        <v>226</v>
      </c>
      <c r="D58" s="41" t="s">
        <v>227</v>
      </c>
      <c r="E58" t="s">
        <v>417</v>
      </c>
      <c r="G58" s="10">
        <v>10.390045537796521</v>
      </c>
      <c r="H58" t="s">
        <v>159</v>
      </c>
      <c r="J58" s="10">
        <v>-6.1123057324337049</v>
      </c>
      <c r="L58" s="10">
        <f t="shared" si="12"/>
        <v>-7.2025170529999958</v>
      </c>
      <c r="M58">
        <f t="shared" si="8"/>
        <v>6.2731106351451064E-8</v>
      </c>
      <c r="N58">
        <f t="shared" si="9"/>
        <v>127.88769844246228</v>
      </c>
      <c r="O58" s="10">
        <f t="shared" si="13"/>
        <v>0.35037725600674596</v>
      </c>
      <c r="P58" s="10" t="s">
        <v>223</v>
      </c>
      <c r="R58">
        <f t="shared" si="11"/>
        <v>-0.20251705299999578</v>
      </c>
      <c r="S58">
        <f>$S$3*INDEX(Descriptors!I$5:I$53,MATCH(SingleSite_QSAR1!$A58,Descriptors!$B$5:$B$53,0))</f>
        <v>8.96096</v>
      </c>
      <c r="T58">
        <f>$T$3*INDEX(Descriptors!K$5:K$53,MATCH(SingleSite_QSAR1!$A58,Descriptors!$B$5:$B$53,0))</f>
        <v>-4.4656292880000006</v>
      </c>
      <c r="U58">
        <f>$U$3*INDEX(Descriptors!T$5:T$53,MATCH(SingleSite_QSAR1!$A58,Descriptors!$B$5:$B$53,0))</f>
        <v>-5.497914765</v>
      </c>
      <c r="V58">
        <f>$V$3*INDEX(Descriptors!O$5:O$53,MATCH(SingleSite_QSAR1!$A58,Descriptors!$B$5:$B$53,0))</f>
        <v>-15.1656</v>
      </c>
      <c r="W58">
        <f>$W$3*INDEX(Descriptors!X$5:X$53,MATCH(SingleSite_QSAR1!$A58,Descriptors!$B$5:$B$53,0))</f>
        <v>-10.837719</v>
      </c>
      <c r="X58">
        <f>$X$3*INDEX(Descriptors!Y$5:Y$53,MATCH(SingleSite_QSAR1!$A58,Descriptors!$B$5:$B$53,0))</f>
        <v>8.2294380000000018</v>
      </c>
      <c r="Y58">
        <f>$Y$3*INDEX(Descriptors!AA$5:AA$53,MATCH(SingleSite_QSAR1!$A58,Descriptors!$B$5:$B$53,0))</f>
        <v>21.876444000000003</v>
      </c>
      <c r="Z58">
        <f>$Z$3*INDEX(Descriptors!AB$5:AB$53,MATCH(SingleSite_QSAR1!$A58,Descriptors!$B$5:$B$53,0))</f>
        <v>-1.288896</v>
      </c>
      <c r="AA58">
        <f>$AA$3*INDEX(Descriptors!P$5:P$53,MATCH(SingleSite_QSAR1!$A58,Descriptors!$B$5:$B$53,0))</f>
        <v>-7.4999999999999997E-2</v>
      </c>
      <c r="AB58">
        <f>$AB$3*INDEX(Descriptors!Q$5:Q$53,MATCH(SingleSite_QSAR1!$A58,Descriptors!$B$5:$B$53,0))</f>
        <v>0.44506000000000001</v>
      </c>
      <c r="AC58">
        <f>$AC$3*INDEX(Descriptors!R$5:R$53,MATCH(SingleSite_QSAR1!$A58,Descriptors!$B$5:$B$53,0))</f>
        <v>-0.22466</v>
      </c>
      <c r="AD58">
        <f>$AD$3*INDEX(Descriptors!AC$5:AC$53,MATCH(SingleSite_QSAR1!$A58,Descriptors!$B$5:$B$53,0))</f>
        <v>0</v>
      </c>
    </row>
    <row r="59" spans="1:30" x14ac:dyDescent="0.3">
      <c r="A59" t="s">
        <v>184</v>
      </c>
      <c r="B59" t="s">
        <v>185</v>
      </c>
      <c r="C59" s="38" t="s">
        <v>182</v>
      </c>
      <c r="D59" t="s">
        <v>186</v>
      </c>
      <c r="E59" t="s">
        <v>417</v>
      </c>
      <c r="G59" s="10">
        <v>8.9682521524474055</v>
      </c>
      <c r="H59" t="s">
        <v>159</v>
      </c>
      <c r="J59" s="10">
        <v>-6.0483960918677964</v>
      </c>
      <c r="L59" s="10">
        <f t="shared" si="12"/>
        <v>-7.2559483647999992</v>
      </c>
      <c r="M59">
        <f t="shared" si="8"/>
        <v>5.5469165879267701E-8</v>
      </c>
      <c r="N59">
        <f t="shared" si="9"/>
        <v>144.63056519540936</v>
      </c>
      <c r="O59" s="10">
        <f t="shared" si="13"/>
        <v>0.39624812382303937</v>
      </c>
      <c r="P59" s="10" t="s">
        <v>223</v>
      </c>
      <c r="R59">
        <f t="shared" si="11"/>
        <v>-0.25594836479999916</v>
      </c>
      <c r="S59">
        <f>$S$3*INDEX(Descriptors!I$5:I$53,MATCH(SingleSite_QSAR1!$A59,Descriptors!$B$5:$B$53,0))</f>
        <v>8.8953600000000002</v>
      </c>
      <c r="T59">
        <f>$T$3*INDEX(Descriptors!K$5:K$53,MATCH(SingleSite_QSAR1!$A59,Descriptors!$B$5:$B$53,0))</f>
        <v>-4.6093469867999994</v>
      </c>
      <c r="U59">
        <f>$U$3*INDEX(Descriptors!T$5:T$53,MATCH(SingleSite_QSAR1!$A59,Descriptors!$B$5:$B$53,0))</f>
        <v>-5.4991863780000001</v>
      </c>
      <c r="V59">
        <f>$V$3*INDEX(Descriptors!O$5:O$53,MATCH(SingleSite_QSAR1!$A59,Descriptors!$B$5:$B$53,0))</f>
        <v>-14.439360000000001</v>
      </c>
      <c r="W59">
        <f>$W$3*INDEX(Descriptors!X$5:X$53,MATCH(SingleSite_QSAR1!$A59,Descriptors!$B$5:$B$53,0))</f>
        <v>-10.837719</v>
      </c>
      <c r="X59">
        <f>$X$3*INDEX(Descriptors!Y$5:Y$53,MATCH(SingleSite_QSAR1!$A59,Descriptors!$B$5:$B$53,0))</f>
        <v>8.2560060000000011</v>
      </c>
      <c r="Y59">
        <f>$Y$3*INDEX(Descriptors!AA$5:AA$53,MATCH(SingleSite_QSAR1!$A59,Descriptors!$B$5:$B$53,0))</f>
        <v>21.314274000000001</v>
      </c>
      <c r="Z59">
        <f>$Z$3*INDEX(Descriptors!AB$5:AB$53,MATCH(SingleSite_QSAR1!$A59,Descriptors!$B$5:$B$53,0))</f>
        <v>-1.288896</v>
      </c>
      <c r="AA59">
        <f>$AA$3*INDEX(Descriptors!P$5:P$53,MATCH(SingleSite_QSAR1!$A59,Descriptors!$B$5:$B$53,0))</f>
        <v>-5.8199999999999995E-2</v>
      </c>
      <c r="AB59">
        <f>$AB$3*INDEX(Descriptors!Q$5:Q$53,MATCH(SingleSite_QSAR1!$A59,Descriptors!$B$5:$B$53,0))</f>
        <v>0.48971999999999999</v>
      </c>
      <c r="AC59">
        <f>$AC$3*INDEX(Descriptors!R$5:R$53,MATCH(SingleSite_QSAR1!$A59,Descriptors!$B$5:$B$53,0))</f>
        <v>-0.3196</v>
      </c>
      <c r="AD59">
        <f>$AD$3*INDEX(Descriptors!AC$5:AC$53,MATCH(SingleSite_QSAR1!$A59,Descriptors!$B$5:$B$53,0))</f>
        <v>0</v>
      </c>
    </row>
    <row r="60" spans="1:30" x14ac:dyDescent="0.3">
      <c r="A60" t="s">
        <v>184</v>
      </c>
      <c r="B60" t="s">
        <v>185</v>
      </c>
      <c r="C60" s="38" t="s">
        <v>182</v>
      </c>
      <c r="D60" t="s">
        <v>186</v>
      </c>
      <c r="E60" t="s">
        <v>417</v>
      </c>
      <c r="G60" s="10">
        <v>9.9654909090892172</v>
      </c>
      <c r="H60" t="s">
        <v>159</v>
      </c>
      <c r="J60" s="10">
        <v>-6.0941869787359195</v>
      </c>
      <c r="L60" s="10">
        <f t="shared" si="12"/>
        <v>-7.2559483647999992</v>
      </c>
      <c r="M60">
        <f t="shared" si="8"/>
        <v>5.5469165879267701E-8</v>
      </c>
      <c r="N60">
        <f t="shared" si="9"/>
        <v>144.63056519540936</v>
      </c>
      <c r="O60" s="10">
        <f t="shared" si="13"/>
        <v>0.39624812382303937</v>
      </c>
      <c r="P60" s="10" t="s">
        <v>223</v>
      </c>
      <c r="R60">
        <f t="shared" si="11"/>
        <v>-0.25594836479999916</v>
      </c>
      <c r="S60">
        <f>$S$3*INDEX(Descriptors!I$5:I$53,MATCH(SingleSite_QSAR1!$A60,Descriptors!$B$5:$B$53,0))</f>
        <v>8.8953600000000002</v>
      </c>
      <c r="T60">
        <f>$T$3*INDEX(Descriptors!K$5:K$53,MATCH(SingleSite_QSAR1!$A60,Descriptors!$B$5:$B$53,0))</f>
        <v>-4.6093469867999994</v>
      </c>
      <c r="U60">
        <f>$U$3*INDEX(Descriptors!T$5:T$53,MATCH(SingleSite_QSAR1!$A60,Descriptors!$B$5:$B$53,0))</f>
        <v>-5.4991863780000001</v>
      </c>
      <c r="V60">
        <f>$V$3*INDEX(Descriptors!O$5:O$53,MATCH(SingleSite_QSAR1!$A60,Descriptors!$B$5:$B$53,0))</f>
        <v>-14.439360000000001</v>
      </c>
      <c r="W60">
        <f>$W$3*INDEX(Descriptors!X$5:X$53,MATCH(SingleSite_QSAR1!$A60,Descriptors!$B$5:$B$53,0))</f>
        <v>-10.837719</v>
      </c>
      <c r="X60">
        <f>$X$3*INDEX(Descriptors!Y$5:Y$53,MATCH(SingleSite_QSAR1!$A60,Descriptors!$B$5:$B$53,0))</f>
        <v>8.2560060000000011</v>
      </c>
      <c r="Y60">
        <f>$Y$3*INDEX(Descriptors!AA$5:AA$53,MATCH(SingleSite_QSAR1!$A60,Descriptors!$B$5:$B$53,0))</f>
        <v>21.314274000000001</v>
      </c>
      <c r="Z60">
        <f>$Z$3*INDEX(Descriptors!AB$5:AB$53,MATCH(SingleSite_QSAR1!$A60,Descriptors!$B$5:$B$53,0))</f>
        <v>-1.288896</v>
      </c>
      <c r="AA60">
        <f>$AA$3*INDEX(Descriptors!P$5:P$53,MATCH(SingleSite_QSAR1!$A60,Descriptors!$B$5:$B$53,0))</f>
        <v>-5.8199999999999995E-2</v>
      </c>
      <c r="AB60">
        <f>$AB$3*INDEX(Descriptors!Q$5:Q$53,MATCH(SingleSite_QSAR1!$A60,Descriptors!$B$5:$B$53,0))</f>
        <v>0.48971999999999999</v>
      </c>
      <c r="AC60">
        <f>$AC$3*INDEX(Descriptors!R$5:R$53,MATCH(SingleSite_QSAR1!$A60,Descriptors!$B$5:$B$53,0))</f>
        <v>-0.3196</v>
      </c>
      <c r="AD60">
        <f>$AD$3*INDEX(Descriptors!AC$5:AC$53,MATCH(SingleSite_QSAR1!$A60,Descriptors!$B$5:$B$53,0))</f>
        <v>0</v>
      </c>
    </row>
    <row r="61" spans="1:30" x14ac:dyDescent="0.3">
      <c r="A61" t="s">
        <v>187</v>
      </c>
      <c r="B61" t="s">
        <v>188</v>
      </c>
      <c r="C61" s="38" t="s">
        <v>182</v>
      </c>
      <c r="D61" t="s">
        <v>189</v>
      </c>
      <c r="E61" t="s">
        <v>417</v>
      </c>
      <c r="G61" s="10">
        <v>80.801277641263951</v>
      </c>
      <c r="H61" t="s">
        <v>159</v>
      </c>
      <c r="J61" s="10">
        <v>-7.0031065093885871</v>
      </c>
      <c r="L61" s="10">
        <f t="shared" si="12"/>
        <v>-7.2694041717999989</v>
      </c>
      <c r="M61">
        <f t="shared" si="8"/>
        <v>5.3776908016945354E-8</v>
      </c>
      <c r="N61">
        <f t="shared" si="9"/>
        <v>149.18181628271498</v>
      </c>
      <c r="O61" s="10">
        <f t="shared" si="13"/>
        <v>0.40871730488415065</v>
      </c>
      <c r="P61" s="10" t="s">
        <v>223</v>
      </c>
      <c r="R61">
        <f t="shared" si="11"/>
        <v>-0.26940417179999887</v>
      </c>
      <c r="S61">
        <f>$S$3*INDEX(Descriptors!I$5:I$53,MATCH(SingleSite_QSAR1!$A61,Descriptors!$B$5:$B$53,0))</f>
        <v>8.8953600000000002</v>
      </c>
      <c r="T61">
        <f>$T$3*INDEX(Descriptors!K$5:K$53,MATCH(SingleSite_QSAR1!$A61,Descriptors!$B$5:$B$53,0))</f>
        <v>-4.6093469867999994</v>
      </c>
      <c r="U61">
        <f>$U$3*INDEX(Descriptors!T$5:T$53,MATCH(SingleSite_QSAR1!$A61,Descriptors!$B$5:$B$53,0))</f>
        <v>-5.5041311850000003</v>
      </c>
      <c r="V61">
        <f>$V$3*INDEX(Descriptors!O$5:O$53,MATCH(SingleSite_QSAR1!$A61,Descriptors!$B$5:$B$53,0))</f>
        <v>-14.439360000000001</v>
      </c>
      <c r="W61">
        <f>$W$3*INDEX(Descriptors!X$5:X$53,MATCH(SingleSite_QSAR1!$A61,Descriptors!$B$5:$B$53,0))</f>
        <v>-10.891637999999999</v>
      </c>
      <c r="X61">
        <f>$X$3*INDEX(Descriptors!Y$5:Y$53,MATCH(SingleSite_QSAR1!$A61,Descriptors!$B$5:$B$53,0))</f>
        <v>8.2692900000000016</v>
      </c>
      <c r="Y61">
        <f>$Y$3*INDEX(Descriptors!AA$5:AA$53,MATCH(SingleSite_QSAR1!$A61,Descriptors!$B$5:$B$53,0))</f>
        <v>21.346398000000001</v>
      </c>
      <c r="Z61">
        <f>$Z$3*INDEX(Descriptors!AB$5:AB$53,MATCH(SingleSite_QSAR1!$A61,Descriptors!$B$5:$B$53,0))</f>
        <v>-1.288896</v>
      </c>
      <c r="AA61">
        <f>$AA$3*INDEX(Descriptors!P$5:P$53,MATCH(SingleSite_QSAR1!$A61,Descriptors!$B$5:$B$53,0))</f>
        <v>-5.8199999999999995E-2</v>
      </c>
      <c r="AB61">
        <f>$AB$3*INDEX(Descriptors!Q$5:Q$53,MATCH(SingleSite_QSAR1!$A61,Descriptors!$B$5:$B$53,0))</f>
        <v>0.48971999999999999</v>
      </c>
      <c r="AC61">
        <f>$AC$3*INDEX(Descriptors!R$5:R$53,MATCH(SingleSite_QSAR1!$A61,Descriptors!$B$5:$B$53,0))</f>
        <v>-0.3196</v>
      </c>
      <c r="AD61">
        <f>$AD$3*INDEX(Descriptors!AC$5:AC$53,MATCH(SingleSite_QSAR1!$A61,Descriptors!$B$5:$B$53,0))</f>
        <v>0</v>
      </c>
    </row>
    <row r="62" spans="1:30" x14ac:dyDescent="0.3">
      <c r="A62" s="2" t="s">
        <v>368</v>
      </c>
      <c r="B62" t="s">
        <v>190</v>
      </c>
      <c r="C62" s="38" t="s">
        <v>191</v>
      </c>
      <c r="D62" t="s">
        <v>192</v>
      </c>
      <c r="E62" t="s">
        <v>418</v>
      </c>
      <c r="G62" s="10">
        <v>143.59899304814076</v>
      </c>
      <c r="H62" t="s">
        <v>159</v>
      </c>
      <c r="J62" s="10">
        <v>-7.2528396759697769</v>
      </c>
      <c r="L62" s="10">
        <f t="shared" si="12"/>
        <v>-7.1730846537999975</v>
      </c>
      <c r="M62">
        <f t="shared" si="8"/>
        <v>6.7129798903761366E-8</v>
      </c>
      <c r="N62">
        <f t="shared" si="9"/>
        <v>119.50783322824599</v>
      </c>
      <c r="O62" s="10">
        <f t="shared" si="13"/>
        <v>0.32741872117327669</v>
      </c>
      <c r="P62" s="10" t="s">
        <v>223</v>
      </c>
      <c r="R62">
        <f t="shared" si="11"/>
        <v>-0.17308465379999749</v>
      </c>
      <c r="S62">
        <f>$S$3*INDEX(Descriptors!I$5:I$53,MATCH(SingleSite_QSAR1!$A62,Descriptors!$B$5:$B$53,0))</f>
        <v>8.8953600000000002</v>
      </c>
      <c r="T62">
        <f>$T$3*INDEX(Descriptors!K$5:K$53,MATCH(SingleSite_QSAR1!$A62,Descriptors!$B$5:$B$53,0))</f>
        <v>-4.6093469867999994</v>
      </c>
      <c r="U62">
        <f>$U$3*INDEX(Descriptors!T$5:T$53,MATCH(SingleSite_QSAR1!$A62,Descriptors!$B$5:$B$53,0))</f>
        <v>-5.5016246669999997</v>
      </c>
      <c r="V62">
        <f>$V$3*INDEX(Descriptors!O$5:O$53,MATCH(SingleSite_QSAR1!$A62,Descriptors!$B$5:$B$53,0))</f>
        <v>-14.439360000000001</v>
      </c>
      <c r="W62">
        <f>$W$3*INDEX(Descriptors!X$5:X$53,MATCH(SingleSite_QSAR1!$A62,Descriptors!$B$5:$B$53,0))</f>
        <v>-10.873664999999999</v>
      </c>
      <c r="X62">
        <f>$X$3*INDEX(Descriptors!Y$5:Y$53,MATCH(SingleSite_QSAR1!$A62,Descriptors!$B$5:$B$53,0))</f>
        <v>8.3290680000000012</v>
      </c>
      <c r="Y62">
        <f>$Y$3*INDEX(Descriptors!AA$5:AA$53,MATCH(SingleSite_QSAR1!$A62,Descriptors!$B$5:$B$53,0))</f>
        <v>21.362460000000002</v>
      </c>
      <c r="Z62">
        <f>$Z$3*INDEX(Descriptors!AB$5:AB$53,MATCH(SingleSite_QSAR1!$A62,Descriptors!$B$5:$B$53,0))</f>
        <v>-1.288896</v>
      </c>
      <c r="AA62">
        <f>$AA$3*INDEX(Descriptors!P$5:P$53,MATCH(SingleSite_QSAR1!$A62,Descriptors!$B$5:$B$53,0))</f>
        <v>-5.8199999999999995E-2</v>
      </c>
      <c r="AB62">
        <f>$AB$3*INDEX(Descriptors!Q$5:Q$53,MATCH(SingleSite_QSAR1!$A62,Descriptors!$B$5:$B$53,0))</f>
        <v>0.48971999999999999</v>
      </c>
      <c r="AC62">
        <f>$AC$3*INDEX(Descriptors!R$5:R$53,MATCH(SingleSite_QSAR1!$A62,Descriptors!$B$5:$B$53,0))</f>
        <v>-0.3196</v>
      </c>
      <c r="AD62">
        <f>$AD$3*INDEX(Descriptors!AC$5:AC$53,MATCH(SingleSite_QSAR1!$A62,Descriptors!$B$5:$B$53,0))</f>
        <v>0</v>
      </c>
    </row>
    <row r="63" spans="1:30" x14ac:dyDescent="0.3">
      <c r="A63" t="s">
        <v>193</v>
      </c>
      <c r="B63" t="s">
        <v>194</v>
      </c>
      <c r="C63" s="38" t="s">
        <v>191</v>
      </c>
      <c r="D63" t="s">
        <v>195</v>
      </c>
      <c r="E63" t="s">
        <v>418</v>
      </c>
      <c r="G63" s="10">
        <v>64.391250619466987</v>
      </c>
      <c r="H63" t="s">
        <v>159</v>
      </c>
      <c r="J63" s="10">
        <v>-6.9045151415601858</v>
      </c>
      <c r="L63" s="10">
        <f t="shared" si="12"/>
        <v>-7.3093971027999922</v>
      </c>
      <c r="M63">
        <f t="shared" si="8"/>
        <v>4.904592133119096E-8</v>
      </c>
      <c r="N63">
        <f t="shared" si="9"/>
        <v>163.57194633704307</v>
      </c>
      <c r="O63" s="10">
        <f t="shared" si="13"/>
        <v>0.44814231873162486</v>
      </c>
      <c r="P63" s="10" t="s">
        <v>223</v>
      </c>
      <c r="R63">
        <f t="shared" si="11"/>
        <v>-0.30939710279999222</v>
      </c>
      <c r="S63">
        <f>$S$3*INDEX(Descriptors!I$5:I$53,MATCH(SingleSite_QSAR1!$A63,Descriptors!$B$5:$B$53,0))</f>
        <v>8.8953600000000002</v>
      </c>
      <c r="T63">
        <f>$T$3*INDEX(Descriptors!K$5:K$53,MATCH(SingleSite_QSAR1!$A63,Descriptors!$B$5:$B$53,0))</f>
        <v>-4.6093469867999994</v>
      </c>
      <c r="U63">
        <f>$U$3*INDEX(Descriptors!T$5:T$53,MATCH(SingleSite_QSAR1!$A63,Descriptors!$B$5:$B$53,0))</f>
        <v>-5.5083881159999999</v>
      </c>
      <c r="V63">
        <f>$V$3*INDEX(Descriptors!O$5:O$53,MATCH(SingleSite_QSAR1!$A63,Descriptors!$B$5:$B$53,0))</f>
        <v>-14.439360000000001</v>
      </c>
      <c r="W63">
        <f>$W$3*INDEX(Descriptors!X$5:X$53,MATCH(SingleSite_QSAR1!$A63,Descriptors!$B$5:$B$53,0))</f>
        <v>-11.107313999999999</v>
      </c>
      <c r="X63">
        <f>$X$3*INDEX(Descriptors!Y$5:Y$53,MATCH(SingleSite_QSAR1!$A63,Descriptors!$B$5:$B$53,0))</f>
        <v>8.368920000000001</v>
      </c>
      <c r="Y63">
        <f>$Y$3*INDEX(Descriptors!AA$5:AA$53,MATCH(SingleSite_QSAR1!$A63,Descriptors!$B$5:$B$53,0))</f>
        <v>21.426708000000001</v>
      </c>
      <c r="Z63">
        <f>$Z$3*INDEX(Descriptors!AB$5:AB$53,MATCH(SingleSite_QSAR1!$A63,Descriptors!$B$5:$B$53,0))</f>
        <v>-1.288896</v>
      </c>
      <c r="AA63">
        <f>$AA$3*INDEX(Descriptors!P$5:P$53,MATCH(SingleSite_QSAR1!$A63,Descriptors!$B$5:$B$53,0))</f>
        <v>-5.8199999999999995E-2</v>
      </c>
      <c r="AB63">
        <f>$AB$3*INDEX(Descriptors!Q$5:Q$53,MATCH(SingleSite_QSAR1!$A63,Descriptors!$B$5:$B$53,0))</f>
        <v>0.48971999999999999</v>
      </c>
      <c r="AC63">
        <f>$AC$3*INDEX(Descriptors!R$5:R$53,MATCH(SingleSite_QSAR1!$A63,Descriptors!$B$5:$B$53,0))</f>
        <v>-0.3196</v>
      </c>
      <c r="AD63">
        <f>$AD$3*INDEX(Descriptors!AC$5:AC$53,MATCH(SingleSite_QSAR1!$A63,Descriptors!$B$5:$B$53,0))</f>
        <v>0</v>
      </c>
    </row>
    <row r="64" spans="1:30" x14ac:dyDescent="0.3">
      <c r="A64" t="s">
        <v>328</v>
      </c>
      <c r="B64" t="s">
        <v>228</v>
      </c>
      <c r="C64" s="38" t="s">
        <v>191</v>
      </c>
      <c r="D64" t="s">
        <v>229</v>
      </c>
      <c r="E64" t="s">
        <v>418</v>
      </c>
      <c r="G64" s="10">
        <v>35.000000000000014</v>
      </c>
      <c r="H64" t="s">
        <v>159</v>
      </c>
      <c r="J64" s="10">
        <v>-6.6397563257840311</v>
      </c>
      <c r="L64" s="10">
        <f t="shared" si="12"/>
        <v>-7.3107967257999968</v>
      </c>
      <c r="M64">
        <f t="shared" si="8"/>
        <v>4.8888112961576627E-8</v>
      </c>
      <c r="N64">
        <f t="shared" si="9"/>
        <v>164.09994835230555</v>
      </c>
      <c r="O64" s="10">
        <f t="shared" si="13"/>
        <v>0.44958889959535764</v>
      </c>
      <c r="P64" s="10" t="s">
        <v>223</v>
      </c>
      <c r="R64">
        <f t="shared" si="11"/>
        <v>-0.31079672579999684</v>
      </c>
      <c r="S64">
        <f>$S$3*INDEX(Descriptors!I$5:I$53,MATCH(SingleSite_QSAR1!$A64,Descriptors!$B$5:$B$53,0))</f>
        <v>8.8953600000000002</v>
      </c>
      <c r="T64">
        <f>$T$3*INDEX(Descriptors!K$5:K$53,MATCH(SingleSite_QSAR1!$A64,Descriptors!$B$5:$B$53,0))</f>
        <v>-4.6093469867999994</v>
      </c>
      <c r="U64">
        <f>$U$3*INDEX(Descriptors!T$5:T$53,MATCH(SingleSite_QSAR1!$A64,Descriptors!$B$5:$B$53,0))</f>
        <v>-5.5032717390000006</v>
      </c>
      <c r="V64">
        <f>$V$3*INDEX(Descriptors!O$5:O$53,MATCH(SingleSite_QSAR1!$A64,Descriptors!$B$5:$B$53,0))</f>
        <v>-14.439360000000001</v>
      </c>
      <c r="W64">
        <f>$W$3*INDEX(Descriptors!X$5:X$53,MATCH(SingleSite_QSAR1!$A64,Descriptors!$B$5:$B$53,0))</f>
        <v>-11.215152</v>
      </c>
      <c r="X64">
        <f>$X$3*INDEX(Descriptors!Y$5:Y$53,MATCH(SingleSite_QSAR1!$A64,Descriptors!$B$5:$B$53,0))</f>
        <v>8.4220560000000013</v>
      </c>
      <c r="Y64">
        <f>$Y$3*INDEX(Descriptors!AA$5:AA$53,MATCH(SingleSite_QSAR1!$A64,Descriptors!$B$5:$B$53,0))</f>
        <v>21.474894000000003</v>
      </c>
      <c r="Z64">
        <f>$Z$3*INDEX(Descriptors!AB$5:AB$53,MATCH(SingleSite_QSAR1!$A64,Descriptors!$B$5:$B$53,0))</f>
        <v>-1.288896</v>
      </c>
      <c r="AA64">
        <f>$AA$3*INDEX(Descriptors!P$5:P$53,MATCH(SingleSite_QSAR1!$A64,Descriptors!$B$5:$B$53,0))</f>
        <v>-5.8199999999999995E-2</v>
      </c>
      <c r="AB64">
        <f>$AB$3*INDEX(Descriptors!Q$5:Q$53,MATCH(SingleSite_QSAR1!$A64,Descriptors!$B$5:$B$53,0))</f>
        <v>0.48971999999999999</v>
      </c>
      <c r="AC64">
        <f>$AC$3*INDEX(Descriptors!R$5:R$53,MATCH(SingleSite_QSAR1!$A64,Descriptors!$B$5:$B$53,0))</f>
        <v>-0.3196</v>
      </c>
      <c r="AD64">
        <f>$AD$3*INDEX(Descriptors!AC$5:AC$53,MATCH(SingleSite_QSAR1!$A64,Descriptors!$B$5:$B$53,0))</f>
        <v>0</v>
      </c>
    </row>
    <row r="65" spans="1:30" s="2" customFormat="1" x14ac:dyDescent="0.3">
      <c r="A65" s="2" t="s">
        <v>197</v>
      </c>
      <c r="B65" s="2" t="s">
        <v>198</v>
      </c>
      <c r="C65" s="43" t="s">
        <v>65</v>
      </c>
      <c r="D65" s="2" t="s">
        <v>167</v>
      </c>
      <c r="E65" s="4" t="s">
        <v>420</v>
      </c>
      <c r="F65"/>
      <c r="G65" s="10">
        <v>1.4975961139417266</v>
      </c>
      <c r="H65" t="s">
        <v>126</v>
      </c>
      <c r="I65"/>
      <c r="J65" s="10">
        <v>-3.8908717441825154</v>
      </c>
      <c r="L65" s="10">
        <f t="shared" si="12"/>
        <v>0.63187788516000065</v>
      </c>
      <c r="M65">
        <f t="shared" si="8"/>
        <v>4.2842803814518815</v>
      </c>
      <c r="N65">
        <f t="shared" si="9"/>
        <v>1.8725517701336066E-6</v>
      </c>
      <c r="O65" s="10">
        <f t="shared" ref="O65:O66" si="14">N65*86400</f>
        <v>0.1617884729395436</v>
      </c>
      <c r="P65" t="s">
        <v>138</v>
      </c>
      <c r="R65">
        <f t="shared" si="11"/>
        <v>7.6318778851600007</v>
      </c>
      <c r="S65">
        <f>$S$3*INDEX(Descriptors!I$5:I$53,MATCH(SingleSite_QSAR1!$A65,Descriptors!$B$5:$B$53,0))</f>
        <v>10.92896</v>
      </c>
      <c r="T65">
        <f>$T$3*INDEX(Descriptors!K$5:K$53,MATCH(SingleSite_QSAR1!$A65,Descriptors!$B$5:$B$53,0))</f>
        <v>0.43110900216000003</v>
      </c>
      <c r="U65">
        <f>$U$3*INDEX(Descriptors!T$5:T$53,MATCH(SingleSite_QSAR1!$A65,Descriptors!$B$5:$B$53,0))</f>
        <v>-5.528976117</v>
      </c>
      <c r="V65">
        <f>$V$3*INDEX(Descriptors!O$5:O$53,MATCH(SingleSite_QSAR1!$A65,Descriptors!$B$5:$B$53,0))</f>
        <v>-14.36816</v>
      </c>
      <c r="W65">
        <f>$W$3*INDEX(Descriptors!X$5:X$53,MATCH(SingleSite_QSAR1!$A65,Descriptors!$B$5:$B$53,0))</f>
        <v>-8.2136610000000001</v>
      </c>
      <c r="X65">
        <f>$X$3*INDEX(Descriptors!Y$5:Y$53,MATCH(SingleSite_QSAR1!$A65,Descriptors!$B$5:$B$53,0))</f>
        <v>6.6420000000000003</v>
      </c>
      <c r="Y65">
        <f>$Y$3*INDEX(Descriptors!AA$5:AA$53,MATCH(SingleSite_QSAR1!$A65,Descriptors!$B$5:$B$53,0))</f>
        <v>20.960910000000002</v>
      </c>
      <c r="Z65">
        <f>$Z$3*INDEX(Descriptors!AB$5:AB$53,MATCH(SingleSite_QSAR1!$A65,Descriptors!$B$5:$B$53,0))</f>
        <v>-1.6648239999999999</v>
      </c>
      <c r="AA65">
        <f>$AA$3*INDEX(Descriptors!P$5:P$53,MATCH(SingleSite_QSAR1!$A65,Descriptors!$B$5:$B$53,0))</f>
        <v>2.3469000000000002</v>
      </c>
      <c r="AB65">
        <f>$AB$3*INDEX(Descriptors!Q$5:Q$53,MATCH(SingleSite_QSAR1!$A65,Descriptors!$B$5:$B$53,0))</f>
        <v>-1.56948</v>
      </c>
      <c r="AC65">
        <f>$AC$3*INDEX(Descriptors!R$5:R$53,MATCH(SingleSite_QSAR1!$A65,Descriptors!$B$5:$B$53,0))</f>
        <v>-0.1739</v>
      </c>
      <c r="AD65">
        <f>$AD$3*INDEX(Descriptors!AC$5:AC$53,MATCH(SingleSite_QSAR1!$A65,Descriptors!$B$5:$B$53,0))</f>
        <v>0</v>
      </c>
    </row>
    <row r="66" spans="1:30" x14ac:dyDescent="0.3">
      <c r="A66" t="s">
        <v>199</v>
      </c>
      <c r="B66" t="s">
        <v>200</v>
      </c>
      <c r="C66" s="40" t="s">
        <v>65</v>
      </c>
      <c r="D66" s="50" t="s">
        <v>170</v>
      </c>
      <c r="E66" s="4" t="s">
        <v>420</v>
      </c>
      <c r="G66" s="10">
        <v>4.8056788580189451</v>
      </c>
      <c r="H66" t="s">
        <v>126</v>
      </c>
      <c r="J66" s="10">
        <v>-4.3972317852057898</v>
      </c>
      <c r="L66" s="10">
        <f t="shared" si="12"/>
        <v>0.45552846016000093</v>
      </c>
      <c r="M66">
        <f t="shared" si="8"/>
        <v>2.8544895678970623</v>
      </c>
      <c r="N66">
        <f t="shared" si="9"/>
        <v>2.8104978565210543E-6</v>
      </c>
      <c r="O66" s="10">
        <f t="shared" si="14"/>
        <v>0.24282701480341909</v>
      </c>
      <c r="P66" t="s">
        <v>138</v>
      </c>
      <c r="R66">
        <f t="shared" si="11"/>
        <v>7.4555284601600009</v>
      </c>
      <c r="S66">
        <f>$S$3*INDEX(Descriptors!I$5:I$53,MATCH(SingleSite_QSAR1!$A66,Descriptors!$B$5:$B$53,0))</f>
        <v>10.942080000000001</v>
      </c>
      <c r="T66">
        <f>$T$3*INDEX(Descriptors!K$5:K$53,MATCH(SingleSite_QSAR1!$A66,Descriptors!$B$5:$B$53,0))</f>
        <v>0.43110900216000003</v>
      </c>
      <c r="U66">
        <f>$U$3*INDEX(Descriptors!T$5:T$53,MATCH(SingleSite_QSAR1!$A66,Descriptors!$B$5:$B$53,0))</f>
        <v>-5.5296045420000004</v>
      </c>
      <c r="V66">
        <f>$V$3*INDEX(Descriptors!O$5:O$53,MATCH(SingleSite_QSAR1!$A66,Descriptors!$B$5:$B$53,0))</f>
        <v>-14.36816</v>
      </c>
      <c r="W66">
        <f>$W$3*INDEX(Descriptors!X$5:X$53,MATCH(SingleSite_QSAR1!$A66,Descriptors!$B$5:$B$53,0))</f>
        <v>-9.489744</v>
      </c>
      <c r="X66">
        <f>$X$3*INDEX(Descriptors!Y$5:Y$53,MATCH(SingleSite_QSAR1!$A66,Descriptors!$B$5:$B$53,0))</f>
        <v>7.4722500000000007</v>
      </c>
      <c r="Y66">
        <f>$Y$3*INDEX(Descriptors!AA$5:AA$53,MATCH(SingleSite_QSAR1!$A66,Descriptors!$B$5:$B$53,0))</f>
        <v>21.217902000000002</v>
      </c>
      <c r="Z66">
        <f>$Z$3*INDEX(Descriptors!AB$5:AB$53,MATCH(SingleSite_QSAR1!$A66,Descriptors!$B$5:$B$53,0))</f>
        <v>-1.6648239999999999</v>
      </c>
      <c r="AA66">
        <f>$AA$3*INDEX(Descriptors!P$5:P$53,MATCH(SingleSite_QSAR1!$A66,Descriptors!$B$5:$B$53,0))</f>
        <v>2.3469000000000002</v>
      </c>
      <c r="AB66">
        <f>$AB$3*INDEX(Descriptors!Q$5:Q$53,MATCH(SingleSite_QSAR1!$A66,Descriptors!$B$5:$B$53,0))</f>
        <v>-1.56948</v>
      </c>
      <c r="AC66">
        <f>$AC$3*INDEX(Descriptors!R$5:R$53,MATCH(SingleSite_QSAR1!$A66,Descriptors!$B$5:$B$53,0))</f>
        <v>-0.1739</v>
      </c>
      <c r="AD66">
        <f>$AD$3*INDEX(Descriptors!AC$5:AC$53,MATCH(SingleSite_QSAR1!$A66,Descriptors!$B$5:$B$53,0))</f>
        <v>0</v>
      </c>
    </row>
    <row r="67" spans="1:30" x14ac:dyDescent="0.3">
      <c r="A67" t="s">
        <v>230</v>
      </c>
      <c r="B67" t="s">
        <v>203</v>
      </c>
      <c r="C67" s="40" t="s">
        <v>65</v>
      </c>
      <c r="D67" t="s">
        <v>204</v>
      </c>
      <c r="E67" s="4" t="s">
        <v>420</v>
      </c>
      <c r="G67" s="10">
        <v>7.1224769657211633</v>
      </c>
      <c r="H67" t="s">
        <v>126</v>
      </c>
      <c r="J67" s="10">
        <v>-4.5681080931160967</v>
      </c>
      <c r="L67" s="10">
        <f t="shared" si="12"/>
        <v>0.48244810516000225</v>
      </c>
      <c r="M67">
        <f t="shared" si="8"/>
        <v>3.0370231694252579</v>
      </c>
      <c r="N67">
        <f t="shared" si="9"/>
        <v>2.6415790609706249E-6</v>
      </c>
      <c r="O67" s="15">
        <f t="shared" ref="O67:O73" si="15">N67*24*60</f>
        <v>3.8038738477976998E-3</v>
      </c>
      <c r="P67" t="s">
        <v>134</v>
      </c>
      <c r="R67">
        <f t="shared" si="11"/>
        <v>7.4824481051600022</v>
      </c>
      <c r="S67">
        <f>$S$3*INDEX(Descriptors!I$5:I$53,MATCH(SingleSite_QSAR1!$A67,Descriptors!$B$5:$B$53,0))</f>
        <v>10.942080000000001</v>
      </c>
      <c r="T67">
        <f>$T$3*INDEX(Descriptors!K$5:K$53,MATCH(SingleSite_QSAR1!$A67,Descriptors!$B$5:$B$53,0))</f>
        <v>0.43110900216000003</v>
      </c>
      <c r="U67">
        <f>$U$3*INDEX(Descriptors!T$5:T$53,MATCH(SingleSite_QSAR1!$A67,Descriptors!$B$5:$B$53,0))</f>
        <v>-5.5354478970000001</v>
      </c>
      <c r="V67">
        <f>$V$3*INDEX(Descriptors!O$5:O$53,MATCH(SingleSite_QSAR1!$A67,Descriptors!$B$5:$B$53,0))</f>
        <v>-14.36816</v>
      </c>
      <c r="W67">
        <f>$W$3*INDEX(Descriptors!X$5:X$53,MATCH(SingleSite_QSAR1!$A67,Descriptors!$B$5:$B$53,0))</f>
        <v>-9.8312310000000007</v>
      </c>
      <c r="X67">
        <f>$X$3*INDEX(Descriptors!Y$5:Y$53,MATCH(SingleSite_QSAR1!$A67,Descriptors!$B$5:$B$53,0))</f>
        <v>7.7180039999999996</v>
      </c>
      <c r="Y67">
        <f>$Y$3*INDEX(Descriptors!AA$5:AA$53,MATCH(SingleSite_QSAR1!$A67,Descriptors!$B$5:$B$53,0))</f>
        <v>21.346398000000001</v>
      </c>
      <c r="Z67">
        <f>$Z$3*INDEX(Descriptors!AB$5:AB$53,MATCH(SingleSite_QSAR1!$A67,Descriptors!$B$5:$B$53,0))</f>
        <v>-1.6648239999999999</v>
      </c>
      <c r="AA67">
        <f>$AA$3*INDEX(Descriptors!P$5:P$53,MATCH(SingleSite_QSAR1!$A67,Descriptors!$B$5:$B$53,0))</f>
        <v>2.3469000000000002</v>
      </c>
      <c r="AB67">
        <f>$AB$3*INDEX(Descriptors!Q$5:Q$53,MATCH(SingleSite_QSAR1!$A67,Descriptors!$B$5:$B$53,0))</f>
        <v>-1.56948</v>
      </c>
      <c r="AC67">
        <f>$AC$3*INDEX(Descriptors!R$5:R$53,MATCH(SingleSite_QSAR1!$A67,Descriptors!$B$5:$B$53,0))</f>
        <v>-0.1739</v>
      </c>
      <c r="AD67">
        <f>$AD$3*INDEX(Descriptors!AC$5:AC$53,MATCH(SingleSite_QSAR1!$A67,Descriptors!$B$5:$B$53,0))</f>
        <v>0</v>
      </c>
    </row>
    <row r="68" spans="1:30" x14ac:dyDescent="0.3">
      <c r="A68" t="s">
        <v>231</v>
      </c>
      <c r="B68" t="s">
        <v>232</v>
      </c>
      <c r="C68" s="40" t="s">
        <v>65</v>
      </c>
      <c r="D68" t="s">
        <v>163</v>
      </c>
      <c r="E68" s="4" t="s">
        <v>420</v>
      </c>
      <c r="G68" s="10">
        <v>8.4051769342979927</v>
      </c>
      <c r="H68" t="s">
        <v>126</v>
      </c>
      <c r="J68" s="10">
        <v>-4.6400238997677743</v>
      </c>
      <c r="L68" s="10">
        <f t="shared" si="12"/>
        <v>0.4920170851600032</v>
      </c>
      <c r="M68">
        <f t="shared" si="8"/>
        <v>3.1046817240127886</v>
      </c>
      <c r="N68">
        <f t="shared" si="9"/>
        <v>2.5840126380707739E-6</v>
      </c>
      <c r="O68" s="15">
        <f t="shared" si="15"/>
        <v>3.7209781988219144E-3</v>
      </c>
      <c r="P68" t="s">
        <v>134</v>
      </c>
      <c r="R68">
        <f t="shared" si="11"/>
        <v>7.4920170851600032</v>
      </c>
      <c r="S68">
        <f>$S$3*INDEX(Descriptors!I$5:I$53,MATCH(SingleSite_QSAR1!$A68,Descriptors!$B$5:$B$53,0))</f>
        <v>10.942080000000001</v>
      </c>
      <c r="T68">
        <f>$T$3*INDEX(Descriptors!K$5:K$53,MATCH(SingleSite_QSAR1!$A68,Descriptors!$B$5:$B$53,0))</f>
        <v>0.43110900216000003</v>
      </c>
      <c r="U68">
        <f>$U$3*INDEX(Descriptors!T$5:T$53,MATCH(SingleSite_QSAR1!$A68,Descriptors!$B$5:$B$53,0))</f>
        <v>-5.5346419170000001</v>
      </c>
      <c r="V68">
        <f>$V$3*INDEX(Descriptors!O$5:O$53,MATCH(SingleSite_QSAR1!$A68,Descriptors!$B$5:$B$53,0))</f>
        <v>-14.36816</v>
      </c>
      <c r="W68">
        <f>$W$3*INDEX(Descriptors!X$5:X$53,MATCH(SingleSite_QSAR1!$A68,Descriptors!$B$5:$B$53,0))</f>
        <v>-9.9929880000000004</v>
      </c>
      <c r="X68">
        <f>$X$3*INDEX(Descriptors!Y$5:Y$53,MATCH(SingleSite_QSAR1!$A68,Descriptors!$B$5:$B$53,0))</f>
        <v>7.8242760000000002</v>
      </c>
      <c r="Y68">
        <f>$Y$3*INDEX(Descriptors!AA$5:AA$53,MATCH(SingleSite_QSAR1!$A68,Descriptors!$B$5:$B$53,0))</f>
        <v>21.410646</v>
      </c>
      <c r="Z68">
        <f>$Z$3*INDEX(Descriptors!AB$5:AB$53,MATCH(SingleSite_QSAR1!$A68,Descriptors!$B$5:$B$53,0))</f>
        <v>-1.6648239999999999</v>
      </c>
      <c r="AA68">
        <f>$AA$3*INDEX(Descriptors!P$5:P$53,MATCH(SingleSite_QSAR1!$A68,Descriptors!$B$5:$B$53,0))</f>
        <v>2.3469000000000002</v>
      </c>
      <c r="AB68">
        <f>$AB$3*INDEX(Descriptors!Q$5:Q$53,MATCH(SingleSite_QSAR1!$A68,Descriptors!$B$5:$B$53,0))</f>
        <v>-1.56948</v>
      </c>
      <c r="AC68">
        <f>$AC$3*INDEX(Descriptors!R$5:R$53,MATCH(SingleSite_QSAR1!$A68,Descriptors!$B$5:$B$53,0))</f>
        <v>-0.1739</v>
      </c>
      <c r="AD68">
        <f>$AD$3*INDEX(Descriptors!AC$5:AC$53,MATCH(SingleSite_QSAR1!$A68,Descriptors!$B$5:$B$53,0))</f>
        <v>0</v>
      </c>
    </row>
    <row r="69" spans="1:30" x14ac:dyDescent="0.3">
      <c r="A69" t="s">
        <v>233</v>
      </c>
      <c r="B69" t="s">
        <v>234</v>
      </c>
      <c r="C69" s="40" t="s">
        <v>65</v>
      </c>
      <c r="D69" t="s">
        <v>235</v>
      </c>
      <c r="E69" s="4" t="s">
        <v>420</v>
      </c>
      <c r="G69" s="10">
        <v>9.8248092811777745</v>
      </c>
      <c r="H69" t="s">
        <v>126</v>
      </c>
      <c r="J69" s="10">
        <v>-4.7078011683435559</v>
      </c>
      <c r="L69" s="10">
        <f t="shared" si="12"/>
        <v>0.50312735415999921</v>
      </c>
      <c r="M69">
        <f t="shared" si="8"/>
        <v>3.1851314047976169</v>
      </c>
      <c r="N69">
        <f t="shared" si="9"/>
        <v>2.5187459455997407E-6</v>
      </c>
      <c r="O69" s="15">
        <f t="shared" si="15"/>
        <v>3.6269941616636266E-3</v>
      </c>
      <c r="P69" t="s">
        <v>134</v>
      </c>
      <c r="R69">
        <f t="shared" si="11"/>
        <v>7.5031273541599992</v>
      </c>
      <c r="S69">
        <f>$S$3*INDEX(Descriptors!I$5:I$53,MATCH(SingleSite_QSAR1!$A69,Descriptors!$B$5:$B$53,0))</f>
        <v>10.942080000000001</v>
      </c>
      <c r="T69">
        <f>$T$3*INDEX(Descriptors!K$5:K$53,MATCH(SingleSite_QSAR1!$A69,Descriptors!$B$5:$B$53,0))</f>
        <v>0.43110900216000003</v>
      </c>
      <c r="U69">
        <f>$U$3*INDEX(Descriptors!T$5:T$53,MATCH(SingleSite_QSAR1!$A69,Descriptors!$B$5:$B$53,0))</f>
        <v>-5.5349886480000006</v>
      </c>
      <c r="V69">
        <f>$V$3*INDEX(Descriptors!O$5:O$53,MATCH(SingleSite_QSAR1!$A69,Descriptors!$B$5:$B$53,0))</f>
        <v>-14.36816</v>
      </c>
      <c r="W69">
        <f>$W$3*INDEX(Descriptors!X$5:X$53,MATCH(SingleSite_QSAR1!$A69,Descriptors!$B$5:$B$53,0))</f>
        <v>-10.082853</v>
      </c>
      <c r="X69">
        <f>$X$3*INDEX(Descriptors!Y$5:Y$53,MATCH(SingleSite_QSAR1!$A69,Descriptors!$B$5:$B$53,0))</f>
        <v>7.8774119999999996</v>
      </c>
      <c r="Y69">
        <f>$Y$3*INDEX(Descriptors!AA$5:AA$53,MATCH(SingleSite_QSAR1!$A69,Descriptors!$B$5:$B$53,0))</f>
        <v>21.458832000000001</v>
      </c>
      <c r="Z69">
        <f>$Z$3*INDEX(Descriptors!AB$5:AB$53,MATCH(SingleSite_QSAR1!$A69,Descriptors!$B$5:$B$53,0))</f>
        <v>-1.6648239999999999</v>
      </c>
      <c r="AA69">
        <f>$AA$3*INDEX(Descriptors!P$5:P$53,MATCH(SingleSite_QSAR1!$A69,Descriptors!$B$5:$B$53,0))</f>
        <v>2.3469000000000002</v>
      </c>
      <c r="AB69">
        <f>$AB$3*INDEX(Descriptors!Q$5:Q$53,MATCH(SingleSite_QSAR1!$A69,Descriptors!$B$5:$B$53,0))</f>
        <v>-1.56948</v>
      </c>
      <c r="AC69">
        <f>$AC$3*INDEX(Descriptors!R$5:R$53,MATCH(SingleSite_QSAR1!$A69,Descriptors!$B$5:$B$53,0))</f>
        <v>-0.1739</v>
      </c>
      <c r="AD69">
        <f>$AD$3*INDEX(Descriptors!AC$5:AC$53,MATCH(SingleSite_QSAR1!$A69,Descriptors!$B$5:$B$53,0))</f>
        <v>0</v>
      </c>
    </row>
    <row r="70" spans="1:30" x14ac:dyDescent="0.3">
      <c r="A70" t="s">
        <v>236</v>
      </c>
      <c r="B70" t="s">
        <v>237</v>
      </c>
      <c r="C70" s="40" t="s">
        <v>65</v>
      </c>
      <c r="D70" t="s">
        <v>238</v>
      </c>
      <c r="E70" s="4" t="s">
        <v>420</v>
      </c>
      <c r="G70" s="10">
        <v>10.94826459302282</v>
      </c>
      <c r="H70" t="s">
        <v>126</v>
      </c>
      <c r="J70" s="10">
        <v>-4.7548223244322099</v>
      </c>
      <c r="L70" s="10">
        <f t="shared" si="12"/>
        <v>0.50787761116000762</v>
      </c>
      <c r="M70">
        <f t="shared" si="8"/>
        <v>3.2201611874652247</v>
      </c>
      <c r="N70">
        <f t="shared" si="9"/>
        <v>2.4913463472775433E-6</v>
      </c>
      <c r="O70" s="15">
        <f t="shared" si="15"/>
        <v>3.587538740079662E-3</v>
      </c>
      <c r="P70" t="s">
        <v>134</v>
      </c>
      <c r="R70">
        <f t="shared" si="11"/>
        <v>7.5078776111600076</v>
      </c>
      <c r="S70">
        <f>$S$3*INDEX(Descriptors!I$5:I$53,MATCH(SingleSite_QSAR1!$A70,Descriptors!$B$5:$B$53,0))</f>
        <v>10.942080000000001</v>
      </c>
      <c r="T70">
        <f>$T$3*INDEX(Descriptors!K$5:K$53,MATCH(SingleSite_QSAR1!$A70,Descriptors!$B$5:$B$53,0))</f>
        <v>0.43110900216000003</v>
      </c>
      <c r="U70">
        <f>$U$3*INDEX(Descriptors!T$5:T$53,MATCH(SingleSite_QSAR1!$A70,Descriptors!$B$5:$B$53,0))</f>
        <v>-5.5350113910000003</v>
      </c>
      <c r="V70">
        <f>$V$3*INDEX(Descriptors!O$5:O$53,MATCH(SingleSite_QSAR1!$A70,Descriptors!$B$5:$B$53,0))</f>
        <v>-14.36816</v>
      </c>
      <c r="W70">
        <f>$W$3*INDEX(Descriptors!X$5:X$53,MATCH(SingleSite_QSAR1!$A70,Descriptors!$B$5:$B$53,0))</f>
        <v>-10.136771999999999</v>
      </c>
      <c r="X70">
        <f>$X$3*INDEX(Descriptors!Y$5:Y$53,MATCH(SingleSite_QSAR1!$A70,Descriptors!$B$5:$B$53,0))</f>
        <v>7.9039799999999998</v>
      </c>
      <c r="Y70">
        <f>$Y$3*INDEX(Descriptors!AA$5:AA$53,MATCH(SingleSite_QSAR1!$A70,Descriptors!$B$5:$B$53,0))</f>
        <v>21.490956000000004</v>
      </c>
      <c r="Z70">
        <f>$Z$3*INDEX(Descriptors!AB$5:AB$53,MATCH(SingleSite_QSAR1!$A70,Descriptors!$B$5:$B$53,0))</f>
        <v>-1.6648239999999999</v>
      </c>
      <c r="AA70">
        <f>$AA$3*INDEX(Descriptors!P$5:P$53,MATCH(SingleSite_QSAR1!$A70,Descriptors!$B$5:$B$53,0))</f>
        <v>2.3469000000000002</v>
      </c>
      <c r="AB70">
        <f>$AB$3*INDEX(Descriptors!Q$5:Q$53,MATCH(SingleSite_QSAR1!$A70,Descriptors!$B$5:$B$53,0))</f>
        <v>-1.56948</v>
      </c>
      <c r="AC70">
        <f>$AC$3*INDEX(Descriptors!R$5:R$53,MATCH(SingleSite_QSAR1!$A70,Descriptors!$B$5:$B$53,0))</f>
        <v>-0.1739</v>
      </c>
      <c r="AD70">
        <f>$AD$3*INDEX(Descriptors!AC$5:AC$53,MATCH(SingleSite_QSAR1!$A70,Descriptors!$B$5:$B$53,0))</f>
        <v>0</v>
      </c>
    </row>
    <row r="71" spans="1:30" x14ac:dyDescent="0.3">
      <c r="A71" t="s">
        <v>239</v>
      </c>
      <c r="B71" t="s">
        <v>240</v>
      </c>
      <c r="C71" s="40" t="s">
        <v>65</v>
      </c>
      <c r="D71" t="s">
        <v>241</v>
      </c>
      <c r="E71" s="4" t="s">
        <v>420</v>
      </c>
      <c r="G71" s="10">
        <v>14.394195093500096</v>
      </c>
      <c r="H71" t="s">
        <v>126</v>
      </c>
      <c r="J71" s="10">
        <v>-4.8736644243773855</v>
      </c>
      <c r="L71" s="10">
        <f t="shared" si="12"/>
        <v>0.64335510916000427</v>
      </c>
      <c r="M71">
        <f t="shared" si="8"/>
        <v>4.3990116199157807</v>
      </c>
      <c r="N71">
        <f t="shared" si="9"/>
        <v>1.8237134850282563E-6</v>
      </c>
      <c r="O71" s="15">
        <f t="shared" si="15"/>
        <v>2.6261474184406889E-3</v>
      </c>
      <c r="P71" t="s">
        <v>134</v>
      </c>
      <c r="R71">
        <f t="shared" si="11"/>
        <v>7.6433551091600043</v>
      </c>
      <c r="S71">
        <f>$S$3*INDEX(Descriptors!I$5:I$53,MATCH(SingleSite_QSAR1!$A71,Descriptors!$B$5:$B$53,0))</f>
        <v>10.942080000000001</v>
      </c>
      <c r="T71">
        <f>$T$3*INDEX(Descriptors!K$5:K$53,MATCH(SingleSite_QSAR1!$A71,Descriptors!$B$5:$B$53,0))</f>
        <v>0.43110900216000003</v>
      </c>
      <c r="U71">
        <f>$U$3*INDEX(Descriptors!T$5:T$53,MATCH(SingleSite_QSAR1!$A71,Descriptors!$B$5:$B$53,0))</f>
        <v>-5.534890893</v>
      </c>
      <c r="V71">
        <f>$V$3*INDEX(Descriptors!O$5:O$53,MATCH(SingleSite_QSAR1!$A71,Descriptors!$B$5:$B$53,0))</f>
        <v>-14.36816</v>
      </c>
      <c r="W71">
        <f>$W$3*INDEX(Descriptors!X$5:X$53,MATCH(SingleSite_QSAR1!$A71,Descriptors!$B$5:$B$53,0))</f>
        <v>-10.118798999999999</v>
      </c>
      <c r="X71">
        <f>$X$3*INDEX(Descriptors!Y$5:Y$53,MATCH(SingleSite_QSAR1!$A71,Descriptors!$B$5:$B$53,0))</f>
        <v>7.9571160000000001</v>
      </c>
      <c r="Y71">
        <f>$Y$3*INDEX(Descriptors!AA$5:AA$53,MATCH(SingleSite_QSAR1!$A71,Descriptors!$B$5:$B$53,0))</f>
        <v>21.555204000000003</v>
      </c>
      <c r="Z71">
        <f>$Z$3*INDEX(Descriptors!AB$5:AB$53,MATCH(SingleSite_QSAR1!$A71,Descriptors!$B$5:$B$53,0))</f>
        <v>-1.6648239999999999</v>
      </c>
      <c r="AA71">
        <f>$AA$3*INDEX(Descriptors!P$5:P$53,MATCH(SingleSite_QSAR1!$A71,Descriptors!$B$5:$B$53,0))</f>
        <v>2.3469000000000002</v>
      </c>
      <c r="AB71">
        <f>$AB$3*INDEX(Descriptors!Q$5:Q$53,MATCH(SingleSite_QSAR1!$A71,Descriptors!$B$5:$B$53,0))</f>
        <v>-1.56948</v>
      </c>
      <c r="AC71">
        <f>$AC$3*INDEX(Descriptors!R$5:R$53,MATCH(SingleSite_QSAR1!$A71,Descriptors!$B$5:$B$53,0))</f>
        <v>-0.1739</v>
      </c>
      <c r="AD71">
        <f>$AD$3*INDEX(Descriptors!AC$5:AC$53,MATCH(SingleSite_QSAR1!$A71,Descriptors!$B$5:$B$53,0))</f>
        <v>0</v>
      </c>
    </row>
    <row r="72" spans="1:30" x14ac:dyDescent="0.3">
      <c r="A72" t="s">
        <v>242</v>
      </c>
      <c r="B72" t="s">
        <v>243</v>
      </c>
      <c r="C72" t="s">
        <v>244</v>
      </c>
      <c r="D72" s="50" t="s">
        <v>170</v>
      </c>
      <c r="E72" s="4" t="s">
        <v>420</v>
      </c>
      <c r="G72" s="10">
        <v>2.9299849209291629</v>
      </c>
      <c r="H72" t="s">
        <v>159</v>
      </c>
      <c r="J72" s="10">
        <v>-5.5625536667113771</v>
      </c>
      <c r="L72" s="10">
        <f t="shared" si="12"/>
        <v>-0.75883179681799451</v>
      </c>
      <c r="M72">
        <f t="shared" si="8"/>
        <v>0.17424816095751886</v>
      </c>
      <c r="N72">
        <f t="shared" si="9"/>
        <v>4.604086934376468E-5</v>
      </c>
      <c r="O72" s="15">
        <f t="shared" si="15"/>
        <v>6.6298851855021129E-2</v>
      </c>
      <c r="P72" t="s">
        <v>134</v>
      </c>
      <c r="R72">
        <f t="shared" si="11"/>
        <v>6.2411682031820055</v>
      </c>
      <c r="S72">
        <f>$S$3*INDEX(Descriptors!I$5:I$53,MATCH(SingleSite_QSAR1!$A72,Descriptors!$B$5:$B$53,0))</f>
        <v>10.509119999999999</v>
      </c>
      <c r="T72">
        <f>$T$3*INDEX(Descriptors!K$5:K$53,MATCH(SingleSite_QSAR1!$A72,Descriptors!$B$5:$B$53,0))</f>
        <v>-2.1437254818000004E-2</v>
      </c>
      <c r="U72">
        <f>$U$3*INDEX(Descriptors!T$5:T$53,MATCH(SingleSite_QSAR1!$A72,Descriptors!$B$5:$B$53,0))</f>
        <v>-5.5296045420000004</v>
      </c>
      <c r="V72">
        <f>$V$3*INDEX(Descriptors!O$5:O$53,MATCH(SingleSite_QSAR1!$A72,Descriptors!$B$5:$B$53,0))</f>
        <v>-15.33648</v>
      </c>
      <c r="W72">
        <f>$W$3*INDEX(Descriptors!X$5:X$53,MATCH(SingleSite_QSAR1!$A72,Descriptors!$B$5:$B$53,0))</f>
        <v>-9.489744</v>
      </c>
      <c r="X72">
        <f>$X$3*INDEX(Descriptors!Y$5:Y$53,MATCH(SingleSite_QSAR1!$A72,Descriptors!$B$5:$B$53,0))</f>
        <v>7.4722500000000007</v>
      </c>
      <c r="Y72">
        <f>$Y$3*INDEX(Descriptors!AA$5:AA$53,MATCH(SingleSite_QSAR1!$A72,Descriptors!$B$5:$B$53,0))</f>
        <v>21.908568000000002</v>
      </c>
      <c r="Z72">
        <f>$Z$3*INDEX(Descriptors!AB$5:AB$53,MATCH(SingleSite_QSAR1!$A72,Descriptors!$B$5:$B$53,0))</f>
        <v>-1.6648239999999999</v>
      </c>
      <c r="AA72">
        <f>$AA$3*INDEX(Descriptors!P$5:P$53,MATCH(SingleSite_QSAR1!$A72,Descriptors!$B$5:$B$53,0))</f>
        <v>2.0769000000000002</v>
      </c>
      <c r="AB72">
        <f>$AB$3*INDEX(Descriptors!Q$5:Q$53,MATCH(SingleSite_QSAR1!$A72,Descriptors!$B$5:$B$53,0))</f>
        <v>-1.3525599999999998</v>
      </c>
      <c r="AC72">
        <f>$AC$3*INDEX(Descriptors!R$5:R$53,MATCH(SingleSite_QSAR1!$A72,Descriptors!$B$5:$B$53,0))</f>
        <v>-0.17202000000000001</v>
      </c>
      <c r="AD72">
        <f>$AD$3*INDEX(Descriptors!AC$5:AC$53,MATCH(SingleSite_QSAR1!$A72,Descriptors!$B$5:$B$53,0))</f>
        <v>0</v>
      </c>
    </row>
    <row r="73" spans="1:30" x14ac:dyDescent="0.3">
      <c r="A73" t="s">
        <v>245</v>
      </c>
      <c r="B73" t="s">
        <v>246</v>
      </c>
      <c r="C73" t="s">
        <v>247</v>
      </c>
      <c r="D73" s="50" t="s">
        <v>170</v>
      </c>
      <c r="E73" s="4" t="s">
        <v>420</v>
      </c>
      <c r="G73" s="10">
        <v>6.0819105240415974</v>
      </c>
      <c r="H73" t="s">
        <v>159</v>
      </c>
      <c r="J73" s="10">
        <v>-5.8797283080276559</v>
      </c>
      <c r="L73" s="10">
        <f t="shared" si="12"/>
        <v>-0.92126308101199772</v>
      </c>
      <c r="M73">
        <f t="shared" si="8"/>
        <v>0.1198772906790417</v>
      </c>
      <c r="N73">
        <f t="shared" si="9"/>
        <v>6.6922907304569197E-5</v>
      </c>
      <c r="O73" s="15">
        <f t="shared" si="15"/>
        <v>9.6368986518579641E-2</v>
      </c>
      <c r="P73" t="s">
        <v>134</v>
      </c>
      <c r="R73">
        <f t="shared" si="11"/>
        <v>6.0787369189880023</v>
      </c>
      <c r="S73">
        <f>$S$3*INDEX(Descriptors!I$5:I$53,MATCH(SingleSite_QSAR1!$A73,Descriptors!$B$5:$B$53,0))</f>
        <v>10.469760000000001</v>
      </c>
      <c r="T73">
        <f>$T$3*INDEX(Descriptors!K$5:K$53,MATCH(SingleSite_QSAR1!$A73,Descriptors!$B$5:$B$53,0))</f>
        <v>-9.979053901200001E-2</v>
      </c>
      <c r="U73">
        <f>$U$3*INDEX(Descriptors!T$5:T$53,MATCH(SingleSite_QSAR1!$A73,Descriptors!$B$5:$B$53,0))</f>
        <v>-5.5296045420000004</v>
      </c>
      <c r="V73">
        <f>$V$3*INDEX(Descriptors!O$5:O$53,MATCH(SingleSite_QSAR1!$A73,Descriptors!$B$5:$B$53,0))</f>
        <v>-15.735200000000001</v>
      </c>
      <c r="W73">
        <f>$W$3*INDEX(Descriptors!X$5:X$53,MATCH(SingleSite_QSAR1!$A73,Descriptors!$B$5:$B$53,0))</f>
        <v>-9.489744</v>
      </c>
      <c r="X73">
        <f>$X$3*INDEX(Descriptors!Y$5:Y$53,MATCH(SingleSite_QSAR1!$A73,Descriptors!$B$5:$B$53,0))</f>
        <v>7.4722500000000007</v>
      </c>
      <c r="Y73">
        <f>$Y$3*INDEX(Descriptors!AA$5:AA$53,MATCH(SingleSite_QSAR1!$A73,Descriptors!$B$5:$B$53,0))</f>
        <v>22.24587</v>
      </c>
      <c r="Z73">
        <f>$Z$3*INDEX(Descriptors!AB$5:AB$53,MATCH(SingleSite_QSAR1!$A73,Descriptors!$B$5:$B$53,0))</f>
        <v>-1.6648239999999999</v>
      </c>
      <c r="AA73">
        <f>$AA$3*INDEX(Descriptors!P$5:P$53,MATCH(SingleSite_QSAR1!$A73,Descriptors!$B$5:$B$53,0))</f>
        <v>1.8923999999999999</v>
      </c>
      <c r="AB73">
        <f>$AB$3*INDEX(Descriptors!Q$5:Q$53,MATCH(SingleSite_QSAR1!$A73,Descriptors!$B$5:$B$53,0))</f>
        <v>-1.15324</v>
      </c>
      <c r="AC73">
        <f>$AC$3*INDEX(Descriptors!R$5:R$53,MATCH(SingleSite_QSAR1!$A73,Descriptors!$B$5:$B$53,0))</f>
        <v>-0.17014000000000001</v>
      </c>
      <c r="AD73">
        <f>$AD$3*INDEX(Descriptors!AC$5:AC$53,MATCH(SingleSite_QSAR1!$A73,Descriptors!$B$5:$B$53,0))</f>
        <v>0</v>
      </c>
    </row>
    <row r="74" spans="1:30" x14ac:dyDescent="0.3">
      <c r="M74"/>
      <c r="N74"/>
      <c r="P74"/>
    </row>
    <row r="75" spans="1:30" x14ac:dyDescent="0.3">
      <c r="L75" s="10" t="s">
        <v>96</v>
      </c>
      <c r="M75"/>
      <c r="N75"/>
      <c r="P75"/>
    </row>
    <row r="76" spans="1:30" x14ac:dyDescent="0.3">
      <c r="A76" s="1" t="s">
        <v>248</v>
      </c>
      <c r="L76" s="10" t="s">
        <v>332</v>
      </c>
      <c r="M76"/>
      <c r="N76"/>
      <c r="P76"/>
    </row>
    <row r="77" spans="1:30" x14ac:dyDescent="0.3">
      <c r="A77" s="2" t="s">
        <v>368</v>
      </c>
      <c r="B77" t="s">
        <v>190</v>
      </c>
      <c r="C77" s="38" t="s">
        <v>191</v>
      </c>
      <c r="D77" t="s">
        <v>192</v>
      </c>
      <c r="E77" t="s">
        <v>418</v>
      </c>
      <c r="G77" s="10">
        <v>151.40000000000003</v>
      </c>
      <c r="H77" t="s">
        <v>223</v>
      </c>
      <c r="L77" s="10">
        <f>R77-10</f>
        <v>-10.173084653799997</v>
      </c>
      <c r="M77">
        <f t="shared" ref="M77:M83" si="16">10^(L77)</f>
        <v>6.7129798903761386E-11</v>
      </c>
      <c r="N77">
        <f t="shared" ref="N77:N83" si="17">(LN(2)/(M77))/(60*60*24)</f>
        <v>119507.83322824595</v>
      </c>
      <c r="O77" s="10">
        <f>N77/365</f>
        <v>327.41872117327654</v>
      </c>
      <c r="P77" s="10" t="s">
        <v>223</v>
      </c>
      <c r="R77">
        <f t="shared" ref="R77:R83" si="18">-2.159+SUM(S77:AD77)</f>
        <v>-0.17308465379999749</v>
      </c>
      <c r="S77">
        <f>$S$3*INDEX(Descriptors!I$5:I$53,MATCH(SingleSite_QSAR1!$A77,Descriptors!$B$5:$B$53,0))</f>
        <v>8.8953600000000002</v>
      </c>
      <c r="T77">
        <f>$T$3*INDEX(Descriptors!K$5:K$53,MATCH(SingleSite_QSAR1!$A77,Descriptors!$B$5:$B$53,0))</f>
        <v>-4.6093469867999994</v>
      </c>
      <c r="U77">
        <f>$U$3*INDEX(Descriptors!T$5:T$53,MATCH(SingleSite_QSAR1!$A77,Descriptors!$B$5:$B$53,0))</f>
        <v>-5.5016246669999997</v>
      </c>
      <c r="V77">
        <f>$V$3*INDEX(Descriptors!O$5:O$53,MATCH(SingleSite_QSAR1!$A77,Descriptors!$B$5:$B$53,0))</f>
        <v>-14.439360000000001</v>
      </c>
      <c r="W77">
        <f>$W$3*INDEX(Descriptors!X$5:X$53,MATCH(SingleSite_QSAR1!$A77,Descriptors!$B$5:$B$53,0))</f>
        <v>-10.873664999999999</v>
      </c>
      <c r="X77">
        <f>$X$3*INDEX(Descriptors!Y$5:Y$53,MATCH(SingleSite_QSAR1!$A77,Descriptors!$B$5:$B$53,0))</f>
        <v>8.3290680000000012</v>
      </c>
      <c r="Y77">
        <f>$Y$3*INDEX(Descriptors!AA$5:AA$53,MATCH(SingleSite_QSAR1!$A77,Descriptors!$B$5:$B$53,0))</f>
        <v>21.362460000000002</v>
      </c>
      <c r="Z77">
        <f>$Z$3*INDEX(Descriptors!AB$5:AB$53,MATCH(SingleSite_QSAR1!$A77,Descriptors!$B$5:$B$53,0))</f>
        <v>-1.288896</v>
      </c>
      <c r="AA77">
        <f>$AA$3*INDEX(Descriptors!P$5:P$53,MATCH(SingleSite_QSAR1!$A77,Descriptors!$B$5:$B$53,0))</f>
        <v>-5.8199999999999995E-2</v>
      </c>
      <c r="AB77">
        <f>$AB$3*INDEX(Descriptors!Q$5:Q$53,MATCH(SingleSite_QSAR1!$A77,Descriptors!$B$5:$B$53,0))</f>
        <v>0.48971999999999999</v>
      </c>
      <c r="AC77">
        <f>$AC$3*INDEX(Descriptors!R$5:R$53,MATCH(SingleSite_QSAR1!$A77,Descriptors!$B$5:$B$53,0))</f>
        <v>-0.3196</v>
      </c>
      <c r="AD77">
        <f>$AD$3*INDEX(Descriptors!AC$5:AC$53,MATCH(SingleSite_QSAR1!$A77,Descriptors!$B$5:$B$53,0))</f>
        <v>0</v>
      </c>
    </row>
    <row r="78" spans="1:30" x14ac:dyDescent="0.3">
      <c r="A78" t="s">
        <v>193</v>
      </c>
      <c r="B78" t="s">
        <v>194</v>
      </c>
      <c r="C78" s="38" t="s">
        <v>191</v>
      </c>
      <c r="D78" t="s">
        <v>195</v>
      </c>
      <c r="E78" t="s">
        <v>418</v>
      </c>
      <c r="G78" s="10">
        <v>177.99999999999994</v>
      </c>
      <c r="H78" t="s">
        <v>159</v>
      </c>
      <c r="L78" s="10">
        <f t="shared" ref="L78:L83" si="19">R78-10</f>
        <v>-10.309397102799991</v>
      </c>
      <c r="M78">
        <f t="shared" si="16"/>
        <v>4.9045921331191148E-11</v>
      </c>
      <c r="N78">
        <f t="shared" si="17"/>
        <v>163571.94633704246</v>
      </c>
      <c r="O78" s="10">
        <f t="shared" ref="O78:O83" si="20">N78/365</f>
        <v>448.14231873162316</v>
      </c>
      <c r="P78" s="10" t="s">
        <v>223</v>
      </c>
      <c r="R78">
        <f t="shared" si="18"/>
        <v>-0.30939710279999222</v>
      </c>
      <c r="S78">
        <f>$S$3*INDEX(Descriptors!I$5:I$53,MATCH(SingleSite_QSAR1!$A78,Descriptors!$B$5:$B$53,0))</f>
        <v>8.8953600000000002</v>
      </c>
      <c r="T78">
        <f>$T$3*INDEX(Descriptors!K$5:K$53,MATCH(SingleSite_QSAR1!$A78,Descriptors!$B$5:$B$53,0))</f>
        <v>-4.6093469867999994</v>
      </c>
      <c r="U78">
        <f>$U$3*INDEX(Descriptors!T$5:T$53,MATCH(SingleSite_QSAR1!$A78,Descriptors!$B$5:$B$53,0))</f>
        <v>-5.5083881159999999</v>
      </c>
      <c r="V78">
        <f>$V$3*INDEX(Descriptors!O$5:O$53,MATCH(SingleSite_QSAR1!$A78,Descriptors!$B$5:$B$53,0))</f>
        <v>-14.439360000000001</v>
      </c>
      <c r="W78">
        <f>$W$3*INDEX(Descriptors!X$5:X$53,MATCH(SingleSite_QSAR1!$A78,Descriptors!$B$5:$B$53,0))</f>
        <v>-11.107313999999999</v>
      </c>
      <c r="X78">
        <f>$X$3*INDEX(Descriptors!Y$5:Y$53,MATCH(SingleSite_QSAR1!$A78,Descriptors!$B$5:$B$53,0))</f>
        <v>8.368920000000001</v>
      </c>
      <c r="Y78">
        <f>$Y$3*INDEX(Descriptors!AA$5:AA$53,MATCH(SingleSite_QSAR1!$A78,Descriptors!$B$5:$B$53,0))</f>
        <v>21.426708000000001</v>
      </c>
      <c r="Z78">
        <f>$Z$3*INDEX(Descriptors!AB$5:AB$53,MATCH(SingleSite_QSAR1!$A78,Descriptors!$B$5:$B$53,0))</f>
        <v>-1.288896</v>
      </c>
      <c r="AA78">
        <f>$AA$3*INDEX(Descriptors!P$5:P$53,MATCH(SingleSite_QSAR1!$A78,Descriptors!$B$5:$B$53,0))</f>
        <v>-5.8199999999999995E-2</v>
      </c>
      <c r="AB78">
        <f>$AB$3*INDEX(Descriptors!Q$5:Q$53,MATCH(SingleSite_QSAR1!$A78,Descriptors!$B$5:$B$53,0))</f>
        <v>0.48971999999999999</v>
      </c>
      <c r="AC78">
        <f>$AC$3*INDEX(Descriptors!R$5:R$53,MATCH(SingleSite_QSAR1!$A78,Descriptors!$B$5:$B$53,0))</f>
        <v>-0.3196</v>
      </c>
      <c r="AD78">
        <f>$AD$3*INDEX(Descriptors!AC$5:AC$53,MATCH(SingleSite_QSAR1!$A78,Descriptors!$B$5:$B$53,0))</f>
        <v>0</v>
      </c>
    </row>
    <row r="79" spans="1:30" x14ac:dyDescent="0.3">
      <c r="A79" t="s">
        <v>180</v>
      </c>
      <c r="B79" t="s">
        <v>181</v>
      </c>
      <c r="C79" s="38" t="s">
        <v>182</v>
      </c>
      <c r="D79" t="s">
        <v>183</v>
      </c>
      <c r="E79" t="s">
        <v>417</v>
      </c>
      <c r="G79" s="10">
        <v>15.541666666666661</v>
      </c>
      <c r="H79" t="s">
        <v>159</v>
      </c>
      <c r="L79" s="10">
        <f t="shared" si="19"/>
        <v>-10.205530751799994</v>
      </c>
      <c r="M79">
        <f t="shared" si="16"/>
        <v>6.2297303399631706E-11</v>
      </c>
      <c r="N79">
        <f t="shared" si="17"/>
        <v>128778.23556137795</v>
      </c>
      <c r="O79" s="10">
        <f t="shared" si="20"/>
        <v>352.81708372980262</v>
      </c>
      <c r="P79" s="10" t="s">
        <v>223</v>
      </c>
      <c r="R79">
        <f t="shared" si="18"/>
        <v>-0.20553075179999514</v>
      </c>
      <c r="S79">
        <f>$S$3*INDEX(Descriptors!I$5:I$53,MATCH(SingleSite_QSAR1!$A79,Descriptors!$B$5:$B$53,0))</f>
        <v>8.8953600000000002</v>
      </c>
      <c r="T79">
        <f>$T$3*INDEX(Descriptors!K$5:K$53,MATCH(SingleSite_QSAR1!$A79,Descriptors!$B$5:$B$53,0))</f>
        <v>-4.6093469867999994</v>
      </c>
      <c r="U79">
        <f>$U$3*INDEX(Descriptors!T$5:T$53,MATCH(SingleSite_QSAR1!$A79,Descriptors!$B$5:$B$53,0))</f>
        <v>-5.497914765</v>
      </c>
      <c r="V79">
        <f>$V$3*INDEX(Descriptors!O$5:O$53,MATCH(SingleSite_QSAR1!$A79,Descriptors!$B$5:$B$53,0))</f>
        <v>-14.439360000000001</v>
      </c>
      <c r="W79">
        <f>$W$3*INDEX(Descriptors!X$5:X$53,MATCH(SingleSite_QSAR1!$A79,Descriptors!$B$5:$B$53,0))</f>
        <v>-10.729880999999999</v>
      </c>
      <c r="X79">
        <f>$X$3*INDEX(Descriptors!Y$5:Y$53,MATCH(SingleSite_QSAR1!$A79,Descriptors!$B$5:$B$53,0))</f>
        <v>8.2294380000000018</v>
      </c>
      <c r="Y79">
        <f>$Y$3*INDEX(Descriptors!AA$5:AA$53,MATCH(SingleSite_QSAR1!$A79,Descriptors!$B$5:$B$53,0))</f>
        <v>21.282150000000001</v>
      </c>
      <c r="Z79">
        <f>$Z$3*INDEX(Descriptors!AB$5:AB$53,MATCH(SingleSite_QSAR1!$A79,Descriptors!$B$5:$B$53,0))</f>
        <v>-1.288896</v>
      </c>
      <c r="AA79">
        <f>$AA$3*INDEX(Descriptors!P$5:P$53,MATCH(SingleSite_QSAR1!$A79,Descriptors!$B$5:$B$53,0))</f>
        <v>-5.8199999999999995E-2</v>
      </c>
      <c r="AB79">
        <f>$AB$3*INDEX(Descriptors!Q$5:Q$53,MATCH(SingleSite_QSAR1!$A79,Descriptors!$B$5:$B$53,0))</f>
        <v>0.48971999999999999</v>
      </c>
      <c r="AC79">
        <f>$AC$3*INDEX(Descriptors!R$5:R$53,MATCH(SingleSite_QSAR1!$A79,Descriptors!$B$5:$B$53,0))</f>
        <v>-0.3196</v>
      </c>
      <c r="AD79">
        <f>$AD$3*INDEX(Descriptors!AC$5:AC$53,MATCH(SingleSite_QSAR1!$A79,Descriptors!$B$5:$B$53,0))</f>
        <v>0</v>
      </c>
    </row>
    <row r="80" spans="1:30" x14ac:dyDescent="0.3">
      <c r="A80" t="s">
        <v>180</v>
      </c>
      <c r="B80" t="s">
        <v>181</v>
      </c>
      <c r="C80" s="38" t="s">
        <v>182</v>
      </c>
      <c r="D80" t="s">
        <v>183</v>
      </c>
      <c r="E80" t="s">
        <v>417</v>
      </c>
      <c r="G80" s="10">
        <v>68.29375065701042</v>
      </c>
      <c r="H80" t="s">
        <v>159</v>
      </c>
      <c r="L80" s="10">
        <f t="shared" si="19"/>
        <v>-10.205530751799994</v>
      </c>
      <c r="M80">
        <f t="shared" si="16"/>
        <v>6.2297303399631706E-11</v>
      </c>
      <c r="N80">
        <f t="shared" si="17"/>
        <v>128778.23556137795</v>
      </c>
      <c r="O80" s="10">
        <f t="shared" si="20"/>
        <v>352.81708372980262</v>
      </c>
      <c r="P80" s="10" t="s">
        <v>223</v>
      </c>
      <c r="R80">
        <f t="shared" si="18"/>
        <v>-0.20553075179999514</v>
      </c>
      <c r="S80">
        <f>$S$3*INDEX(Descriptors!I$5:I$53,MATCH(SingleSite_QSAR1!$A80,Descriptors!$B$5:$B$53,0))</f>
        <v>8.8953600000000002</v>
      </c>
      <c r="T80">
        <f>$T$3*INDEX(Descriptors!K$5:K$53,MATCH(SingleSite_QSAR1!$A80,Descriptors!$B$5:$B$53,0))</f>
        <v>-4.6093469867999994</v>
      </c>
      <c r="U80">
        <f>$U$3*INDEX(Descriptors!T$5:T$53,MATCH(SingleSite_QSAR1!$A80,Descriptors!$B$5:$B$53,0))</f>
        <v>-5.497914765</v>
      </c>
      <c r="V80">
        <f>$V$3*INDEX(Descriptors!O$5:O$53,MATCH(SingleSite_QSAR1!$A80,Descriptors!$B$5:$B$53,0))</f>
        <v>-14.439360000000001</v>
      </c>
      <c r="W80">
        <f>$W$3*INDEX(Descriptors!X$5:X$53,MATCH(SingleSite_QSAR1!$A80,Descriptors!$B$5:$B$53,0))</f>
        <v>-10.729880999999999</v>
      </c>
      <c r="X80">
        <f>$X$3*INDEX(Descriptors!Y$5:Y$53,MATCH(SingleSite_QSAR1!$A80,Descriptors!$B$5:$B$53,0))</f>
        <v>8.2294380000000018</v>
      </c>
      <c r="Y80">
        <f>$Y$3*INDEX(Descriptors!AA$5:AA$53,MATCH(SingleSite_QSAR1!$A80,Descriptors!$B$5:$B$53,0))</f>
        <v>21.282150000000001</v>
      </c>
      <c r="Z80">
        <f>$Z$3*INDEX(Descriptors!AB$5:AB$53,MATCH(SingleSite_QSAR1!$A80,Descriptors!$B$5:$B$53,0))</f>
        <v>-1.288896</v>
      </c>
      <c r="AA80">
        <f>$AA$3*INDEX(Descriptors!P$5:P$53,MATCH(SingleSite_QSAR1!$A80,Descriptors!$B$5:$B$53,0))</f>
        <v>-5.8199999999999995E-2</v>
      </c>
      <c r="AB80">
        <f>$AB$3*INDEX(Descriptors!Q$5:Q$53,MATCH(SingleSite_QSAR1!$A80,Descriptors!$B$5:$B$53,0))</f>
        <v>0.48971999999999999</v>
      </c>
      <c r="AC80">
        <f>$AC$3*INDEX(Descriptors!R$5:R$53,MATCH(SingleSite_QSAR1!$A80,Descriptors!$B$5:$B$53,0))</f>
        <v>-0.3196</v>
      </c>
      <c r="AD80">
        <f>$AD$3*INDEX(Descriptors!AC$5:AC$53,MATCH(SingleSite_QSAR1!$A80,Descriptors!$B$5:$B$53,0))</f>
        <v>0</v>
      </c>
    </row>
    <row r="81" spans="1:30" x14ac:dyDescent="0.3">
      <c r="A81" t="s">
        <v>184</v>
      </c>
      <c r="B81" t="s">
        <v>185</v>
      </c>
      <c r="C81" s="38" t="s">
        <v>182</v>
      </c>
      <c r="D81" t="s">
        <v>186</v>
      </c>
      <c r="E81" t="s">
        <v>417</v>
      </c>
      <c r="G81" s="10">
        <v>70.506533937152994</v>
      </c>
      <c r="H81" t="s">
        <v>159</v>
      </c>
      <c r="L81" s="10">
        <f t="shared" si="19"/>
        <v>-10.255948364799998</v>
      </c>
      <c r="M81">
        <f t="shared" si="16"/>
        <v>5.5469165879267716E-11</v>
      </c>
      <c r="N81">
        <f t="shared" si="17"/>
        <v>144630.56519540932</v>
      </c>
      <c r="O81" s="10">
        <f t="shared" si="20"/>
        <v>396.24812382303924</v>
      </c>
      <c r="P81" s="10" t="s">
        <v>223</v>
      </c>
      <c r="R81">
        <f t="shared" si="18"/>
        <v>-0.25594836479999916</v>
      </c>
      <c r="S81">
        <f>$S$3*INDEX(Descriptors!I$5:I$53,MATCH(SingleSite_QSAR1!$A81,Descriptors!$B$5:$B$53,0))</f>
        <v>8.8953600000000002</v>
      </c>
      <c r="T81">
        <f>$T$3*INDEX(Descriptors!K$5:K$53,MATCH(SingleSite_QSAR1!$A81,Descriptors!$B$5:$B$53,0))</f>
        <v>-4.6093469867999994</v>
      </c>
      <c r="U81">
        <f>$U$3*INDEX(Descriptors!T$5:T$53,MATCH(SingleSite_QSAR1!$A81,Descriptors!$B$5:$B$53,0))</f>
        <v>-5.4991863780000001</v>
      </c>
      <c r="V81">
        <f>$V$3*INDEX(Descriptors!O$5:O$53,MATCH(SingleSite_QSAR1!$A81,Descriptors!$B$5:$B$53,0))</f>
        <v>-14.439360000000001</v>
      </c>
      <c r="W81">
        <f>$W$3*INDEX(Descriptors!X$5:X$53,MATCH(SingleSite_QSAR1!$A81,Descriptors!$B$5:$B$53,0))</f>
        <v>-10.837719</v>
      </c>
      <c r="X81">
        <f>$X$3*INDEX(Descriptors!Y$5:Y$53,MATCH(SingleSite_QSAR1!$A81,Descriptors!$B$5:$B$53,0))</f>
        <v>8.2560060000000011</v>
      </c>
      <c r="Y81">
        <f>$Y$3*INDEX(Descriptors!AA$5:AA$53,MATCH(SingleSite_QSAR1!$A81,Descriptors!$B$5:$B$53,0))</f>
        <v>21.314274000000001</v>
      </c>
      <c r="Z81">
        <f>$Z$3*INDEX(Descriptors!AB$5:AB$53,MATCH(SingleSite_QSAR1!$A81,Descriptors!$B$5:$B$53,0))</f>
        <v>-1.288896</v>
      </c>
      <c r="AA81">
        <f>$AA$3*INDEX(Descriptors!P$5:P$53,MATCH(SingleSite_QSAR1!$A81,Descriptors!$B$5:$B$53,0))</f>
        <v>-5.8199999999999995E-2</v>
      </c>
      <c r="AB81">
        <f>$AB$3*INDEX(Descriptors!Q$5:Q$53,MATCH(SingleSite_QSAR1!$A81,Descriptors!$B$5:$B$53,0))</f>
        <v>0.48971999999999999</v>
      </c>
      <c r="AC81">
        <f>$AC$3*INDEX(Descriptors!R$5:R$53,MATCH(SingleSite_QSAR1!$A81,Descriptors!$B$5:$B$53,0))</f>
        <v>-0.3196</v>
      </c>
      <c r="AD81">
        <f>$AD$3*INDEX(Descriptors!AC$5:AC$53,MATCH(SingleSite_QSAR1!$A81,Descriptors!$B$5:$B$53,0))</f>
        <v>0</v>
      </c>
    </row>
    <row r="82" spans="1:30" x14ac:dyDescent="0.3">
      <c r="A82" t="s">
        <v>184</v>
      </c>
      <c r="B82" t="s">
        <v>185</v>
      </c>
      <c r="C82" s="38" t="s">
        <v>182</v>
      </c>
      <c r="D82" t="s">
        <v>186</v>
      </c>
      <c r="E82" t="s">
        <v>417</v>
      </c>
      <c r="G82" s="10">
        <v>57.376875676876303</v>
      </c>
      <c r="H82" t="s">
        <v>159</v>
      </c>
      <c r="L82" s="10">
        <f t="shared" si="19"/>
        <v>-10.255948364799998</v>
      </c>
      <c r="M82">
        <f t="shared" si="16"/>
        <v>5.5469165879267716E-11</v>
      </c>
      <c r="N82">
        <f t="shared" si="17"/>
        <v>144630.56519540932</v>
      </c>
      <c r="O82" s="10">
        <f t="shared" si="20"/>
        <v>396.24812382303924</v>
      </c>
      <c r="P82" s="10" t="s">
        <v>223</v>
      </c>
      <c r="R82">
        <f t="shared" si="18"/>
        <v>-0.25594836479999916</v>
      </c>
      <c r="S82">
        <f>$S$3*INDEX(Descriptors!I$5:I$53,MATCH(SingleSite_QSAR1!$A82,Descriptors!$B$5:$B$53,0))</f>
        <v>8.8953600000000002</v>
      </c>
      <c r="T82">
        <f>$T$3*INDEX(Descriptors!K$5:K$53,MATCH(SingleSite_QSAR1!$A82,Descriptors!$B$5:$B$53,0))</f>
        <v>-4.6093469867999994</v>
      </c>
      <c r="U82">
        <f>$U$3*INDEX(Descriptors!T$5:T$53,MATCH(SingleSite_QSAR1!$A82,Descriptors!$B$5:$B$53,0))</f>
        <v>-5.4991863780000001</v>
      </c>
      <c r="V82">
        <f>$V$3*INDEX(Descriptors!O$5:O$53,MATCH(SingleSite_QSAR1!$A82,Descriptors!$B$5:$B$53,0))</f>
        <v>-14.439360000000001</v>
      </c>
      <c r="W82">
        <f>$W$3*INDEX(Descriptors!X$5:X$53,MATCH(SingleSite_QSAR1!$A82,Descriptors!$B$5:$B$53,0))</f>
        <v>-10.837719</v>
      </c>
      <c r="X82">
        <f>$X$3*INDEX(Descriptors!Y$5:Y$53,MATCH(SingleSite_QSAR1!$A82,Descriptors!$B$5:$B$53,0))</f>
        <v>8.2560060000000011</v>
      </c>
      <c r="Y82">
        <f>$Y$3*INDEX(Descriptors!AA$5:AA$53,MATCH(SingleSite_QSAR1!$A82,Descriptors!$B$5:$B$53,0))</f>
        <v>21.314274000000001</v>
      </c>
      <c r="Z82">
        <f>$Z$3*INDEX(Descriptors!AB$5:AB$53,MATCH(SingleSite_QSAR1!$A82,Descriptors!$B$5:$B$53,0))</f>
        <v>-1.288896</v>
      </c>
      <c r="AA82">
        <f>$AA$3*INDEX(Descriptors!P$5:P$53,MATCH(SingleSite_QSAR1!$A82,Descriptors!$B$5:$B$53,0))</f>
        <v>-5.8199999999999995E-2</v>
      </c>
      <c r="AB82">
        <f>$AB$3*INDEX(Descriptors!Q$5:Q$53,MATCH(SingleSite_QSAR1!$A82,Descriptors!$B$5:$B$53,0))</f>
        <v>0.48971999999999999</v>
      </c>
      <c r="AC82">
        <f>$AC$3*INDEX(Descriptors!R$5:R$53,MATCH(SingleSite_QSAR1!$A82,Descriptors!$B$5:$B$53,0))</f>
        <v>-0.3196</v>
      </c>
      <c r="AD82">
        <f>$AD$3*INDEX(Descriptors!AC$5:AC$53,MATCH(SingleSite_QSAR1!$A82,Descriptors!$B$5:$B$53,0))</f>
        <v>0</v>
      </c>
    </row>
    <row r="83" spans="1:30" x14ac:dyDescent="0.3">
      <c r="A83" t="s">
        <v>187</v>
      </c>
      <c r="B83" t="s">
        <v>188</v>
      </c>
      <c r="C83" s="38" t="s">
        <v>182</v>
      </c>
      <c r="D83" t="s">
        <v>189</v>
      </c>
      <c r="E83" t="s">
        <v>417</v>
      </c>
      <c r="G83" s="10">
        <v>7.947557154083932</v>
      </c>
      <c r="H83" t="s">
        <v>223</v>
      </c>
      <c r="L83" s="10">
        <f t="shared" si="19"/>
        <v>-10.269404171799998</v>
      </c>
      <c r="M83">
        <f t="shared" si="16"/>
        <v>5.3776908016945557E-11</v>
      </c>
      <c r="N83">
        <f t="shared" si="17"/>
        <v>149181.8162827144</v>
      </c>
      <c r="O83" s="10">
        <f t="shared" si="20"/>
        <v>408.71730488414903</v>
      </c>
      <c r="P83" s="10" t="s">
        <v>223</v>
      </c>
      <c r="R83">
        <f t="shared" si="18"/>
        <v>-0.26940417179999887</v>
      </c>
      <c r="S83">
        <f>$S$3*INDEX(Descriptors!I$5:I$53,MATCH(SingleSite_QSAR1!$A83,Descriptors!$B$5:$B$53,0))</f>
        <v>8.8953600000000002</v>
      </c>
      <c r="T83">
        <f>$T$3*INDEX(Descriptors!K$5:K$53,MATCH(SingleSite_QSAR1!$A83,Descriptors!$B$5:$B$53,0))</f>
        <v>-4.6093469867999994</v>
      </c>
      <c r="U83">
        <f>$U$3*INDEX(Descriptors!T$5:T$53,MATCH(SingleSite_QSAR1!$A83,Descriptors!$B$5:$B$53,0))</f>
        <v>-5.5041311850000003</v>
      </c>
      <c r="V83">
        <f>$V$3*INDEX(Descriptors!O$5:O$53,MATCH(SingleSite_QSAR1!$A83,Descriptors!$B$5:$B$53,0))</f>
        <v>-14.439360000000001</v>
      </c>
      <c r="W83">
        <f>$W$3*INDEX(Descriptors!X$5:X$53,MATCH(SingleSite_QSAR1!$A83,Descriptors!$B$5:$B$53,0))</f>
        <v>-10.891637999999999</v>
      </c>
      <c r="X83">
        <f>$X$3*INDEX(Descriptors!Y$5:Y$53,MATCH(SingleSite_QSAR1!$A83,Descriptors!$B$5:$B$53,0))</f>
        <v>8.2692900000000016</v>
      </c>
      <c r="Y83">
        <f>$Y$3*INDEX(Descriptors!AA$5:AA$53,MATCH(SingleSite_QSAR1!$A83,Descriptors!$B$5:$B$53,0))</f>
        <v>21.346398000000001</v>
      </c>
      <c r="Z83">
        <f>$Z$3*INDEX(Descriptors!AB$5:AB$53,MATCH(SingleSite_QSAR1!$A83,Descriptors!$B$5:$B$53,0))</f>
        <v>-1.288896</v>
      </c>
      <c r="AA83">
        <f>$AA$3*INDEX(Descriptors!P$5:P$53,MATCH(SingleSite_QSAR1!$A83,Descriptors!$B$5:$B$53,0))</f>
        <v>-5.8199999999999995E-2</v>
      </c>
      <c r="AB83">
        <f>$AB$3*INDEX(Descriptors!Q$5:Q$53,MATCH(SingleSite_QSAR1!$A83,Descriptors!$B$5:$B$53,0))</f>
        <v>0.48971999999999999</v>
      </c>
      <c r="AC83">
        <f>$AC$3*INDEX(Descriptors!R$5:R$53,MATCH(SingleSite_QSAR1!$A83,Descriptors!$B$5:$B$53,0))</f>
        <v>-0.3196</v>
      </c>
      <c r="AD83">
        <f>$AD$3*INDEX(Descriptors!AC$5:AC$53,MATCH(SingleSite_QSAR1!$A83,Descriptors!$B$5:$B$53,0))</f>
        <v>0</v>
      </c>
    </row>
    <row r="84" spans="1:30" x14ac:dyDescent="0.3">
      <c r="I84" t="s">
        <v>334</v>
      </c>
      <c r="M84"/>
      <c r="N84"/>
      <c r="P84"/>
    </row>
    <row r="85" spans="1:30" x14ac:dyDescent="0.3">
      <c r="I85" s="13" t="s">
        <v>330</v>
      </c>
      <c r="J85" s="10" t="s">
        <v>370</v>
      </c>
      <c r="L85" s="10" t="s">
        <v>96</v>
      </c>
      <c r="M85"/>
      <c r="N85"/>
      <c r="P85"/>
    </row>
    <row r="86" spans="1:30" x14ac:dyDescent="0.3">
      <c r="A86" s="1" t="s">
        <v>249</v>
      </c>
      <c r="J86" s="10" t="s">
        <v>333</v>
      </c>
      <c r="L86" s="10" t="s">
        <v>333</v>
      </c>
      <c r="M86"/>
      <c r="N86"/>
      <c r="P86"/>
    </row>
    <row r="87" spans="1:30" x14ac:dyDescent="0.3">
      <c r="A87" t="s">
        <v>250</v>
      </c>
      <c r="B87" t="s">
        <v>251</v>
      </c>
      <c r="C87" s="38" t="s">
        <v>191</v>
      </c>
      <c r="D87" t="s">
        <v>252</v>
      </c>
      <c r="E87" t="s">
        <v>249</v>
      </c>
      <c r="G87" s="10">
        <v>54.99999999999995</v>
      </c>
      <c r="H87" t="s">
        <v>223</v>
      </c>
      <c r="I87">
        <v>-4.3983438353844733</v>
      </c>
      <c r="J87" s="10">
        <f t="shared" ref="J87:J112" si="21">I87-5</f>
        <v>-9.3983438353844733</v>
      </c>
      <c r="L87" s="10">
        <f>R87-5</f>
        <v>-5.2854661717999969</v>
      </c>
      <c r="M87">
        <f t="shared" ref="M87:M112" si="22">10^(L87)</f>
        <v>5.182434576146849E-6</v>
      </c>
      <c r="N87">
        <f t="shared" ref="N87:N112" si="23">(LN(2)/(M87))/(60*60*24)</f>
        <v>1.5480247158278988</v>
      </c>
      <c r="O87" s="10">
        <f t="shared" ref="O87:O112" si="24">N87</f>
        <v>1.5480247158278988</v>
      </c>
      <c r="P87" s="10" t="s">
        <v>159</v>
      </c>
      <c r="R87">
        <f t="shared" ref="R87:R112" si="25">-2.159+SUM(S87:AD87)</f>
        <v>-0.28546617179999689</v>
      </c>
      <c r="S87">
        <f>$S$3*INDEX(Descriptors!I$5:I$53,MATCH(SingleSite_QSAR1!$A87,Descriptors!$B$5:$B$53,0))</f>
        <v>8.8953600000000002</v>
      </c>
      <c r="T87">
        <f>$T$3*INDEX(Descriptors!K$5:K$53,MATCH(SingleSite_QSAR1!$A87,Descriptors!$B$5:$B$53,0))</f>
        <v>-4.6093469867999994</v>
      </c>
      <c r="U87">
        <f>$U$3*INDEX(Descriptors!T$5:T$53,MATCH(SingleSite_QSAR1!$A87,Descriptors!$B$5:$B$53,0))</f>
        <v>-5.5041311850000003</v>
      </c>
      <c r="V87">
        <f>$V$3*INDEX(Descriptors!O$5:O$53,MATCH(SingleSite_QSAR1!$A87,Descriptors!$B$5:$B$53,0))</f>
        <v>-14.439360000000001</v>
      </c>
      <c r="W87">
        <f>$W$3*INDEX(Descriptors!X$5:X$53,MATCH(SingleSite_QSAR1!$A87,Descriptors!$B$5:$B$53,0))</f>
        <v>-10.891637999999999</v>
      </c>
      <c r="X87">
        <f>$X$3*INDEX(Descriptors!Y$5:Y$53,MATCH(SingleSite_QSAR1!$A87,Descriptors!$B$5:$B$53,0))</f>
        <v>8.2692900000000016</v>
      </c>
      <c r="Y87">
        <f>$Y$3*INDEX(Descriptors!AA$5:AA$53,MATCH(SingleSite_QSAR1!$A87,Descriptors!$B$5:$B$53,0))</f>
        <v>21.330336000000003</v>
      </c>
      <c r="Z87">
        <f>$Z$3*INDEX(Descriptors!AB$5:AB$53,MATCH(SingleSite_QSAR1!$A87,Descriptors!$B$5:$B$53,0))</f>
        <v>-1.288896</v>
      </c>
      <c r="AA87">
        <f>$AA$3*INDEX(Descriptors!P$5:P$53,MATCH(SingleSite_QSAR1!$A87,Descriptors!$B$5:$B$53,0))</f>
        <v>-5.8199999999999995E-2</v>
      </c>
      <c r="AB87">
        <f>$AB$3*INDEX(Descriptors!Q$5:Q$53,MATCH(SingleSite_QSAR1!$A87,Descriptors!$B$5:$B$53,0))</f>
        <v>0.48971999999999999</v>
      </c>
      <c r="AC87">
        <f>$AC$3*INDEX(Descriptors!R$5:R$53,MATCH(SingleSite_QSAR1!$A87,Descriptors!$B$5:$B$53,0))</f>
        <v>-0.3196</v>
      </c>
      <c r="AD87">
        <f>$AD$3*INDEX(Descriptors!AC$5:AC$53,MATCH(SingleSite_QSAR1!$A87,Descriptors!$B$5:$B$53,0))</f>
        <v>0</v>
      </c>
    </row>
    <row r="88" spans="1:30" x14ac:dyDescent="0.3">
      <c r="A88" t="s">
        <v>253</v>
      </c>
      <c r="B88" t="s">
        <v>254</v>
      </c>
      <c r="C88" s="38" t="s">
        <v>191</v>
      </c>
      <c r="D88" t="s">
        <v>255</v>
      </c>
      <c r="E88" t="s">
        <v>249</v>
      </c>
      <c r="G88" s="10">
        <v>7.2440025989217656</v>
      </c>
      <c r="H88" t="s">
        <v>159</v>
      </c>
      <c r="I88">
        <v>1.1321550084303966</v>
      </c>
      <c r="J88" s="10">
        <f t="shared" si="21"/>
        <v>-3.8678449915696032</v>
      </c>
      <c r="L88" s="10">
        <f t="shared" ref="L88:L112" si="26">R88-5</f>
        <v>-4.9645083647999986</v>
      </c>
      <c r="M88">
        <f t="shared" si="22"/>
        <v>1.0851546486326566E-5</v>
      </c>
      <c r="N88">
        <f t="shared" si="23"/>
        <v>0.73929893975436212</v>
      </c>
      <c r="O88" s="10">
        <f t="shared" si="24"/>
        <v>0.73929893975436212</v>
      </c>
      <c r="P88" s="10" t="s">
        <v>159</v>
      </c>
      <c r="R88">
        <f t="shared" si="25"/>
        <v>3.5491635200000982E-2</v>
      </c>
      <c r="S88">
        <f>$S$3*INDEX(Descriptors!I$5:I$53,MATCH(SingleSite_QSAR1!$A88,Descriptors!$B$5:$B$53,0))</f>
        <v>8.8559999999999999</v>
      </c>
      <c r="T88">
        <f>$T$3*INDEX(Descriptors!K$5:K$53,MATCH(SingleSite_QSAR1!$A88,Descriptors!$B$5:$B$53,0))</f>
        <v>-4.6093469867999994</v>
      </c>
      <c r="U88">
        <f>$U$3*INDEX(Descriptors!T$5:T$53,MATCH(SingleSite_QSAR1!$A88,Descriptors!$B$5:$B$53,0))</f>
        <v>-5.4991863780000001</v>
      </c>
      <c r="V88">
        <f>$V$3*INDEX(Descriptors!O$5:O$53,MATCH(SingleSite_QSAR1!$A88,Descriptors!$B$5:$B$53,0))</f>
        <v>-14.439360000000001</v>
      </c>
      <c r="W88">
        <f>$W$3*INDEX(Descriptors!X$5:X$53,MATCH(SingleSite_QSAR1!$A88,Descriptors!$B$5:$B$53,0))</f>
        <v>-10.837719</v>
      </c>
      <c r="X88">
        <f>$X$3*INDEX(Descriptors!Y$5:Y$53,MATCH(SingleSite_QSAR1!$A88,Descriptors!$B$5:$B$53,0))</f>
        <v>8.2560060000000011</v>
      </c>
      <c r="Y88">
        <f>$Y$3*INDEX(Descriptors!AA$5:AA$53,MATCH(SingleSite_QSAR1!$A88,Descriptors!$B$5:$B$53,0))</f>
        <v>22.021002000000003</v>
      </c>
      <c r="Z88">
        <f>$Z$3*INDEX(Descriptors!AB$5:AB$53,MATCH(SingleSite_QSAR1!$A88,Descriptors!$B$5:$B$53,0))</f>
        <v>-1.6648239999999999</v>
      </c>
      <c r="AA88">
        <f>$AA$3*INDEX(Descriptors!P$5:P$53,MATCH(SingleSite_QSAR1!$A88,Descriptors!$B$5:$B$53,0))</f>
        <v>-5.8199999999999995E-2</v>
      </c>
      <c r="AB88">
        <f>$AB$3*INDEX(Descriptors!Q$5:Q$53,MATCH(SingleSite_QSAR1!$A88,Descriptors!$B$5:$B$53,0))</f>
        <v>0.48971999999999999</v>
      </c>
      <c r="AC88">
        <f>$AC$3*INDEX(Descriptors!R$5:R$53,MATCH(SingleSite_QSAR1!$A88,Descriptors!$B$5:$B$53,0))</f>
        <v>-0.3196</v>
      </c>
      <c r="AD88">
        <f>$AD$3*INDEX(Descriptors!AC$5:AC$53,MATCH(SingleSite_QSAR1!$A88,Descriptors!$B$5:$B$53,0))</f>
        <v>0</v>
      </c>
    </row>
    <row r="89" spans="1:30" x14ac:dyDescent="0.3">
      <c r="A89" t="s">
        <v>253</v>
      </c>
      <c r="B89" t="s">
        <v>254</v>
      </c>
      <c r="C89" s="38" t="s">
        <v>191</v>
      </c>
      <c r="D89" t="s">
        <v>255</v>
      </c>
      <c r="E89" t="s">
        <v>249</v>
      </c>
      <c r="G89" s="10">
        <v>52.602233854140579</v>
      </c>
      <c r="H89" t="s">
        <v>159</v>
      </c>
      <c r="I89">
        <v>-0.81669246912222238</v>
      </c>
      <c r="J89" s="10">
        <f t="shared" si="21"/>
        <v>-5.8166924691222226</v>
      </c>
      <c r="L89" s="10">
        <f t="shared" si="26"/>
        <v>-4.9645083647999986</v>
      </c>
      <c r="M89">
        <f t="shared" si="22"/>
        <v>1.0851546486326566E-5</v>
      </c>
      <c r="N89">
        <f t="shared" si="23"/>
        <v>0.73929893975436212</v>
      </c>
      <c r="O89" s="10">
        <f t="shared" si="24"/>
        <v>0.73929893975436212</v>
      </c>
      <c r="P89" s="10" t="s">
        <v>159</v>
      </c>
      <c r="R89">
        <f t="shared" si="25"/>
        <v>3.5491635200000982E-2</v>
      </c>
      <c r="S89">
        <f>$S$3*INDEX(Descriptors!I$5:I$53,MATCH(SingleSite_QSAR1!$A89,Descriptors!$B$5:$B$53,0))</f>
        <v>8.8559999999999999</v>
      </c>
      <c r="T89">
        <f>$T$3*INDEX(Descriptors!K$5:K$53,MATCH(SingleSite_QSAR1!$A89,Descriptors!$B$5:$B$53,0))</f>
        <v>-4.6093469867999994</v>
      </c>
      <c r="U89">
        <f>$U$3*INDEX(Descriptors!T$5:T$53,MATCH(SingleSite_QSAR1!$A89,Descriptors!$B$5:$B$53,0))</f>
        <v>-5.4991863780000001</v>
      </c>
      <c r="V89">
        <f>$V$3*INDEX(Descriptors!O$5:O$53,MATCH(SingleSite_QSAR1!$A89,Descriptors!$B$5:$B$53,0))</f>
        <v>-14.439360000000001</v>
      </c>
      <c r="W89">
        <f>$W$3*INDEX(Descriptors!X$5:X$53,MATCH(SingleSite_QSAR1!$A89,Descriptors!$B$5:$B$53,0))</f>
        <v>-10.837719</v>
      </c>
      <c r="X89">
        <f>$X$3*INDEX(Descriptors!Y$5:Y$53,MATCH(SingleSite_QSAR1!$A89,Descriptors!$B$5:$B$53,0))</f>
        <v>8.2560060000000011</v>
      </c>
      <c r="Y89">
        <f>$Y$3*INDEX(Descriptors!AA$5:AA$53,MATCH(SingleSite_QSAR1!$A89,Descriptors!$B$5:$B$53,0))</f>
        <v>22.021002000000003</v>
      </c>
      <c r="Z89">
        <f>$Z$3*INDEX(Descriptors!AB$5:AB$53,MATCH(SingleSite_QSAR1!$A89,Descriptors!$B$5:$B$53,0))</f>
        <v>-1.6648239999999999</v>
      </c>
      <c r="AA89">
        <f>$AA$3*INDEX(Descriptors!P$5:P$53,MATCH(SingleSite_QSAR1!$A89,Descriptors!$B$5:$B$53,0))</f>
        <v>-5.8199999999999995E-2</v>
      </c>
      <c r="AB89">
        <f>$AB$3*INDEX(Descriptors!Q$5:Q$53,MATCH(SingleSite_QSAR1!$A89,Descriptors!$B$5:$B$53,0))</f>
        <v>0.48971999999999999</v>
      </c>
      <c r="AC89">
        <f>$AC$3*INDEX(Descriptors!R$5:R$53,MATCH(SingleSite_QSAR1!$A89,Descriptors!$B$5:$B$53,0))</f>
        <v>-0.3196</v>
      </c>
      <c r="AD89">
        <f>$AD$3*INDEX(Descriptors!AC$5:AC$53,MATCH(SingleSite_QSAR1!$A89,Descriptors!$B$5:$B$53,0))</f>
        <v>0</v>
      </c>
    </row>
    <row r="90" spans="1:30" x14ac:dyDescent="0.3">
      <c r="A90" t="s">
        <v>253</v>
      </c>
      <c r="B90" t="s">
        <v>254</v>
      </c>
      <c r="C90" s="38" t="s">
        <v>191</v>
      </c>
      <c r="D90" t="s">
        <v>252</v>
      </c>
      <c r="E90" t="s">
        <v>249</v>
      </c>
      <c r="G90" s="10">
        <v>6.9697959856736267</v>
      </c>
      <c r="H90" t="s">
        <v>159</v>
      </c>
      <c r="I90">
        <v>-1.938908347395049</v>
      </c>
      <c r="J90" s="10">
        <f t="shared" si="21"/>
        <v>-6.9389083473950492</v>
      </c>
      <c r="L90" s="10">
        <f t="shared" si="26"/>
        <v>-4.9645083647999986</v>
      </c>
      <c r="M90">
        <f t="shared" si="22"/>
        <v>1.0851546486326566E-5</v>
      </c>
      <c r="N90">
        <f t="shared" si="23"/>
        <v>0.73929893975436212</v>
      </c>
      <c r="O90" s="10">
        <f t="shared" si="24"/>
        <v>0.73929893975436212</v>
      </c>
      <c r="P90" s="10" t="s">
        <v>159</v>
      </c>
      <c r="R90">
        <f t="shared" si="25"/>
        <v>3.5491635200000982E-2</v>
      </c>
      <c r="S90">
        <f>$S$3*INDEX(Descriptors!I$5:I$53,MATCH(SingleSite_QSAR1!$A90,Descriptors!$B$5:$B$53,0))</f>
        <v>8.8559999999999999</v>
      </c>
      <c r="T90">
        <f>$T$3*INDEX(Descriptors!K$5:K$53,MATCH(SingleSite_QSAR1!$A90,Descriptors!$B$5:$B$53,0))</f>
        <v>-4.6093469867999994</v>
      </c>
      <c r="U90">
        <f>$U$3*INDEX(Descriptors!T$5:T$53,MATCH(SingleSite_QSAR1!$A90,Descriptors!$B$5:$B$53,0))</f>
        <v>-5.4991863780000001</v>
      </c>
      <c r="V90">
        <f>$V$3*INDEX(Descriptors!O$5:O$53,MATCH(SingleSite_QSAR1!$A90,Descriptors!$B$5:$B$53,0))</f>
        <v>-14.439360000000001</v>
      </c>
      <c r="W90">
        <f>$W$3*INDEX(Descriptors!X$5:X$53,MATCH(SingleSite_QSAR1!$A90,Descriptors!$B$5:$B$53,0))</f>
        <v>-10.837719</v>
      </c>
      <c r="X90">
        <f>$X$3*INDEX(Descriptors!Y$5:Y$53,MATCH(SingleSite_QSAR1!$A90,Descriptors!$B$5:$B$53,0))</f>
        <v>8.2560060000000011</v>
      </c>
      <c r="Y90">
        <f>$Y$3*INDEX(Descriptors!AA$5:AA$53,MATCH(SingleSite_QSAR1!$A90,Descriptors!$B$5:$B$53,0))</f>
        <v>22.021002000000003</v>
      </c>
      <c r="Z90">
        <f>$Z$3*INDEX(Descriptors!AB$5:AB$53,MATCH(SingleSite_QSAR1!$A90,Descriptors!$B$5:$B$53,0))</f>
        <v>-1.6648239999999999</v>
      </c>
      <c r="AA90">
        <f>$AA$3*INDEX(Descriptors!P$5:P$53,MATCH(SingleSite_QSAR1!$A90,Descriptors!$B$5:$B$53,0))</f>
        <v>-5.8199999999999995E-2</v>
      </c>
      <c r="AB90">
        <f>$AB$3*INDEX(Descriptors!Q$5:Q$53,MATCH(SingleSite_QSAR1!$A90,Descriptors!$B$5:$B$53,0))</f>
        <v>0.48971999999999999</v>
      </c>
      <c r="AC90">
        <f>$AC$3*INDEX(Descriptors!R$5:R$53,MATCH(SingleSite_QSAR1!$A90,Descriptors!$B$5:$B$53,0))</f>
        <v>-0.3196</v>
      </c>
      <c r="AD90">
        <f>$AD$3*INDEX(Descriptors!AC$5:AC$53,MATCH(SingleSite_QSAR1!$A90,Descriptors!$B$5:$B$53,0))</f>
        <v>0</v>
      </c>
    </row>
    <row r="91" spans="1:30" x14ac:dyDescent="0.3">
      <c r="A91" t="s">
        <v>256</v>
      </c>
      <c r="B91" s="2" t="s">
        <v>181</v>
      </c>
      <c r="C91" s="38" t="s">
        <v>182</v>
      </c>
      <c r="D91" t="s">
        <v>183</v>
      </c>
      <c r="E91" t="s">
        <v>249</v>
      </c>
      <c r="G91" s="10">
        <v>120.12016132192434</v>
      </c>
      <c r="H91" t="s">
        <v>159</v>
      </c>
      <c r="I91">
        <v>-2.1753041882205593</v>
      </c>
      <c r="J91" s="10">
        <f t="shared" si="21"/>
        <v>-7.1753041882205597</v>
      </c>
      <c r="L91" s="10">
        <f t="shared" si="26"/>
        <v>-5.2055307517999951</v>
      </c>
      <c r="M91">
        <f t="shared" si="22"/>
        <v>6.2297303399631721E-6</v>
      </c>
      <c r="N91">
        <f t="shared" si="23"/>
        <v>1.2877823556137793</v>
      </c>
      <c r="O91" s="10">
        <f t="shared" si="24"/>
        <v>1.2877823556137793</v>
      </c>
      <c r="P91" s="10" t="s">
        <v>159</v>
      </c>
      <c r="R91">
        <f t="shared" si="25"/>
        <v>-0.20553075179999514</v>
      </c>
      <c r="S91">
        <f>$S$3*INDEX(Descriptors!I$5:I$53,MATCH(SingleSite_QSAR1!$A91,Descriptors!$B$5:$B$53,0))</f>
        <v>8.8953600000000002</v>
      </c>
      <c r="T91">
        <f>$T$3*INDEX(Descriptors!K$5:K$53,MATCH(SingleSite_QSAR1!$A91,Descriptors!$B$5:$B$53,0))</f>
        <v>-4.6093469867999994</v>
      </c>
      <c r="U91">
        <f>$U$3*INDEX(Descriptors!T$5:T$53,MATCH(SingleSite_QSAR1!$A91,Descriptors!$B$5:$B$53,0))</f>
        <v>-5.497914765</v>
      </c>
      <c r="V91">
        <f>$V$3*INDEX(Descriptors!O$5:O$53,MATCH(SingleSite_QSAR1!$A91,Descriptors!$B$5:$B$53,0))</f>
        <v>-14.439360000000001</v>
      </c>
      <c r="W91">
        <f>$W$3*INDEX(Descriptors!X$5:X$53,MATCH(SingleSite_QSAR1!$A91,Descriptors!$B$5:$B$53,0))</f>
        <v>-10.729880999999999</v>
      </c>
      <c r="X91">
        <f>$X$3*INDEX(Descriptors!Y$5:Y$53,MATCH(SingleSite_QSAR1!$A91,Descriptors!$B$5:$B$53,0))</f>
        <v>8.2294380000000018</v>
      </c>
      <c r="Y91">
        <f>$Y$3*INDEX(Descriptors!AA$5:AA$53,MATCH(SingleSite_QSAR1!$A91,Descriptors!$B$5:$B$53,0))</f>
        <v>21.282150000000001</v>
      </c>
      <c r="Z91">
        <f>$Z$3*INDEX(Descriptors!AB$5:AB$53,MATCH(SingleSite_QSAR1!$A91,Descriptors!$B$5:$B$53,0))</f>
        <v>-1.288896</v>
      </c>
      <c r="AA91">
        <f>$AA$3*INDEX(Descriptors!P$5:P$53,MATCH(SingleSite_QSAR1!$A91,Descriptors!$B$5:$B$53,0))</f>
        <v>-5.8199999999999995E-2</v>
      </c>
      <c r="AB91">
        <f>$AB$3*INDEX(Descriptors!Q$5:Q$53,MATCH(SingleSite_QSAR1!$A91,Descriptors!$B$5:$B$53,0))</f>
        <v>0.48971999999999999</v>
      </c>
      <c r="AC91">
        <f>$AC$3*INDEX(Descriptors!R$5:R$53,MATCH(SingleSite_QSAR1!$A91,Descriptors!$B$5:$B$53,0))</f>
        <v>-0.3196</v>
      </c>
      <c r="AD91">
        <f>$AD$3*INDEX(Descriptors!AC$5:AC$53,MATCH(SingleSite_QSAR1!$A91,Descriptors!$B$5:$B$53,0))</f>
        <v>0</v>
      </c>
    </row>
    <row r="92" spans="1:30" x14ac:dyDescent="0.3">
      <c r="A92" t="s">
        <v>257</v>
      </c>
      <c r="B92" s="2" t="s">
        <v>258</v>
      </c>
      <c r="C92" s="38" t="s">
        <v>182</v>
      </c>
      <c r="D92" t="s">
        <v>259</v>
      </c>
      <c r="E92" t="s">
        <v>249</v>
      </c>
      <c r="G92" s="10">
        <v>46.316636003764316</v>
      </c>
      <c r="H92" t="s">
        <v>159</v>
      </c>
      <c r="I92">
        <v>-1.7614252903125418</v>
      </c>
      <c r="J92" s="10">
        <f t="shared" si="21"/>
        <v>-6.761425290312542</v>
      </c>
      <c r="L92" s="10">
        <f t="shared" si="26"/>
        <v>-5.1623083767999924</v>
      </c>
      <c r="M92">
        <f t="shared" si="22"/>
        <v>6.8816348282716537E-6</v>
      </c>
      <c r="N92">
        <f t="shared" si="23"/>
        <v>1.1657893817727163</v>
      </c>
      <c r="O92" s="10">
        <f t="shared" si="24"/>
        <v>1.1657893817727163</v>
      </c>
      <c r="P92" s="10" t="s">
        <v>159</v>
      </c>
      <c r="R92">
        <f t="shared" si="25"/>
        <v>-0.16230837679999244</v>
      </c>
      <c r="S92">
        <f>$S$3*INDEX(Descriptors!I$5:I$53,MATCH(SingleSite_QSAR1!$A92,Descriptors!$B$5:$B$53,0))</f>
        <v>8.9084800000000008</v>
      </c>
      <c r="T92">
        <f>$T$3*INDEX(Descriptors!K$5:K$53,MATCH(SingleSite_QSAR1!$A92,Descriptors!$B$5:$B$53,0))</f>
        <v>-4.6093469867999994</v>
      </c>
      <c r="U92">
        <f>$U$3*INDEX(Descriptors!T$5:T$53,MATCH(SingleSite_QSAR1!$A92,Descriptors!$B$5:$B$53,0))</f>
        <v>-5.1597123900000001</v>
      </c>
      <c r="V92">
        <f>$V$3*INDEX(Descriptors!O$5:O$53,MATCH(SingleSite_QSAR1!$A92,Descriptors!$B$5:$B$53,0))</f>
        <v>-14.439360000000001</v>
      </c>
      <c r="W92">
        <f>$W$3*INDEX(Descriptors!X$5:X$53,MATCH(SingleSite_QSAR1!$A92,Descriptors!$B$5:$B$53,0))</f>
        <v>-11.017448999999999</v>
      </c>
      <c r="X92">
        <f>$X$3*INDEX(Descriptors!Y$5:Y$53,MATCH(SingleSite_QSAR1!$A92,Descriptors!$B$5:$B$53,0))</f>
        <v>8.2892159999999997</v>
      </c>
      <c r="Y92">
        <f>$Y$3*INDEX(Descriptors!AA$5:AA$53,MATCH(SingleSite_QSAR1!$A92,Descriptors!$B$5:$B$53,0))</f>
        <v>21.201840000000004</v>
      </c>
      <c r="Z92">
        <f>$Z$3*INDEX(Descriptors!AB$5:AB$53,MATCH(SingleSite_QSAR1!$A92,Descriptors!$B$5:$B$53,0))</f>
        <v>-1.288896</v>
      </c>
      <c r="AA92">
        <f>$AA$3*INDEX(Descriptors!P$5:P$53,MATCH(SingleSite_QSAR1!$A92,Descriptors!$B$5:$B$53,0))</f>
        <v>-5.8199999999999995E-2</v>
      </c>
      <c r="AB92">
        <f>$AB$3*INDEX(Descriptors!Q$5:Q$53,MATCH(SingleSite_QSAR1!$A92,Descriptors!$B$5:$B$53,0))</f>
        <v>0.48971999999999999</v>
      </c>
      <c r="AC92">
        <f>$AC$3*INDEX(Descriptors!R$5:R$53,MATCH(SingleSite_QSAR1!$A92,Descriptors!$B$5:$B$53,0))</f>
        <v>-0.3196</v>
      </c>
      <c r="AD92">
        <f>$AD$3*INDEX(Descriptors!AC$5:AC$53,MATCH(SingleSite_QSAR1!$A92,Descriptors!$B$5:$B$53,0))</f>
        <v>0</v>
      </c>
    </row>
    <row r="93" spans="1:30" x14ac:dyDescent="0.3">
      <c r="A93" t="s">
        <v>260</v>
      </c>
      <c r="B93" s="2" t="s">
        <v>181</v>
      </c>
      <c r="C93" s="38" t="s">
        <v>182</v>
      </c>
      <c r="D93" t="s">
        <v>183</v>
      </c>
      <c r="E93" t="s">
        <v>249</v>
      </c>
      <c r="G93" s="10">
        <v>6.006008066096217</v>
      </c>
      <c r="H93" t="s">
        <v>159</v>
      </c>
      <c r="I93">
        <v>-0.87427419255657823</v>
      </c>
      <c r="J93" s="10">
        <f t="shared" si="21"/>
        <v>-5.8742741925565785</v>
      </c>
      <c r="L93" s="10">
        <f t="shared" si="26"/>
        <v>-5.2055307517999951</v>
      </c>
      <c r="M93">
        <f t="shared" si="22"/>
        <v>6.2297303399631721E-6</v>
      </c>
      <c r="N93">
        <f t="shared" si="23"/>
        <v>1.2877823556137793</v>
      </c>
      <c r="O93" s="10">
        <f t="shared" si="24"/>
        <v>1.2877823556137793</v>
      </c>
      <c r="P93" s="10" t="s">
        <v>159</v>
      </c>
      <c r="R93">
        <f t="shared" si="25"/>
        <v>-0.20553075179999514</v>
      </c>
      <c r="S93">
        <f>$S$3*INDEX(Descriptors!I$5:I$53,MATCH(SingleSite_QSAR1!$A93,Descriptors!$B$5:$B$53,0))</f>
        <v>8.8953600000000002</v>
      </c>
      <c r="T93">
        <f>$T$3*INDEX(Descriptors!K$5:K$53,MATCH(SingleSite_QSAR1!$A93,Descriptors!$B$5:$B$53,0))</f>
        <v>-4.6093469867999994</v>
      </c>
      <c r="U93">
        <f>$U$3*INDEX(Descriptors!T$5:T$53,MATCH(SingleSite_QSAR1!$A93,Descriptors!$B$5:$B$53,0))</f>
        <v>-5.497914765</v>
      </c>
      <c r="V93">
        <f>$V$3*INDEX(Descriptors!O$5:O$53,MATCH(SingleSite_QSAR1!$A93,Descriptors!$B$5:$B$53,0))</f>
        <v>-14.439360000000001</v>
      </c>
      <c r="W93">
        <f>$W$3*INDEX(Descriptors!X$5:X$53,MATCH(SingleSite_QSAR1!$A93,Descriptors!$B$5:$B$53,0))</f>
        <v>-10.729880999999999</v>
      </c>
      <c r="X93">
        <f>$X$3*INDEX(Descriptors!Y$5:Y$53,MATCH(SingleSite_QSAR1!$A93,Descriptors!$B$5:$B$53,0))</f>
        <v>8.2294380000000018</v>
      </c>
      <c r="Y93">
        <f>$Y$3*INDEX(Descriptors!AA$5:AA$53,MATCH(SingleSite_QSAR1!$A93,Descriptors!$B$5:$B$53,0))</f>
        <v>21.282150000000001</v>
      </c>
      <c r="Z93">
        <f>$Z$3*INDEX(Descriptors!AB$5:AB$53,MATCH(SingleSite_QSAR1!$A93,Descriptors!$B$5:$B$53,0))</f>
        <v>-1.288896</v>
      </c>
      <c r="AA93">
        <f>$AA$3*INDEX(Descriptors!P$5:P$53,MATCH(SingleSite_QSAR1!$A93,Descriptors!$B$5:$B$53,0))</f>
        <v>-5.8199999999999995E-2</v>
      </c>
      <c r="AB93">
        <f>$AB$3*INDEX(Descriptors!Q$5:Q$53,MATCH(SingleSite_QSAR1!$A93,Descriptors!$B$5:$B$53,0))</f>
        <v>0.48971999999999999</v>
      </c>
      <c r="AC93">
        <f>$AC$3*INDEX(Descriptors!R$5:R$53,MATCH(SingleSite_QSAR1!$A93,Descriptors!$B$5:$B$53,0))</f>
        <v>-0.3196</v>
      </c>
      <c r="AD93">
        <f>$AD$3*INDEX(Descriptors!AC$5:AC$53,MATCH(SingleSite_QSAR1!$A93,Descriptors!$B$5:$B$53,0))</f>
        <v>0</v>
      </c>
    </row>
    <row r="94" spans="1:30" x14ac:dyDescent="0.3">
      <c r="A94" t="s">
        <v>261</v>
      </c>
      <c r="B94" s="2" t="s">
        <v>258</v>
      </c>
      <c r="C94" s="38" t="s">
        <v>182</v>
      </c>
      <c r="D94" t="s">
        <v>259</v>
      </c>
      <c r="E94" t="s">
        <v>249</v>
      </c>
      <c r="G94" s="10">
        <v>6.006008066096217</v>
      </c>
      <c r="H94" t="s">
        <v>159</v>
      </c>
      <c r="I94">
        <v>-0.87427419255657823</v>
      </c>
      <c r="J94" s="10">
        <f t="shared" si="21"/>
        <v>-5.8742741925565785</v>
      </c>
      <c r="L94" s="10">
        <f t="shared" si="26"/>
        <v>-5.1623083767999924</v>
      </c>
      <c r="M94">
        <f t="shared" si="22"/>
        <v>6.8816348282716537E-6</v>
      </c>
      <c r="N94">
        <f t="shared" si="23"/>
        <v>1.1657893817727163</v>
      </c>
      <c r="O94" s="10">
        <f t="shared" si="24"/>
        <v>1.1657893817727163</v>
      </c>
      <c r="P94" s="10" t="s">
        <v>159</v>
      </c>
      <c r="R94">
        <f t="shared" si="25"/>
        <v>-0.16230837679999244</v>
      </c>
      <c r="S94">
        <f>$S$3*INDEX(Descriptors!I$5:I$53,MATCH(SingleSite_QSAR1!$A94,Descriptors!$B$5:$B$53,0))</f>
        <v>8.9084800000000008</v>
      </c>
      <c r="T94">
        <f>$T$3*INDEX(Descriptors!K$5:K$53,MATCH(SingleSite_QSAR1!$A94,Descriptors!$B$5:$B$53,0))</f>
        <v>-4.6093469867999994</v>
      </c>
      <c r="U94">
        <f>$U$3*INDEX(Descriptors!T$5:T$53,MATCH(SingleSite_QSAR1!$A94,Descriptors!$B$5:$B$53,0))</f>
        <v>-5.1597123900000001</v>
      </c>
      <c r="V94">
        <f>$V$3*INDEX(Descriptors!O$5:O$53,MATCH(SingleSite_QSAR1!$A94,Descriptors!$B$5:$B$53,0))</f>
        <v>-14.439360000000001</v>
      </c>
      <c r="W94">
        <f>$W$3*INDEX(Descriptors!X$5:X$53,MATCH(SingleSite_QSAR1!$A94,Descriptors!$B$5:$B$53,0))</f>
        <v>-11.017448999999999</v>
      </c>
      <c r="X94">
        <f>$X$3*INDEX(Descriptors!Y$5:Y$53,MATCH(SingleSite_QSAR1!$A94,Descriptors!$B$5:$B$53,0))</f>
        <v>8.2892159999999997</v>
      </c>
      <c r="Y94">
        <f>$Y$3*INDEX(Descriptors!AA$5:AA$53,MATCH(SingleSite_QSAR1!$A94,Descriptors!$B$5:$B$53,0))</f>
        <v>21.201840000000004</v>
      </c>
      <c r="Z94">
        <f>$Z$3*INDEX(Descriptors!AB$5:AB$53,MATCH(SingleSite_QSAR1!$A94,Descriptors!$B$5:$B$53,0))</f>
        <v>-1.288896</v>
      </c>
      <c r="AA94">
        <f>$AA$3*INDEX(Descriptors!P$5:P$53,MATCH(SingleSite_QSAR1!$A94,Descriptors!$B$5:$B$53,0))</f>
        <v>-5.8199999999999995E-2</v>
      </c>
      <c r="AB94">
        <f>$AB$3*INDEX(Descriptors!Q$5:Q$53,MATCH(SingleSite_QSAR1!$A94,Descriptors!$B$5:$B$53,0))</f>
        <v>0.48971999999999999</v>
      </c>
      <c r="AC94">
        <f>$AC$3*INDEX(Descriptors!R$5:R$53,MATCH(SingleSite_QSAR1!$A94,Descriptors!$B$5:$B$53,0))</f>
        <v>-0.3196</v>
      </c>
      <c r="AD94">
        <f>$AD$3*INDEX(Descriptors!AC$5:AC$53,MATCH(SingleSite_QSAR1!$A94,Descriptors!$B$5:$B$53,0))</f>
        <v>0</v>
      </c>
    </row>
    <row r="95" spans="1:30" x14ac:dyDescent="0.3">
      <c r="A95" t="s">
        <v>262</v>
      </c>
      <c r="B95" s="2" t="s">
        <v>181</v>
      </c>
      <c r="C95" s="38" t="s">
        <v>182</v>
      </c>
      <c r="D95" t="s">
        <v>183</v>
      </c>
      <c r="E95" t="s">
        <v>249</v>
      </c>
      <c r="G95" s="10">
        <v>1.1297675097692075</v>
      </c>
      <c r="H95" t="s">
        <v>223</v>
      </c>
      <c r="I95">
        <v>-2.7109702268845886</v>
      </c>
      <c r="J95" s="10">
        <f t="shared" si="21"/>
        <v>-7.710970226884589</v>
      </c>
      <c r="L95" s="10">
        <f t="shared" si="26"/>
        <v>-5.2055307517999951</v>
      </c>
      <c r="M95">
        <f t="shared" si="22"/>
        <v>6.2297303399631721E-6</v>
      </c>
      <c r="N95">
        <f t="shared" si="23"/>
        <v>1.2877823556137793</v>
      </c>
      <c r="O95" s="10">
        <f t="shared" si="24"/>
        <v>1.2877823556137793</v>
      </c>
      <c r="P95" s="10" t="s">
        <v>159</v>
      </c>
      <c r="R95">
        <f t="shared" si="25"/>
        <v>-0.20553075179999514</v>
      </c>
      <c r="S95">
        <f>$S$3*INDEX(Descriptors!I$5:I$53,MATCH(SingleSite_QSAR1!$A95,Descriptors!$B$5:$B$53,0))</f>
        <v>8.8953600000000002</v>
      </c>
      <c r="T95">
        <f>$T$3*INDEX(Descriptors!K$5:K$53,MATCH(SingleSite_QSAR1!$A95,Descriptors!$B$5:$B$53,0))</f>
        <v>-4.6093469867999994</v>
      </c>
      <c r="U95">
        <f>$U$3*INDEX(Descriptors!T$5:T$53,MATCH(SingleSite_QSAR1!$A95,Descriptors!$B$5:$B$53,0))</f>
        <v>-5.497914765</v>
      </c>
      <c r="V95">
        <f>$V$3*INDEX(Descriptors!O$5:O$53,MATCH(SingleSite_QSAR1!$A95,Descriptors!$B$5:$B$53,0))</f>
        <v>-14.439360000000001</v>
      </c>
      <c r="W95">
        <f>$W$3*INDEX(Descriptors!X$5:X$53,MATCH(SingleSite_QSAR1!$A95,Descriptors!$B$5:$B$53,0))</f>
        <v>-10.729880999999999</v>
      </c>
      <c r="X95">
        <f>$X$3*INDEX(Descriptors!Y$5:Y$53,MATCH(SingleSite_QSAR1!$A95,Descriptors!$B$5:$B$53,0))</f>
        <v>8.2294380000000018</v>
      </c>
      <c r="Y95">
        <f>$Y$3*INDEX(Descriptors!AA$5:AA$53,MATCH(SingleSite_QSAR1!$A95,Descriptors!$B$5:$B$53,0))</f>
        <v>21.282150000000001</v>
      </c>
      <c r="Z95">
        <f>$Z$3*INDEX(Descriptors!AB$5:AB$53,MATCH(SingleSite_QSAR1!$A95,Descriptors!$B$5:$B$53,0))</f>
        <v>-1.288896</v>
      </c>
      <c r="AA95">
        <f>$AA$3*INDEX(Descriptors!P$5:P$53,MATCH(SingleSite_QSAR1!$A95,Descriptors!$B$5:$B$53,0))</f>
        <v>-5.8199999999999995E-2</v>
      </c>
      <c r="AB95">
        <f>$AB$3*INDEX(Descriptors!Q$5:Q$53,MATCH(SingleSite_QSAR1!$A95,Descriptors!$B$5:$B$53,0))</f>
        <v>0.48971999999999999</v>
      </c>
      <c r="AC95">
        <f>$AC$3*INDEX(Descriptors!R$5:R$53,MATCH(SingleSite_QSAR1!$A95,Descriptors!$B$5:$B$53,0))</f>
        <v>-0.3196</v>
      </c>
      <c r="AD95">
        <f>$AD$3*INDEX(Descriptors!AC$5:AC$53,MATCH(SingleSite_QSAR1!$A95,Descriptors!$B$5:$B$53,0))</f>
        <v>0</v>
      </c>
    </row>
    <row r="96" spans="1:30" x14ac:dyDescent="0.3">
      <c r="A96" t="s">
        <v>263</v>
      </c>
      <c r="B96" s="2" t="s">
        <v>258</v>
      </c>
      <c r="C96" s="38" t="s">
        <v>182</v>
      </c>
      <c r="D96" t="s">
        <v>259</v>
      </c>
      <c r="E96" t="s">
        <v>249</v>
      </c>
      <c r="G96" s="10">
        <v>108.71444628097319</v>
      </c>
      <c r="H96" t="s">
        <v>159</v>
      </c>
      <c r="I96">
        <v>-2.1319755396253193</v>
      </c>
      <c r="J96" s="10">
        <f t="shared" si="21"/>
        <v>-7.1319755396253193</v>
      </c>
      <c r="L96" s="10">
        <f t="shared" si="26"/>
        <v>-5.1623083767999924</v>
      </c>
      <c r="M96">
        <f t="shared" si="22"/>
        <v>6.8816348282716537E-6</v>
      </c>
      <c r="N96">
        <f t="shared" si="23"/>
        <v>1.1657893817727163</v>
      </c>
      <c r="O96" s="10">
        <f t="shared" si="24"/>
        <v>1.1657893817727163</v>
      </c>
      <c r="P96" s="10" t="s">
        <v>159</v>
      </c>
      <c r="R96">
        <f t="shared" si="25"/>
        <v>-0.16230837679999244</v>
      </c>
      <c r="S96">
        <f>$S$3*INDEX(Descriptors!I$5:I$53,MATCH(SingleSite_QSAR1!$A96,Descriptors!$B$5:$B$53,0))</f>
        <v>8.9084800000000008</v>
      </c>
      <c r="T96">
        <f>$T$3*INDEX(Descriptors!K$5:K$53,MATCH(SingleSite_QSAR1!$A96,Descriptors!$B$5:$B$53,0))</f>
        <v>-4.6093469867999994</v>
      </c>
      <c r="U96">
        <f>$U$3*INDEX(Descriptors!T$5:T$53,MATCH(SingleSite_QSAR1!$A96,Descriptors!$B$5:$B$53,0))</f>
        <v>-5.1597123900000001</v>
      </c>
      <c r="V96">
        <f>$V$3*INDEX(Descriptors!O$5:O$53,MATCH(SingleSite_QSAR1!$A96,Descriptors!$B$5:$B$53,0))</f>
        <v>-14.439360000000001</v>
      </c>
      <c r="W96">
        <f>$W$3*INDEX(Descriptors!X$5:X$53,MATCH(SingleSite_QSAR1!$A96,Descriptors!$B$5:$B$53,0))</f>
        <v>-11.017448999999999</v>
      </c>
      <c r="X96">
        <f>$X$3*INDEX(Descriptors!Y$5:Y$53,MATCH(SingleSite_QSAR1!$A96,Descriptors!$B$5:$B$53,0))</f>
        <v>8.2892159999999997</v>
      </c>
      <c r="Y96">
        <f>$Y$3*INDEX(Descriptors!AA$5:AA$53,MATCH(SingleSite_QSAR1!$A96,Descriptors!$B$5:$B$53,0))</f>
        <v>21.201840000000004</v>
      </c>
      <c r="Z96">
        <f>$Z$3*INDEX(Descriptors!AB$5:AB$53,MATCH(SingleSite_QSAR1!$A96,Descriptors!$B$5:$B$53,0))</f>
        <v>-1.288896</v>
      </c>
      <c r="AA96">
        <f>$AA$3*INDEX(Descriptors!P$5:P$53,MATCH(SingleSite_QSAR1!$A96,Descriptors!$B$5:$B$53,0))</f>
        <v>-5.8199999999999995E-2</v>
      </c>
      <c r="AB96">
        <f>$AB$3*INDEX(Descriptors!Q$5:Q$53,MATCH(SingleSite_QSAR1!$A96,Descriptors!$B$5:$B$53,0))</f>
        <v>0.48971999999999999</v>
      </c>
      <c r="AC96">
        <f>$AC$3*INDEX(Descriptors!R$5:R$53,MATCH(SingleSite_QSAR1!$A96,Descriptors!$B$5:$B$53,0))</f>
        <v>-0.3196</v>
      </c>
      <c r="AD96">
        <f>$AD$3*INDEX(Descriptors!AC$5:AC$53,MATCH(SingleSite_QSAR1!$A96,Descriptors!$B$5:$B$53,0))</f>
        <v>0</v>
      </c>
    </row>
    <row r="97" spans="1:30" x14ac:dyDescent="0.3">
      <c r="A97" t="s">
        <v>264</v>
      </c>
      <c r="B97" t="s">
        <v>265</v>
      </c>
      <c r="C97" s="38" t="s">
        <v>191</v>
      </c>
      <c r="D97" t="s">
        <v>255</v>
      </c>
      <c r="E97" t="s">
        <v>249</v>
      </c>
      <c r="G97" s="10">
        <v>262.55575021210052</v>
      </c>
      <c r="H97" t="s">
        <v>159</v>
      </c>
      <c r="I97">
        <v>-5.5149098156090615</v>
      </c>
      <c r="J97" s="10">
        <f t="shared" si="21"/>
        <v>-10.514909815609062</v>
      </c>
      <c r="L97" s="10">
        <f t="shared" si="26"/>
        <v>-5.2559483647999992</v>
      </c>
      <c r="M97">
        <f t="shared" si="22"/>
        <v>5.5469165879267628E-6</v>
      </c>
      <c r="N97">
        <f t="shared" si="23"/>
        <v>1.4463056519540956</v>
      </c>
      <c r="O97" s="10">
        <f t="shared" si="24"/>
        <v>1.4463056519540956</v>
      </c>
      <c r="P97" s="10" t="s">
        <v>159</v>
      </c>
      <c r="R97">
        <f t="shared" si="25"/>
        <v>-0.25594836479999916</v>
      </c>
      <c r="S97">
        <f>$S$3*INDEX(Descriptors!I$5:I$53,MATCH(SingleSite_QSAR1!$A97,Descriptors!$B$5:$B$53,0))</f>
        <v>8.8953600000000002</v>
      </c>
      <c r="T97">
        <f>$T$3*INDEX(Descriptors!K$5:K$53,MATCH(SingleSite_QSAR1!$A97,Descriptors!$B$5:$B$53,0))</f>
        <v>-4.6093469867999994</v>
      </c>
      <c r="U97">
        <f>$U$3*INDEX(Descriptors!T$5:T$53,MATCH(SingleSite_QSAR1!$A97,Descriptors!$B$5:$B$53,0))</f>
        <v>-5.4991863780000001</v>
      </c>
      <c r="V97">
        <f>$V$3*INDEX(Descriptors!O$5:O$53,MATCH(SingleSite_QSAR1!$A97,Descriptors!$B$5:$B$53,0))</f>
        <v>-14.439360000000001</v>
      </c>
      <c r="W97">
        <f>$W$3*INDEX(Descriptors!X$5:X$53,MATCH(SingleSite_QSAR1!$A97,Descriptors!$B$5:$B$53,0))</f>
        <v>-10.837719</v>
      </c>
      <c r="X97">
        <f>$X$3*INDEX(Descriptors!Y$5:Y$53,MATCH(SingleSite_QSAR1!$A97,Descriptors!$B$5:$B$53,0))</f>
        <v>8.2560060000000011</v>
      </c>
      <c r="Y97">
        <f>$Y$3*INDEX(Descriptors!AA$5:AA$53,MATCH(SingleSite_QSAR1!$A97,Descriptors!$B$5:$B$53,0))</f>
        <v>21.314274000000001</v>
      </c>
      <c r="Z97">
        <f>$Z$3*INDEX(Descriptors!AB$5:AB$53,MATCH(SingleSite_QSAR1!$A97,Descriptors!$B$5:$B$53,0))</f>
        <v>-1.288896</v>
      </c>
      <c r="AA97">
        <f>$AA$3*INDEX(Descriptors!P$5:P$53,MATCH(SingleSite_QSAR1!$A97,Descriptors!$B$5:$B$53,0))</f>
        <v>-5.8199999999999995E-2</v>
      </c>
      <c r="AB97">
        <f>$AB$3*INDEX(Descriptors!Q$5:Q$53,MATCH(SingleSite_QSAR1!$A97,Descriptors!$B$5:$B$53,0))</f>
        <v>0.48971999999999999</v>
      </c>
      <c r="AC97">
        <f>$AC$3*INDEX(Descriptors!R$5:R$53,MATCH(SingleSite_QSAR1!$A97,Descriptors!$B$5:$B$53,0))</f>
        <v>-0.3196</v>
      </c>
      <c r="AD97">
        <f>$AD$3*INDEX(Descriptors!AC$5:AC$53,MATCH(SingleSite_QSAR1!$A97,Descriptors!$B$5:$B$53,0))</f>
        <v>0</v>
      </c>
    </row>
    <row r="98" spans="1:30" x14ac:dyDescent="0.3">
      <c r="A98" t="s">
        <v>266</v>
      </c>
      <c r="B98" t="s">
        <v>251</v>
      </c>
      <c r="C98" s="38" t="s">
        <v>191</v>
      </c>
      <c r="D98" t="s">
        <v>252</v>
      </c>
      <c r="E98" t="s">
        <v>249</v>
      </c>
      <c r="G98" s="10">
        <v>230.28145533553007</v>
      </c>
      <c r="H98" t="s">
        <v>159</v>
      </c>
      <c r="I98">
        <v>-5.4579472468850492</v>
      </c>
      <c r="J98" s="10">
        <f t="shared" si="21"/>
        <v>-10.457947246885048</v>
      </c>
      <c r="L98" s="10">
        <f t="shared" si="26"/>
        <v>-5.2854661717999969</v>
      </c>
      <c r="M98">
        <f t="shared" si="22"/>
        <v>5.182434576146849E-6</v>
      </c>
      <c r="N98">
        <f t="shared" si="23"/>
        <v>1.5480247158278988</v>
      </c>
      <c r="O98" s="10">
        <f t="shared" si="24"/>
        <v>1.5480247158278988</v>
      </c>
      <c r="P98" s="10" t="s">
        <v>159</v>
      </c>
      <c r="R98">
        <f t="shared" si="25"/>
        <v>-0.28546617179999689</v>
      </c>
      <c r="S98">
        <f>$S$3*INDEX(Descriptors!I$5:I$53,MATCH(SingleSite_QSAR1!$A98,Descriptors!$B$5:$B$53,0))</f>
        <v>8.8953600000000002</v>
      </c>
      <c r="T98">
        <f>$T$3*INDEX(Descriptors!K$5:K$53,MATCH(SingleSite_QSAR1!$A98,Descriptors!$B$5:$B$53,0))</f>
        <v>-4.6093469867999994</v>
      </c>
      <c r="U98">
        <f>$U$3*INDEX(Descriptors!T$5:T$53,MATCH(SingleSite_QSAR1!$A98,Descriptors!$B$5:$B$53,0))</f>
        <v>-5.5041311850000003</v>
      </c>
      <c r="V98">
        <f>$V$3*INDEX(Descriptors!O$5:O$53,MATCH(SingleSite_QSAR1!$A98,Descriptors!$B$5:$B$53,0))</f>
        <v>-14.439360000000001</v>
      </c>
      <c r="W98">
        <f>$W$3*INDEX(Descriptors!X$5:X$53,MATCH(SingleSite_QSAR1!$A98,Descriptors!$B$5:$B$53,0))</f>
        <v>-10.891637999999999</v>
      </c>
      <c r="X98">
        <f>$X$3*INDEX(Descriptors!Y$5:Y$53,MATCH(SingleSite_QSAR1!$A98,Descriptors!$B$5:$B$53,0))</f>
        <v>8.2692900000000016</v>
      </c>
      <c r="Y98">
        <f>$Y$3*INDEX(Descriptors!AA$5:AA$53,MATCH(SingleSite_QSAR1!$A98,Descriptors!$B$5:$B$53,0))</f>
        <v>21.330336000000003</v>
      </c>
      <c r="Z98">
        <f>$Z$3*INDEX(Descriptors!AB$5:AB$53,MATCH(SingleSite_QSAR1!$A98,Descriptors!$B$5:$B$53,0))</f>
        <v>-1.288896</v>
      </c>
      <c r="AA98">
        <f>$AA$3*INDEX(Descriptors!P$5:P$53,MATCH(SingleSite_QSAR1!$A98,Descriptors!$B$5:$B$53,0))</f>
        <v>-5.8199999999999995E-2</v>
      </c>
      <c r="AB98">
        <f>$AB$3*INDEX(Descriptors!Q$5:Q$53,MATCH(SingleSite_QSAR1!$A98,Descriptors!$B$5:$B$53,0))</f>
        <v>0.48971999999999999</v>
      </c>
      <c r="AC98">
        <f>$AC$3*INDEX(Descriptors!R$5:R$53,MATCH(SingleSite_QSAR1!$A98,Descriptors!$B$5:$B$53,0))</f>
        <v>-0.3196</v>
      </c>
      <c r="AD98">
        <f>$AD$3*INDEX(Descriptors!AC$5:AC$53,MATCH(SingleSite_QSAR1!$A98,Descriptors!$B$5:$B$53,0))</f>
        <v>0</v>
      </c>
    </row>
    <row r="99" spans="1:30" x14ac:dyDescent="0.3">
      <c r="A99" t="s">
        <v>264</v>
      </c>
      <c r="B99" t="s">
        <v>265</v>
      </c>
      <c r="C99" s="38" t="s">
        <v>191</v>
      </c>
      <c r="D99" t="s">
        <v>255</v>
      </c>
      <c r="E99" t="s">
        <v>249</v>
      </c>
      <c r="G99" s="10">
        <v>5.3645010491443772</v>
      </c>
      <c r="H99" t="s">
        <v>223</v>
      </c>
      <c r="I99">
        <v>-5.3875104804531055</v>
      </c>
      <c r="J99" s="10">
        <f t="shared" si="21"/>
        <v>-10.387510480453106</v>
      </c>
      <c r="L99" s="10">
        <f t="shared" si="26"/>
        <v>-5.2559483647999992</v>
      </c>
      <c r="M99">
        <f t="shared" si="22"/>
        <v>5.5469165879267628E-6</v>
      </c>
      <c r="N99">
        <f t="shared" si="23"/>
        <v>1.4463056519540956</v>
      </c>
      <c r="O99" s="10">
        <f t="shared" si="24"/>
        <v>1.4463056519540956</v>
      </c>
      <c r="P99" s="10" t="s">
        <v>159</v>
      </c>
      <c r="R99">
        <f t="shared" si="25"/>
        <v>-0.25594836479999916</v>
      </c>
      <c r="S99">
        <f>$S$3*INDEX(Descriptors!I$5:I$53,MATCH(SingleSite_QSAR1!$A99,Descriptors!$B$5:$B$53,0))</f>
        <v>8.8953600000000002</v>
      </c>
      <c r="T99">
        <f>$T$3*INDEX(Descriptors!K$5:K$53,MATCH(SingleSite_QSAR1!$A99,Descriptors!$B$5:$B$53,0))</f>
        <v>-4.6093469867999994</v>
      </c>
      <c r="U99">
        <f>$U$3*INDEX(Descriptors!T$5:T$53,MATCH(SingleSite_QSAR1!$A99,Descriptors!$B$5:$B$53,0))</f>
        <v>-5.4991863780000001</v>
      </c>
      <c r="V99">
        <f>$V$3*INDEX(Descriptors!O$5:O$53,MATCH(SingleSite_QSAR1!$A99,Descriptors!$B$5:$B$53,0))</f>
        <v>-14.439360000000001</v>
      </c>
      <c r="W99">
        <f>$W$3*INDEX(Descriptors!X$5:X$53,MATCH(SingleSite_QSAR1!$A99,Descriptors!$B$5:$B$53,0))</f>
        <v>-10.837719</v>
      </c>
      <c r="X99">
        <f>$X$3*INDEX(Descriptors!Y$5:Y$53,MATCH(SingleSite_QSAR1!$A99,Descriptors!$B$5:$B$53,0))</f>
        <v>8.2560060000000011</v>
      </c>
      <c r="Y99">
        <f>$Y$3*INDEX(Descriptors!AA$5:AA$53,MATCH(SingleSite_QSAR1!$A99,Descriptors!$B$5:$B$53,0))</f>
        <v>21.314274000000001</v>
      </c>
      <c r="Z99">
        <f>$Z$3*INDEX(Descriptors!AB$5:AB$53,MATCH(SingleSite_QSAR1!$A99,Descriptors!$B$5:$B$53,0))</f>
        <v>-1.288896</v>
      </c>
      <c r="AA99">
        <f>$AA$3*INDEX(Descriptors!P$5:P$53,MATCH(SingleSite_QSAR1!$A99,Descriptors!$B$5:$B$53,0))</f>
        <v>-5.8199999999999995E-2</v>
      </c>
      <c r="AB99">
        <f>$AB$3*INDEX(Descriptors!Q$5:Q$53,MATCH(SingleSite_QSAR1!$A99,Descriptors!$B$5:$B$53,0))</f>
        <v>0.48971999999999999</v>
      </c>
      <c r="AC99">
        <f>$AC$3*INDEX(Descriptors!R$5:R$53,MATCH(SingleSite_QSAR1!$A99,Descriptors!$B$5:$B$53,0))</f>
        <v>-0.3196</v>
      </c>
      <c r="AD99">
        <f>$AD$3*INDEX(Descriptors!AC$5:AC$53,MATCH(SingleSite_QSAR1!$A99,Descriptors!$B$5:$B$53,0))</f>
        <v>0</v>
      </c>
    </row>
    <row r="100" spans="1:30" x14ac:dyDescent="0.3">
      <c r="A100" t="s">
        <v>266</v>
      </c>
      <c r="B100" t="s">
        <v>251</v>
      </c>
      <c r="C100" s="38" t="s">
        <v>191</v>
      </c>
      <c r="D100" t="s">
        <v>252</v>
      </c>
      <c r="E100" t="s">
        <v>249</v>
      </c>
      <c r="G100" s="10">
        <v>5.0912422825659789</v>
      </c>
      <c r="H100" t="s">
        <v>223</v>
      </c>
      <c r="I100">
        <v>-5.3648049106702054</v>
      </c>
      <c r="J100" s="10">
        <f t="shared" si="21"/>
        <v>-10.364804910670205</v>
      </c>
      <c r="L100" s="10">
        <f t="shared" si="26"/>
        <v>-5.2854661717999969</v>
      </c>
      <c r="M100">
        <f t="shared" si="22"/>
        <v>5.182434576146849E-6</v>
      </c>
      <c r="N100">
        <f t="shared" si="23"/>
        <v>1.5480247158278988</v>
      </c>
      <c r="O100" s="10">
        <f t="shared" si="24"/>
        <v>1.5480247158278988</v>
      </c>
      <c r="P100" s="10" t="s">
        <v>159</v>
      </c>
      <c r="R100">
        <f t="shared" si="25"/>
        <v>-0.28546617179999689</v>
      </c>
      <c r="S100">
        <f>$S$3*INDEX(Descriptors!I$5:I$53,MATCH(SingleSite_QSAR1!$A100,Descriptors!$B$5:$B$53,0))</f>
        <v>8.8953600000000002</v>
      </c>
      <c r="T100">
        <f>$T$3*INDEX(Descriptors!K$5:K$53,MATCH(SingleSite_QSAR1!$A100,Descriptors!$B$5:$B$53,0))</f>
        <v>-4.6093469867999994</v>
      </c>
      <c r="U100">
        <f>$U$3*INDEX(Descriptors!T$5:T$53,MATCH(SingleSite_QSAR1!$A100,Descriptors!$B$5:$B$53,0))</f>
        <v>-5.5041311850000003</v>
      </c>
      <c r="V100">
        <f>$V$3*INDEX(Descriptors!O$5:O$53,MATCH(SingleSite_QSAR1!$A100,Descriptors!$B$5:$B$53,0))</f>
        <v>-14.439360000000001</v>
      </c>
      <c r="W100">
        <f>$W$3*INDEX(Descriptors!X$5:X$53,MATCH(SingleSite_QSAR1!$A100,Descriptors!$B$5:$B$53,0))</f>
        <v>-10.891637999999999</v>
      </c>
      <c r="X100">
        <f>$X$3*INDEX(Descriptors!Y$5:Y$53,MATCH(SingleSite_QSAR1!$A100,Descriptors!$B$5:$B$53,0))</f>
        <v>8.2692900000000016</v>
      </c>
      <c r="Y100">
        <f>$Y$3*INDEX(Descriptors!AA$5:AA$53,MATCH(SingleSite_QSAR1!$A100,Descriptors!$B$5:$B$53,0))</f>
        <v>21.330336000000003</v>
      </c>
      <c r="Z100">
        <f>$Z$3*INDEX(Descriptors!AB$5:AB$53,MATCH(SingleSite_QSAR1!$A100,Descriptors!$B$5:$B$53,0))</f>
        <v>-1.288896</v>
      </c>
      <c r="AA100">
        <f>$AA$3*INDEX(Descriptors!P$5:P$53,MATCH(SingleSite_QSAR1!$A100,Descriptors!$B$5:$B$53,0))</f>
        <v>-5.8199999999999995E-2</v>
      </c>
      <c r="AB100">
        <f>$AB$3*INDEX(Descriptors!Q$5:Q$53,MATCH(SingleSite_QSAR1!$A100,Descriptors!$B$5:$B$53,0))</f>
        <v>0.48971999999999999</v>
      </c>
      <c r="AC100">
        <f>$AC$3*INDEX(Descriptors!R$5:R$53,MATCH(SingleSite_QSAR1!$A100,Descriptors!$B$5:$B$53,0))</f>
        <v>-0.3196</v>
      </c>
      <c r="AD100">
        <f>$AD$3*INDEX(Descriptors!AC$5:AC$53,MATCH(SingleSite_QSAR1!$A100,Descriptors!$B$5:$B$53,0))</f>
        <v>0</v>
      </c>
    </row>
    <row r="101" spans="1:30" x14ac:dyDescent="0.3">
      <c r="A101" t="s">
        <v>264</v>
      </c>
      <c r="B101" t="s">
        <v>265</v>
      </c>
      <c r="C101" s="38" t="s">
        <v>191</v>
      </c>
      <c r="D101" t="s">
        <v>255</v>
      </c>
      <c r="E101" t="s">
        <v>249</v>
      </c>
      <c r="G101" s="10">
        <v>18.802310607892164</v>
      </c>
      <c r="H101" t="s">
        <v>223</v>
      </c>
      <c r="I101">
        <v>-4.932192368696251</v>
      </c>
      <c r="J101" s="10">
        <f t="shared" si="21"/>
        <v>-9.932192368696251</v>
      </c>
      <c r="L101" s="10">
        <f t="shared" si="26"/>
        <v>-5.2559483647999992</v>
      </c>
      <c r="M101">
        <f t="shared" si="22"/>
        <v>5.5469165879267628E-6</v>
      </c>
      <c r="N101">
        <f t="shared" si="23"/>
        <v>1.4463056519540956</v>
      </c>
      <c r="O101" s="10">
        <f t="shared" si="24"/>
        <v>1.4463056519540956</v>
      </c>
      <c r="P101" s="10" t="s">
        <v>159</v>
      </c>
      <c r="R101">
        <f t="shared" si="25"/>
        <v>-0.25594836479999916</v>
      </c>
      <c r="S101">
        <f>$S$3*INDEX(Descriptors!I$5:I$53,MATCH(SingleSite_QSAR1!$A101,Descriptors!$B$5:$B$53,0))</f>
        <v>8.8953600000000002</v>
      </c>
      <c r="T101">
        <f>$T$3*INDEX(Descriptors!K$5:K$53,MATCH(SingleSite_QSAR1!$A101,Descriptors!$B$5:$B$53,0))</f>
        <v>-4.6093469867999994</v>
      </c>
      <c r="U101">
        <f>$U$3*INDEX(Descriptors!T$5:T$53,MATCH(SingleSite_QSAR1!$A101,Descriptors!$B$5:$B$53,0))</f>
        <v>-5.4991863780000001</v>
      </c>
      <c r="V101">
        <f>$V$3*INDEX(Descriptors!O$5:O$53,MATCH(SingleSite_QSAR1!$A101,Descriptors!$B$5:$B$53,0))</f>
        <v>-14.439360000000001</v>
      </c>
      <c r="W101">
        <f>$W$3*INDEX(Descriptors!X$5:X$53,MATCH(SingleSite_QSAR1!$A101,Descriptors!$B$5:$B$53,0))</f>
        <v>-10.837719</v>
      </c>
      <c r="X101">
        <f>$X$3*INDEX(Descriptors!Y$5:Y$53,MATCH(SingleSite_QSAR1!$A101,Descriptors!$B$5:$B$53,0))</f>
        <v>8.2560060000000011</v>
      </c>
      <c r="Y101">
        <f>$Y$3*INDEX(Descriptors!AA$5:AA$53,MATCH(SingleSite_QSAR1!$A101,Descriptors!$B$5:$B$53,0))</f>
        <v>21.314274000000001</v>
      </c>
      <c r="Z101">
        <f>$Z$3*INDEX(Descriptors!AB$5:AB$53,MATCH(SingleSite_QSAR1!$A101,Descriptors!$B$5:$B$53,0))</f>
        <v>-1.288896</v>
      </c>
      <c r="AA101">
        <f>$AA$3*INDEX(Descriptors!P$5:P$53,MATCH(SingleSite_QSAR1!$A101,Descriptors!$B$5:$B$53,0))</f>
        <v>-5.8199999999999995E-2</v>
      </c>
      <c r="AB101">
        <f>$AB$3*INDEX(Descriptors!Q$5:Q$53,MATCH(SingleSite_QSAR1!$A101,Descriptors!$B$5:$B$53,0))</f>
        <v>0.48971999999999999</v>
      </c>
      <c r="AC101">
        <f>$AC$3*INDEX(Descriptors!R$5:R$53,MATCH(SingleSite_QSAR1!$A101,Descriptors!$B$5:$B$53,0))</f>
        <v>-0.3196</v>
      </c>
      <c r="AD101">
        <f>$AD$3*INDEX(Descriptors!AC$5:AC$53,MATCH(SingleSite_QSAR1!$A101,Descriptors!$B$5:$B$53,0))</f>
        <v>0</v>
      </c>
    </row>
    <row r="102" spans="1:30" x14ac:dyDescent="0.3">
      <c r="A102" t="s">
        <v>266</v>
      </c>
      <c r="B102" t="s">
        <v>251</v>
      </c>
      <c r="C102" s="38" t="s">
        <v>191</v>
      </c>
      <c r="D102" t="s">
        <v>252</v>
      </c>
      <c r="E102" t="s">
        <v>249</v>
      </c>
      <c r="G102" s="10">
        <v>17.915409164123677</v>
      </c>
      <c r="H102" t="s">
        <v>223</v>
      </c>
      <c r="I102">
        <v>-4.9112078772141237</v>
      </c>
      <c r="J102" s="10">
        <f t="shared" si="21"/>
        <v>-9.9112078772141246</v>
      </c>
      <c r="L102" s="10">
        <f t="shared" si="26"/>
        <v>-5.2854661717999969</v>
      </c>
      <c r="M102">
        <f t="shared" si="22"/>
        <v>5.182434576146849E-6</v>
      </c>
      <c r="N102">
        <f t="shared" si="23"/>
        <v>1.5480247158278988</v>
      </c>
      <c r="O102" s="10">
        <f t="shared" si="24"/>
        <v>1.5480247158278988</v>
      </c>
      <c r="P102" s="10" t="s">
        <v>159</v>
      </c>
      <c r="R102">
        <f t="shared" si="25"/>
        <v>-0.28546617179999689</v>
      </c>
      <c r="S102">
        <f>$S$3*INDEX(Descriptors!I$5:I$53,MATCH(SingleSite_QSAR1!$A102,Descriptors!$B$5:$B$53,0))</f>
        <v>8.8953600000000002</v>
      </c>
      <c r="T102">
        <f>$T$3*INDEX(Descriptors!K$5:K$53,MATCH(SingleSite_QSAR1!$A102,Descriptors!$B$5:$B$53,0))</f>
        <v>-4.6093469867999994</v>
      </c>
      <c r="U102">
        <f>$U$3*INDEX(Descriptors!T$5:T$53,MATCH(SingleSite_QSAR1!$A102,Descriptors!$B$5:$B$53,0))</f>
        <v>-5.5041311850000003</v>
      </c>
      <c r="V102">
        <f>$V$3*INDEX(Descriptors!O$5:O$53,MATCH(SingleSite_QSAR1!$A102,Descriptors!$B$5:$B$53,0))</f>
        <v>-14.439360000000001</v>
      </c>
      <c r="W102">
        <f>$W$3*INDEX(Descriptors!X$5:X$53,MATCH(SingleSite_QSAR1!$A102,Descriptors!$B$5:$B$53,0))</f>
        <v>-10.891637999999999</v>
      </c>
      <c r="X102">
        <f>$X$3*INDEX(Descriptors!Y$5:Y$53,MATCH(SingleSite_QSAR1!$A102,Descriptors!$B$5:$B$53,0))</f>
        <v>8.2692900000000016</v>
      </c>
      <c r="Y102">
        <f>$Y$3*INDEX(Descriptors!AA$5:AA$53,MATCH(SingleSite_QSAR1!$A102,Descriptors!$B$5:$B$53,0))</f>
        <v>21.330336000000003</v>
      </c>
      <c r="Z102">
        <f>$Z$3*INDEX(Descriptors!AB$5:AB$53,MATCH(SingleSite_QSAR1!$A102,Descriptors!$B$5:$B$53,0))</f>
        <v>-1.288896</v>
      </c>
      <c r="AA102">
        <f>$AA$3*INDEX(Descriptors!P$5:P$53,MATCH(SingleSite_QSAR1!$A102,Descriptors!$B$5:$B$53,0))</f>
        <v>-5.8199999999999995E-2</v>
      </c>
      <c r="AB102">
        <f>$AB$3*INDEX(Descriptors!Q$5:Q$53,MATCH(SingleSite_QSAR1!$A102,Descriptors!$B$5:$B$53,0))</f>
        <v>0.48971999999999999</v>
      </c>
      <c r="AC102">
        <f>$AC$3*INDEX(Descriptors!R$5:R$53,MATCH(SingleSite_QSAR1!$A102,Descriptors!$B$5:$B$53,0))</f>
        <v>-0.3196</v>
      </c>
      <c r="AD102">
        <f>$AD$3*INDEX(Descriptors!AC$5:AC$53,MATCH(SingleSite_QSAR1!$A102,Descriptors!$B$5:$B$53,0))</f>
        <v>0</v>
      </c>
    </row>
    <row r="103" spans="1:30" x14ac:dyDescent="0.3">
      <c r="A103" t="s">
        <v>264</v>
      </c>
      <c r="B103" t="s">
        <v>265</v>
      </c>
      <c r="C103" s="38" t="s">
        <v>191</v>
      </c>
      <c r="D103" t="s">
        <v>255</v>
      </c>
      <c r="E103" t="s">
        <v>249</v>
      </c>
      <c r="G103" s="10">
        <v>46.774220970372191</v>
      </c>
      <c r="H103" t="s">
        <v>223</v>
      </c>
      <c r="I103">
        <v>-4.3279877089016994</v>
      </c>
      <c r="J103" s="10">
        <f t="shared" si="21"/>
        <v>-9.3279877089016985</v>
      </c>
      <c r="L103" s="10">
        <f t="shared" si="26"/>
        <v>-5.2559483647999992</v>
      </c>
      <c r="M103">
        <f t="shared" si="22"/>
        <v>5.5469165879267628E-6</v>
      </c>
      <c r="N103">
        <f t="shared" si="23"/>
        <v>1.4463056519540956</v>
      </c>
      <c r="O103" s="10">
        <f t="shared" si="24"/>
        <v>1.4463056519540956</v>
      </c>
      <c r="P103" s="10" t="s">
        <v>159</v>
      </c>
      <c r="R103">
        <f t="shared" si="25"/>
        <v>-0.25594836479999916</v>
      </c>
      <c r="S103">
        <f>$S$3*INDEX(Descriptors!I$5:I$53,MATCH(SingleSite_QSAR1!$A103,Descriptors!$B$5:$B$53,0))</f>
        <v>8.8953600000000002</v>
      </c>
      <c r="T103">
        <f>$T$3*INDEX(Descriptors!K$5:K$53,MATCH(SingleSite_QSAR1!$A103,Descriptors!$B$5:$B$53,0))</f>
        <v>-4.6093469867999994</v>
      </c>
      <c r="U103">
        <f>$U$3*INDEX(Descriptors!T$5:T$53,MATCH(SingleSite_QSAR1!$A103,Descriptors!$B$5:$B$53,0))</f>
        <v>-5.4991863780000001</v>
      </c>
      <c r="V103">
        <f>$V$3*INDEX(Descriptors!O$5:O$53,MATCH(SingleSite_QSAR1!$A103,Descriptors!$B$5:$B$53,0))</f>
        <v>-14.439360000000001</v>
      </c>
      <c r="W103">
        <f>$W$3*INDEX(Descriptors!X$5:X$53,MATCH(SingleSite_QSAR1!$A103,Descriptors!$B$5:$B$53,0))</f>
        <v>-10.837719</v>
      </c>
      <c r="X103">
        <f>$X$3*INDEX(Descriptors!Y$5:Y$53,MATCH(SingleSite_QSAR1!$A103,Descriptors!$B$5:$B$53,0))</f>
        <v>8.2560060000000011</v>
      </c>
      <c r="Y103">
        <f>$Y$3*INDEX(Descriptors!AA$5:AA$53,MATCH(SingleSite_QSAR1!$A103,Descriptors!$B$5:$B$53,0))</f>
        <v>21.314274000000001</v>
      </c>
      <c r="Z103">
        <f>$Z$3*INDEX(Descriptors!AB$5:AB$53,MATCH(SingleSite_QSAR1!$A103,Descriptors!$B$5:$B$53,0))</f>
        <v>-1.288896</v>
      </c>
      <c r="AA103">
        <f>$AA$3*INDEX(Descriptors!P$5:P$53,MATCH(SingleSite_QSAR1!$A103,Descriptors!$B$5:$B$53,0))</f>
        <v>-5.8199999999999995E-2</v>
      </c>
      <c r="AB103">
        <f>$AB$3*INDEX(Descriptors!Q$5:Q$53,MATCH(SingleSite_QSAR1!$A103,Descriptors!$B$5:$B$53,0))</f>
        <v>0.48971999999999999</v>
      </c>
      <c r="AC103">
        <f>$AC$3*INDEX(Descriptors!R$5:R$53,MATCH(SingleSite_QSAR1!$A103,Descriptors!$B$5:$B$53,0))</f>
        <v>-0.3196</v>
      </c>
      <c r="AD103">
        <f>$AD$3*INDEX(Descriptors!AC$5:AC$53,MATCH(SingleSite_QSAR1!$A103,Descriptors!$B$5:$B$53,0))</f>
        <v>0</v>
      </c>
    </row>
    <row r="104" spans="1:30" x14ac:dyDescent="0.3">
      <c r="A104" t="s">
        <v>266</v>
      </c>
      <c r="B104" t="s">
        <v>251</v>
      </c>
      <c r="C104" s="38" t="s">
        <v>191</v>
      </c>
      <c r="D104" t="s">
        <v>252</v>
      </c>
      <c r="E104" t="s">
        <v>249</v>
      </c>
      <c r="G104" s="10">
        <v>43.959105819377591</v>
      </c>
      <c r="H104" t="s">
        <v>223</v>
      </c>
      <c r="I104">
        <v>-4.3010299956639813</v>
      </c>
      <c r="J104" s="10">
        <f t="shared" si="21"/>
        <v>-9.3010299956639813</v>
      </c>
      <c r="L104" s="10">
        <f t="shared" si="26"/>
        <v>-5.2854661717999969</v>
      </c>
      <c r="M104">
        <f t="shared" si="22"/>
        <v>5.182434576146849E-6</v>
      </c>
      <c r="N104">
        <f t="shared" si="23"/>
        <v>1.5480247158278988</v>
      </c>
      <c r="O104" s="10">
        <f t="shared" si="24"/>
        <v>1.5480247158278988</v>
      </c>
      <c r="P104" s="10" t="s">
        <v>159</v>
      </c>
      <c r="R104">
        <f t="shared" si="25"/>
        <v>-0.28546617179999689</v>
      </c>
      <c r="S104">
        <f>$S$3*INDEX(Descriptors!I$5:I$53,MATCH(SingleSite_QSAR1!$A104,Descriptors!$B$5:$B$53,0))</f>
        <v>8.8953600000000002</v>
      </c>
      <c r="T104">
        <f>$T$3*INDEX(Descriptors!K$5:K$53,MATCH(SingleSite_QSAR1!$A104,Descriptors!$B$5:$B$53,0))</f>
        <v>-4.6093469867999994</v>
      </c>
      <c r="U104">
        <f>$U$3*INDEX(Descriptors!T$5:T$53,MATCH(SingleSite_QSAR1!$A104,Descriptors!$B$5:$B$53,0))</f>
        <v>-5.5041311850000003</v>
      </c>
      <c r="V104">
        <f>$V$3*INDEX(Descriptors!O$5:O$53,MATCH(SingleSite_QSAR1!$A104,Descriptors!$B$5:$B$53,0))</f>
        <v>-14.439360000000001</v>
      </c>
      <c r="W104">
        <f>$W$3*INDEX(Descriptors!X$5:X$53,MATCH(SingleSite_QSAR1!$A104,Descriptors!$B$5:$B$53,0))</f>
        <v>-10.891637999999999</v>
      </c>
      <c r="X104">
        <f>$X$3*INDEX(Descriptors!Y$5:Y$53,MATCH(SingleSite_QSAR1!$A104,Descriptors!$B$5:$B$53,0))</f>
        <v>8.2692900000000016</v>
      </c>
      <c r="Y104">
        <f>$Y$3*INDEX(Descriptors!AA$5:AA$53,MATCH(SingleSite_QSAR1!$A104,Descriptors!$B$5:$B$53,0))</f>
        <v>21.330336000000003</v>
      </c>
      <c r="Z104">
        <f>$Z$3*INDEX(Descriptors!AB$5:AB$53,MATCH(SingleSite_QSAR1!$A104,Descriptors!$B$5:$B$53,0))</f>
        <v>-1.288896</v>
      </c>
      <c r="AA104">
        <f>$AA$3*INDEX(Descriptors!P$5:P$53,MATCH(SingleSite_QSAR1!$A104,Descriptors!$B$5:$B$53,0))</f>
        <v>-5.8199999999999995E-2</v>
      </c>
      <c r="AB104">
        <f>$AB$3*INDEX(Descriptors!Q$5:Q$53,MATCH(SingleSite_QSAR1!$A104,Descriptors!$B$5:$B$53,0))</f>
        <v>0.48971999999999999</v>
      </c>
      <c r="AC104">
        <f>$AC$3*INDEX(Descriptors!R$5:R$53,MATCH(SingleSite_QSAR1!$A104,Descriptors!$B$5:$B$53,0))</f>
        <v>-0.3196</v>
      </c>
      <c r="AD104">
        <f>$AD$3*INDEX(Descriptors!AC$5:AC$53,MATCH(SingleSite_QSAR1!$A104,Descriptors!$B$5:$B$53,0))</f>
        <v>0</v>
      </c>
    </row>
    <row r="105" spans="1:30" x14ac:dyDescent="0.3">
      <c r="A105" t="s">
        <v>264</v>
      </c>
      <c r="B105" t="s">
        <v>265</v>
      </c>
      <c r="C105" s="38" t="s">
        <v>191</v>
      </c>
      <c r="D105" t="s">
        <v>255</v>
      </c>
      <c r="E105" t="s">
        <v>249</v>
      </c>
      <c r="G105" s="10">
        <v>57.02802917108437</v>
      </c>
      <c r="H105" t="s">
        <v>223</v>
      </c>
      <c r="I105">
        <v>-3.4140695089725734</v>
      </c>
      <c r="J105" s="10">
        <f t="shared" si="21"/>
        <v>-8.4140695089725739</v>
      </c>
      <c r="L105" s="10">
        <f t="shared" si="26"/>
        <v>-5.2559483647999992</v>
      </c>
      <c r="M105">
        <f t="shared" si="22"/>
        <v>5.5469165879267628E-6</v>
      </c>
      <c r="N105">
        <f t="shared" si="23"/>
        <v>1.4463056519540956</v>
      </c>
      <c r="O105" s="10">
        <f t="shared" si="24"/>
        <v>1.4463056519540956</v>
      </c>
      <c r="P105" s="10" t="s">
        <v>159</v>
      </c>
      <c r="R105">
        <f t="shared" si="25"/>
        <v>-0.25594836479999916</v>
      </c>
      <c r="S105">
        <f>$S$3*INDEX(Descriptors!I$5:I$53,MATCH(SingleSite_QSAR1!$A105,Descriptors!$B$5:$B$53,0))</f>
        <v>8.8953600000000002</v>
      </c>
      <c r="T105">
        <f>$T$3*INDEX(Descriptors!K$5:K$53,MATCH(SingleSite_QSAR1!$A105,Descriptors!$B$5:$B$53,0))</f>
        <v>-4.6093469867999994</v>
      </c>
      <c r="U105">
        <f>$U$3*INDEX(Descriptors!T$5:T$53,MATCH(SingleSite_QSAR1!$A105,Descriptors!$B$5:$B$53,0))</f>
        <v>-5.4991863780000001</v>
      </c>
      <c r="V105">
        <f>$V$3*INDEX(Descriptors!O$5:O$53,MATCH(SingleSite_QSAR1!$A105,Descriptors!$B$5:$B$53,0))</f>
        <v>-14.439360000000001</v>
      </c>
      <c r="W105">
        <f>$W$3*INDEX(Descriptors!X$5:X$53,MATCH(SingleSite_QSAR1!$A105,Descriptors!$B$5:$B$53,0))</f>
        <v>-10.837719</v>
      </c>
      <c r="X105">
        <f>$X$3*INDEX(Descriptors!Y$5:Y$53,MATCH(SingleSite_QSAR1!$A105,Descriptors!$B$5:$B$53,0))</f>
        <v>8.2560060000000011</v>
      </c>
      <c r="Y105">
        <f>$Y$3*INDEX(Descriptors!AA$5:AA$53,MATCH(SingleSite_QSAR1!$A105,Descriptors!$B$5:$B$53,0))</f>
        <v>21.314274000000001</v>
      </c>
      <c r="Z105">
        <f>$Z$3*INDEX(Descriptors!AB$5:AB$53,MATCH(SingleSite_QSAR1!$A105,Descriptors!$B$5:$B$53,0))</f>
        <v>-1.288896</v>
      </c>
      <c r="AA105">
        <f>$AA$3*INDEX(Descriptors!P$5:P$53,MATCH(SingleSite_QSAR1!$A105,Descriptors!$B$5:$B$53,0))</f>
        <v>-5.8199999999999995E-2</v>
      </c>
      <c r="AB105">
        <f>$AB$3*INDEX(Descriptors!Q$5:Q$53,MATCH(SingleSite_QSAR1!$A105,Descriptors!$B$5:$B$53,0))</f>
        <v>0.48971999999999999</v>
      </c>
      <c r="AC105">
        <f>$AC$3*INDEX(Descriptors!R$5:R$53,MATCH(SingleSite_QSAR1!$A105,Descriptors!$B$5:$B$53,0))</f>
        <v>-0.3196</v>
      </c>
      <c r="AD105">
        <f>$AD$3*INDEX(Descriptors!AC$5:AC$53,MATCH(SingleSite_QSAR1!$A105,Descriptors!$B$5:$B$53,0))</f>
        <v>0</v>
      </c>
    </row>
    <row r="106" spans="1:30" x14ac:dyDescent="0.3">
      <c r="A106" t="s">
        <v>266</v>
      </c>
      <c r="B106" t="s">
        <v>251</v>
      </c>
      <c r="C106" s="38" t="s">
        <v>191</v>
      </c>
      <c r="D106" t="s">
        <v>252</v>
      </c>
      <c r="E106" t="s">
        <v>249</v>
      </c>
      <c r="G106" s="10">
        <v>49.325542114210663</v>
      </c>
      <c r="H106" t="s">
        <v>223</v>
      </c>
      <c r="I106">
        <v>-3.3510530129703926</v>
      </c>
      <c r="J106" s="10">
        <f t="shared" si="21"/>
        <v>-8.351053012970393</v>
      </c>
      <c r="L106" s="10">
        <f t="shared" si="26"/>
        <v>-5.2854661717999969</v>
      </c>
      <c r="M106">
        <f t="shared" si="22"/>
        <v>5.182434576146849E-6</v>
      </c>
      <c r="N106">
        <f t="shared" si="23"/>
        <v>1.5480247158278988</v>
      </c>
      <c r="O106" s="10">
        <f t="shared" si="24"/>
        <v>1.5480247158278988</v>
      </c>
      <c r="P106" s="10" t="s">
        <v>159</v>
      </c>
      <c r="R106">
        <f t="shared" si="25"/>
        <v>-0.28546617179999689</v>
      </c>
      <c r="S106">
        <f>$S$3*INDEX(Descriptors!I$5:I$53,MATCH(SingleSite_QSAR1!$A106,Descriptors!$B$5:$B$53,0))</f>
        <v>8.8953600000000002</v>
      </c>
      <c r="T106">
        <f>$T$3*INDEX(Descriptors!K$5:K$53,MATCH(SingleSite_QSAR1!$A106,Descriptors!$B$5:$B$53,0))</f>
        <v>-4.6093469867999994</v>
      </c>
      <c r="U106">
        <f>$U$3*INDEX(Descriptors!T$5:T$53,MATCH(SingleSite_QSAR1!$A106,Descriptors!$B$5:$B$53,0))</f>
        <v>-5.5041311850000003</v>
      </c>
      <c r="V106">
        <f>$V$3*INDEX(Descriptors!O$5:O$53,MATCH(SingleSite_QSAR1!$A106,Descriptors!$B$5:$B$53,0))</f>
        <v>-14.439360000000001</v>
      </c>
      <c r="W106">
        <f>$W$3*INDEX(Descriptors!X$5:X$53,MATCH(SingleSite_QSAR1!$A106,Descriptors!$B$5:$B$53,0))</f>
        <v>-10.891637999999999</v>
      </c>
      <c r="X106">
        <f>$X$3*INDEX(Descriptors!Y$5:Y$53,MATCH(SingleSite_QSAR1!$A106,Descriptors!$B$5:$B$53,0))</f>
        <v>8.2692900000000016</v>
      </c>
      <c r="Y106">
        <f>$Y$3*INDEX(Descriptors!AA$5:AA$53,MATCH(SingleSite_QSAR1!$A106,Descriptors!$B$5:$B$53,0))</f>
        <v>21.330336000000003</v>
      </c>
      <c r="Z106">
        <f>$Z$3*INDEX(Descriptors!AB$5:AB$53,MATCH(SingleSite_QSAR1!$A106,Descriptors!$B$5:$B$53,0))</f>
        <v>-1.288896</v>
      </c>
      <c r="AA106">
        <f>$AA$3*INDEX(Descriptors!P$5:P$53,MATCH(SingleSite_QSAR1!$A106,Descriptors!$B$5:$B$53,0))</f>
        <v>-5.8199999999999995E-2</v>
      </c>
      <c r="AB106">
        <f>$AB$3*INDEX(Descriptors!Q$5:Q$53,MATCH(SingleSite_QSAR1!$A106,Descriptors!$B$5:$B$53,0))</f>
        <v>0.48971999999999999</v>
      </c>
      <c r="AC106">
        <f>$AC$3*INDEX(Descriptors!R$5:R$53,MATCH(SingleSite_QSAR1!$A106,Descriptors!$B$5:$B$53,0))</f>
        <v>-0.3196</v>
      </c>
      <c r="AD106">
        <f>$AD$3*INDEX(Descriptors!AC$5:AC$53,MATCH(SingleSite_QSAR1!$A106,Descriptors!$B$5:$B$53,0))</f>
        <v>0</v>
      </c>
    </row>
    <row r="107" spans="1:30" x14ac:dyDescent="0.3">
      <c r="A107" t="s">
        <v>264</v>
      </c>
      <c r="B107" t="s">
        <v>265</v>
      </c>
      <c r="C107" s="38" t="s">
        <v>191</v>
      </c>
      <c r="D107" t="s">
        <v>255</v>
      </c>
      <c r="E107" t="s">
        <v>249</v>
      </c>
      <c r="G107" s="10">
        <v>49.974562405187108</v>
      </c>
      <c r="H107" t="s">
        <v>223</v>
      </c>
      <c r="I107">
        <v>-2.3567301458620831</v>
      </c>
      <c r="J107" s="10">
        <f t="shared" si="21"/>
        <v>-7.3567301458620831</v>
      </c>
      <c r="L107" s="10">
        <f t="shared" si="26"/>
        <v>-5.2559483647999992</v>
      </c>
      <c r="M107">
        <f t="shared" si="22"/>
        <v>5.5469165879267628E-6</v>
      </c>
      <c r="N107">
        <f t="shared" si="23"/>
        <v>1.4463056519540956</v>
      </c>
      <c r="O107" s="10">
        <f t="shared" si="24"/>
        <v>1.4463056519540956</v>
      </c>
      <c r="P107" s="10" t="s">
        <v>159</v>
      </c>
      <c r="R107">
        <f t="shared" si="25"/>
        <v>-0.25594836479999916</v>
      </c>
      <c r="S107">
        <f>$S$3*INDEX(Descriptors!I$5:I$53,MATCH(SingleSite_QSAR1!$A107,Descriptors!$B$5:$B$53,0))</f>
        <v>8.8953600000000002</v>
      </c>
      <c r="T107">
        <f>$T$3*INDEX(Descriptors!K$5:K$53,MATCH(SingleSite_QSAR1!$A107,Descriptors!$B$5:$B$53,0))</f>
        <v>-4.6093469867999994</v>
      </c>
      <c r="U107">
        <f>$U$3*INDEX(Descriptors!T$5:T$53,MATCH(SingleSite_QSAR1!$A107,Descriptors!$B$5:$B$53,0))</f>
        <v>-5.4991863780000001</v>
      </c>
      <c r="V107">
        <f>$V$3*INDEX(Descriptors!O$5:O$53,MATCH(SingleSite_QSAR1!$A107,Descriptors!$B$5:$B$53,0))</f>
        <v>-14.439360000000001</v>
      </c>
      <c r="W107">
        <f>$W$3*INDEX(Descriptors!X$5:X$53,MATCH(SingleSite_QSAR1!$A107,Descriptors!$B$5:$B$53,0))</f>
        <v>-10.837719</v>
      </c>
      <c r="X107">
        <f>$X$3*INDEX(Descriptors!Y$5:Y$53,MATCH(SingleSite_QSAR1!$A107,Descriptors!$B$5:$B$53,0))</f>
        <v>8.2560060000000011</v>
      </c>
      <c r="Y107">
        <f>$Y$3*INDEX(Descriptors!AA$5:AA$53,MATCH(SingleSite_QSAR1!$A107,Descriptors!$B$5:$B$53,0))</f>
        <v>21.314274000000001</v>
      </c>
      <c r="Z107">
        <f>$Z$3*INDEX(Descriptors!AB$5:AB$53,MATCH(SingleSite_QSAR1!$A107,Descriptors!$B$5:$B$53,0))</f>
        <v>-1.288896</v>
      </c>
      <c r="AA107">
        <f>$AA$3*INDEX(Descriptors!P$5:P$53,MATCH(SingleSite_QSAR1!$A107,Descriptors!$B$5:$B$53,0))</f>
        <v>-5.8199999999999995E-2</v>
      </c>
      <c r="AB107">
        <f>$AB$3*INDEX(Descriptors!Q$5:Q$53,MATCH(SingleSite_QSAR1!$A107,Descriptors!$B$5:$B$53,0))</f>
        <v>0.48971999999999999</v>
      </c>
      <c r="AC107">
        <f>$AC$3*INDEX(Descriptors!R$5:R$53,MATCH(SingleSite_QSAR1!$A107,Descriptors!$B$5:$B$53,0))</f>
        <v>-0.3196</v>
      </c>
      <c r="AD107">
        <f>$AD$3*INDEX(Descriptors!AC$5:AC$53,MATCH(SingleSite_QSAR1!$A107,Descriptors!$B$5:$B$53,0))</f>
        <v>0</v>
      </c>
    </row>
    <row r="108" spans="1:30" x14ac:dyDescent="0.3">
      <c r="A108" t="s">
        <v>266</v>
      </c>
      <c r="B108" t="s">
        <v>251</v>
      </c>
      <c r="C108" s="38" t="s">
        <v>191</v>
      </c>
      <c r="D108" t="s">
        <v>252</v>
      </c>
      <c r="E108" t="s">
        <v>249</v>
      </c>
      <c r="G108" s="10">
        <v>56.51885033919973</v>
      </c>
      <c r="H108" t="s">
        <v>223</v>
      </c>
      <c r="I108">
        <v>-2.4101744650890491</v>
      </c>
      <c r="J108" s="10">
        <f t="shared" si="21"/>
        <v>-7.4101744650890495</v>
      </c>
      <c r="L108" s="10">
        <f t="shared" si="26"/>
        <v>-5.2854661717999969</v>
      </c>
      <c r="M108">
        <f t="shared" si="22"/>
        <v>5.182434576146849E-6</v>
      </c>
      <c r="N108">
        <f t="shared" si="23"/>
        <v>1.5480247158278988</v>
      </c>
      <c r="O108" s="10">
        <f t="shared" si="24"/>
        <v>1.5480247158278988</v>
      </c>
      <c r="P108" s="10" t="s">
        <v>159</v>
      </c>
      <c r="R108">
        <f t="shared" si="25"/>
        <v>-0.28546617179999689</v>
      </c>
      <c r="S108">
        <f>$S$3*INDEX(Descriptors!I$5:I$53,MATCH(SingleSite_QSAR1!$A108,Descriptors!$B$5:$B$53,0))</f>
        <v>8.8953600000000002</v>
      </c>
      <c r="T108">
        <f>$T$3*INDEX(Descriptors!K$5:K$53,MATCH(SingleSite_QSAR1!$A108,Descriptors!$B$5:$B$53,0))</f>
        <v>-4.6093469867999994</v>
      </c>
      <c r="U108">
        <f>$U$3*INDEX(Descriptors!T$5:T$53,MATCH(SingleSite_QSAR1!$A108,Descriptors!$B$5:$B$53,0))</f>
        <v>-5.5041311850000003</v>
      </c>
      <c r="V108">
        <f>$V$3*INDEX(Descriptors!O$5:O$53,MATCH(SingleSite_QSAR1!$A108,Descriptors!$B$5:$B$53,0))</f>
        <v>-14.439360000000001</v>
      </c>
      <c r="W108">
        <f>$W$3*INDEX(Descriptors!X$5:X$53,MATCH(SingleSite_QSAR1!$A108,Descriptors!$B$5:$B$53,0))</f>
        <v>-10.891637999999999</v>
      </c>
      <c r="X108">
        <f>$X$3*INDEX(Descriptors!Y$5:Y$53,MATCH(SingleSite_QSAR1!$A108,Descriptors!$B$5:$B$53,0))</f>
        <v>8.2692900000000016</v>
      </c>
      <c r="Y108">
        <f>$Y$3*INDEX(Descriptors!AA$5:AA$53,MATCH(SingleSite_QSAR1!$A108,Descriptors!$B$5:$B$53,0))</f>
        <v>21.330336000000003</v>
      </c>
      <c r="Z108">
        <f>$Z$3*INDEX(Descriptors!AB$5:AB$53,MATCH(SingleSite_QSAR1!$A108,Descriptors!$B$5:$B$53,0))</f>
        <v>-1.288896</v>
      </c>
      <c r="AA108">
        <f>$AA$3*INDEX(Descriptors!P$5:P$53,MATCH(SingleSite_QSAR1!$A108,Descriptors!$B$5:$B$53,0))</f>
        <v>-5.8199999999999995E-2</v>
      </c>
      <c r="AB108">
        <f>$AB$3*INDEX(Descriptors!Q$5:Q$53,MATCH(SingleSite_QSAR1!$A108,Descriptors!$B$5:$B$53,0))</f>
        <v>0.48971999999999999</v>
      </c>
      <c r="AC108">
        <f>$AC$3*INDEX(Descriptors!R$5:R$53,MATCH(SingleSite_QSAR1!$A108,Descriptors!$B$5:$B$53,0))</f>
        <v>-0.3196</v>
      </c>
      <c r="AD108">
        <f>$AD$3*INDEX(Descriptors!AC$5:AC$53,MATCH(SingleSite_QSAR1!$A108,Descriptors!$B$5:$B$53,0))</f>
        <v>0</v>
      </c>
    </row>
    <row r="109" spans="1:30" x14ac:dyDescent="0.3">
      <c r="A109" t="s">
        <v>264</v>
      </c>
      <c r="B109" t="s">
        <v>265</v>
      </c>
      <c r="C109" s="38" t="s">
        <v>191</v>
      </c>
      <c r="D109" t="s">
        <v>255</v>
      </c>
      <c r="E109" t="s">
        <v>249</v>
      </c>
      <c r="G109" s="10">
        <v>4.1828928885398895</v>
      </c>
      <c r="H109" t="s">
        <v>223</v>
      </c>
      <c r="I109">
        <v>-1.2794578896217894</v>
      </c>
      <c r="J109" s="10">
        <f t="shared" si="21"/>
        <v>-6.2794578896217894</v>
      </c>
      <c r="L109" s="10">
        <f t="shared" si="26"/>
        <v>-5.2559483647999992</v>
      </c>
      <c r="M109">
        <f t="shared" si="22"/>
        <v>5.5469165879267628E-6</v>
      </c>
      <c r="N109">
        <f t="shared" si="23"/>
        <v>1.4463056519540956</v>
      </c>
      <c r="O109" s="10">
        <f t="shared" si="24"/>
        <v>1.4463056519540956</v>
      </c>
      <c r="P109" s="10" t="s">
        <v>159</v>
      </c>
      <c r="R109">
        <f t="shared" si="25"/>
        <v>-0.25594836479999916</v>
      </c>
      <c r="S109">
        <f>$S$3*INDEX(Descriptors!I$5:I$53,MATCH(SingleSite_QSAR1!$A109,Descriptors!$B$5:$B$53,0))</f>
        <v>8.8953600000000002</v>
      </c>
      <c r="T109">
        <f>$T$3*INDEX(Descriptors!K$5:K$53,MATCH(SingleSite_QSAR1!$A109,Descriptors!$B$5:$B$53,0))</f>
        <v>-4.6093469867999994</v>
      </c>
      <c r="U109">
        <f>$U$3*INDEX(Descriptors!T$5:T$53,MATCH(SingleSite_QSAR1!$A109,Descriptors!$B$5:$B$53,0))</f>
        <v>-5.4991863780000001</v>
      </c>
      <c r="V109">
        <f>$V$3*INDEX(Descriptors!O$5:O$53,MATCH(SingleSite_QSAR1!$A109,Descriptors!$B$5:$B$53,0))</f>
        <v>-14.439360000000001</v>
      </c>
      <c r="W109">
        <f>$W$3*INDEX(Descriptors!X$5:X$53,MATCH(SingleSite_QSAR1!$A109,Descriptors!$B$5:$B$53,0))</f>
        <v>-10.837719</v>
      </c>
      <c r="X109">
        <f>$X$3*INDEX(Descriptors!Y$5:Y$53,MATCH(SingleSite_QSAR1!$A109,Descriptors!$B$5:$B$53,0))</f>
        <v>8.2560060000000011</v>
      </c>
      <c r="Y109">
        <f>$Y$3*INDEX(Descriptors!AA$5:AA$53,MATCH(SingleSite_QSAR1!$A109,Descriptors!$B$5:$B$53,0))</f>
        <v>21.314274000000001</v>
      </c>
      <c r="Z109">
        <f>$Z$3*INDEX(Descriptors!AB$5:AB$53,MATCH(SingleSite_QSAR1!$A109,Descriptors!$B$5:$B$53,0))</f>
        <v>-1.288896</v>
      </c>
      <c r="AA109">
        <f>$AA$3*INDEX(Descriptors!P$5:P$53,MATCH(SingleSite_QSAR1!$A109,Descriptors!$B$5:$B$53,0))</f>
        <v>-5.8199999999999995E-2</v>
      </c>
      <c r="AB109">
        <f>$AB$3*INDEX(Descriptors!Q$5:Q$53,MATCH(SingleSite_QSAR1!$A109,Descriptors!$B$5:$B$53,0))</f>
        <v>0.48971999999999999</v>
      </c>
      <c r="AC109">
        <f>$AC$3*INDEX(Descriptors!R$5:R$53,MATCH(SingleSite_QSAR1!$A109,Descriptors!$B$5:$B$53,0))</f>
        <v>-0.3196</v>
      </c>
      <c r="AD109">
        <f>$AD$3*INDEX(Descriptors!AC$5:AC$53,MATCH(SingleSite_QSAR1!$A109,Descriptors!$B$5:$B$53,0))</f>
        <v>0</v>
      </c>
    </row>
    <row r="110" spans="1:30" x14ac:dyDescent="0.3">
      <c r="A110" t="s">
        <v>266</v>
      </c>
      <c r="B110" t="s">
        <v>251</v>
      </c>
      <c r="C110" s="38" t="s">
        <v>191</v>
      </c>
      <c r="D110" t="s">
        <v>252</v>
      </c>
      <c r="E110" t="s">
        <v>249</v>
      </c>
      <c r="G110" s="10">
        <v>6.7581258768580472</v>
      </c>
      <c r="H110" t="s">
        <v>223</v>
      </c>
      <c r="I110">
        <v>-1.4878074225738134</v>
      </c>
      <c r="J110" s="10">
        <f t="shared" si="21"/>
        <v>-6.4878074225738134</v>
      </c>
      <c r="L110" s="10">
        <f t="shared" si="26"/>
        <v>-5.2854661717999969</v>
      </c>
      <c r="M110">
        <f t="shared" si="22"/>
        <v>5.182434576146849E-6</v>
      </c>
      <c r="N110">
        <f t="shared" si="23"/>
        <v>1.5480247158278988</v>
      </c>
      <c r="O110" s="10">
        <f t="shared" si="24"/>
        <v>1.5480247158278988</v>
      </c>
      <c r="P110" s="10" t="s">
        <v>159</v>
      </c>
      <c r="R110">
        <f t="shared" si="25"/>
        <v>-0.28546617179999689</v>
      </c>
      <c r="S110">
        <f>$S$3*INDEX(Descriptors!I$5:I$53,MATCH(SingleSite_QSAR1!$A110,Descriptors!$B$5:$B$53,0))</f>
        <v>8.8953600000000002</v>
      </c>
      <c r="T110">
        <f>$T$3*INDEX(Descriptors!K$5:K$53,MATCH(SingleSite_QSAR1!$A110,Descriptors!$B$5:$B$53,0))</f>
        <v>-4.6093469867999994</v>
      </c>
      <c r="U110">
        <f>$U$3*INDEX(Descriptors!T$5:T$53,MATCH(SingleSite_QSAR1!$A110,Descriptors!$B$5:$B$53,0))</f>
        <v>-5.5041311850000003</v>
      </c>
      <c r="V110">
        <f>$V$3*INDEX(Descriptors!O$5:O$53,MATCH(SingleSite_QSAR1!$A110,Descriptors!$B$5:$B$53,0))</f>
        <v>-14.439360000000001</v>
      </c>
      <c r="W110">
        <f>$W$3*INDEX(Descriptors!X$5:X$53,MATCH(SingleSite_QSAR1!$A110,Descriptors!$B$5:$B$53,0))</f>
        <v>-10.891637999999999</v>
      </c>
      <c r="X110">
        <f>$X$3*INDEX(Descriptors!Y$5:Y$53,MATCH(SingleSite_QSAR1!$A110,Descriptors!$B$5:$B$53,0))</f>
        <v>8.2692900000000016</v>
      </c>
      <c r="Y110">
        <f>$Y$3*INDEX(Descriptors!AA$5:AA$53,MATCH(SingleSite_QSAR1!$A110,Descriptors!$B$5:$B$53,0))</f>
        <v>21.330336000000003</v>
      </c>
      <c r="Z110">
        <f>$Z$3*INDEX(Descriptors!AB$5:AB$53,MATCH(SingleSite_QSAR1!$A110,Descriptors!$B$5:$B$53,0))</f>
        <v>-1.288896</v>
      </c>
      <c r="AA110">
        <f>$AA$3*INDEX(Descriptors!P$5:P$53,MATCH(SingleSite_QSAR1!$A110,Descriptors!$B$5:$B$53,0))</f>
        <v>-5.8199999999999995E-2</v>
      </c>
      <c r="AB110">
        <f>$AB$3*INDEX(Descriptors!Q$5:Q$53,MATCH(SingleSite_QSAR1!$A110,Descriptors!$B$5:$B$53,0))</f>
        <v>0.48971999999999999</v>
      </c>
      <c r="AC110">
        <f>$AC$3*INDEX(Descriptors!R$5:R$53,MATCH(SingleSite_QSAR1!$A110,Descriptors!$B$5:$B$53,0))</f>
        <v>-0.3196</v>
      </c>
      <c r="AD110">
        <f>$AD$3*INDEX(Descriptors!AC$5:AC$53,MATCH(SingleSite_QSAR1!$A110,Descriptors!$B$5:$B$53,0))</f>
        <v>0</v>
      </c>
    </row>
    <row r="111" spans="1:30" x14ac:dyDescent="0.3">
      <c r="A111" t="s">
        <v>264</v>
      </c>
      <c r="B111" t="s">
        <v>265</v>
      </c>
      <c r="C111" s="38" t="s">
        <v>191</v>
      </c>
      <c r="D111" t="s">
        <v>255</v>
      </c>
      <c r="E111" t="s">
        <v>249</v>
      </c>
      <c r="G111" s="10">
        <v>71.933082249890532</v>
      </c>
      <c r="H111" t="s">
        <v>223</v>
      </c>
      <c r="I111">
        <v>-0.51490981560906224</v>
      </c>
      <c r="J111" s="10">
        <f t="shared" si="21"/>
        <v>-5.5149098156090623</v>
      </c>
      <c r="L111" s="10">
        <f t="shared" si="26"/>
        <v>-5.2559483647999992</v>
      </c>
      <c r="M111">
        <f t="shared" si="22"/>
        <v>5.5469165879267628E-6</v>
      </c>
      <c r="N111">
        <f t="shared" si="23"/>
        <v>1.4463056519540956</v>
      </c>
      <c r="O111" s="10">
        <f t="shared" si="24"/>
        <v>1.4463056519540956</v>
      </c>
      <c r="P111" s="10" t="s">
        <v>159</v>
      </c>
      <c r="R111">
        <f t="shared" si="25"/>
        <v>-0.25594836479999916</v>
      </c>
      <c r="S111">
        <f>$S$3*INDEX(Descriptors!I$5:I$53,MATCH(SingleSite_QSAR1!$A111,Descriptors!$B$5:$B$53,0))</f>
        <v>8.8953600000000002</v>
      </c>
      <c r="T111">
        <f>$T$3*INDEX(Descriptors!K$5:K$53,MATCH(SingleSite_QSAR1!$A111,Descriptors!$B$5:$B$53,0))</f>
        <v>-4.6093469867999994</v>
      </c>
      <c r="U111">
        <f>$U$3*INDEX(Descriptors!T$5:T$53,MATCH(SingleSite_QSAR1!$A111,Descriptors!$B$5:$B$53,0))</f>
        <v>-5.4991863780000001</v>
      </c>
      <c r="V111">
        <f>$V$3*INDEX(Descriptors!O$5:O$53,MATCH(SingleSite_QSAR1!$A111,Descriptors!$B$5:$B$53,0))</f>
        <v>-14.439360000000001</v>
      </c>
      <c r="W111">
        <f>$W$3*INDEX(Descriptors!X$5:X$53,MATCH(SingleSite_QSAR1!$A111,Descriptors!$B$5:$B$53,0))</f>
        <v>-10.837719</v>
      </c>
      <c r="X111">
        <f>$X$3*INDEX(Descriptors!Y$5:Y$53,MATCH(SingleSite_QSAR1!$A111,Descriptors!$B$5:$B$53,0))</f>
        <v>8.2560060000000011</v>
      </c>
      <c r="Y111">
        <f>$Y$3*INDEX(Descriptors!AA$5:AA$53,MATCH(SingleSite_QSAR1!$A111,Descriptors!$B$5:$B$53,0))</f>
        <v>21.314274000000001</v>
      </c>
      <c r="Z111">
        <f>$Z$3*INDEX(Descriptors!AB$5:AB$53,MATCH(SingleSite_QSAR1!$A111,Descriptors!$B$5:$B$53,0))</f>
        <v>-1.288896</v>
      </c>
      <c r="AA111">
        <f>$AA$3*INDEX(Descriptors!P$5:P$53,MATCH(SingleSite_QSAR1!$A111,Descriptors!$B$5:$B$53,0))</f>
        <v>-5.8199999999999995E-2</v>
      </c>
      <c r="AB111">
        <f>$AB$3*INDEX(Descriptors!Q$5:Q$53,MATCH(SingleSite_QSAR1!$A111,Descriptors!$B$5:$B$53,0))</f>
        <v>0.48971999999999999</v>
      </c>
      <c r="AC111">
        <f>$AC$3*INDEX(Descriptors!R$5:R$53,MATCH(SingleSite_QSAR1!$A111,Descriptors!$B$5:$B$53,0))</f>
        <v>-0.3196</v>
      </c>
      <c r="AD111">
        <f>$AD$3*INDEX(Descriptors!AC$5:AC$53,MATCH(SingleSite_QSAR1!$A111,Descriptors!$B$5:$B$53,0))</f>
        <v>0</v>
      </c>
    </row>
    <row r="112" spans="1:30" x14ac:dyDescent="0.3">
      <c r="A112" t="s">
        <v>266</v>
      </c>
      <c r="B112" t="s">
        <v>251</v>
      </c>
      <c r="C112" s="38" t="s">
        <v>191</v>
      </c>
      <c r="D112" t="s">
        <v>252</v>
      </c>
      <c r="E112" t="s">
        <v>249</v>
      </c>
      <c r="G112" s="10">
        <v>106.68726805601737</v>
      </c>
      <c r="H112" t="s">
        <v>223</v>
      </c>
      <c r="I112">
        <v>-0.68609374016999936</v>
      </c>
      <c r="J112" s="10">
        <f t="shared" si="21"/>
        <v>-5.6860937401699996</v>
      </c>
      <c r="L112" s="10">
        <f t="shared" si="26"/>
        <v>-5.2854661717999969</v>
      </c>
      <c r="M112">
        <f t="shared" si="22"/>
        <v>5.182434576146849E-6</v>
      </c>
      <c r="N112">
        <f t="shared" si="23"/>
        <v>1.5480247158278988</v>
      </c>
      <c r="O112" s="10">
        <f t="shared" si="24"/>
        <v>1.5480247158278988</v>
      </c>
      <c r="P112" s="10" t="s">
        <v>159</v>
      </c>
      <c r="R112">
        <f t="shared" si="25"/>
        <v>-0.28546617179999689</v>
      </c>
      <c r="S112">
        <f>$S$3*INDEX(Descriptors!I$5:I$53,MATCH(SingleSite_QSAR1!$A112,Descriptors!$B$5:$B$53,0))</f>
        <v>8.8953600000000002</v>
      </c>
      <c r="T112">
        <f>$T$3*INDEX(Descriptors!K$5:K$53,MATCH(SingleSite_QSAR1!$A112,Descriptors!$B$5:$B$53,0))</f>
        <v>-4.6093469867999994</v>
      </c>
      <c r="U112">
        <f>$U$3*INDEX(Descriptors!T$5:T$53,MATCH(SingleSite_QSAR1!$A112,Descriptors!$B$5:$B$53,0))</f>
        <v>-5.5041311850000003</v>
      </c>
      <c r="V112">
        <f>$V$3*INDEX(Descriptors!O$5:O$53,MATCH(SingleSite_QSAR1!$A112,Descriptors!$B$5:$B$53,0))</f>
        <v>-14.439360000000001</v>
      </c>
      <c r="W112">
        <f>$W$3*INDEX(Descriptors!X$5:X$53,MATCH(SingleSite_QSAR1!$A112,Descriptors!$B$5:$B$53,0))</f>
        <v>-10.891637999999999</v>
      </c>
      <c r="X112">
        <f>$X$3*INDEX(Descriptors!Y$5:Y$53,MATCH(SingleSite_QSAR1!$A112,Descriptors!$B$5:$B$53,0))</f>
        <v>8.2692900000000016</v>
      </c>
      <c r="Y112">
        <f>$Y$3*INDEX(Descriptors!AA$5:AA$53,MATCH(SingleSite_QSAR1!$A112,Descriptors!$B$5:$B$53,0))</f>
        <v>21.330336000000003</v>
      </c>
      <c r="Z112">
        <f>$Z$3*INDEX(Descriptors!AB$5:AB$53,MATCH(SingleSite_QSAR1!$A112,Descriptors!$B$5:$B$53,0))</f>
        <v>-1.288896</v>
      </c>
      <c r="AA112">
        <f>$AA$3*INDEX(Descriptors!P$5:P$53,MATCH(SingleSite_QSAR1!$A112,Descriptors!$B$5:$B$53,0))</f>
        <v>-5.8199999999999995E-2</v>
      </c>
      <c r="AB112">
        <f>$AB$3*INDEX(Descriptors!Q$5:Q$53,MATCH(SingleSite_QSAR1!$A112,Descriptors!$B$5:$B$53,0))</f>
        <v>0.48971999999999999</v>
      </c>
      <c r="AC112">
        <f>$AC$3*INDEX(Descriptors!R$5:R$53,MATCH(SingleSite_QSAR1!$A112,Descriptors!$B$5:$B$53,0))</f>
        <v>-0.3196</v>
      </c>
      <c r="AD112">
        <f>$AD$3*INDEX(Descriptors!AC$5:AC$53,MATCH(SingleSite_QSAR1!$A112,Descriptors!$B$5:$B$53,0))</f>
        <v>0</v>
      </c>
    </row>
    <row r="114" spans="9:17" x14ac:dyDescent="0.3">
      <c r="J114" t="s">
        <v>412</v>
      </c>
      <c r="K114" t="s">
        <v>329</v>
      </c>
      <c r="L114" s="10" t="s">
        <v>379</v>
      </c>
      <c r="N114" s="10" t="s">
        <v>380</v>
      </c>
    </row>
    <row r="115" spans="9:17" x14ac:dyDescent="0.3">
      <c r="I115" s="45" t="s">
        <v>371</v>
      </c>
      <c r="J115" s="54">
        <f>COUNT($L$5:$L$21)+COUNT($L$26:$L$36)</f>
        <v>28</v>
      </c>
      <c r="K115" s="57">
        <f>SUMXMY2(L$5:L$21,J$5:J$21)+SUMXMY2(L$26:L$36,J$26:J$36)</f>
        <v>79.603666785268814</v>
      </c>
      <c r="L115" s="10">
        <f t="shared" ref="L115" si="27">SQRT(K115/J115)</f>
        <v>1.6861162769731766</v>
      </c>
      <c r="N115" s="10">
        <f>SingleSite_QSAR2!L115</f>
        <v>1.0800777317529136</v>
      </c>
      <c r="P115" s="54"/>
      <c r="Q115" s="56"/>
    </row>
    <row r="116" spans="9:17" x14ac:dyDescent="0.3">
      <c r="I116" s="45" t="s">
        <v>413</v>
      </c>
      <c r="J116" s="54">
        <f>COUNT($L$5:$L$21)+COUNT($L$26:$L$33)</f>
        <v>25</v>
      </c>
      <c r="K116" s="57">
        <f>SUMXMY2(L$5:L$21,J$5:J$21)+SUMXMY2(L$26:L$33,J$26:J$33)</f>
        <v>62.631246856507389</v>
      </c>
      <c r="L116" s="10">
        <f>SQRT(K116/J116)</f>
        <v>1.58279811544628</v>
      </c>
      <c r="N116" s="10">
        <f>SingleSite_QSAR2!L116</f>
        <v>1.0289021693654647</v>
      </c>
      <c r="P116" s="54"/>
      <c r="Q116" s="56"/>
    </row>
    <row r="117" spans="9:17" x14ac:dyDescent="0.3">
      <c r="I117" s="45" t="s">
        <v>372</v>
      </c>
      <c r="J117" s="54">
        <f>COUNT($L$5:$L$21)+COUNT($L$26:$L$27)</f>
        <v>19</v>
      </c>
      <c r="K117" s="57">
        <f>SUMXMY2(L$5:L$21,J$5:J$21)+SUMXMY2(L$26:L$27,J$26:J$27)</f>
        <v>56.521489124794627</v>
      </c>
      <c r="L117" s="10">
        <f t="shared" ref="L117:L119" si="28">SQRT(K117/J117)</f>
        <v>1.7247652643459788</v>
      </c>
      <c r="N117" s="10">
        <f>SingleSite_QSAR2!L117</f>
        <v>1.1227265884626665</v>
      </c>
      <c r="P117" s="54"/>
      <c r="Q117" s="56"/>
    </row>
    <row r="118" spans="9:17" x14ac:dyDescent="0.3">
      <c r="I118" s="45" t="s">
        <v>374</v>
      </c>
      <c r="J118">
        <f>COUNT($L$28:$L$33)</f>
        <v>6</v>
      </c>
      <c r="K118" s="57">
        <f>SUMXMY2(L$28:L$33,J$28:J$33)</f>
        <v>6.1097577317127554</v>
      </c>
      <c r="L118" s="10">
        <f t="shared" si="28"/>
        <v>1.0091050268854374</v>
      </c>
      <c r="N118" s="10">
        <f>SingleSite_QSAR2!L118</f>
        <v>0.6475861585849213</v>
      </c>
    </row>
    <row r="119" spans="9:17" x14ac:dyDescent="0.3">
      <c r="I119" s="45" t="s">
        <v>373</v>
      </c>
      <c r="J119">
        <f>COUNT($L$34:$L$36)</f>
        <v>3</v>
      </c>
      <c r="K119" s="57">
        <f>SUMXMY2(L$34:L$36,J$34:J$36)</f>
        <v>16.972419928761429</v>
      </c>
      <c r="L119" s="10">
        <f t="shared" si="28"/>
        <v>2.3785443677987472</v>
      </c>
      <c r="N119" s="10">
        <f>SingleSite_QSAR2!L119</f>
        <v>1.4373481986485324</v>
      </c>
    </row>
    <row r="120" spans="9:17" x14ac:dyDescent="0.3">
      <c r="K120" s="57"/>
    </row>
    <row r="121" spans="9:17" x14ac:dyDescent="0.3">
      <c r="I121" s="45" t="s">
        <v>375</v>
      </c>
      <c r="J121" s="54">
        <f>COUNT(J$40:J$64)</f>
        <v>25</v>
      </c>
      <c r="K121" s="57">
        <f>SUMXMY2(L$40:L$64,J$40:J$64)</f>
        <v>112.21886132660713</v>
      </c>
      <c r="L121" s="10">
        <f t="shared" ref="L121:L125" si="29">SQRT(K121/J121)</f>
        <v>2.118668084685349</v>
      </c>
      <c r="N121" s="10">
        <f>SingleSite_QSAR2!L121</f>
        <v>1.3940448670447467</v>
      </c>
    </row>
    <row r="122" spans="9:17" x14ac:dyDescent="0.3">
      <c r="I122" s="45" t="s">
        <v>414</v>
      </c>
      <c r="J122" s="54">
        <f>COUNT(J$40:J$61)</f>
        <v>22</v>
      </c>
      <c r="K122" s="57">
        <f>SUMXMY2(L$40:L$61,J$40:J$61)</f>
        <v>111.59827584205485</v>
      </c>
      <c r="L122" s="10">
        <f t="shared" si="29"/>
        <v>2.2522541823496707</v>
      </c>
      <c r="N122" s="10">
        <f>SingleSite_QSAR2!L122</f>
        <v>1.3841595807758891</v>
      </c>
    </row>
    <row r="123" spans="9:17" x14ac:dyDescent="0.3">
      <c r="I123" s="45" t="s">
        <v>376</v>
      </c>
      <c r="J123" s="54">
        <f>COUNT(J$40:J$55)</f>
        <v>16</v>
      </c>
      <c r="K123" s="57">
        <f>SUMXMY2(L$40:L$55,J$40:J$55)</f>
        <v>102.53259768846294</v>
      </c>
      <c r="L123" s="10">
        <f t="shared" si="29"/>
        <v>2.5314595306915209</v>
      </c>
      <c r="N123" s="10">
        <f>SingleSite_QSAR2!L123</f>
        <v>0.66019184489436278</v>
      </c>
    </row>
    <row r="124" spans="9:17" x14ac:dyDescent="0.3">
      <c r="I124" s="45" t="s">
        <v>377</v>
      </c>
      <c r="J124" s="54">
        <f>COUNT(J$56:J$61)</f>
        <v>6</v>
      </c>
      <c r="K124" s="57">
        <f>SUMXMY2(L$56:L$61,J$56:J$61)</f>
        <v>9.0656781535919144</v>
      </c>
      <c r="L124" s="10">
        <f t="shared" si="29"/>
        <v>1.2292055804185018</v>
      </c>
      <c r="N124" s="10">
        <f>SingleSite_QSAR2!L124</f>
        <v>2.4212977938198317</v>
      </c>
    </row>
    <row r="125" spans="9:17" x14ac:dyDescent="0.3">
      <c r="I125" s="45" t="s">
        <v>378</v>
      </c>
      <c r="J125" s="54">
        <f>COUNT(J$62:J$64)</f>
        <v>3</v>
      </c>
      <c r="K125" s="57">
        <f>SUMXMY2(L$62:L$64,J$62:J$64)</f>
        <v>0.62058548455228146</v>
      </c>
      <c r="L125" s="10">
        <f t="shared" si="29"/>
        <v>0.45482065496643159</v>
      </c>
      <c r="N125" s="10">
        <f>SingleSite_QSAR2!L125</f>
        <v>1.4644995609609073</v>
      </c>
    </row>
  </sheetData>
  <conditionalFormatting sqref="A36">
    <cfRule type="duplicateValues" dxfId="21" priority="3"/>
  </conditionalFormatting>
  <conditionalFormatting sqref="A64">
    <cfRule type="duplicateValues" dxfId="20" priority="1"/>
  </conditionalFormatting>
  <conditionalFormatting sqref="B36">
    <cfRule type="duplicateValues" dxfId="19" priority="2"/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5E90A-F001-483C-85A3-9B7F7F9B57BD}">
  <dimension ref="A1:AD125"/>
  <sheetViews>
    <sheetView workbookViewId="0"/>
  </sheetViews>
  <sheetFormatPr defaultRowHeight="14.4" x14ac:dyDescent="0.3"/>
  <cols>
    <col min="1" max="1" width="45.33203125" customWidth="1"/>
    <col min="2" max="2" width="12.6640625" customWidth="1"/>
    <col min="3" max="4" width="16.6640625" customWidth="1"/>
    <col min="5" max="5" width="12.109375" bestFit="1" customWidth="1"/>
    <col min="6" max="6" width="6.6640625" customWidth="1"/>
    <col min="7" max="7" width="7.44140625" style="10" customWidth="1"/>
    <col min="12" max="12" width="12.33203125" style="10" customWidth="1"/>
    <col min="13" max="13" width="7.44140625" style="10" customWidth="1"/>
    <col min="14" max="14" width="9" style="10" customWidth="1"/>
    <col min="15" max="15" width="7.44140625" style="10" customWidth="1"/>
    <col min="16" max="16" width="4.109375" style="10" customWidth="1"/>
    <col min="18" max="18" width="11.6640625" customWidth="1"/>
  </cols>
  <sheetData>
    <row r="1" spans="1:30" x14ac:dyDescent="0.3">
      <c r="G1" s="10" t="s">
        <v>93</v>
      </c>
      <c r="M1" s="10" t="s">
        <v>93</v>
      </c>
      <c r="S1" s="4" t="s">
        <v>327</v>
      </c>
    </row>
    <row r="2" spans="1:30" x14ac:dyDescent="0.3">
      <c r="G2" s="10" t="s">
        <v>94</v>
      </c>
      <c r="I2" t="s">
        <v>334</v>
      </c>
      <c r="M2" s="10" t="s">
        <v>94</v>
      </c>
      <c r="S2" t="s">
        <v>1</v>
      </c>
      <c r="T2" s="34" t="s">
        <v>99</v>
      </c>
      <c r="U2" s="35" t="s">
        <v>100</v>
      </c>
      <c r="V2" s="34" t="s">
        <v>4</v>
      </c>
      <c r="W2" s="35" t="s">
        <v>5</v>
      </c>
      <c r="X2" s="35" t="s">
        <v>6</v>
      </c>
      <c r="Y2" t="s">
        <v>7</v>
      </c>
      <c r="Z2" t="s">
        <v>8</v>
      </c>
      <c r="AA2" s="34" t="s">
        <v>9</v>
      </c>
      <c r="AB2" s="34" t="s">
        <v>10</v>
      </c>
      <c r="AC2" s="34" t="s">
        <v>11</v>
      </c>
      <c r="AD2" t="s">
        <v>12</v>
      </c>
    </row>
    <row r="3" spans="1:30" ht="28.8" x14ac:dyDescent="0.3">
      <c r="A3" t="s">
        <v>0</v>
      </c>
      <c r="B3" t="s">
        <v>311</v>
      </c>
      <c r="C3" t="s">
        <v>313</v>
      </c>
      <c r="D3" t="s">
        <v>314</v>
      </c>
      <c r="E3" s="55" t="s">
        <v>422</v>
      </c>
      <c r="G3" s="11" t="s">
        <v>321</v>
      </c>
      <c r="H3" s="12" t="s">
        <v>277</v>
      </c>
      <c r="I3" s="13" t="s">
        <v>330</v>
      </c>
      <c r="J3" s="10" t="s">
        <v>370</v>
      </c>
      <c r="L3" s="10" t="s">
        <v>96</v>
      </c>
      <c r="M3" s="11" t="s">
        <v>97</v>
      </c>
      <c r="N3" s="10" t="s">
        <v>98</v>
      </c>
      <c r="O3" s="10" t="s">
        <v>281</v>
      </c>
      <c r="R3" s="48" t="s">
        <v>325</v>
      </c>
      <c r="S3" s="47">
        <v>-1.3120000000000001</v>
      </c>
      <c r="T3" s="47">
        <v>-1.0620000000000001</v>
      </c>
      <c r="U3" s="47">
        <v>-0.39900000000000002</v>
      </c>
      <c r="V3" s="47">
        <v>-14.24</v>
      </c>
      <c r="W3" s="47">
        <v>-17.972999999999999</v>
      </c>
      <c r="X3" s="47">
        <v>6.6420000000000003</v>
      </c>
      <c r="Y3" s="47">
        <v>16.062000000000001</v>
      </c>
      <c r="Z3" s="47">
        <v>-3.8359999999999999</v>
      </c>
      <c r="AA3" s="47">
        <v>0.03</v>
      </c>
      <c r="AB3" s="47">
        <v>-2.1999999999999999E-2</v>
      </c>
      <c r="AC3" s="47">
        <v>-9.4E-2</v>
      </c>
      <c r="AD3" s="47">
        <v>-0.13500000000000001</v>
      </c>
    </row>
    <row r="4" spans="1:30" x14ac:dyDescent="0.3">
      <c r="A4" s="1" t="s">
        <v>104</v>
      </c>
      <c r="J4" s="10" t="s">
        <v>333</v>
      </c>
      <c r="L4" s="10" t="s">
        <v>333</v>
      </c>
      <c r="R4" s="4" t="s">
        <v>336</v>
      </c>
    </row>
    <row r="5" spans="1:30" x14ac:dyDescent="0.3">
      <c r="A5" t="s">
        <v>122</v>
      </c>
      <c r="B5" t="s">
        <v>123</v>
      </c>
      <c r="C5" t="s">
        <v>124</v>
      </c>
      <c r="D5" s="37" t="s">
        <v>125</v>
      </c>
      <c r="E5" t="s">
        <v>416</v>
      </c>
      <c r="G5" s="10">
        <v>7.7144928276009503</v>
      </c>
      <c r="H5" s="14" t="s">
        <v>126</v>
      </c>
      <c r="I5" s="14">
        <v>0.39721558067770529</v>
      </c>
      <c r="J5" s="10">
        <f t="shared" ref="J5:J36" si="0">I5-5</f>
        <v>-4.6027844193222949</v>
      </c>
      <c r="L5" s="10">
        <f>R5-5</f>
        <v>-2.5982230361431986</v>
      </c>
      <c r="M5">
        <f t="shared" ref="M5:M36" si="1">10^(L5)</f>
        <v>2.5221851471747638E-3</v>
      </c>
      <c r="N5">
        <f t="shared" ref="N5:N36" si="2">(LN(2)/(M5))/(60*60*24)</f>
        <v>3.1807882228720927E-3</v>
      </c>
      <c r="O5" s="10">
        <f>N5*24</f>
        <v>7.6338917348930224E-2</v>
      </c>
      <c r="P5" s="10" t="s">
        <v>126</v>
      </c>
      <c r="R5">
        <f>-2.159+SUM(S5:AD5)</f>
        <v>2.4017769638568014</v>
      </c>
      <c r="S5">
        <f>$S$3*INDEX(Descriptors!I$5:I$53,MATCH(SingleSite_QSAR1!$A5,Descriptors!$B$5:$B$53,0))</f>
        <v>9.19712</v>
      </c>
      <c r="T5">
        <f>$T$3*INDEX(Descriptors!L$5:L$53,MATCH(SingleSite_QSAR1!$A5,Descriptors!$B$5:$B$53,0))</f>
        <v>-4.1942496198711368</v>
      </c>
      <c r="U5">
        <f>$U$3*INDEX(Descriptors!U$5:U$53,MATCH(SingleSite_QSAR1!$A5,Descriptors!$B$5:$B$53,0))</f>
        <v>-3.6794524162720612</v>
      </c>
      <c r="V5">
        <f>$V$3*INDEX(Descriptors!O$5:O$53,MATCH(SingleSite_QSAR1!$A5,Descriptors!$B$5:$B$53,0))</f>
        <v>-12.70208</v>
      </c>
      <c r="W5">
        <f>$W$3*INDEX(Descriptors!X$5:X$53,MATCH(SingleSite_QSAR1!$A5,Descriptors!$B$5:$B$53,0))</f>
        <v>-10.478259</v>
      </c>
      <c r="X5">
        <f>$X$3*INDEX(Descriptors!Y$5:Y$53,MATCH(SingleSite_QSAR1!$A5,Descriptors!$B$5:$B$53,0))</f>
        <v>7.9305479999999999</v>
      </c>
      <c r="Y5">
        <f>$Y$3*INDEX(Descriptors!AA$5:AA$53,MATCH(SingleSite_QSAR1!$A5,Descriptors!$B$5:$B$53,0))</f>
        <v>20.350553999999999</v>
      </c>
      <c r="Z5">
        <f>$Z$3*INDEX(Descriptors!AB$5:AB$53,MATCH(SingleSite_QSAR1!$A5,Descriptors!$B$5:$B$53,0))</f>
        <v>-1.6648239999999999</v>
      </c>
      <c r="AA5">
        <f>$AA$3*INDEX(Descriptors!P$5:P$53,MATCH(SingleSite_QSAR1!$A5,Descriptors!$B$5:$B$53,0))</f>
        <v>-0.61980000000000002</v>
      </c>
      <c r="AB5">
        <f>$AB$3*INDEX(Descriptors!Q$5:Q$53,MATCH(SingleSite_QSAR1!$A5,Descriptors!$B$5:$B$53,0))</f>
        <v>0.58101999999999998</v>
      </c>
      <c r="AC5">
        <f>$AC$3*INDEX(Descriptors!R$5:R$53,MATCH(SingleSite_QSAR1!$A5,Descriptors!$B$5:$B$53,0))</f>
        <v>-0.1598</v>
      </c>
      <c r="AD5">
        <f>$AD$3*INDEX(Descriptors!AC$5:AC$53,MATCH(SingleSite_QSAR1!$A5,Descriptors!$B$5:$B$53,0))</f>
        <v>0</v>
      </c>
    </row>
    <row r="6" spans="1:30" x14ac:dyDescent="0.3">
      <c r="A6" t="s">
        <v>127</v>
      </c>
      <c r="B6" t="s">
        <v>123</v>
      </c>
      <c r="C6" t="s">
        <v>124</v>
      </c>
      <c r="D6" s="37" t="s">
        <v>125</v>
      </c>
      <c r="E6" s="2" t="s">
        <v>416</v>
      </c>
      <c r="G6" s="10">
        <v>6.1478985874030796</v>
      </c>
      <c r="H6" t="s">
        <v>126</v>
      </c>
      <c r="I6">
        <v>0.49579626529114723</v>
      </c>
      <c r="J6" s="10">
        <f t="shared" si="0"/>
        <v>-4.5042037347088524</v>
      </c>
      <c r="L6" s="10">
        <f t="shared" ref="L6:L36" si="3">R6-5</f>
        <v>-2.5982230361431986</v>
      </c>
      <c r="M6">
        <f t="shared" si="1"/>
        <v>2.5221851471747638E-3</v>
      </c>
      <c r="N6">
        <f t="shared" si="2"/>
        <v>3.1807882228720927E-3</v>
      </c>
      <c r="O6" s="10">
        <f>N6*24</f>
        <v>7.6338917348930224E-2</v>
      </c>
      <c r="P6" s="10" t="s">
        <v>126</v>
      </c>
      <c r="R6">
        <f t="shared" ref="R6:R36" si="4">-2.159+SUM(S6:AD6)</f>
        <v>2.4017769638568014</v>
      </c>
      <c r="S6">
        <f>$S$3*INDEX(Descriptors!I$5:I$53,MATCH(SingleSite_QSAR1!$A6,Descriptors!$B$5:$B$53,0))</f>
        <v>9.19712</v>
      </c>
      <c r="T6">
        <f>$T$3*INDEX(Descriptors!L$5:L$53,MATCH(SingleSite_QSAR1!$A6,Descriptors!$B$5:$B$53,0))</f>
        <v>-4.1942496198711368</v>
      </c>
      <c r="U6">
        <f>$U$3*INDEX(Descriptors!U$5:U$53,MATCH(SingleSite_QSAR1!$A6,Descriptors!$B$5:$B$53,0))</f>
        <v>-3.6794524162720612</v>
      </c>
      <c r="V6">
        <f>$V$3*INDEX(Descriptors!O$5:O$53,MATCH(SingleSite_QSAR1!$A6,Descriptors!$B$5:$B$53,0))</f>
        <v>-12.70208</v>
      </c>
      <c r="W6">
        <f>$W$3*INDEX(Descriptors!X$5:X$53,MATCH(SingleSite_QSAR1!$A6,Descriptors!$B$5:$B$53,0))</f>
        <v>-10.478259</v>
      </c>
      <c r="X6">
        <f>$X$3*INDEX(Descriptors!Y$5:Y$53,MATCH(SingleSite_QSAR1!$A6,Descriptors!$B$5:$B$53,0))</f>
        <v>7.9305479999999999</v>
      </c>
      <c r="Y6">
        <f>$Y$3*INDEX(Descriptors!AA$5:AA$53,MATCH(SingleSite_QSAR1!$A6,Descriptors!$B$5:$B$53,0))</f>
        <v>20.350553999999999</v>
      </c>
      <c r="Z6">
        <f>$Z$3*INDEX(Descriptors!AB$5:AB$53,MATCH(SingleSite_QSAR1!$A6,Descriptors!$B$5:$B$53,0))</f>
        <v>-1.6648239999999999</v>
      </c>
      <c r="AA6">
        <f>$AA$3*INDEX(Descriptors!P$5:P$53,MATCH(SingleSite_QSAR1!$A6,Descriptors!$B$5:$B$53,0))</f>
        <v>-0.61980000000000002</v>
      </c>
      <c r="AB6">
        <f>$AB$3*INDEX(Descriptors!Q$5:Q$53,MATCH(SingleSite_QSAR1!$A6,Descriptors!$B$5:$B$53,0))</f>
        <v>0.58101999999999998</v>
      </c>
      <c r="AC6">
        <f>$AC$3*INDEX(Descriptors!R$5:R$53,MATCH(SingleSite_QSAR1!$A6,Descriptors!$B$5:$B$53,0))</f>
        <v>-0.1598</v>
      </c>
      <c r="AD6">
        <f>$AD$3*INDEX(Descriptors!AC$5:AC$53,MATCH(SingleSite_QSAR1!$A6,Descriptors!$B$5:$B$53,0))</f>
        <v>0</v>
      </c>
    </row>
    <row r="7" spans="1:30" x14ac:dyDescent="0.3">
      <c r="A7" s="2" t="s">
        <v>128</v>
      </c>
      <c r="B7" t="s">
        <v>129</v>
      </c>
      <c r="C7" s="42" t="s">
        <v>130</v>
      </c>
      <c r="D7" s="37" t="s">
        <v>125</v>
      </c>
      <c r="E7" t="s">
        <v>416</v>
      </c>
      <c r="G7" s="10">
        <v>4.7307342380558639</v>
      </c>
      <c r="H7" t="s">
        <v>126</v>
      </c>
      <c r="I7">
        <v>0.60959440922522001</v>
      </c>
      <c r="J7" s="10">
        <f t="shared" si="0"/>
        <v>-4.3904055907747797</v>
      </c>
      <c r="L7" s="10">
        <f t="shared" si="3"/>
        <v>-2.6459840166463353</v>
      </c>
      <c r="M7">
        <f t="shared" si="1"/>
        <v>2.259518925837849E-3</v>
      </c>
      <c r="N7">
        <f t="shared" si="2"/>
        <v>3.5505508364182341E-3</v>
      </c>
      <c r="O7" s="10">
        <f>N7*24</f>
        <v>8.5213220074037616E-2</v>
      </c>
      <c r="P7" s="10" t="s">
        <v>126</v>
      </c>
      <c r="R7">
        <f t="shared" si="4"/>
        <v>2.3540159833536647</v>
      </c>
      <c r="S7">
        <f>$S$3*INDEX(Descriptors!I$5:I$53,MATCH(SingleSite_QSAR1!$A7,Descriptors!$B$5:$B$53,0))</f>
        <v>9.3283200000000015</v>
      </c>
      <c r="T7">
        <f>$T$3*INDEX(Descriptors!L$5:L$53,MATCH(SingleSite_QSAR1!$A7,Descriptors!$B$5:$B$53,0))</f>
        <v>-4.3049806003742823</v>
      </c>
      <c r="U7">
        <f>$U$3*INDEX(Descriptors!U$5:U$53,MATCH(SingleSite_QSAR1!$A7,Descriptors!$B$5:$B$53,0))</f>
        <v>-3.6794524162720612</v>
      </c>
      <c r="V7">
        <f>$V$3*INDEX(Descriptors!O$5:O$53,MATCH(SingleSite_QSAR1!$A7,Descriptors!$B$5:$B$53,0))</f>
        <v>-14.766879999999999</v>
      </c>
      <c r="W7">
        <f>$W$3*INDEX(Descriptors!X$5:X$53,MATCH(SingleSite_QSAR1!$A7,Descriptors!$B$5:$B$53,0))</f>
        <v>-10.478259</v>
      </c>
      <c r="X7">
        <f>$X$3*INDEX(Descriptors!Y$5:Y$53,MATCH(SingleSite_QSAR1!$A7,Descriptors!$B$5:$B$53,0))</f>
        <v>7.9305479999999999</v>
      </c>
      <c r="Y7">
        <f>$Y$3*INDEX(Descriptors!AA$5:AA$53,MATCH(SingleSite_QSAR1!$A7,Descriptors!$B$5:$B$53,0))</f>
        <v>21.780072000000004</v>
      </c>
      <c r="Z7">
        <f>$Z$3*INDEX(Descriptors!AB$5:AB$53,MATCH(SingleSite_QSAR1!$A7,Descriptors!$B$5:$B$53,0))</f>
        <v>-1.0433920000000001</v>
      </c>
      <c r="AA7">
        <f>$AA$3*INDEX(Descriptors!P$5:P$53,MATCH(SingleSite_QSAR1!$A7,Descriptors!$B$5:$B$53,0))</f>
        <v>1.1193</v>
      </c>
      <c r="AB7">
        <f>$AB$3*INDEX(Descriptors!Q$5:Q$53,MATCH(SingleSite_QSAR1!$A7,Descriptors!$B$5:$B$53,0))</f>
        <v>-0.40810000000000002</v>
      </c>
      <c r="AC7">
        <f>$AC$3*INDEX(Descriptors!R$5:R$53,MATCH(SingleSite_QSAR1!$A7,Descriptors!$B$5:$B$53,0))</f>
        <v>-0.15415999999999999</v>
      </c>
      <c r="AD7">
        <f>$AD$3*INDEX(Descriptors!AC$5:AC$53,MATCH(SingleSite_QSAR1!$A7,Descriptors!$B$5:$B$53,0))</f>
        <v>-0.81</v>
      </c>
    </row>
    <row r="8" spans="1:30" ht="13.5" customHeight="1" x14ac:dyDescent="0.3">
      <c r="A8" t="s">
        <v>131</v>
      </c>
      <c r="B8" t="s">
        <v>132</v>
      </c>
      <c r="C8" s="42" t="s">
        <v>130</v>
      </c>
      <c r="D8" t="s">
        <v>133</v>
      </c>
      <c r="E8" t="s">
        <v>416</v>
      </c>
      <c r="G8" s="10">
        <v>13.511640946587621</v>
      </c>
      <c r="H8" t="s">
        <v>134</v>
      </c>
      <c r="I8">
        <v>1.9319661147281728</v>
      </c>
      <c r="J8" s="10">
        <f t="shared" si="0"/>
        <v>-3.0680338852718272</v>
      </c>
      <c r="L8" s="10">
        <f t="shared" si="3"/>
        <v>-2.4021447131030298</v>
      </c>
      <c r="M8">
        <f t="shared" si="1"/>
        <v>3.9614601077115775E-3</v>
      </c>
      <c r="N8">
        <f t="shared" si="2"/>
        <v>2.0251464343713395E-3</v>
      </c>
      <c r="O8" s="10">
        <f>N8*1440</f>
        <v>2.9162108654947287</v>
      </c>
      <c r="P8" s="10" t="s">
        <v>134</v>
      </c>
      <c r="R8">
        <f t="shared" si="4"/>
        <v>2.5978552868969702</v>
      </c>
      <c r="S8">
        <f>$S$3*INDEX(Descriptors!I$5:I$53,MATCH(SingleSite_QSAR1!$A8,Descriptors!$B$5:$B$53,0))</f>
        <v>9.36768</v>
      </c>
      <c r="T8">
        <f>$T$3*INDEX(Descriptors!L$5:L$53,MATCH(SingleSite_QSAR1!$A8,Descriptors!$B$5:$B$53,0))</f>
        <v>-4.3049806003742823</v>
      </c>
      <c r="U8">
        <f>$U$3*INDEX(Descriptors!U$5:U$53,MATCH(SingleSite_QSAR1!$A8,Descriptors!$B$5:$B$53,0))</f>
        <v>-2.9987561127287488</v>
      </c>
      <c r="V8">
        <f>$V$3*INDEX(Descriptors!O$5:O$53,MATCH(SingleSite_QSAR1!$A8,Descriptors!$B$5:$B$53,0))</f>
        <v>-14.766879999999999</v>
      </c>
      <c r="W8">
        <f>$W$3*INDEX(Descriptors!X$5:X$53,MATCH(SingleSite_QSAR1!$A8,Descriptors!$B$5:$B$53,0))</f>
        <v>-12.724883999999999</v>
      </c>
      <c r="X8">
        <f>$X$3*INDEX(Descriptors!Y$5:Y$53,MATCH(SingleSite_QSAR1!$A8,Descriptors!$B$5:$B$53,0))</f>
        <v>9.2190960000000004</v>
      </c>
      <c r="Y8">
        <f>$Y$3*INDEX(Descriptors!AA$5:AA$53,MATCH(SingleSite_QSAR1!$A8,Descriptors!$B$5:$B$53,0))</f>
        <v>22.261932000000002</v>
      </c>
      <c r="Z8">
        <f>$Z$3*INDEX(Descriptors!AB$5:AB$53,MATCH(SingleSite_QSAR1!$A8,Descriptors!$B$5:$B$53,0))</f>
        <v>-1.0433920000000001</v>
      </c>
      <c r="AA8">
        <f>$AA$3*INDEX(Descriptors!P$5:P$53,MATCH(SingleSite_QSAR1!$A8,Descriptors!$B$5:$B$53,0))</f>
        <v>1.1193</v>
      </c>
      <c r="AB8">
        <f>$AB$3*INDEX(Descriptors!Q$5:Q$53,MATCH(SingleSite_QSAR1!$A8,Descriptors!$B$5:$B$53,0))</f>
        <v>-0.40810000000000002</v>
      </c>
      <c r="AC8">
        <f>$AC$3*INDEX(Descriptors!R$5:R$53,MATCH(SingleSite_QSAR1!$A8,Descriptors!$B$5:$B$53,0))</f>
        <v>-0.15415999999999999</v>
      </c>
      <c r="AD8">
        <f>$AD$3*INDEX(Descriptors!AC$5:AC$53,MATCH(SingleSite_QSAR1!$A8,Descriptors!$B$5:$B$53,0))</f>
        <v>-0.81</v>
      </c>
    </row>
    <row r="9" spans="1:30" x14ac:dyDescent="0.3">
      <c r="A9" t="s">
        <v>135</v>
      </c>
      <c r="B9" t="s">
        <v>136</v>
      </c>
      <c r="C9" s="40" t="s">
        <v>65</v>
      </c>
      <c r="D9" t="s">
        <v>137</v>
      </c>
      <c r="E9" t="s">
        <v>416</v>
      </c>
      <c r="G9" s="10">
        <v>0.11289042028663608</v>
      </c>
      <c r="H9" t="s">
        <v>138</v>
      </c>
      <c r="I9">
        <v>5.7881683711411673</v>
      </c>
      <c r="J9" s="10">
        <f t="shared" si="0"/>
        <v>0.78816837114116733</v>
      </c>
      <c r="L9" s="10">
        <f t="shared" si="3"/>
        <v>1.2815864839239444</v>
      </c>
      <c r="M9">
        <f t="shared" si="1"/>
        <v>19.124341223053726</v>
      </c>
      <c r="N9">
        <f t="shared" si="2"/>
        <v>4.1949349880692969E-7</v>
      </c>
      <c r="O9" s="10">
        <f t="shared" ref="O9:O16" si="5">N9*86400</f>
        <v>3.6244238296918724E-2</v>
      </c>
      <c r="P9" t="s">
        <v>138</v>
      </c>
      <c r="R9">
        <f t="shared" si="4"/>
        <v>6.2815864839239444</v>
      </c>
      <c r="S9">
        <f>$S$3*INDEX(Descriptors!I$5:I$53,MATCH(SingleSite_QSAR1!$A9,Descriptors!$B$5:$B$53,0))</f>
        <v>11.125760000000001</v>
      </c>
      <c r="T9">
        <f>$T$3*INDEX(Descriptors!L$5:L$53,MATCH(SingleSite_QSAR1!$A9,Descriptors!$B$5:$B$53,0))</f>
        <v>-0.75987833211479039</v>
      </c>
      <c r="U9">
        <f>$U$3*INDEX(Descriptors!U$5:U$53,MATCH(SingleSite_QSAR1!$A9,Descriptors!$B$5:$B$53,0))</f>
        <v>-3.8727711839612722</v>
      </c>
      <c r="V9">
        <f>$V$3*INDEX(Descriptors!O$5:O$53,MATCH(SingleSite_QSAR1!$A9,Descriptors!$B$5:$B$53,0))</f>
        <v>-14.36816</v>
      </c>
      <c r="W9">
        <f>$W$3*INDEX(Descriptors!X$5:X$53,MATCH(SingleSite_QSAR1!$A9,Descriptors!$B$5:$B$53,0))</f>
        <v>-12.652991999999999</v>
      </c>
      <c r="X9">
        <f>$X$3*INDEX(Descriptors!Y$5:Y$53,MATCH(SingleSite_QSAR1!$A9,Descriptors!$B$5:$B$53,0))</f>
        <v>8.9534160000000007</v>
      </c>
      <c r="Y9">
        <f>$Y$3*INDEX(Descriptors!AA$5:AA$53,MATCH(SingleSite_QSAR1!$A9,Descriptors!$B$5:$B$53,0))</f>
        <v>21.844320000000003</v>
      </c>
      <c r="Z9">
        <f>$Z$3*INDEX(Descriptors!AB$5:AB$53,MATCH(SingleSite_QSAR1!$A9,Descriptors!$B$5:$B$53,0))</f>
        <v>-1.622628</v>
      </c>
      <c r="AA9">
        <f>$AA$3*INDEX(Descriptors!P$5:P$53,MATCH(SingleSite_QSAR1!$A9,Descriptors!$B$5:$B$53,0))</f>
        <v>2.3469000000000002</v>
      </c>
      <c r="AB9">
        <f>$AB$3*INDEX(Descriptors!Q$5:Q$53,MATCH(SingleSite_QSAR1!$A9,Descriptors!$B$5:$B$53,0))</f>
        <v>-1.56948</v>
      </c>
      <c r="AC9">
        <f>$AC$3*INDEX(Descriptors!R$5:R$53,MATCH(SingleSite_QSAR1!$A9,Descriptors!$B$5:$B$53,0))</f>
        <v>-0.1739</v>
      </c>
      <c r="AD9">
        <f>$AD$3*INDEX(Descriptors!AC$5:AC$53,MATCH(SingleSite_QSAR1!$A9,Descriptors!$B$5:$B$53,0))</f>
        <v>-0.81</v>
      </c>
    </row>
    <row r="10" spans="1:30" x14ac:dyDescent="0.3">
      <c r="A10" t="s">
        <v>139</v>
      </c>
      <c r="B10" t="s">
        <v>140</v>
      </c>
      <c r="C10" s="40" t="s">
        <v>141</v>
      </c>
      <c r="D10" t="s">
        <v>142</v>
      </c>
      <c r="E10" t="s">
        <v>416</v>
      </c>
      <c r="G10" s="10">
        <v>8.1450902533483638E-2</v>
      </c>
      <c r="H10" t="s">
        <v>138</v>
      </c>
      <c r="I10">
        <v>5.9299295600845872</v>
      </c>
      <c r="J10" s="10">
        <f t="shared" si="0"/>
        <v>0.92992956008458716</v>
      </c>
      <c r="L10" s="10">
        <f t="shared" si="3"/>
        <v>1.2292723155200571</v>
      </c>
      <c r="M10">
        <f t="shared" si="1"/>
        <v>16.954005336451086</v>
      </c>
      <c r="N10">
        <f t="shared" si="2"/>
        <v>4.7319418938650221E-7</v>
      </c>
      <c r="O10" s="10">
        <f t="shared" si="5"/>
        <v>4.0883977962993791E-2</v>
      </c>
      <c r="P10" t="s">
        <v>138</v>
      </c>
      <c r="R10">
        <f t="shared" si="4"/>
        <v>6.2292723155200571</v>
      </c>
      <c r="S10">
        <f>$S$3*INDEX(Descriptors!I$5:I$53,MATCH(SingleSite_QSAR1!$A10,Descriptors!$B$5:$B$53,0))</f>
        <v>11.125760000000001</v>
      </c>
      <c r="T10">
        <f>$T$3*INDEX(Descriptors!L$5:L$53,MATCH(SingleSite_QSAR1!$A10,Descriptors!$B$5:$B$53,0))</f>
        <v>-0.75987833211479039</v>
      </c>
      <c r="U10">
        <f>$U$3*INDEX(Descriptors!U$5:U$53,MATCH(SingleSite_QSAR1!$A10,Descriptors!$B$5:$B$53,0))</f>
        <v>-3.9996573523651606</v>
      </c>
      <c r="V10">
        <f>$V$3*INDEX(Descriptors!O$5:O$53,MATCH(SingleSite_QSAR1!$A10,Descriptors!$B$5:$B$53,0))</f>
        <v>-14.36816</v>
      </c>
      <c r="W10">
        <f>$W$3*INDEX(Descriptors!X$5:X$53,MATCH(SingleSite_QSAR1!$A10,Descriptors!$B$5:$B$53,0))</f>
        <v>-12.473261999999998</v>
      </c>
      <c r="X10">
        <f>$X$3*INDEX(Descriptors!Y$5:Y$53,MATCH(SingleSite_QSAR1!$A10,Descriptors!$B$5:$B$53,0))</f>
        <v>8.9002800000000004</v>
      </c>
      <c r="Y10">
        <f>$Y$3*INDEX(Descriptors!AA$5:AA$53,MATCH(SingleSite_QSAR1!$A10,Descriptors!$B$5:$B$53,0))</f>
        <v>21.796134000000002</v>
      </c>
      <c r="Z10">
        <f>$Z$3*INDEX(Descriptors!AB$5:AB$53,MATCH(SingleSite_QSAR1!$A10,Descriptors!$B$5:$B$53,0))</f>
        <v>-1.6264639999999999</v>
      </c>
      <c r="AA10">
        <f>$AA$3*INDEX(Descriptors!P$5:P$53,MATCH(SingleSite_QSAR1!$A10,Descriptors!$B$5:$B$53,0))</f>
        <v>2.3469000000000002</v>
      </c>
      <c r="AB10">
        <f>$AB$3*INDEX(Descriptors!Q$5:Q$53,MATCH(SingleSite_QSAR1!$A10,Descriptors!$B$5:$B$53,0))</f>
        <v>-1.56948</v>
      </c>
      <c r="AC10">
        <f>$AC$3*INDEX(Descriptors!R$5:R$53,MATCH(SingleSite_QSAR1!$A10,Descriptors!$B$5:$B$53,0))</f>
        <v>-0.1739</v>
      </c>
      <c r="AD10">
        <f>$AD$3*INDEX(Descriptors!AC$5:AC$53,MATCH(SingleSite_QSAR1!$A10,Descriptors!$B$5:$B$53,0))</f>
        <v>-0.81</v>
      </c>
    </row>
    <row r="11" spans="1:30" x14ac:dyDescent="0.3">
      <c r="A11" t="s">
        <v>143</v>
      </c>
      <c r="B11" t="s">
        <v>144</v>
      </c>
      <c r="C11" s="40" t="s">
        <v>65</v>
      </c>
      <c r="D11" t="s">
        <v>145</v>
      </c>
      <c r="E11" t="s">
        <v>416</v>
      </c>
      <c r="G11" s="10">
        <v>9.5474818258945673E-2</v>
      </c>
      <c r="H11" t="s">
        <v>138</v>
      </c>
      <c r="I11">
        <v>5.8609366207000937</v>
      </c>
      <c r="J11" s="10">
        <f t="shared" si="0"/>
        <v>0.86093662070009369</v>
      </c>
      <c r="L11" s="10">
        <f t="shared" si="3"/>
        <v>1.4869472412218245</v>
      </c>
      <c r="M11">
        <f t="shared" si="1"/>
        <v>30.686491814078142</v>
      </c>
      <c r="N11">
        <f t="shared" si="2"/>
        <v>2.6143545051167688E-7</v>
      </c>
      <c r="O11" s="10">
        <f t="shared" si="5"/>
        <v>2.2588022924208882E-2</v>
      </c>
      <c r="P11" t="s">
        <v>138</v>
      </c>
      <c r="R11">
        <f t="shared" si="4"/>
        <v>6.4869472412218245</v>
      </c>
      <c r="S11">
        <f>$S$3*INDEX(Descriptors!I$5:I$53,MATCH(SingleSite_QSAR1!$A11,Descriptors!$B$5:$B$53,0))</f>
        <v>11.125760000000001</v>
      </c>
      <c r="T11">
        <f>$T$3*INDEX(Descriptors!L$5:L$53,MATCH(SingleSite_QSAR1!$A11,Descriptors!$B$5:$B$53,0))</f>
        <v>-0.75987833211479039</v>
      </c>
      <c r="U11">
        <f>$U$3*INDEX(Descriptors!U$5:U$53,MATCH(SingleSite_QSAR1!$A11,Descriptors!$B$5:$B$53,0))</f>
        <v>-3.7533974266633896</v>
      </c>
      <c r="V11">
        <f>$V$3*INDEX(Descriptors!O$5:O$53,MATCH(SingleSite_QSAR1!$A11,Descriptors!$B$5:$B$53,0))</f>
        <v>-14.36816</v>
      </c>
      <c r="W11">
        <f>$W$3*INDEX(Descriptors!X$5:X$53,MATCH(SingleSite_QSAR1!$A11,Descriptors!$B$5:$B$53,0))</f>
        <v>-12.527180999999999</v>
      </c>
      <c r="X11">
        <f>$X$3*INDEX(Descriptors!Y$5:Y$53,MATCH(SingleSite_QSAR1!$A11,Descriptors!$B$5:$B$53,0))</f>
        <v>8.9334900000000008</v>
      </c>
      <c r="Y11">
        <f>$Y$3*INDEX(Descriptors!AA$5:AA$53,MATCH(SingleSite_QSAR1!$A11,Descriptors!$B$5:$B$53,0))</f>
        <v>21.828258000000002</v>
      </c>
      <c r="Z11">
        <f>$Z$3*INDEX(Descriptors!AB$5:AB$53,MATCH(SingleSite_QSAR1!$A11,Descriptors!$B$5:$B$53,0))</f>
        <v>-1.6264639999999999</v>
      </c>
      <c r="AA11">
        <f>$AA$3*INDEX(Descriptors!P$5:P$53,MATCH(SingleSite_QSAR1!$A11,Descriptors!$B$5:$B$53,0))</f>
        <v>2.3469000000000002</v>
      </c>
      <c r="AB11">
        <f>$AB$3*INDEX(Descriptors!Q$5:Q$53,MATCH(SingleSite_QSAR1!$A11,Descriptors!$B$5:$B$53,0))</f>
        <v>-1.56948</v>
      </c>
      <c r="AC11">
        <f>$AC$3*INDEX(Descriptors!R$5:R$53,MATCH(SingleSite_QSAR1!$A11,Descriptors!$B$5:$B$53,0))</f>
        <v>-0.1739</v>
      </c>
      <c r="AD11">
        <f>$AD$3*INDEX(Descriptors!AC$5:AC$53,MATCH(SingleSite_QSAR1!$A11,Descriptors!$B$5:$B$53,0))</f>
        <v>-0.81</v>
      </c>
    </row>
    <row r="12" spans="1:30" x14ac:dyDescent="0.3">
      <c r="A12" t="s">
        <v>143</v>
      </c>
      <c r="B12" t="s">
        <v>144</v>
      </c>
      <c r="C12" s="40" t="s">
        <v>65</v>
      </c>
      <c r="D12" t="s">
        <v>145</v>
      </c>
      <c r="E12" t="s">
        <v>416</v>
      </c>
      <c r="G12" s="10">
        <v>5.3764014871504444E-2</v>
      </c>
      <c r="H12" t="s">
        <v>138</v>
      </c>
      <c r="I12">
        <v>6.1103337684950061</v>
      </c>
      <c r="J12" s="10">
        <f t="shared" si="0"/>
        <v>1.1103337684950061</v>
      </c>
      <c r="L12" s="10">
        <f t="shared" si="3"/>
        <v>1.4869472412218245</v>
      </c>
      <c r="M12">
        <f t="shared" si="1"/>
        <v>30.686491814078142</v>
      </c>
      <c r="N12">
        <f t="shared" si="2"/>
        <v>2.6143545051167688E-7</v>
      </c>
      <c r="O12" s="10">
        <f t="shared" si="5"/>
        <v>2.2588022924208882E-2</v>
      </c>
      <c r="P12" t="s">
        <v>138</v>
      </c>
      <c r="R12">
        <f t="shared" si="4"/>
        <v>6.4869472412218245</v>
      </c>
      <c r="S12">
        <f>$S$3*INDEX(Descriptors!I$5:I$53,MATCH(SingleSite_QSAR1!$A12,Descriptors!$B$5:$B$53,0))</f>
        <v>11.125760000000001</v>
      </c>
      <c r="T12">
        <f>$T$3*INDEX(Descriptors!L$5:L$53,MATCH(SingleSite_QSAR1!$A12,Descriptors!$B$5:$B$53,0))</f>
        <v>-0.75987833211479039</v>
      </c>
      <c r="U12">
        <f>$U$3*INDEX(Descriptors!U$5:U$53,MATCH(SingleSite_QSAR1!$A12,Descriptors!$B$5:$B$53,0))</f>
        <v>-3.7533974266633896</v>
      </c>
      <c r="V12">
        <f>$V$3*INDEX(Descriptors!O$5:O$53,MATCH(SingleSite_QSAR1!$A12,Descriptors!$B$5:$B$53,0))</f>
        <v>-14.36816</v>
      </c>
      <c r="W12">
        <f>$W$3*INDEX(Descriptors!X$5:X$53,MATCH(SingleSite_QSAR1!$A12,Descriptors!$B$5:$B$53,0))</f>
        <v>-12.527180999999999</v>
      </c>
      <c r="X12">
        <f>$X$3*INDEX(Descriptors!Y$5:Y$53,MATCH(SingleSite_QSAR1!$A12,Descriptors!$B$5:$B$53,0))</f>
        <v>8.9334900000000008</v>
      </c>
      <c r="Y12">
        <f>$Y$3*INDEX(Descriptors!AA$5:AA$53,MATCH(SingleSite_QSAR1!$A12,Descriptors!$B$5:$B$53,0))</f>
        <v>21.828258000000002</v>
      </c>
      <c r="Z12">
        <f>$Z$3*INDEX(Descriptors!AB$5:AB$53,MATCH(SingleSite_QSAR1!$A12,Descriptors!$B$5:$B$53,0))</f>
        <v>-1.6264639999999999</v>
      </c>
      <c r="AA12">
        <f>$AA$3*INDEX(Descriptors!P$5:P$53,MATCH(SingleSite_QSAR1!$A12,Descriptors!$B$5:$B$53,0))</f>
        <v>2.3469000000000002</v>
      </c>
      <c r="AB12">
        <f>$AB$3*INDEX(Descriptors!Q$5:Q$53,MATCH(SingleSite_QSAR1!$A12,Descriptors!$B$5:$B$53,0))</f>
        <v>-1.56948</v>
      </c>
      <c r="AC12">
        <f>$AC$3*INDEX(Descriptors!R$5:R$53,MATCH(SingleSite_QSAR1!$A12,Descriptors!$B$5:$B$53,0))</f>
        <v>-0.1739</v>
      </c>
      <c r="AD12">
        <f>$AD$3*INDEX(Descriptors!AC$5:AC$53,MATCH(SingleSite_QSAR1!$A12,Descriptors!$B$5:$B$53,0))</f>
        <v>-0.81</v>
      </c>
    </row>
    <row r="13" spans="1:30" x14ac:dyDescent="0.3">
      <c r="A13" t="s">
        <v>146</v>
      </c>
      <c r="B13" t="s">
        <v>147</v>
      </c>
      <c r="C13" s="40" t="s">
        <v>141</v>
      </c>
      <c r="D13" t="s">
        <v>148</v>
      </c>
      <c r="E13" s="2" t="s">
        <v>416</v>
      </c>
      <c r="G13" s="10">
        <v>5.8741286488130964</v>
      </c>
      <c r="H13" t="s">
        <v>138</v>
      </c>
      <c r="I13">
        <v>4.071882007306125</v>
      </c>
      <c r="J13" s="10">
        <f t="shared" si="0"/>
        <v>-0.92811799269387496</v>
      </c>
      <c r="L13" s="10">
        <f t="shared" si="3"/>
        <v>1.6144285151332722</v>
      </c>
      <c r="M13">
        <f t="shared" si="1"/>
        <v>41.155559968031405</v>
      </c>
      <c r="N13">
        <f t="shared" si="2"/>
        <v>1.9493202906893034E-7</v>
      </c>
      <c r="O13" s="10">
        <f t="shared" si="5"/>
        <v>1.6842127311555582E-2</v>
      </c>
      <c r="P13" t="s">
        <v>138</v>
      </c>
      <c r="R13">
        <f t="shared" si="4"/>
        <v>6.6144285151332722</v>
      </c>
      <c r="S13">
        <f>$S$3*INDEX(Descriptors!I$5:I$53,MATCH(SingleSite_QSAR1!$A13,Descriptors!$B$5:$B$53,0))</f>
        <v>11.125760000000001</v>
      </c>
      <c r="T13">
        <f>$T$3*INDEX(Descriptors!L$5:L$53,MATCH(SingleSite_QSAR1!$A13,Descriptors!$B$5:$B$53,0))</f>
        <v>-0.75987833211479039</v>
      </c>
      <c r="U13">
        <f>$U$3*INDEX(Descriptors!U$5:U$53,MATCH(SingleSite_QSAR1!$A13,Descriptors!$B$5:$B$53,0))</f>
        <v>-3.6667611527519446</v>
      </c>
      <c r="V13">
        <f>$V$3*INDEX(Descriptors!O$5:O$53,MATCH(SingleSite_QSAR1!$A13,Descriptors!$B$5:$B$53,0))</f>
        <v>-14.36816</v>
      </c>
      <c r="W13">
        <f>$W$3*INDEX(Descriptors!X$5:X$53,MATCH(SingleSite_QSAR1!$A13,Descriptors!$B$5:$B$53,0))</f>
        <v>-12.652991999999999</v>
      </c>
      <c r="X13">
        <f>$X$3*INDEX(Descriptors!Y$5:Y$53,MATCH(SingleSite_QSAR1!$A13,Descriptors!$B$5:$B$53,0))</f>
        <v>9.0198360000000015</v>
      </c>
      <c r="Y13">
        <f>$Y$3*INDEX(Descriptors!AA$5:AA$53,MATCH(SingleSite_QSAR1!$A13,Descriptors!$B$5:$B$53,0))</f>
        <v>21.908568000000002</v>
      </c>
      <c r="Z13">
        <f>$Z$3*INDEX(Descriptors!AB$5:AB$53,MATCH(SingleSite_QSAR1!$A13,Descriptors!$B$5:$B$53,0))</f>
        <v>-1.6264639999999999</v>
      </c>
      <c r="AA13">
        <f>$AA$3*INDEX(Descriptors!P$5:P$53,MATCH(SingleSite_QSAR1!$A13,Descriptors!$B$5:$B$53,0))</f>
        <v>2.3469000000000002</v>
      </c>
      <c r="AB13">
        <f>$AB$3*INDEX(Descriptors!Q$5:Q$53,MATCH(SingleSite_QSAR1!$A13,Descriptors!$B$5:$B$53,0))</f>
        <v>-1.56948</v>
      </c>
      <c r="AC13">
        <f>$AC$3*INDEX(Descriptors!R$5:R$53,MATCH(SingleSite_QSAR1!$A13,Descriptors!$B$5:$B$53,0))</f>
        <v>-0.1739</v>
      </c>
      <c r="AD13">
        <f>$AD$3*INDEX(Descriptors!AC$5:AC$53,MATCH(SingleSite_QSAR1!$A13,Descriptors!$B$5:$B$53,0))</f>
        <v>-0.81</v>
      </c>
    </row>
    <row r="14" spans="1:30" x14ac:dyDescent="0.3">
      <c r="A14" t="s">
        <v>146</v>
      </c>
      <c r="B14" t="s">
        <v>147</v>
      </c>
      <c r="C14" s="40" t="s">
        <v>141</v>
      </c>
      <c r="D14" t="s">
        <v>148</v>
      </c>
      <c r="E14" t="s">
        <v>416</v>
      </c>
      <c r="G14" s="10">
        <v>3.0885710670864229E-2</v>
      </c>
      <c r="H14" t="s">
        <v>138</v>
      </c>
      <c r="I14">
        <v>6.3510678622717371</v>
      </c>
      <c r="J14" s="10">
        <f t="shared" si="0"/>
        <v>1.3510678622717371</v>
      </c>
      <c r="L14" s="10">
        <f t="shared" si="3"/>
        <v>1.6144285151332722</v>
      </c>
      <c r="M14">
        <f t="shared" si="1"/>
        <v>41.155559968031405</v>
      </c>
      <c r="N14">
        <f t="shared" si="2"/>
        <v>1.9493202906893034E-7</v>
      </c>
      <c r="O14" s="10">
        <f t="shared" si="5"/>
        <v>1.6842127311555582E-2</v>
      </c>
      <c r="P14" t="s">
        <v>138</v>
      </c>
      <c r="R14">
        <f t="shared" si="4"/>
        <v>6.6144285151332722</v>
      </c>
      <c r="S14">
        <f>$S$3*INDEX(Descriptors!I$5:I$53,MATCH(SingleSite_QSAR1!$A14,Descriptors!$B$5:$B$53,0))</f>
        <v>11.125760000000001</v>
      </c>
      <c r="T14">
        <f>$T$3*INDEX(Descriptors!L$5:L$53,MATCH(SingleSite_QSAR1!$A14,Descriptors!$B$5:$B$53,0))</f>
        <v>-0.75987833211479039</v>
      </c>
      <c r="U14">
        <f>$U$3*INDEX(Descriptors!U$5:U$53,MATCH(SingleSite_QSAR1!$A14,Descriptors!$B$5:$B$53,0))</f>
        <v>-3.6667611527519446</v>
      </c>
      <c r="V14">
        <f>$V$3*INDEX(Descriptors!O$5:O$53,MATCH(SingleSite_QSAR1!$A14,Descriptors!$B$5:$B$53,0))</f>
        <v>-14.36816</v>
      </c>
      <c r="W14">
        <f>$W$3*INDEX(Descriptors!X$5:X$53,MATCH(SingleSite_QSAR1!$A14,Descriptors!$B$5:$B$53,0))</f>
        <v>-12.652991999999999</v>
      </c>
      <c r="X14">
        <f>$X$3*INDEX(Descriptors!Y$5:Y$53,MATCH(SingleSite_QSAR1!$A14,Descriptors!$B$5:$B$53,0))</f>
        <v>9.0198360000000015</v>
      </c>
      <c r="Y14">
        <f>$Y$3*INDEX(Descriptors!AA$5:AA$53,MATCH(SingleSite_QSAR1!$A14,Descriptors!$B$5:$B$53,0))</f>
        <v>21.908568000000002</v>
      </c>
      <c r="Z14">
        <f>$Z$3*INDEX(Descriptors!AB$5:AB$53,MATCH(SingleSite_QSAR1!$A14,Descriptors!$B$5:$B$53,0))</f>
        <v>-1.6264639999999999</v>
      </c>
      <c r="AA14">
        <f>$AA$3*INDEX(Descriptors!P$5:P$53,MATCH(SingleSite_QSAR1!$A14,Descriptors!$B$5:$B$53,0))</f>
        <v>2.3469000000000002</v>
      </c>
      <c r="AB14">
        <f>$AB$3*INDEX(Descriptors!Q$5:Q$53,MATCH(SingleSite_QSAR1!$A14,Descriptors!$B$5:$B$53,0))</f>
        <v>-1.56948</v>
      </c>
      <c r="AC14">
        <f>$AC$3*INDEX(Descriptors!R$5:R$53,MATCH(SingleSite_QSAR1!$A14,Descriptors!$B$5:$B$53,0))</f>
        <v>-0.1739</v>
      </c>
      <c r="AD14">
        <f>$AD$3*INDEX(Descriptors!AC$5:AC$53,MATCH(SingleSite_QSAR1!$A14,Descriptors!$B$5:$B$53,0))</f>
        <v>-0.81</v>
      </c>
    </row>
    <row r="15" spans="1:30" x14ac:dyDescent="0.3">
      <c r="A15" t="s">
        <v>149</v>
      </c>
      <c r="B15" t="s">
        <v>150</v>
      </c>
      <c r="C15" s="40" t="s">
        <v>141</v>
      </c>
      <c r="D15" t="s">
        <v>151</v>
      </c>
      <c r="E15" t="s">
        <v>416</v>
      </c>
      <c r="G15" s="10">
        <v>4.7152869425846609</v>
      </c>
      <c r="H15" t="s">
        <v>138</v>
      </c>
      <c r="I15">
        <v>4.1673173347481764</v>
      </c>
      <c r="J15" s="10">
        <f t="shared" si="0"/>
        <v>-0.83268266525182355</v>
      </c>
      <c r="L15" s="10">
        <f t="shared" si="3"/>
        <v>1.8041372461750749</v>
      </c>
      <c r="M15">
        <f t="shared" si="1"/>
        <v>63.699679346469189</v>
      </c>
      <c r="N15">
        <f t="shared" si="2"/>
        <v>1.2594312709803436E-7</v>
      </c>
      <c r="O15" s="10">
        <f t="shared" si="5"/>
        <v>1.0881486181270168E-2</v>
      </c>
      <c r="P15" t="s">
        <v>138</v>
      </c>
      <c r="R15">
        <f t="shared" si="4"/>
        <v>6.8041372461750749</v>
      </c>
      <c r="S15">
        <f>$S$3*INDEX(Descriptors!I$5:I$53,MATCH(SingleSite_QSAR1!$A15,Descriptors!$B$5:$B$53,0))</f>
        <v>11.125760000000001</v>
      </c>
      <c r="T15">
        <f>$T$3*INDEX(Descriptors!L$5:L$53,MATCH(SingleSite_QSAR1!$A15,Descriptors!$B$5:$B$53,0))</f>
        <v>-0.75987833211479039</v>
      </c>
      <c r="U15">
        <f>$U$3*INDEX(Descriptors!U$5:U$53,MATCH(SingleSite_QSAR1!$A15,Descriptors!$B$5:$B$53,0))</f>
        <v>-3.5350454217101408</v>
      </c>
      <c r="V15">
        <f>$V$3*INDEX(Descriptors!O$5:O$53,MATCH(SingleSite_QSAR1!$A15,Descriptors!$B$5:$B$53,0))</f>
        <v>-14.36816</v>
      </c>
      <c r="W15">
        <f>$W$3*INDEX(Descriptors!X$5:X$53,MATCH(SingleSite_QSAR1!$A15,Descriptors!$B$5:$B$53,0))</f>
        <v>-12.778802999999998</v>
      </c>
      <c r="X15">
        <f>$X$3*INDEX(Descriptors!Y$5:Y$53,MATCH(SingleSite_QSAR1!$A15,Descriptors!$B$5:$B$53,0))</f>
        <v>9.1393919999999991</v>
      </c>
      <c r="Y15">
        <f>$Y$3*INDEX(Descriptors!AA$5:AA$53,MATCH(SingleSite_QSAR1!$A15,Descriptors!$B$5:$B$53,0))</f>
        <v>21.972816000000002</v>
      </c>
      <c r="Z15">
        <f>$Z$3*INDEX(Descriptors!AB$5:AB$53,MATCH(SingleSite_QSAR1!$A15,Descriptors!$B$5:$B$53,0))</f>
        <v>-1.6264639999999999</v>
      </c>
      <c r="AA15">
        <f>$AA$3*INDEX(Descriptors!P$5:P$53,MATCH(SingleSite_QSAR1!$A15,Descriptors!$B$5:$B$53,0))</f>
        <v>2.3469000000000002</v>
      </c>
      <c r="AB15">
        <f>$AB$3*INDEX(Descriptors!Q$5:Q$53,MATCH(SingleSite_QSAR1!$A15,Descriptors!$B$5:$B$53,0))</f>
        <v>-1.56948</v>
      </c>
      <c r="AC15">
        <f>$AC$3*INDEX(Descriptors!R$5:R$53,MATCH(SingleSite_QSAR1!$A15,Descriptors!$B$5:$B$53,0))</f>
        <v>-0.1739</v>
      </c>
      <c r="AD15">
        <f>$AD$3*INDEX(Descriptors!AC$5:AC$53,MATCH(SingleSite_QSAR1!$A15,Descriptors!$B$5:$B$53,0))</f>
        <v>-0.81</v>
      </c>
    </row>
    <row r="16" spans="1:30" x14ac:dyDescent="0.3">
      <c r="A16" t="s">
        <v>149</v>
      </c>
      <c r="B16" t="s">
        <v>150</v>
      </c>
      <c r="C16" s="40" t="s">
        <v>141</v>
      </c>
      <c r="D16" t="s">
        <v>151</v>
      </c>
      <c r="E16" t="s">
        <v>416</v>
      </c>
      <c r="G16" s="10">
        <v>2.9032568030612382E-2</v>
      </c>
      <c r="H16" t="s">
        <v>138</v>
      </c>
      <c r="I16">
        <v>6.3779400086720379</v>
      </c>
      <c r="J16" s="10">
        <f t="shared" si="0"/>
        <v>1.3779400086720379</v>
      </c>
      <c r="L16" s="10">
        <f t="shared" si="3"/>
        <v>1.8041372461750749</v>
      </c>
      <c r="M16">
        <f t="shared" si="1"/>
        <v>63.699679346469189</v>
      </c>
      <c r="N16">
        <f t="shared" si="2"/>
        <v>1.2594312709803436E-7</v>
      </c>
      <c r="O16" s="10">
        <f t="shared" si="5"/>
        <v>1.0881486181270168E-2</v>
      </c>
      <c r="P16" t="s">
        <v>138</v>
      </c>
      <c r="R16">
        <f t="shared" si="4"/>
        <v>6.8041372461750749</v>
      </c>
      <c r="S16">
        <f>$S$3*INDEX(Descriptors!I$5:I$53,MATCH(SingleSite_QSAR1!$A16,Descriptors!$B$5:$B$53,0))</f>
        <v>11.125760000000001</v>
      </c>
      <c r="T16">
        <f>$T$3*INDEX(Descriptors!L$5:L$53,MATCH(SingleSite_QSAR1!$A16,Descriptors!$B$5:$B$53,0))</f>
        <v>-0.75987833211479039</v>
      </c>
      <c r="U16">
        <f>$U$3*INDEX(Descriptors!U$5:U$53,MATCH(SingleSite_QSAR1!$A16,Descriptors!$B$5:$B$53,0))</f>
        <v>-3.5350454217101408</v>
      </c>
      <c r="V16">
        <f>$V$3*INDEX(Descriptors!O$5:O$53,MATCH(SingleSite_QSAR1!$A16,Descriptors!$B$5:$B$53,0))</f>
        <v>-14.36816</v>
      </c>
      <c r="W16">
        <f>$W$3*INDEX(Descriptors!X$5:X$53,MATCH(SingleSite_QSAR1!$A16,Descriptors!$B$5:$B$53,0))</f>
        <v>-12.778802999999998</v>
      </c>
      <c r="X16">
        <f>$X$3*INDEX(Descriptors!Y$5:Y$53,MATCH(SingleSite_QSAR1!$A16,Descriptors!$B$5:$B$53,0))</f>
        <v>9.1393919999999991</v>
      </c>
      <c r="Y16">
        <f>$Y$3*INDEX(Descriptors!AA$5:AA$53,MATCH(SingleSite_QSAR1!$A16,Descriptors!$B$5:$B$53,0))</f>
        <v>21.972816000000002</v>
      </c>
      <c r="Z16">
        <f>$Z$3*INDEX(Descriptors!AB$5:AB$53,MATCH(SingleSite_QSAR1!$A16,Descriptors!$B$5:$B$53,0))</f>
        <v>-1.6264639999999999</v>
      </c>
      <c r="AA16">
        <f>$AA$3*INDEX(Descriptors!P$5:P$53,MATCH(SingleSite_QSAR1!$A16,Descriptors!$B$5:$B$53,0))</f>
        <v>2.3469000000000002</v>
      </c>
      <c r="AB16">
        <f>$AB$3*INDEX(Descriptors!Q$5:Q$53,MATCH(SingleSite_QSAR1!$A16,Descriptors!$B$5:$B$53,0))</f>
        <v>-1.56948</v>
      </c>
      <c r="AC16">
        <f>$AC$3*INDEX(Descriptors!R$5:R$53,MATCH(SingleSite_QSAR1!$A16,Descriptors!$B$5:$B$53,0))</f>
        <v>-0.1739</v>
      </c>
      <c r="AD16">
        <f>$AD$3*INDEX(Descriptors!AC$5:AC$53,MATCH(SingleSite_QSAR1!$A16,Descriptors!$B$5:$B$53,0))</f>
        <v>-0.81</v>
      </c>
    </row>
    <row r="17" spans="1:30" x14ac:dyDescent="0.3">
      <c r="A17" t="s">
        <v>152</v>
      </c>
      <c r="B17" t="s">
        <v>153</v>
      </c>
      <c r="C17" t="s">
        <v>154</v>
      </c>
      <c r="D17" s="37" t="s">
        <v>155</v>
      </c>
      <c r="E17" t="s">
        <v>416</v>
      </c>
      <c r="G17" s="10">
        <v>5.3661014572447341</v>
      </c>
      <c r="H17" t="s">
        <v>134</v>
      </c>
      <c r="I17">
        <v>2.3330153310126804</v>
      </c>
      <c r="J17" s="10">
        <f t="shared" si="0"/>
        <v>-2.6669846689873196</v>
      </c>
      <c r="L17" s="10">
        <f t="shared" si="3"/>
        <v>-2.2628549420754682</v>
      </c>
      <c r="M17">
        <f t="shared" si="1"/>
        <v>5.4594017914625275E-3</v>
      </c>
      <c r="N17">
        <f t="shared" si="2"/>
        <v>1.4694900867311387E-3</v>
      </c>
      <c r="O17" s="10">
        <f>N17*1440</f>
        <v>2.1160657248928398</v>
      </c>
      <c r="P17" s="10" t="s">
        <v>134</v>
      </c>
      <c r="R17">
        <f t="shared" si="4"/>
        <v>2.7371450579245318</v>
      </c>
      <c r="S17">
        <f>$S$3*INDEX(Descriptors!I$5:I$53,MATCH(SingleSite_QSAR1!$A17,Descriptors!$B$5:$B$53,0))</f>
        <v>9.0790400000000009</v>
      </c>
      <c r="T17">
        <f>$T$3*INDEX(Descriptors!L$5:L$53,MATCH(SingleSite_QSAR1!$A17,Descriptors!$B$5:$B$53,0))</f>
        <v>-3.5648535258034095</v>
      </c>
      <c r="U17">
        <f>$U$3*INDEX(Descriptors!U$5:U$53,MATCH(SingleSite_QSAR1!$A17,Descriptors!$B$5:$B$53,0))</f>
        <v>-3.6794524162720612</v>
      </c>
      <c r="V17">
        <f>$V$3*INDEX(Descriptors!O$5:O$53,MATCH(SingleSite_QSAR1!$A17,Descriptors!$B$5:$B$53,0))</f>
        <v>-15.664000000000001</v>
      </c>
      <c r="W17">
        <f>$W$3*INDEX(Descriptors!X$5:X$53,MATCH(SingleSite_QSAR1!$A17,Descriptors!$B$5:$B$53,0))</f>
        <v>-10.478259</v>
      </c>
      <c r="X17">
        <f>$X$3*INDEX(Descriptors!Y$5:Y$53,MATCH(SingleSite_QSAR1!$A17,Descriptors!$B$5:$B$53,0))</f>
        <v>7.9305479999999999</v>
      </c>
      <c r="Y17">
        <f>$Y$3*INDEX(Descriptors!AA$5:AA$53,MATCH(SingleSite_QSAR1!$A17,Descriptors!$B$5:$B$53,0))</f>
        <v>22.277994000000003</v>
      </c>
      <c r="Z17">
        <f>$Z$3*INDEX(Descriptors!AB$5:AB$53,MATCH(SingleSite_QSAR1!$A17,Descriptors!$B$5:$B$53,0))</f>
        <v>-1.3694519999999999</v>
      </c>
      <c r="AA17">
        <f>$AA$3*INDEX(Descriptors!P$5:P$53,MATCH(SingleSite_QSAR1!$A17,Descriptors!$B$5:$B$53,0))</f>
        <v>2.9817</v>
      </c>
      <c r="AB17">
        <f>$AB$3*INDEX(Descriptors!Q$5:Q$53,MATCH(SingleSite_QSAR1!$A17,Descriptors!$B$5:$B$53,0))</f>
        <v>-1.4273599999999997</v>
      </c>
      <c r="AC17">
        <f>$AC$3*INDEX(Descriptors!R$5:R$53,MATCH(SingleSite_QSAR1!$A17,Descriptors!$B$5:$B$53,0))</f>
        <v>-0.37975999999999999</v>
      </c>
      <c r="AD17">
        <f>$AD$3*INDEX(Descriptors!AC$5:AC$53,MATCH(SingleSite_QSAR1!$A17,Descriptors!$B$5:$B$53,0))</f>
        <v>-0.81</v>
      </c>
    </row>
    <row r="18" spans="1:30" x14ac:dyDescent="0.3">
      <c r="A18" t="s">
        <v>156</v>
      </c>
      <c r="B18" t="s">
        <v>157</v>
      </c>
      <c r="C18" t="s">
        <v>158</v>
      </c>
      <c r="D18" s="37" t="s">
        <v>125</v>
      </c>
      <c r="E18" t="s">
        <v>416</v>
      </c>
      <c r="G18" s="10">
        <v>2.7323371140285957</v>
      </c>
      <c r="H18" t="s">
        <v>159</v>
      </c>
      <c r="I18">
        <v>-0.53222256272810819</v>
      </c>
      <c r="J18" s="10">
        <f t="shared" si="0"/>
        <v>-5.5322225627281085</v>
      </c>
      <c r="L18" s="10">
        <f t="shared" si="3"/>
        <v>-1.9230205979799573</v>
      </c>
      <c r="M18">
        <f t="shared" si="1"/>
        <v>1.1939314766210565E-2</v>
      </c>
      <c r="N18">
        <f t="shared" si="2"/>
        <v>6.7194281825460971E-4</v>
      </c>
      <c r="O18" s="10">
        <f>N18*1440</f>
        <v>0.96759765828663802</v>
      </c>
      <c r="P18" s="10" t="s">
        <v>134</v>
      </c>
      <c r="R18">
        <f t="shared" si="4"/>
        <v>3.0769794020200427</v>
      </c>
      <c r="S18">
        <f>$S$3*INDEX(Descriptors!I$5:I$53,MATCH(SingleSite_QSAR1!$A18,Descriptors!$B$5:$B$53,0))</f>
        <v>9.0790400000000009</v>
      </c>
      <c r="T18">
        <f>$T$3*INDEX(Descriptors!L$5:L$53,MATCH(SingleSite_QSAR1!$A18,Descriptors!$B$5:$B$53,0))</f>
        <v>-3.8067791817078951</v>
      </c>
      <c r="U18">
        <f>$U$3*INDEX(Descriptors!U$5:U$53,MATCH(SingleSite_QSAR1!$A18,Descriptors!$B$5:$B$53,0))</f>
        <v>-3.6794524162720612</v>
      </c>
      <c r="V18">
        <f>$V$3*INDEX(Descriptors!O$5:O$53,MATCH(SingleSite_QSAR1!$A18,Descriptors!$B$5:$B$53,0))</f>
        <v>-15.735200000000001</v>
      </c>
      <c r="W18">
        <f>$W$3*INDEX(Descriptors!X$5:X$53,MATCH(SingleSite_QSAR1!$A18,Descriptors!$B$5:$B$53,0))</f>
        <v>-10.478259</v>
      </c>
      <c r="X18">
        <f>$X$3*INDEX(Descriptors!Y$5:Y$53,MATCH(SingleSite_QSAR1!$A18,Descriptors!$B$5:$B$53,0))</f>
        <v>7.9305479999999999</v>
      </c>
      <c r="Y18">
        <f>$Y$3*INDEX(Descriptors!AA$5:AA$53,MATCH(SingleSite_QSAR1!$A18,Descriptors!$B$5:$B$53,0))</f>
        <v>22.406490000000002</v>
      </c>
      <c r="Z18">
        <f>$Z$3*INDEX(Descriptors!AB$5:AB$53,MATCH(SingleSite_QSAR1!$A18,Descriptors!$B$5:$B$53,0))</f>
        <v>-1.3732879999999998</v>
      </c>
      <c r="AA18">
        <f>$AA$3*INDEX(Descriptors!P$5:P$53,MATCH(SingleSite_QSAR1!$A18,Descriptors!$B$5:$B$53,0))</f>
        <v>3.234</v>
      </c>
      <c r="AB18">
        <f>$AB$3*INDEX(Descriptors!Q$5:Q$53,MATCH(SingleSite_QSAR1!$A18,Descriptors!$B$5:$B$53,0))</f>
        <v>-1.1842599999999999</v>
      </c>
      <c r="AC18">
        <f>$AC$3*INDEX(Descriptors!R$5:R$53,MATCH(SingleSite_QSAR1!$A18,Descriptors!$B$5:$B$53,0))</f>
        <v>-0.34686</v>
      </c>
      <c r="AD18">
        <f>$AD$3*INDEX(Descriptors!AC$5:AC$53,MATCH(SingleSite_QSAR1!$A18,Descriptors!$B$5:$B$53,0))</f>
        <v>-0.81</v>
      </c>
    </row>
    <row r="19" spans="1:30" x14ac:dyDescent="0.3">
      <c r="A19" t="s">
        <v>160</v>
      </c>
      <c r="B19" t="s">
        <v>161</v>
      </c>
      <c r="C19" t="s">
        <v>162</v>
      </c>
      <c r="D19" t="s">
        <v>163</v>
      </c>
      <c r="E19" t="s">
        <v>416</v>
      </c>
      <c r="G19" s="10">
        <v>2.5228103182504413</v>
      </c>
      <c r="H19" t="s">
        <v>159</v>
      </c>
      <c r="I19">
        <v>-0.49757288001556732</v>
      </c>
      <c r="J19" s="10">
        <f t="shared" si="0"/>
        <v>-5.497572880015567</v>
      </c>
      <c r="L19" s="10">
        <f t="shared" si="3"/>
        <v>0.43721592064635573</v>
      </c>
      <c r="M19">
        <f t="shared" si="1"/>
        <v>2.7366289734581506</v>
      </c>
      <c r="N19">
        <f t="shared" si="2"/>
        <v>2.9315398213805716E-6</v>
      </c>
      <c r="O19" s="10">
        <f t="shared" ref="O19:O27" si="6">N19*24</f>
        <v>7.0356955713133716E-5</v>
      </c>
      <c r="P19" s="10" t="s">
        <v>126</v>
      </c>
      <c r="R19">
        <f t="shared" si="4"/>
        <v>5.4372159206463557</v>
      </c>
      <c r="S19">
        <f>$S$3*INDEX(Descriptors!I$5:I$53,MATCH(SingleSite_QSAR1!$A19,Descriptors!$B$5:$B$53,0))</f>
        <v>9.7875200000000007</v>
      </c>
      <c r="T19">
        <f>$T$3*INDEX(Descriptors!L$5:L$53,MATCH(SingleSite_QSAR1!$A19,Descriptors!$B$5:$B$53,0))</f>
        <v>0.52647825310446383</v>
      </c>
      <c r="U19">
        <f>$U$3*INDEX(Descriptors!U$5:U$53,MATCH(SingleSite_QSAR1!$A19,Descriptors!$B$5:$B$53,0))</f>
        <v>-5.0766963324581118</v>
      </c>
      <c r="V19">
        <f>$V$3*INDEX(Descriptors!O$5:O$53,MATCH(SingleSite_QSAR1!$A19,Descriptors!$B$5:$B$53,0))</f>
        <v>-15.080159999999999</v>
      </c>
      <c r="W19">
        <f>$W$3*INDEX(Descriptors!X$5:X$53,MATCH(SingleSite_QSAR1!$A19,Descriptors!$B$5:$B$53,0))</f>
        <v>-9.9929880000000004</v>
      </c>
      <c r="X19">
        <f>$X$3*INDEX(Descriptors!Y$5:Y$53,MATCH(SingleSite_QSAR1!$A19,Descriptors!$B$5:$B$53,0))</f>
        <v>7.8242760000000002</v>
      </c>
      <c r="Y19">
        <f>$Y$3*INDEX(Descriptors!AA$5:AA$53,MATCH(SingleSite_QSAR1!$A19,Descriptors!$B$5:$B$53,0))</f>
        <v>22.085250000000002</v>
      </c>
      <c r="Z19">
        <f>$Z$3*INDEX(Descriptors!AB$5:AB$53,MATCH(SingleSite_QSAR1!$A19,Descriptors!$B$5:$B$53,0))</f>
        <v>-1.6648239999999999</v>
      </c>
      <c r="AA19">
        <f>$AA$3*INDEX(Descriptors!P$5:P$53,MATCH(SingleSite_QSAR1!$A19,Descriptors!$B$5:$B$53,0))</f>
        <v>2.895</v>
      </c>
      <c r="AB19">
        <f>$AB$3*INDEX(Descriptors!Q$5:Q$53,MATCH(SingleSite_QSAR1!$A19,Descriptors!$B$5:$B$53,0))</f>
        <v>-1.4559600000000001</v>
      </c>
      <c r="AC19">
        <f>$AC$3*INDEX(Descriptors!R$5:R$53,MATCH(SingleSite_QSAR1!$A19,Descriptors!$B$5:$B$53,0))</f>
        <v>-0.63168000000000002</v>
      </c>
      <c r="AD19">
        <f>$AD$3*INDEX(Descriptors!AC$5:AC$53,MATCH(SingleSite_QSAR1!$A19,Descriptors!$B$5:$B$53,0))</f>
        <v>-1.62</v>
      </c>
    </row>
    <row r="20" spans="1:30" x14ac:dyDescent="0.3">
      <c r="A20" t="s">
        <v>160</v>
      </c>
      <c r="B20" t="s">
        <v>161</v>
      </c>
      <c r="C20" t="s">
        <v>162</v>
      </c>
      <c r="D20" t="s">
        <v>163</v>
      </c>
      <c r="E20" t="s">
        <v>416</v>
      </c>
      <c r="G20" s="10">
        <v>2.4992326517247365</v>
      </c>
      <c r="H20" t="s">
        <v>159</v>
      </c>
      <c r="I20">
        <v>-0.49349496759512801</v>
      </c>
      <c r="J20" s="10">
        <f t="shared" si="0"/>
        <v>-5.4934949675951277</v>
      </c>
      <c r="L20" s="10">
        <f t="shared" si="3"/>
        <v>0.43721592064635573</v>
      </c>
      <c r="M20">
        <f t="shared" si="1"/>
        <v>2.7366289734581506</v>
      </c>
      <c r="N20">
        <f t="shared" si="2"/>
        <v>2.9315398213805716E-6</v>
      </c>
      <c r="O20" s="10">
        <f t="shared" si="6"/>
        <v>7.0356955713133716E-5</v>
      </c>
      <c r="P20" s="10" t="s">
        <v>126</v>
      </c>
      <c r="R20">
        <f t="shared" si="4"/>
        <v>5.4372159206463557</v>
      </c>
      <c r="S20">
        <f>$S$3*INDEX(Descriptors!I$5:I$53,MATCH(SingleSite_QSAR1!$A20,Descriptors!$B$5:$B$53,0))</f>
        <v>9.7875200000000007</v>
      </c>
      <c r="T20">
        <f>$T$3*INDEX(Descriptors!L$5:L$53,MATCH(SingleSite_QSAR1!$A20,Descriptors!$B$5:$B$53,0))</f>
        <v>0.52647825310446383</v>
      </c>
      <c r="U20">
        <f>$U$3*INDEX(Descriptors!U$5:U$53,MATCH(SingleSite_QSAR1!$A20,Descriptors!$B$5:$B$53,0))</f>
        <v>-5.0766963324581118</v>
      </c>
      <c r="V20">
        <f>$V$3*INDEX(Descriptors!O$5:O$53,MATCH(SingleSite_QSAR1!$A20,Descriptors!$B$5:$B$53,0))</f>
        <v>-15.080159999999999</v>
      </c>
      <c r="W20">
        <f>$W$3*INDEX(Descriptors!X$5:X$53,MATCH(SingleSite_QSAR1!$A20,Descriptors!$B$5:$B$53,0))</f>
        <v>-9.9929880000000004</v>
      </c>
      <c r="X20">
        <f>$X$3*INDEX(Descriptors!Y$5:Y$53,MATCH(SingleSite_QSAR1!$A20,Descriptors!$B$5:$B$53,0))</f>
        <v>7.8242760000000002</v>
      </c>
      <c r="Y20">
        <f>$Y$3*INDEX(Descriptors!AA$5:AA$53,MATCH(SingleSite_QSAR1!$A20,Descriptors!$B$5:$B$53,0))</f>
        <v>22.085250000000002</v>
      </c>
      <c r="Z20">
        <f>$Z$3*INDEX(Descriptors!AB$5:AB$53,MATCH(SingleSite_QSAR1!$A20,Descriptors!$B$5:$B$53,0))</f>
        <v>-1.6648239999999999</v>
      </c>
      <c r="AA20">
        <f>$AA$3*INDEX(Descriptors!P$5:P$53,MATCH(SingleSite_QSAR1!$A20,Descriptors!$B$5:$B$53,0))</f>
        <v>2.895</v>
      </c>
      <c r="AB20">
        <f>$AB$3*INDEX(Descriptors!Q$5:Q$53,MATCH(SingleSite_QSAR1!$A20,Descriptors!$B$5:$B$53,0))</f>
        <v>-1.4559600000000001</v>
      </c>
      <c r="AC20">
        <f>$AC$3*INDEX(Descriptors!R$5:R$53,MATCH(SingleSite_QSAR1!$A20,Descriptors!$B$5:$B$53,0))</f>
        <v>-0.63168000000000002</v>
      </c>
      <c r="AD20">
        <f>$AD$3*INDEX(Descriptors!AC$5:AC$53,MATCH(SingleSite_QSAR1!$A20,Descriptors!$B$5:$B$53,0))</f>
        <v>-1.62</v>
      </c>
    </row>
    <row r="21" spans="1:30" x14ac:dyDescent="0.3">
      <c r="A21" t="s">
        <v>160</v>
      </c>
      <c r="B21" t="s">
        <v>161</v>
      </c>
      <c r="C21" t="s">
        <v>162</v>
      </c>
      <c r="D21" t="s">
        <v>163</v>
      </c>
      <c r="E21" t="s">
        <v>416</v>
      </c>
      <c r="G21" s="10">
        <v>2.5000000000000004</v>
      </c>
      <c r="H21" t="s">
        <v>159</v>
      </c>
      <c r="I21">
        <v>-0.49362829010579257</v>
      </c>
      <c r="J21" s="10">
        <f t="shared" si="0"/>
        <v>-5.4936282901057929</v>
      </c>
      <c r="L21" s="10">
        <f t="shared" si="3"/>
        <v>0.43721592064635573</v>
      </c>
      <c r="M21">
        <f t="shared" si="1"/>
        <v>2.7366289734581506</v>
      </c>
      <c r="N21">
        <f t="shared" si="2"/>
        <v>2.9315398213805716E-6</v>
      </c>
      <c r="O21" s="10">
        <f t="shared" si="6"/>
        <v>7.0356955713133716E-5</v>
      </c>
      <c r="P21" s="10" t="s">
        <v>126</v>
      </c>
      <c r="R21">
        <f t="shared" si="4"/>
        <v>5.4372159206463557</v>
      </c>
      <c r="S21">
        <f>$S$3*INDEX(Descriptors!I$5:I$53,MATCH(SingleSite_QSAR1!$A21,Descriptors!$B$5:$B$53,0))</f>
        <v>9.7875200000000007</v>
      </c>
      <c r="T21">
        <f>$T$3*INDEX(Descriptors!L$5:L$53,MATCH(SingleSite_QSAR1!$A21,Descriptors!$B$5:$B$53,0))</f>
        <v>0.52647825310446383</v>
      </c>
      <c r="U21">
        <f>$U$3*INDEX(Descriptors!U$5:U$53,MATCH(SingleSite_QSAR1!$A21,Descriptors!$B$5:$B$53,0))</f>
        <v>-5.0766963324581118</v>
      </c>
      <c r="V21">
        <f>$V$3*INDEX(Descriptors!O$5:O$53,MATCH(SingleSite_QSAR1!$A21,Descriptors!$B$5:$B$53,0))</f>
        <v>-15.080159999999999</v>
      </c>
      <c r="W21">
        <f>$W$3*INDEX(Descriptors!X$5:X$53,MATCH(SingleSite_QSAR1!$A21,Descriptors!$B$5:$B$53,0))</f>
        <v>-9.9929880000000004</v>
      </c>
      <c r="X21">
        <f>$X$3*INDEX(Descriptors!Y$5:Y$53,MATCH(SingleSite_QSAR1!$A21,Descriptors!$B$5:$B$53,0))</f>
        <v>7.8242760000000002</v>
      </c>
      <c r="Y21">
        <f>$Y$3*INDEX(Descriptors!AA$5:AA$53,MATCH(SingleSite_QSAR1!$A21,Descriptors!$B$5:$B$53,0))</f>
        <v>22.085250000000002</v>
      </c>
      <c r="Z21">
        <f>$Z$3*INDEX(Descriptors!AB$5:AB$53,MATCH(SingleSite_QSAR1!$A21,Descriptors!$B$5:$B$53,0))</f>
        <v>-1.6648239999999999</v>
      </c>
      <c r="AA21">
        <f>$AA$3*INDEX(Descriptors!P$5:P$53,MATCH(SingleSite_QSAR1!$A21,Descriptors!$B$5:$B$53,0))</f>
        <v>2.895</v>
      </c>
      <c r="AB21">
        <f>$AB$3*INDEX(Descriptors!Q$5:Q$53,MATCH(SingleSite_QSAR1!$A21,Descriptors!$B$5:$B$53,0))</f>
        <v>-1.4559600000000001</v>
      </c>
      <c r="AC21">
        <f>$AC$3*INDEX(Descriptors!R$5:R$53,MATCH(SingleSite_QSAR1!$A21,Descriptors!$B$5:$B$53,0))</f>
        <v>-0.63168000000000002</v>
      </c>
      <c r="AD21">
        <f>$AD$3*INDEX(Descriptors!AC$5:AC$53,MATCH(SingleSite_QSAR1!$A21,Descriptors!$B$5:$B$53,0))</f>
        <v>-1.62</v>
      </c>
    </row>
    <row r="22" spans="1:30" x14ac:dyDescent="0.3">
      <c r="A22" t="s">
        <v>164</v>
      </c>
      <c r="B22" t="s">
        <v>165</v>
      </c>
      <c r="C22" s="44" t="s">
        <v>166</v>
      </c>
      <c r="D22" t="s">
        <v>167</v>
      </c>
      <c r="E22" s="4" t="s">
        <v>421</v>
      </c>
      <c r="G22" s="10">
        <v>15.555555555555555</v>
      </c>
      <c r="H22" t="s">
        <v>159</v>
      </c>
      <c r="I22">
        <v>-1.2875738076726682</v>
      </c>
      <c r="J22" s="10">
        <f t="shared" si="0"/>
        <v>-6.2875738076726684</v>
      </c>
      <c r="L22" s="10">
        <f t="shared" si="3"/>
        <v>-3.4453523778644217</v>
      </c>
      <c r="M22">
        <f t="shared" si="1"/>
        <v>3.5863083067325644E-4</v>
      </c>
      <c r="N22">
        <f t="shared" si="2"/>
        <v>2.2369902768748919E-2</v>
      </c>
      <c r="O22" s="10">
        <f t="shared" si="6"/>
        <v>0.53687766644997403</v>
      </c>
      <c r="P22" s="10" t="s">
        <v>126</v>
      </c>
      <c r="R22">
        <f t="shared" si="4"/>
        <v>1.5546476221355783</v>
      </c>
      <c r="S22">
        <f>$S$3*INDEX(Descriptors!I$5:I$53,MATCH(SingleSite_QSAR1!$A22,Descriptors!$B$5:$B$53,0))</f>
        <v>9.8531200000000005</v>
      </c>
      <c r="T22">
        <f>$T$3*INDEX(Descriptors!L$5:L$53,MATCH(SingleSite_QSAR1!$A22,Descriptors!$B$5:$B$53,0))</f>
        <v>-4.7463775911221981</v>
      </c>
      <c r="U22">
        <f>$U$3*INDEX(Descriptors!U$5:U$53,MATCH(SingleSite_QSAR1!$A22,Descriptors!$B$5:$B$53,0))</f>
        <v>-4.1059377867422295</v>
      </c>
      <c r="V22">
        <f>$V$3*INDEX(Descriptors!O$5:O$53,MATCH(SingleSite_QSAR1!$A22,Descriptors!$B$5:$B$53,0))</f>
        <v>-15.934559999999999</v>
      </c>
      <c r="W22">
        <f>$W$3*INDEX(Descriptors!X$5:X$53,MATCH(SingleSite_QSAR1!$A22,Descriptors!$B$5:$B$53,0))</f>
        <v>-8.2136610000000001</v>
      </c>
      <c r="X22">
        <f>$X$3*INDEX(Descriptors!Y$5:Y$53,MATCH(SingleSite_QSAR1!$A22,Descriptors!$B$5:$B$53,0))</f>
        <v>6.6420000000000003</v>
      </c>
      <c r="Y22">
        <f>$Y$3*INDEX(Descriptors!AA$5:AA$53,MATCH(SingleSite_QSAR1!$A22,Descriptors!$B$5:$B$53,0))</f>
        <v>21.908568000000002</v>
      </c>
      <c r="Z22">
        <f>$Z$3*INDEX(Descriptors!AB$5:AB$53,MATCH(SingleSite_QSAR1!$A22,Descriptors!$B$5:$B$53,0))</f>
        <v>-1.6648239999999999</v>
      </c>
      <c r="AA22">
        <f>$AA$3*INDEX(Descriptors!P$5:P$53,MATCH(SingleSite_QSAR1!$A22,Descriptors!$B$5:$B$53,0))</f>
        <v>0.3024</v>
      </c>
      <c r="AB22">
        <f>$AB$3*INDEX(Descriptors!Q$5:Q$53,MATCH(SingleSite_QSAR1!$A22,Descriptors!$B$5:$B$53,0))</f>
        <v>4.4219999999999995E-2</v>
      </c>
      <c r="AC22">
        <f>$AC$3*INDEX(Descriptors!R$5:R$53,MATCH(SingleSite_QSAR1!$A22,Descriptors!$B$5:$B$53,0))</f>
        <v>-0.37130000000000002</v>
      </c>
      <c r="AD22">
        <f>$AD$3*INDEX(Descriptors!AC$5:AC$53,MATCH(SingleSite_QSAR1!$A22,Descriptors!$B$5:$B$53,0))</f>
        <v>0</v>
      </c>
    </row>
    <row r="23" spans="1:30" x14ac:dyDescent="0.3">
      <c r="A23" t="s">
        <v>168</v>
      </c>
      <c r="B23" t="s">
        <v>169</v>
      </c>
      <c r="C23" s="44" t="s">
        <v>166</v>
      </c>
      <c r="D23" s="50" t="s">
        <v>170</v>
      </c>
      <c r="E23" s="4" t="s">
        <v>421</v>
      </c>
      <c r="G23" s="10">
        <v>41.874999999999986</v>
      </c>
      <c r="H23" t="s">
        <v>159</v>
      </c>
      <c r="I23">
        <v>-1.7176431014786564</v>
      </c>
      <c r="J23" s="10">
        <f t="shared" si="0"/>
        <v>-6.7176431014786564</v>
      </c>
      <c r="L23" s="10">
        <f t="shared" si="3"/>
        <v>-4.4416495905984608</v>
      </c>
      <c r="M23">
        <f t="shared" si="1"/>
        <v>3.6170158294197073E-5</v>
      </c>
      <c r="N23">
        <f t="shared" si="2"/>
        <v>0.22179988118336472</v>
      </c>
      <c r="O23" s="10">
        <f t="shared" si="6"/>
        <v>5.3231971484007534</v>
      </c>
      <c r="P23" s="10" t="s">
        <v>126</v>
      </c>
      <c r="R23">
        <f t="shared" si="4"/>
        <v>0.55835040940153968</v>
      </c>
      <c r="S23">
        <f>$S$3*INDEX(Descriptors!I$5:I$53,MATCH(SingleSite_QSAR1!$A23,Descriptors!$B$5:$B$53,0))</f>
        <v>9.8531200000000005</v>
      </c>
      <c r="T23">
        <f>$T$3*INDEX(Descriptors!L$5:L$53,MATCH(SingleSite_QSAR1!$A23,Descriptors!$B$5:$B$53,0))</f>
        <v>-4.7463775911221981</v>
      </c>
      <c r="U23">
        <f>$U$3*INDEX(Descriptors!U$5:U$53,MATCH(SingleSite_QSAR1!$A23,Descriptors!$B$5:$B$53,0))</f>
        <v>-4.9133939994762619</v>
      </c>
      <c r="V23">
        <f>$V$3*INDEX(Descriptors!O$5:O$53,MATCH(SingleSite_QSAR1!$A23,Descriptors!$B$5:$B$53,0))</f>
        <v>-15.934559999999999</v>
      </c>
      <c r="W23">
        <f>$W$3*INDEX(Descriptors!X$5:X$53,MATCH(SingleSite_QSAR1!$A23,Descriptors!$B$5:$B$53,0))</f>
        <v>-9.489744</v>
      </c>
      <c r="X23">
        <f>$X$3*INDEX(Descriptors!Y$5:Y$53,MATCH(SingleSite_QSAR1!$A23,Descriptors!$B$5:$B$53,0))</f>
        <v>7.4722500000000007</v>
      </c>
      <c r="Y23">
        <f>$Y$3*INDEX(Descriptors!AA$5:AA$53,MATCH(SingleSite_QSAR1!$A23,Descriptors!$B$5:$B$53,0))</f>
        <v>22.165559999999999</v>
      </c>
      <c r="Z23">
        <f>$Z$3*INDEX(Descriptors!AB$5:AB$53,MATCH(SingleSite_QSAR1!$A23,Descriptors!$B$5:$B$53,0))</f>
        <v>-1.6648239999999999</v>
      </c>
      <c r="AA23">
        <f>$AA$3*INDEX(Descriptors!P$5:P$53,MATCH(SingleSite_QSAR1!$A23,Descriptors!$B$5:$B$53,0))</f>
        <v>0.3024</v>
      </c>
      <c r="AB23">
        <f>$AB$3*INDEX(Descriptors!Q$5:Q$53,MATCH(SingleSite_QSAR1!$A23,Descriptors!$B$5:$B$53,0))</f>
        <v>4.4219999999999995E-2</v>
      </c>
      <c r="AC23">
        <f>$AC$3*INDEX(Descriptors!R$5:R$53,MATCH(SingleSite_QSAR1!$A23,Descriptors!$B$5:$B$53,0))</f>
        <v>-0.37130000000000002</v>
      </c>
      <c r="AD23">
        <f>$AD$3*INDEX(Descriptors!AC$5:AC$53,MATCH(SingleSite_QSAR1!$A23,Descriptors!$B$5:$B$53,0))</f>
        <v>0</v>
      </c>
    </row>
    <row r="24" spans="1:30" x14ac:dyDescent="0.3">
      <c r="A24" t="s">
        <v>171</v>
      </c>
      <c r="B24" t="s">
        <v>172</v>
      </c>
      <c r="C24" s="44" t="s">
        <v>173</v>
      </c>
      <c r="D24" t="s">
        <v>174</v>
      </c>
      <c r="E24" s="4" t="s">
        <v>421</v>
      </c>
      <c r="G24" s="10">
        <v>5.5555555555555545</v>
      </c>
      <c r="H24" t="s">
        <v>159</v>
      </c>
      <c r="I24">
        <v>-0.84041577633044884</v>
      </c>
      <c r="J24" s="10">
        <f t="shared" si="0"/>
        <v>-5.8404157763304489</v>
      </c>
      <c r="L24" s="10">
        <f t="shared" si="3"/>
        <v>-3.9571455783805773</v>
      </c>
      <c r="M24">
        <f t="shared" si="1"/>
        <v>1.1037085874739697E-4</v>
      </c>
      <c r="N24">
        <f t="shared" si="2"/>
        <v>7.2687092436214379E-2</v>
      </c>
      <c r="O24" s="10">
        <f t="shared" si="6"/>
        <v>1.7444902184691451</v>
      </c>
      <c r="P24" s="10" t="s">
        <v>126</v>
      </c>
      <c r="R24">
        <f t="shared" si="4"/>
        <v>1.0428544216194227</v>
      </c>
      <c r="S24">
        <f>$S$3*INDEX(Descriptors!I$5:I$53,MATCH(SingleSite_QSAR1!$A24,Descriptors!$B$5:$B$53,0))</f>
        <v>9.8662399999999995</v>
      </c>
      <c r="T24">
        <f>$T$3*INDEX(Descriptors!L$5:L$53,MATCH(SingleSite_QSAR1!$A24,Descriptors!$B$5:$B$53,0))</f>
        <v>-4.7463775911221981</v>
      </c>
      <c r="U24">
        <f>$U$3*INDEX(Descriptors!U$5:U$53,MATCH(SingleSite_QSAR1!$A24,Descriptors!$B$5:$B$53,0))</f>
        <v>-4.4773829872583786</v>
      </c>
      <c r="V24">
        <f>$V$3*INDEX(Descriptors!O$5:O$53,MATCH(SingleSite_QSAR1!$A24,Descriptors!$B$5:$B$53,0))</f>
        <v>-15.934559999999999</v>
      </c>
      <c r="W24">
        <f>$W$3*INDEX(Descriptors!X$5:X$53,MATCH(SingleSite_QSAR1!$A24,Descriptors!$B$5:$B$53,0))</f>
        <v>-9.6874470000000006</v>
      </c>
      <c r="X24">
        <f>$X$3*INDEX(Descriptors!Y$5:Y$53,MATCH(SingleSite_QSAR1!$A24,Descriptors!$B$5:$B$53,0))</f>
        <v>7.6250159999999996</v>
      </c>
      <c r="Y24">
        <f>$Y$3*INDEX(Descriptors!AA$5:AA$53,MATCH(SingleSite_QSAR1!$A24,Descriptors!$B$5:$B$53,0))</f>
        <v>22.24587</v>
      </c>
      <c r="Z24">
        <f>$Z$3*INDEX(Descriptors!AB$5:AB$53,MATCH(SingleSite_QSAR1!$A24,Descriptors!$B$5:$B$53,0))</f>
        <v>-1.6648239999999999</v>
      </c>
      <c r="AA24">
        <f>$AA$3*INDEX(Descriptors!P$5:P$53,MATCH(SingleSite_QSAR1!$A24,Descriptors!$B$5:$B$53,0))</f>
        <v>0.3024</v>
      </c>
      <c r="AB24">
        <f>$AB$3*INDEX(Descriptors!Q$5:Q$53,MATCH(SingleSite_QSAR1!$A24,Descriptors!$B$5:$B$53,0))</f>
        <v>4.4219999999999995E-2</v>
      </c>
      <c r="AC24">
        <f>$AC$3*INDEX(Descriptors!R$5:R$53,MATCH(SingleSite_QSAR1!$A24,Descriptors!$B$5:$B$53,0))</f>
        <v>-0.37130000000000002</v>
      </c>
      <c r="AD24">
        <f>$AD$3*INDEX(Descriptors!AC$5:AC$53,MATCH(SingleSite_QSAR1!$A24,Descriptors!$B$5:$B$53,0))</f>
        <v>0</v>
      </c>
    </row>
    <row r="25" spans="1:30" x14ac:dyDescent="0.3">
      <c r="A25" t="s">
        <v>175</v>
      </c>
      <c r="B25" t="s">
        <v>176</v>
      </c>
      <c r="C25" s="44" t="s">
        <v>173</v>
      </c>
      <c r="D25" t="s">
        <v>177</v>
      </c>
      <c r="E25" s="4" t="s">
        <v>421</v>
      </c>
      <c r="G25" s="10">
        <v>1.3680555555555554</v>
      </c>
      <c r="H25" t="s">
        <v>159</v>
      </c>
      <c r="I25">
        <v>-0.23179201550009815</v>
      </c>
      <c r="J25" s="10"/>
      <c r="M25"/>
      <c r="N25"/>
      <c r="R25" t="e">
        <f t="shared" si="4"/>
        <v>#VALUE!</v>
      </c>
      <c r="S25">
        <f>$S$3*INDEX(Descriptors!I$5:I$53,MATCH(SingleSite_QSAR1!$A25,Descriptors!$B$5:$B$53,0))</f>
        <v>9.8793600000000001</v>
      </c>
      <c r="T25">
        <f>$T$3*INDEX(Descriptors!L$5:L$53,MATCH(SingleSite_QSAR1!$A25,Descriptors!$B$5:$B$53,0))</f>
        <v>-4.7463775911221981</v>
      </c>
      <c r="U25" t="e">
        <f>$U$3*INDEX(Descriptors!U$5:U$53,MATCH(SingleSite_QSAR1!$A25,Descriptors!$B$5:$B$53,0))</f>
        <v>#VALUE!</v>
      </c>
      <c r="V25">
        <f>$V$3*INDEX(Descriptors!O$5:O$53,MATCH(SingleSite_QSAR1!$A25,Descriptors!$B$5:$B$53,0))</f>
        <v>-15.934559999999999</v>
      </c>
      <c r="W25">
        <f>$W$3*INDEX(Descriptors!X$5:X$53,MATCH(SingleSite_QSAR1!$A25,Descriptors!$B$5:$B$53,0))</f>
        <v>-10.082853</v>
      </c>
      <c r="X25">
        <f>$X$3*INDEX(Descriptors!Y$5:Y$53,MATCH(SingleSite_QSAR1!$A25,Descriptors!$B$5:$B$53,0))</f>
        <v>7.7777820000000011</v>
      </c>
      <c r="Y25">
        <f>$Y$3*INDEX(Descriptors!AA$5:AA$53,MATCH(SingleSite_QSAR1!$A25,Descriptors!$B$5:$B$53,0))</f>
        <v>22.326180000000001</v>
      </c>
      <c r="Z25">
        <f>$Z$3*INDEX(Descriptors!AB$5:AB$53,MATCH(SingleSite_QSAR1!$A25,Descriptors!$B$5:$B$53,0))</f>
        <v>-1.6648239999999999</v>
      </c>
      <c r="AA25">
        <f>$AA$3*INDEX(Descriptors!P$5:P$53,MATCH(SingleSite_QSAR1!$A25,Descriptors!$B$5:$B$53,0))</f>
        <v>0.3024</v>
      </c>
      <c r="AB25">
        <f>$AB$3*INDEX(Descriptors!Q$5:Q$53,MATCH(SingleSite_QSAR1!$A25,Descriptors!$B$5:$B$53,0))</f>
        <v>4.4219999999999995E-2</v>
      </c>
      <c r="AC25">
        <f>$AC$3*INDEX(Descriptors!R$5:R$53,MATCH(SingleSite_QSAR1!$A25,Descriptors!$B$5:$B$53,0))</f>
        <v>-0.37130000000000002</v>
      </c>
      <c r="AD25">
        <f>$AD$3*INDEX(Descriptors!AC$5:AC$53,MATCH(SingleSite_QSAR1!$A25,Descriptors!$B$5:$B$53,0))</f>
        <v>0</v>
      </c>
    </row>
    <row r="26" spans="1:30" x14ac:dyDescent="0.3">
      <c r="A26" t="s">
        <v>178</v>
      </c>
      <c r="B26" t="s">
        <v>179</v>
      </c>
      <c r="C26" s="44" t="s">
        <v>173</v>
      </c>
      <c r="D26" s="37" t="s">
        <v>125</v>
      </c>
      <c r="E26" t="s">
        <v>416</v>
      </c>
      <c r="G26" s="10">
        <v>10.666666666666664</v>
      </c>
      <c r="H26" t="s">
        <v>126</v>
      </c>
      <c r="I26">
        <v>0.25649423667760762</v>
      </c>
      <c r="J26" s="10">
        <f t="shared" si="0"/>
        <v>-4.7435057633223927</v>
      </c>
      <c r="L26" s="10">
        <f t="shared" si="3"/>
        <v>-3.457635007394257</v>
      </c>
      <c r="M26">
        <f t="shared" si="1"/>
        <v>3.4863019001072601E-4</v>
      </c>
      <c r="N26">
        <f t="shared" si="2"/>
        <v>2.3011595214371943E-2</v>
      </c>
      <c r="O26" s="10">
        <f t="shared" si="6"/>
        <v>0.55227828514492661</v>
      </c>
      <c r="P26" s="10" t="s">
        <v>126</v>
      </c>
      <c r="R26">
        <f t="shared" si="4"/>
        <v>1.542364992605743</v>
      </c>
      <c r="S26">
        <f>$S$3*INDEX(Descriptors!I$5:I$53,MATCH(SingleSite_QSAR1!$A26,Descriptors!$B$5:$B$53,0))</f>
        <v>9.8924800000000008</v>
      </c>
      <c r="T26">
        <f>$T$3*INDEX(Descriptors!L$5:L$53,MATCH(SingleSite_QSAR1!$A26,Descriptors!$B$5:$B$53,0))</f>
        <v>-4.7463775911221981</v>
      </c>
      <c r="U26">
        <f>$U$3*INDEX(Descriptors!U$5:U$53,MATCH(SingleSite_QSAR1!$A26,Descriptors!$B$5:$B$53,0))</f>
        <v>-3.6794524162720612</v>
      </c>
      <c r="V26">
        <f>$V$3*INDEX(Descriptors!O$5:O$53,MATCH(SingleSite_QSAR1!$A26,Descriptors!$B$5:$B$53,0))</f>
        <v>-15.934559999999999</v>
      </c>
      <c r="W26">
        <f>$W$3*INDEX(Descriptors!X$5:X$53,MATCH(SingleSite_QSAR1!$A26,Descriptors!$B$5:$B$53,0))</f>
        <v>-10.478259</v>
      </c>
      <c r="X26">
        <f>$X$3*INDEX(Descriptors!Y$5:Y$53,MATCH(SingleSite_QSAR1!$A26,Descriptors!$B$5:$B$53,0))</f>
        <v>7.9305479999999999</v>
      </c>
      <c r="Y26">
        <f>$Y$3*INDEX(Descriptors!AA$5:AA$53,MATCH(SingleSite_QSAR1!$A26,Descriptors!$B$5:$B$53,0))</f>
        <v>22.406490000000002</v>
      </c>
      <c r="Z26">
        <f>$Z$3*INDEX(Descriptors!AB$5:AB$53,MATCH(SingleSite_QSAR1!$A26,Descriptors!$B$5:$B$53,0))</f>
        <v>-1.6648239999999999</v>
      </c>
      <c r="AA26">
        <f>$AA$3*INDEX(Descriptors!P$5:P$53,MATCH(SingleSite_QSAR1!$A26,Descriptors!$B$5:$B$53,0))</f>
        <v>0.3024</v>
      </c>
      <c r="AB26">
        <f>$AB$3*INDEX(Descriptors!Q$5:Q$53,MATCH(SingleSite_QSAR1!$A26,Descriptors!$B$5:$B$53,0))</f>
        <v>4.4219999999999995E-2</v>
      </c>
      <c r="AC26">
        <f>$AC$3*INDEX(Descriptors!R$5:R$53,MATCH(SingleSite_QSAR1!$A26,Descriptors!$B$5:$B$53,0))</f>
        <v>-0.37130000000000002</v>
      </c>
      <c r="AD26">
        <f>$AD$3*INDEX(Descriptors!AC$5:AC$53,MATCH(SingleSite_QSAR1!$A26,Descriptors!$B$5:$B$53,0))</f>
        <v>0</v>
      </c>
    </row>
    <row r="27" spans="1:30" x14ac:dyDescent="0.3">
      <c r="A27" t="s">
        <v>178</v>
      </c>
      <c r="B27" t="s">
        <v>179</v>
      </c>
      <c r="C27" s="44" t="s">
        <v>173</v>
      </c>
      <c r="D27" s="37" t="s">
        <v>125</v>
      </c>
      <c r="E27" t="s">
        <v>416</v>
      </c>
      <c r="G27" s="10">
        <v>10.186666666666664</v>
      </c>
      <c r="H27" t="s">
        <v>126</v>
      </c>
      <c r="I27">
        <v>0.27649086509386128</v>
      </c>
      <c r="J27" s="10">
        <f t="shared" si="0"/>
        <v>-4.7235091349061387</v>
      </c>
      <c r="L27" s="10">
        <f t="shared" si="3"/>
        <v>-3.457635007394257</v>
      </c>
      <c r="M27">
        <f t="shared" si="1"/>
        <v>3.4863019001072601E-4</v>
      </c>
      <c r="N27">
        <f t="shared" si="2"/>
        <v>2.3011595214371943E-2</v>
      </c>
      <c r="O27" s="10">
        <f t="shared" si="6"/>
        <v>0.55227828514492661</v>
      </c>
      <c r="P27" s="10" t="s">
        <v>126</v>
      </c>
      <c r="R27">
        <f t="shared" si="4"/>
        <v>1.542364992605743</v>
      </c>
      <c r="S27">
        <f>$S$3*INDEX(Descriptors!I$5:I$53,MATCH(SingleSite_QSAR1!$A27,Descriptors!$B$5:$B$53,0))</f>
        <v>9.8924800000000008</v>
      </c>
      <c r="T27">
        <f>$T$3*INDEX(Descriptors!L$5:L$53,MATCH(SingleSite_QSAR1!$A27,Descriptors!$B$5:$B$53,0))</f>
        <v>-4.7463775911221981</v>
      </c>
      <c r="U27">
        <f>$U$3*INDEX(Descriptors!U$5:U$53,MATCH(SingleSite_QSAR1!$A27,Descriptors!$B$5:$B$53,0))</f>
        <v>-3.6794524162720612</v>
      </c>
      <c r="V27">
        <f>$V$3*INDEX(Descriptors!O$5:O$53,MATCH(SingleSite_QSAR1!$A27,Descriptors!$B$5:$B$53,0))</f>
        <v>-15.934559999999999</v>
      </c>
      <c r="W27">
        <f>$W$3*INDEX(Descriptors!X$5:X$53,MATCH(SingleSite_QSAR1!$A27,Descriptors!$B$5:$B$53,0))</f>
        <v>-10.478259</v>
      </c>
      <c r="X27">
        <f>$X$3*INDEX(Descriptors!Y$5:Y$53,MATCH(SingleSite_QSAR1!$A27,Descriptors!$B$5:$B$53,0))</f>
        <v>7.9305479999999999</v>
      </c>
      <c r="Y27">
        <f>$Y$3*INDEX(Descriptors!AA$5:AA$53,MATCH(SingleSite_QSAR1!$A27,Descriptors!$B$5:$B$53,0))</f>
        <v>22.406490000000002</v>
      </c>
      <c r="Z27">
        <f>$Z$3*INDEX(Descriptors!AB$5:AB$53,MATCH(SingleSite_QSAR1!$A27,Descriptors!$B$5:$B$53,0))</f>
        <v>-1.6648239999999999</v>
      </c>
      <c r="AA27">
        <f>$AA$3*INDEX(Descriptors!P$5:P$53,MATCH(SingleSite_QSAR1!$A27,Descriptors!$B$5:$B$53,0))</f>
        <v>0.3024</v>
      </c>
      <c r="AB27">
        <f>$AB$3*INDEX(Descriptors!Q$5:Q$53,MATCH(SingleSite_QSAR1!$A27,Descriptors!$B$5:$B$53,0))</f>
        <v>4.4219999999999995E-2</v>
      </c>
      <c r="AC27">
        <f>$AC$3*INDEX(Descriptors!R$5:R$53,MATCH(SingleSite_QSAR1!$A27,Descriptors!$B$5:$B$53,0))</f>
        <v>-0.37130000000000002</v>
      </c>
      <c r="AD27">
        <f>$AD$3*INDEX(Descriptors!AC$5:AC$53,MATCH(SingleSite_QSAR1!$A27,Descriptors!$B$5:$B$53,0))</f>
        <v>0</v>
      </c>
    </row>
    <row r="28" spans="1:30" x14ac:dyDescent="0.3">
      <c r="A28" t="s">
        <v>180</v>
      </c>
      <c r="B28" t="s">
        <v>181</v>
      </c>
      <c r="C28" s="38" t="s">
        <v>182</v>
      </c>
      <c r="D28" s="41" t="s">
        <v>183</v>
      </c>
      <c r="E28" t="s">
        <v>417</v>
      </c>
      <c r="G28" s="10">
        <v>1.8666666666666667</v>
      </c>
      <c r="H28" t="s">
        <v>159</v>
      </c>
      <c r="I28">
        <v>-0.36675505372029288</v>
      </c>
      <c r="J28" s="10">
        <f t="shared" si="0"/>
        <v>-5.3667550537202926</v>
      </c>
      <c r="L28" s="10">
        <f t="shared" si="3"/>
        <v>-3.393693642328278</v>
      </c>
      <c r="M28">
        <f t="shared" si="1"/>
        <v>4.0393023077683291E-4</v>
      </c>
      <c r="N28">
        <f t="shared" si="2"/>
        <v>1.9861194336971449E-2</v>
      </c>
      <c r="O28" s="10">
        <f>N28</f>
        <v>1.9861194336971449E-2</v>
      </c>
      <c r="P28" s="10" t="s">
        <v>159</v>
      </c>
      <c r="R28">
        <f t="shared" si="4"/>
        <v>1.606306357671722</v>
      </c>
      <c r="S28">
        <f>$S$3*INDEX(Descriptors!I$5:I$53,MATCH(SingleSite_QSAR1!$A28,Descriptors!$B$5:$B$53,0))</f>
        <v>8.8953600000000002</v>
      </c>
      <c r="T28">
        <f>$T$3*INDEX(Descriptors!L$5:L$53,MATCH(SingleSite_QSAR1!$A28,Descriptors!$B$5:$B$53,0))</f>
        <v>-4.4072151418785417</v>
      </c>
      <c r="U28">
        <f>$U$3*INDEX(Descriptors!U$5:U$53,MATCH(SingleSite_QSAR1!$A28,Descriptors!$B$5:$B$53,0))</f>
        <v>-3.8882095004497406</v>
      </c>
      <c r="V28">
        <f>$V$3*INDEX(Descriptors!O$5:O$53,MATCH(SingleSite_QSAR1!$A28,Descriptors!$B$5:$B$53,0))</f>
        <v>-14.439360000000001</v>
      </c>
      <c r="W28">
        <f>$W$3*INDEX(Descriptors!X$5:X$53,MATCH(SingleSite_QSAR1!$A28,Descriptors!$B$5:$B$53,0))</f>
        <v>-10.729880999999999</v>
      </c>
      <c r="X28">
        <f>$X$3*INDEX(Descriptors!Y$5:Y$53,MATCH(SingleSite_QSAR1!$A28,Descriptors!$B$5:$B$53,0))</f>
        <v>8.2294380000000018</v>
      </c>
      <c r="Y28">
        <f>$Y$3*INDEX(Descriptors!AA$5:AA$53,MATCH(SingleSite_QSAR1!$A28,Descriptors!$B$5:$B$53,0))</f>
        <v>21.282150000000001</v>
      </c>
      <c r="Z28">
        <f>$Z$3*INDEX(Descriptors!AB$5:AB$53,MATCH(SingleSite_QSAR1!$A28,Descriptors!$B$5:$B$53,0))</f>
        <v>-1.288896</v>
      </c>
      <c r="AA28">
        <f>$AA$3*INDEX(Descriptors!P$5:P$53,MATCH(SingleSite_QSAR1!$A28,Descriptors!$B$5:$B$53,0))</f>
        <v>-5.8199999999999995E-2</v>
      </c>
      <c r="AB28">
        <f>$AB$3*INDEX(Descriptors!Q$5:Q$53,MATCH(SingleSite_QSAR1!$A28,Descriptors!$B$5:$B$53,0))</f>
        <v>0.48971999999999999</v>
      </c>
      <c r="AC28">
        <f>$AC$3*INDEX(Descriptors!R$5:R$53,MATCH(SingleSite_QSAR1!$A28,Descriptors!$B$5:$B$53,0))</f>
        <v>-0.3196</v>
      </c>
      <c r="AD28">
        <f>$AD$3*INDEX(Descriptors!AC$5:AC$53,MATCH(SingleSite_QSAR1!$A28,Descriptors!$B$5:$B$53,0))</f>
        <v>0</v>
      </c>
    </row>
    <row r="29" spans="1:30" x14ac:dyDescent="0.3">
      <c r="A29" t="s">
        <v>180</v>
      </c>
      <c r="B29" t="s">
        <v>181</v>
      </c>
      <c r="C29" s="38" t="s">
        <v>182</v>
      </c>
      <c r="D29" s="41" t="s">
        <v>183</v>
      </c>
      <c r="E29" t="s">
        <v>417</v>
      </c>
      <c r="G29" s="10">
        <v>15.819709097820345</v>
      </c>
      <c r="H29" t="s">
        <v>159</v>
      </c>
      <c r="I29">
        <v>-1.2948867746047055</v>
      </c>
      <c r="J29" s="10">
        <f t="shared" si="0"/>
        <v>-6.2948867746047057</v>
      </c>
      <c r="L29" s="10">
        <f t="shared" si="3"/>
        <v>-3.393693642328278</v>
      </c>
      <c r="M29">
        <f t="shared" si="1"/>
        <v>4.0393023077683291E-4</v>
      </c>
      <c r="N29">
        <f t="shared" si="2"/>
        <v>1.9861194336971449E-2</v>
      </c>
      <c r="O29" s="10">
        <f t="shared" ref="O29:O36" si="7">N29</f>
        <v>1.9861194336971449E-2</v>
      </c>
      <c r="P29" s="10" t="s">
        <v>159</v>
      </c>
      <c r="R29">
        <f t="shared" si="4"/>
        <v>1.606306357671722</v>
      </c>
      <c r="S29">
        <f>$S$3*INDEX(Descriptors!I$5:I$53,MATCH(SingleSite_QSAR1!$A29,Descriptors!$B$5:$B$53,0))</f>
        <v>8.8953600000000002</v>
      </c>
      <c r="T29">
        <f>$T$3*INDEX(Descriptors!L$5:L$53,MATCH(SingleSite_QSAR1!$A29,Descriptors!$B$5:$B$53,0))</f>
        <v>-4.4072151418785417</v>
      </c>
      <c r="U29">
        <f>$U$3*INDEX(Descriptors!U$5:U$53,MATCH(SingleSite_QSAR1!$A29,Descriptors!$B$5:$B$53,0))</f>
        <v>-3.8882095004497406</v>
      </c>
      <c r="V29">
        <f>$V$3*INDEX(Descriptors!O$5:O$53,MATCH(SingleSite_QSAR1!$A29,Descriptors!$B$5:$B$53,0))</f>
        <v>-14.439360000000001</v>
      </c>
      <c r="W29">
        <f>$W$3*INDEX(Descriptors!X$5:X$53,MATCH(SingleSite_QSAR1!$A29,Descriptors!$B$5:$B$53,0))</f>
        <v>-10.729880999999999</v>
      </c>
      <c r="X29">
        <f>$X$3*INDEX(Descriptors!Y$5:Y$53,MATCH(SingleSite_QSAR1!$A29,Descriptors!$B$5:$B$53,0))</f>
        <v>8.2294380000000018</v>
      </c>
      <c r="Y29">
        <f>$Y$3*INDEX(Descriptors!AA$5:AA$53,MATCH(SingleSite_QSAR1!$A29,Descriptors!$B$5:$B$53,0))</f>
        <v>21.282150000000001</v>
      </c>
      <c r="Z29">
        <f>$Z$3*INDEX(Descriptors!AB$5:AB$53,MATCH(SingleSite_QSAR1!$A29,Descriptors!$B$5:$B$53,0))</f>
        <v>-1.288896</v>
      </c>
      <c r="AA29">
        <f>$AA$3*INDEX(Descriptors!P$5:P$53,MATCH(SingleSite_QSAR1!$A29,Descriptors!$B$5:$B$53,0))</f>
        <v>-5.8199999999999995E-2</v>
      </c>
      <c r="AB29">
        <f>$AB$3*INDEX(Descriptors!Q$5:Q$53,MATCH(SingleSite_QSAR1!$A29,Descriptors!$B$5:$B$53,0))</f>
        <v>0.48971999999999999</v>
      </c>
      <c r="AC29">
        <f>$AC$3*INDEX(Descriptors!R$5:R$53,MATCH(SingleSite_QSAR1!$A29,Descriptors!$B$5:$B$53,0))</f>
        <v>-0.3196</v>
      </c>
      <c r="AD29">
        <f>$AD$3*INDEX(Descriptors!AC$5:AC$53,MATCH(SingleSite_QSAR1!$A29,Descriptors!$B$5:$B$53,0))</f>
        <v>0</v>
      </c>
    </row>
    <row r="30" spans="1:30" x14ac:dyDescent="0.3">
      <c r="A30" t="s">
        <v>224</v>
      </c>
      <c r="B30" t="s">
        <v>225</v>
      </c>
      <c r="C30" t="s">
        <v>226</v>
      </c>
      <c r="D30" s="41" t="s">
        <v>227</v>
      </c>
      <c r="E30" t="s">
        <v>417</v>
      </c>
      <c r="G30" s="10">
        <v>8.4242142655072776</v>
      </c>
      <c r="H30" t="s">
        <v>159</v>
      </c>
      <c r="I30">
        <v>-1.021217685805875</v>
      </c>
      <c r="J30" s="10">
        <f t="shared" si="0"/>
        <v>-6.0212176858058752</v>
      </c>
      <c r="L30" s="10">
        <f t="shared" si="3"/>
        <v>-4.1821413869864683</v>
      </c>
      <c r="M30">
        <f t="shared" si="1"/>
        <v>6.5744376803265469E-5</v>
      </c>
      <c r="N30">
        <f t="shared" si="2"/>
        <v>0.12202620516189806</v>
      </c>
      <c r="O30" s="10">
        <f t="shared" si="7"/>
        <v>0.12202620516189806</v>
      </c>
      <c r="P30" s="10" t="s">
        <v>159</v>
      </c>
      <c r="R30">
        <f t="shared" si="4"/>
        <v>0.81785861301353169</v>
      </c>
      <c r="S30">
        <f>$S$3*INDEX(Descriptors!I$5:I$53,MATCH(SingleSite_QSAR1!$A30,Descriptors!$B$5:$B$53,0))</f>
        <v>8.96096</v>
      </c>
      <c r="T30">
        <f>$T$3*INDEX(Descriptors!L$5:L$53,MATCH(SingleSite_QSAR1!$A30,Descriptors!$B$5:$B$53,0))</f>
        <v>-5.054958886536733</v>
      </c>
      <c r="U30">
        <f>$U$3*INDEX(Descriptors!U$5:U$53,MATCH(SingleSite_QSAR1!$A30,Descriptors!$B$5:$B$53,0))</f>
        <v>-3.8882095004497406</v>
      </c>
      <c r="V30">
        <f>$V$3*INDEX(Descriptors!O$5:O$53,MATCH(SingleSite_QSAR1!$A30,Descriptors!$B$5:$B$53,0))</f>
        <v>-15.1656</v>
      </c>
      <c r="W30">
        <f>$W$3*INDEX(Descriptors!X$5:X$53,MATCH(SingleSite_QSAR1!$A30,Descriptors!$B$5:$B$53,0))</f>
        <v>-10.837719</v>
      </c>
      <c r="X30">
        <f>$X$3*INDEX(Descriptors!Y$5:Y$53,MATCH(SingleSite_QSAR1!$A30,Descriptors!$B$5:$B$53,0))</f>
        <v>8.2294380000000018</v>
      </c>
      <c r="Y30">
        <f>$Y$3*INDEX(Descriptors!AA$5:AA$53,MATCH(SingleSite_QSAR1!$A30,Descriptors!$B$5:$B$53,0))</f>
        <v>21.876444000000003</v>
      </c>
      <c r="Z30">
        <f>$Z$3*INDEX(Descriptors!AB$5:AB$53,MATCH(SingleSite_QSAR1!$A30,Descriptors!$B$5:$B$53,0))</f>
        <v>-1.288896</v>
      </c>
      <c r="AA30">
        <f>$AA$3*INDEX(Descriptors!P$5:P$53,MATCH(SingleSite_QSAR1!$A30,Descriptors!$B$5:$B$53,0))</f>
        <v>-7.4999999999999997E-2</v>
      </c>
      <c r="AB30">
        <f>$AB$3*INDEX(Descriptors!Q$5:Q$53,MATCH(SingleSite_QSAR1!$A30,Descriptors!$B$5:$B$53,0))</f>
        <v>0.44506000000000001</v>
      </c>
      <c r="AC30">
        <f>$AC$3*INDEX(Descriptors!R$5:R$53,MATCH(SingleSite_QSAR1!$A30,Descriptors!$B$5:$B$53,0))</f>
        <v>-0.22466</v>
      </c>
      <c r="AD30">
        <f>$AD$3*INDEX(Descriptors!AC$5:AC$53,MATCH(SingleSite_QSAR1!$A30,Descriptors!$B$5:$B$53,0))</f>
        <v>0</v>
      </c>
    </row>
    <row r="31" spans="1:30" x14ac:dyDescent="0.3">
      <c r="A31" t="s">
        <v>184</v>
      </c>
      <c r="B31" t="s">
        <v>185</v>
      </c>
      <c r="C31" s="38" t="s">
        <v>182</v>
      </c>
      <c r="D31" t="s">
        <v>186</v>
      </c>
      <c r="E31" t="s">
        <v>417</v>
      </c>
      <c r="G31">
        <v>4.2122314708695994</v>
      </c>
      <c r="H31" t="s">
        <v>159</v>
      </c>
      <c r="I31">
        <v>-0.72020050998691587</v>
      </c>
      <c r="J31" s="10">
        <f t="shared" si="0"/>
        <v>-5.720200509986916</v>
      </c>
      <c r="L31" s="10">
        <f t="shared" si="3"/>
        <v>-3.4366138943451516</v>
      </c>
      <c r="M31">
        <f t="shared" si="1"/>
        <v>3.6591996494283183E-4</v>
      </c>
      <c r="N31">
        <f t="shared" si="2"/>
        <v>2.1924293781810388E-2</v>
      </c>
      <c r="O31" s="10">
        <f t="shared" si="7"/>
        <v>2.1924293781810388E-2</v>
      </c>
      <c r="P31" s="10" t="s">
        <v>159</v>
      </c>
      <c r="R31">
        <f t="shared" si="4"/>
        <v>1.5633861056548484</v>
      </c>
      <c r="S31">
        <f>$S$3*INDEX(Descriptors!I$5:I$53,MATCH(SingleSite_QSAR1!$A31,Descriptors!$B$5:$B$53,0))</f>
        <v>8.8953600000000002</v>
      </c>
      <c r="T31">
        <f>$T$3*INDEX(Descriptors!L$5:L$53,MATCH(SingleSite_QSAR1!$A31,Descriptors!$B$5:$B$53,0))</f>
        <v>-4.4072151418785417</v>
      </c>
      <c r="U31">
        <f>$U$3*INDEX(Descriptors!U$5:U$53,MATCH(SingleSite_QSAR1!$A31,Descriptors!$B$5:$B$53,0))</f>
        <v>-3.881983752466609</v>
      </c>
      <c r="V31">
        <f>$V$3*INDEX(Descriptors!O$5:O$53,MATCH(SingleSite_QSAR1!$A31,Descriptors!$B$5:$B$53,0))</f>
        <v>-14.439360000000001</v>
      </c>
      <c r="W31">
        <f>$W$3*INDEX(Descriptors!X$5:X$53,MATCH(SingleSite_QSAR1!$A31,Descriptors!$B$5:$B$53,0))</f>
        <v>-10.837719</v>
      </c>
      <c r="X31">
        <f>$X$3*INDEX(Descriptors!Y$5:Y$53,MATCH(SingleSite_QSAR1!$A31,Descriptors!$B$5:$B$53,0))</f>
        <v>8.2560060000000011</v>
      </c>
      <c r="Y31">
        <f>$Y$3*INDEX(Descriptors!AA$5:AA$53,MATCH(SingleSite_QSAR1!$A31,Descriptors!$B$5:$B$53,0))</f>
        <v>21.314274000000001</v>
      </c>
      <c r="Z31">
        <f>$Z$3*INDEX(Descriptors!AB$5:AB$53,MATCH(SingleSite_QSAR1!$A31,Descriptors!$B$5:$B$53,0))</f>
        <v>-1.288896</v>
      </c>
      <c r="AA31">
        <f>$AA$3*INDEX(Descriptors!P$5:P$53,MATCH(SingleSite_QSAR1!$A31,Descriptors!$B$5:$B$53,0))</f>
        <v>-5.8199999999999995E-2</v>
      </c>
      <c r="AB31">
        <f>$AB$3*INDEX(Descriptors!Q$5:Q$53,MATCH(SingleSite_QSAR1!$A31,Descriptors!$B$5:$B$53,0))</f>
        <v>0.48971999999999999</v>
      </c>
      <c r="AC31">
        <f>$AC$3*INDEX(Descriptors!R$5:R$53,MATCH(SingleSite_QSAR1!$A31,Descriptors!$B$5:$B$53,0))</f>
        <v>-0.3196</v>
      </c>
      <c r="AD31">
        <f>$AD$3*INDEX(Descriptors!AC$5:AC$53,MATCH(SingleSite_QSAR1!$A31,Descriptors!$B$5:$B$53,0))</f>
        <v>0</v>
      </c>
    </row>
    <row r="32" spans="1:30" x14ac:dyDescent="0.3">
      <c r="A32" t="s">
        <v>184</v>
      </c>
      <c r="B32" t="s">
        <v>185</v>
      </c>
      <c r="C32" s="38" t="s">
        <v>182</v>
      </c>
      <c r="D32" t="s">
        <v>186</v>
      </c>
      <c r="E32" t="s">
        <v>417</v>
      </c>
      <c r="G32">
        <v>10.841269680819993</v>
      </c>
      <c r="H32" t="s">
        <v>159</v>
      </c>
      <c r="I32">
        <v>-1.1307684292341853</v>
      </c>
      <c r="J32" s="10">
        <f t="shared" si="0"/>
        <v>-6.1307684292341857</v>
      </c>
      <c r="L32" s="10">
        <f t="shared" si="3"/>
        <v>-3.4366138943451516</v>
      </c>
      <c r="M32">
        <f t="shared" si="1"/>
        <v>3.6591996494283183E-4</v>
      </c>
      <c r="N32">
        <f t="shared" si="2"/>
        <v>2.1924293781810388E-2</v>
      </c>
      <c r="O32" s="10">
        <f t="shared" si="7"/>
        <v>2.1924293781810388E-2</v>
      </c>
      <c r="P32" s="10" t="s">
        <v>159</v>
      </c>
      <c r="R32">
        <f t="shared" si="4"/>
        <v>1.5633861056548484</v>
      </c>
      <c r="S32">
        <f>$S$3*INDEX(Descriptors!I$5:I$53,MATCH(SingleSite_QSAR1!$A32,Descriptors!$B$5:$B$53,0))</f>
        <v>8.8953600000000002</v>
      </c>
      <c r="T32">
        <f>$T$3*INDEX(Descriptors!L$5:L$53,MATCH(SingleSite_QSAR1!$A32,Descriptors!$B$5:$B$53,0))</f>
        <v>-4.4072151418785417</v>
      </c>
      <c r="U32">
        <f>$U$3*INDEX(Descriptors!U$5:U$53,MATCH(SingleSite_QSAR1!$A32,Descriptors!$B$5:$B$53,0))</f>
        <v>-3.881983752466609</v>
      </c>
      <c r="V32">
        <f>$V$3*INDEX(Descriptors!O$5:O$53,MATCH(SingleSite_QSAR1!$A32,Descriptors!$B$5:$B$53,0))</f>
        <v>-14.439360000000001</v>
      </c>
      <c r="W32">
        <f>$W$3*INDEX(Descriptors!X$5:X$53,MATCH(SingleSite_QSAR1!$A32,Descriptors!$B$5:$B$53,0))</f>
        <v>-10.837719</v>
      </c>
      <c r="X32">
        <f>$X$3*INDEX(Descriptors!Y$5:Y$53,MATCH(SingleSite_QSAR1!$A32,Descriptors!$B$5:$B$53,0))</f>
        <v>8.2560060000000011</v>
      </c>
      <c r="Y32">
        <f>$Y$3*INDEX(Descriptors!AA$5:AA$53,MATCH(SingleSite_QSAR1!$A32,Descriptors!$B$5:$B$53,0))</f>
        <v>21.314274000000001</v>
      </c>
      <c r="Z32">
        <f>$Z$3*INDEX(Descriptors!AB$5:AB$53,MATCH(SingleSite_QSAR1!$A32,Descriptors!$B$5:$B$53,0))</f>
        <v>-1.288896</v>
      </c>
      <c r="AA32">
        <f>$AA$3*INDEX(Descriptors!P$5:P$53,MATCH(SingleSite_QSAR1!$A32,Descriptors!$B$5:$B$53,0))</f>
        <v>-5.8199999999999995E-2</v>
      </c>
      <c r="AB32">
        <f>$AB$3*INDEX(Descriptors!Q$5:Q$53,MATCH(SingleSite_QSAR1!$A32,Descriptors!$B$5:$B$53,0))</f>
        <v>0.48971999999999999</v>
      </c>
      <c r="AC32">
        <f>$AC$3*INDEX(Descriptors!R$5:R$53,MATCH(SingleSite_QSAR1!$A32,Descriptors!$B$5:$B$53,0))</f>
        <v>-0.3196</v>
      </c>
      <c r="AD32">
        <f>$AD$3*INDEX(Descriptors!AC$5:AC$53,MATCH(SingleSite_QSAR1!$A32,Descriptors!$B$5:$B$53,0))</f>
        <v>0</v>
      </c>
    </row>
    <row r="33" spans="1:30" x14ac:dyDescent="0.3">
      <c r="A33" t="s">
        <v>187</v>
      </c>
      <c r="B33" t="s">
        <v>188</v>
      </c>
      <c r="C33" s="38" t="s">
        <v>182</v>
      </c>
      <c r="D33" t="s">
        <v>189</v>
      </c>
      <c r="E33" t="s">
        <v>417</v>
      </c>
      <c r="G33" s="10">
        <v>94.486518895825554</v>
      </c>
      <c r="H33" t="s">
        <v>159</v>
      </c>
      <c r="I33">
        <v>-2.0710581302942868</v>
      </c>
      <c r="J33" s="10">
        <f t="shared" si="0"/>
        <v>-7.0710581302942863</v>
      </c>
      <c r="L33" s="10">
        <f t="shared" si="3"/>
        <v>-3.4994507533365331</v>
      </c>
      <c r="M33">
        <f t="shared" si="1"/>
        <v>3.1662794821768757E-4</v>
      </c>
      <c r="N33">
        <f t="shared" si="2"/>
        <v>2.5337424751022804E-2</v>
      </c>
      <c r="O33" s="10">
        <f t="shared" si="7"/>
        <v>2.5337424751022804E-2</v>
      </c>
      <c r="P33" s="10" t="s">
        <v>159</v>
      </c>
      <c r="R33">
        <f t="shared" si="4"/>
        <v>1.5005492466634669</v>
      </c>
      <c r="S33">
        <f>$S$3*INDEX(Descriptors!I$5:I$53,MATCH(SingleSite_QSAR1!$A33,Descriptors!$B$5:$B$53,0))</f>
        <v>8.8953600000000002</v>
      </c>
      <c r="T33">
        <f>$T$3*INDEX(Descriptors!L$5:L$53,MATCH(SingleSite_QSAR1!$A33,Descriptors!$B$5:$B$53,0))</f>
        <v>-4.4072151418785417</v>
      </c>
      <c r="U33">
        <f>$U$3*INDEX(Descriptors!U$5:U$53,MATCH(SingleSite_QSAR1!$A33,Descriptors!$B$5:$B$53,0))</f>
        <v>-3.936309611457995</v>
      </c>
      <c r="V33">
        <f>$V$3*INDEX(Descriptors!O$5:O$53,MATCH(SingleSite_QSAR1!$A33,Descriptors!$B$5:$B$53,0))</f>
        <v>-14.439360000000001</v>
      </c>
      <c r="W33">
        <f>$W$3*INDEX(Descriptors!X$5:X$53,MATCH(SingleSite_QSAR1!$A33,Descriptors!$B$5:$B$53,0))</f>
        <v>-10.891637999999999</v>
      </c>
      <c r="X33">
        <f>$X$3*INDEX(Descriptors!Y$5:Y$53,MATCH(SingleSite_QSAR1!$A33,Descriptors!$B$5:$B$53,0))</f>
        <v>8.2692900000000016</v>
      </c>
      <c r="Y33">
        <f>$Y$3*INDEX(Descriptors!AA$5:AA$53,MATCH(SingleSite_QSAR1!$A33,Descriptors!$B$5:$B$53,0))</f>
        <v>21.346398000000001</v>
      </c>
      <c r="Z33">
        <f>$Z$3*INDEX(Descriptors!AB$5:AB$53,MATCH(SingleSite_QSAR1!$A33,Descriptors!$B$5:$B$53,0))</f>
        <v>-1.288896</v>
      </c>
      <c r="AA33">
        <f>$AA$3*INDEX(Descriptors!P$5:P$53,MATCH(SingleSite_QSAR1!$A33,Descriptors!$B$5:$B$53,0))</f>
        <v>-5.8199999999999995E-2</v>
      </c>
      <c r="AB33">
        <f>$AB$3*INDEX(Descriptors!Q$5:Q$53,MATCH(SingleSite_QSAR1!$A33,Descriptors!$B$5:$B$53,0))</f>
        <v>0.48971999999999999</v>
      </c>
      <c r="AC33">
        <f>$AC$3*INDEX(Descriptors!R$5:R$53,MATCH(SingleSite_QSAR1!$A33,Descriptors!$B$5:$B$53,0))</f>
        <v>-0.3196</v>
      </c>
      <c r="AD33">
        <f>$AD$3*INDEX(Descriptors!AC$5:AC$53,MATCH(SingleSite_QSAR1!$A33,Descriptors!$B$5:$B$53,0))</f>
        <v>0</v>
      </c>
    </row>
    <row r="34" spans="1:30" x14ac:dyDescent="0.3">
      <c r="A34" s="2" t="s">
        <v>368</v>
      </c>
      <c r="B34" t="s">
        <v>190</v>
      </c>
      <c r="C34" s="39" t="s">
        <v>191</v>
      </c>
      <c r="D34" s="2" t="s">
        <v>192</v>
      </c>
      <c r="E34" t="s">
        <v>418</v>
      </c>
      <c r="G34" s="10">
        <v>5.9854334657164827</v>
      </c>
      <c r="H34" t="s">
        <v>223</v>
      </c>
      <c r="I34">
        <v>-3.4350767534233011</v>
      </c>
      <c r="J34" s="10">
        <f t="shared" si="0"/>
        <v>-8.4350767534233011</v>
      </c>
      <c r="L34" s="10">
        <f t="shared" si="3"/>
        <v>-1.9330190303875305</v>
      </c>
      <c r="M34">
        <f t="shared" si="1"/>
        <v>1.1667584896494438E-2</v>
      </c>
      <c r="N34">
        <f t="shared" si="2"/>
        <v>6.8759189525561539E-4</v>
      </c>
      <c r="O34" s="10">
        <f t="shared" si="7"/>
        <v>6.8759189525561539E-4</v>
      </c>
      <c r="P34" s="10" t="s">
        <v>159</v>
      </c>
      <c r="R34">
        <f t="shared" si="4"/>
        <v>3.0669809696124695</v>
      </c>
      <c r="S34">
        <f>$S$3*INDEX(Descriptors!I$5:I$53,MATCH(SingleSite_QSAR1!$A34,Descriptors!$B$5:$B$53,0))</f>
        <v>8.8953600000000002</v>
      </c>
      <c r="T34">
        <f>$T$3*INDEX(Descriptors!L$5:L$53,MATCH(SingleSite_QSAR1!$A34,Descriptors!$B$5:$B$53,0))</f>
        <v>-4.4072151418785417</v>
      </c>
      <c r="U34">
        <f>$U$3*INDEX(Descriptors!U$5:U$53,MATCH(SingleSite_QSAR1!$A34,Descriptors!$B$5:$B$53,0))</f>
        <v>-2.4636908885089932</v>
      </c>
      <c r="V34">
        <f>$V$3*INDEX(Descriptors!O$5:O$53,MATCH(SingleSite_QSAR1!$A34,Descriptors!$B$5:$B$53,0))</f>
        <v>-14.439360000000001</v>
      </c>
      <c r="W34">
        <f>$W$3*INDEX(Descriptors!X$5:X$53,MATCH(SingleSite_QSAR1!$A34,Descriptors!$B$5:$B$53,0))</f>
        <v>-10.873664999999999</v>
      </c>
      <c r="X34">
        <f>$X$3*INDEX(Descriptors!Y$5:Y$53,MATCH(SingleSite_QSAR1!$A34,Descriptors!$B$5:$B$53,0))</f>
        <v>8.3290680000000012</v>
      </c>
      <c r="Y34">
        <f>$Y$3*INDEX(Descriptors!AA$5:AA$53,MATCH(SingleSite_QSAR1!$A34,Descriptors!$B$5:$B$53,0))</f>
        <v>21.362460000000002</v>
      </c>
      <c r="Z34">
        <f>$Z$3*INDEX(Descriptors!AB$5:AB$53,MATCH(SingleSite_QSAR1!$A34,Descriptors!$B$5:$B$53,0))</f>
        <v>-1.288896</v>
      </c>
      <c r="AA34">
        <f>$AA$3*INDEX(Descriptors!P$5:P$53,MATCH(SingleSite_QSAR1!$A34,Descriptors!$B$5:$B$53,0))</f>
        <v>-5.8199999999999995E-2</v>
      </c>
      <c r="AB34">
        <f>$AB$3*INDEX(Descriptors!Q$5:Q$53,MATCH(SingleSite_QSAR1!$A34,Descriptors!$B$5:$B$53,0))</f>
        <v>0.48971999999999999</v>
      </c>
      <c r="AC34">
        <f>$AC$3*INDEX(Descriptors!R$5:R$53,MATCH(SingleSite_QSAR1!$A34,Descriptors!$B$5:$B$53,0))</f>
        <v>-0.3196</v>
      </c>
      <c r="AD34">
        <f>$AD$3*INDEX(Descriptors!AC$5:AC$53,MATCH(SingleSite_QSAR1!$A34,Descriptors!$B$5:$B$53,0))</f>
        <v>0</v>
      </c>
    </row>
    <row r="35" spans="1:30" x14ac:dyDescent="0.3">
      <c r="A35" t="s">
        <v>193</v>
      </c>
      <c r="B35" t="s">
        <v>194</v>
      </c>
      <c r="C35" s="38" t="s">
        <v>191</v>
      </c>
      <c r="D35" t="s">
        <v>195</v>
      </c>
      <c r="E35" t="s">
        <v>418</v>
      </c>
      <c r="G35" s="10">
        <v>346.1724579052443</v>
      </c>
      <c r="H35" t="s">
        <v>159</v>
      </c>
      <c r="I35">
        <v>-2.6349807931083289</v>
      </c>
      <c r="J35" s="10">
        <f t="shared" si="0"/>
        <v>-7.6349807931083289</v>
      </c>
      <c r="L35" s="10">
        <f t="shared" si="3"/>
        <v>-2.057965492798715</v>
      </c>
      <c r="M35">
        <f t="shared" si="1"/>
        <v>8.7505330049670888E-3</v>
      </c>
      <c r="N35">
        <f t="shared" si="2"/>
        <v>9.1680550287423057E-4</v>
      </c>
      <c r="O35" s="10">
        <f t="shared" si="7"/>
        <v>9.1680550287423057E-4</v>
      </c>
      <c r="P35" s="10" t="s">
        <v>159</v>
      </c>
      <c r="R35">
        <f t="shared" si="4"/>
        <v>2.942034507201285</v>
      </c>
      <c r="S35">
        <f>$S$3*INDEX(Descriptors!I$5:I$53,MATCH(SingleSite_QSAR1!$A35,Descriptors!$B$5:$B$53,0))</f>
        <v>8.8953600000000002</v>
      </c>
      <c r="T35">
        <f>$T$3*INDEX(Descriptors!L$5:L$53,MATCH(SingleSite_QSAR1!$A35,Descriptors!$B$5:$B$53,0))</f>
        <v>-4.4072151418785417</v>
      </c>
      <c r="U35">
        <f>$U$3*INDEX(Descriptors!U$5:U$53,MATCH(SingleSite_QSAR1!$A35,Descriptors!$B$5:$B$53,0))</f>
        <v>-2.459088350920176</v>
      </c>
      <c r="V35">
        <f>$V$3*INDEX(Descriptors!O$5:O$53,MATCH(SingleSite_QSAR1!$A35,Descriptors!$B$5:$B$53,0))</f>
        <v>-14.439360000000001</v>
      </c>
      <c r="W35">
        <f>$W$3*INDEX(Descriptors!X$5:X$53,MATCH(SingleSite_QSAR1!$A35,Descriptors!$B$5:$B$53,0))</f>
        <v>-11.107313999999999</v>
      </c>
      <c r="X35">
        <f>$X$3*INDEX(Descriptors!Y$5:Y$53,MATCH(SingleSite_QSAR1!$A35,Descriptors!$B$5:$B$53,0))</f>
        <v>8.368920000000001</v>
      </c>
      <c r="Y35">
        <f>$Y$3*INDEX(Descriptors!AA$5:AA$53,MATCH(SingleSite_QSAR1!$A35,Descriptors!$B$5:$B$53,0))</f>
        <v>21.426708000000001</v>
      </c>
      <c r="Z35">
        <f>$Z$3*INDEX(Descriptors!AB$5:AB$53,MATCH(SingleSite_QSAR1!$A35,Descriptors!$B$5:$B$53,0))</f>
        <v>-1.288896</v>
      </c>
      <c r="AA35">
        <f>$AA$3*INDEX(Descriptors!P$5:P$53,MATCH(SingleSite_QSAR1!$A35,Descriptors!$B$5:$B$53,0))</f>
        <v>-5.8199999999999995E-2</v>
      </c>
      <c r="AB35">
        <f>$AB$3*INDEX(Descriptors!Q$5:Q$53,MATCH(SingleSite_QSAR1!$A35,Descriptors!$B$5:$B$53,0))</f>
        <v>0.48971999999999999</v>
      </c>
      <c r="AC35">
        <f>$AC$3*INDEX(Descriptors!R$5:R$53,MATCH(SingleSite_QSAR1!$A35,Descriptors!$B$5:$B$53,0))</f>
        <v>-0.3196</v>
      </c>
      <c r="AD35">
        <f>$AD$3*INDEX(Descriptors!AC$5:AC$53,MATCH(SingleSite_QSAR1!$A35,Descriptors!$B$5:$B$53,0))</f>
        <v>0</v>
      </c>
    </row>
    <row r="36" spans="1:30" x14ac:dyDescent="0.3">
      <c r="A36" t="s">
        <v>328</v>
      </c>
      <c r="B36" t="s">
        <v>228</v>
      </c>
      <c r="C36" s="38" t="s">
        <v>191</v>
      </c>
      <c r="D36" t="s">
        <v>229</v>
      </c>
      <c r="E36" t="s">
        <v>418</v>
      </c>
      <c r="G36" s="10">
        <v>15.000000000000023</v>
      </c>
      <c r="H36" t="s">
        <v>159</v>
      </c>
      <c r="I36">
        <v>-1.2717795404894361</v>
      </c>
      <c r="J36" s="10">
        <f t="shared" si="0"/>
        <v>-6.2717795404894359</v>
      </c>
      <c r="L36" s="10">
        <f t="shared" si="3"/>
        <v>-1.7660920358266221</v>
      </c>
      <c r="M36">
        <f t="shared" si="1"/>
        <v>1.7135941236076199E-2</v>
      </c>
      <c r="N36">
        <f t="shared" si="2"/>
        <v>4.6817018694873922E-4</v>
      </c>
      <c r="O36" s="10">
        <f t="shared" si="7"/>
        <v>4.6817018694873922E-4</v>
      </c>
      <c r="P36" s="10" t="s">
        <v>159</v>
      </c>
      <c r="R36">
        <f t="shared" si="4"/>
        <v>3.2339079641733779</v>
      </c>
      <c r="S36">
        <f>$S$3*INDEX(Descriptors!I$5:I$53,MATCH(SingleSite_QSAR1!$A36,Descriptors!$B$5:$B$53,0))</f>
        <v>8.8953600000000002</v>
      </c>
      <c r="T36">
        <f>$T$3*INDEX(Descriptors!L$5:L$53,MATCH(SingleSite_QSAR1!$A36,Descriptors!$B$5:$B$53,0))</f>
        <v>-4.4072151418785417</v>
      </c>
      <c r="U36">
        <f>$U$3*INDEX(Descriptors!U$5:U$53,MATCH(SingleSite_QSAR1!$A36,Descriptors!$B$5:$B$53,0))</f>
        <v>-2.1606988939480849</v>
      </c>
      <c r="V36">
        <f>$V$3*INDEX(Descriptors!O$5:O$53,MATCH(SingleSite_QSAR1!$A36,Descriptors!$B$5:$B$53,0))</f>
        <v>-14.439360000000001</v>
      </c>
      <c r="W36">
        <f>$W$3*INDEX(Descriptors!X$5:X$53,MATCH(SingleSite_QSAR1!$A36,Descriptors!$B$5:$B$53,0))</f>
        <v>-11.215152</v>
      </c>
      <c r="X36">
        <f>$X$3*INDEX(Descriptors!Y$5:Y$53,MATCH(SingleSite_QSAR1!$A36,Descriptors!$B$5:$B$53,0))</f>
        <v>8.4220560000000013</v>
      </c>
      <c r="Y36">
        <f>$Y$3*INDEX(Descriptors!AA$5:AA$53,MATCH(SingleSite_QSAR1!$A36,Descriptors!$B$5:$B$53,0))</f>
        <v>21.474894000000003</v>
      </c>
      <c r="Z36">
        <f>$Z$3*INDEX(Descriptors!AB$5:AB$53,MATCH(SingleSite_QSAR1!$A36,Descriptors!$B$5:$B$53,0))</f>
        <v>-1.288896</v>
      </c>
      <c r="AA36">
        <f>$AA$3*INDEX(Descriptors!P$5:P$53,MATCH(SingleSite_QSAR1!$A36,Descriptors!$B$5:$B$53,0))</f>
        <v>-5.8199999999999995E-2</v>
      </c>
      <c r="AB36">
        <f>$AB$3*INDEX(Descriptors!Q$5:Q$53,MATCH(SingleSite_QSAR1!$A36,Descriptors!$B$5:$B$53,0))</f>
        <v>0.48971999999999999</v>
      </c>
      <c r="AC36">
        <f>$AC$3*INDEX(Descriptors!R$5:R$53,MATCH(SingleSite_QSAR1!$A36,Descriptors!$B$5:$B$53,0))</f>
        <v>-0.3196</v>
      </c>
      <c r="AD36">
        <f>$AD$3*INDEX(Descriptors!AC$5:AC$53,MATCH(SingleSite_QSAR1!$A36,Descriptors!$B$5:$B$53,0))</f>
        <v>0</v>
      </c>
    </row>
    <row r="37" spans="1:30" x14ac:dyDescent="0.3">
      <c r="D37" s="4"/>
      <c r="E37" s="4"/>
      <c r="F37" s="4"/>
      <c r="I37" t="s">
        <v>334</v>
      </c>
      <c r="M37"/>
      <c r="N37"/>
      <c r="O37"/>
      <c r="P37"/>
    </row>
    <row r="38" spans="1:30" x14ac:dyDescent="0.3">
      <c r="D38" s="4"/>
      <c r="E38" s="4"/>
      <c r="F38" s="4"/>
      <c r="I38" s="13" t="s">
        <v>330</v>
      </c>
      <c r="J38" s="10" t="s">
        <v>370</v>
      </c>
      <c r="L38" s="10" t="s">
        <v>96</v>
      </c>
      <c r="M38"/>
      <c r="N38"/>
      <c r="O38"/>
      <c r="P38"/>
    </row>
    <row r="39" spans="1:30" x14ac:dyDescent="0.3">
      <c r="A39" s="1" t="s">
        <v>196</v>
      </c>
      <c r="J39" s="10" t="s">
        <v>331</v>
      </c>
      <c r="L39" s="10" t="s">
        <v>331</v>
      </c>
      <c r="M39"/>
      <c r="N39"/>
      <c r="O39"/>
      <c r="P39"/>
    </row>
    <row r="40" spans="1:30" x14ac:dyDescent="0.3">
      <c r="A40" t="s">
        <v>197</v>
      </c>
      <c r="B40" t="s">
        <v>198</v>
      </c>
      <c r="C40" s="40" t="s">
        <v>65</v>
      </c>
      <c r="D40" t="s">
        <v>167</v>
      </c>
      <c r="E40" t="s">
        <v>416</v>
      </c>
      <c r="G40" s="10">
        <v>1.3332975403460572</v>
      </c>
      <c r="H40" t="s">
        <v>134</v>
      </c>
      <c r="J40" s="10">
        <v>-2.0622528672676688</v>
      </c>
      <c r="L40" s="10">
        <f>R40-7</f>
        <v>0.86392888114298128</v>
      </c>
      <c r="M40">
        <f t="shared" ref="M40:M73" si="8">10^(L40)</f>
        <v>7.3101936398240541</v>
      </c>
      <c r="N40">
        <f t="shared" ref="N40:N73" si="9">(LN(2)/(M40))/(60*60*24)</f>
        <v>1.0974451850812387E-6</v>
      </c>
      <c r="O40" s="15">
        <f t="shared" ref="O40:O55" si="10">N40*24*60</f>
        <v>1.5803210665169837E-3</v>
      </c>
      <c r="P40" t="s">
        <v>134</v>
      </c>
      <c r="R40">
        <f t="shared" ref="R40:R73" si="11">-2.159+SUM(S40:AD40)</f>
        <v>7.8639288811429813</v>
      </c>
      <c r="S40">
        <f>$S$3*INDEX(Descriptors!I$5:I$53,MATCH(SingleSite_QSAR1!$A40,Descriptors!$B$5:$B$53,0))</f>
        <v>10.92896</v>
      </c>
      <c r="T40">
        <f>$T$3*INDEX(Descriptors!L$5:L$53,MATCH(SingleSite_QSAR1!$A40,Descriptors!$B$5:$B$53,0))</f>
        <v>-0.75987833211479039</v>
      </c>
      <c r="U40">
        <f>$U$3*INDEX(Descriptors!U$5:U$53,MATCH(SingleSite_QSAR1!$A40,Descriptors!$B$5:$B$53,0))</f>
        <v>-4.1059377867422295</v>
      </c>
      <c r="V40">
        <f>$V$3*INDEX(Descriptors!O$5:O$53,MATCH(SingleSite_QSAR1!$A40,Descriptors!$B$5:$B$53,0))</f>
        <v>-14.36816</v>
      </c>
      <c r="W40">
        <f>$W$3*INDEX(Descriptors!X$5:X$53,MATCH(SingleSite_QSAR1!$A40,Descriptors!$B$5:$B$53,0))</f>
        <v>-8.2136610000000001</v>
      </c>
      <c r="X40">
        <f>$X$3*INDEX(Descriptors!Y$5:Y$53,MATCH(SingleSite_QSAR1!$A40,Descriptors!$B$5:$B$53,0))</f>
        <v>6.6420000000000003</v>
      </c>
      <c r="Y40">
        <f>$Y$3*INDEX(Descriptors!AA$5:AA$53,MATCH(SingleSite_QSAR1!$A40,Descriptors!$B$5:$B$53,0))</f>
        <v>20.960910000000002</v>
      </c>
      <c r="Z40">
        <f>$Z$3*INDEX(Descriptors!AB$5:AB$53,MATCH(SingleSite_QSAR1!$A40,Descriptors!$B$5:$B$53,0))</f>
        <v>-1.6648239999999999</v>
      </c>
      <c r="AA40">
        <f>$AA$3*INDEX(Descriptors!P$5:P$53,MATCH(SingleSite_QSAR1!$A40,Descriptors!$B$5:$B$53,0))</f>
        <v>2.3469000000000002</v>
      </c>
      <c r="AB40">
        <f>$AB$3*INDEX(Descriptors!Q$5:Q$53,MATCH(SingleSite_QSAR1!$A40,Descriptors!$B$5:$B$53,0))</f>
        <v>-1.56948</v>
      </c>
      <c r="AC40">
        <f>$AC$3*INDEX(Descriptors!R$5:R$53,MATCH(SingleSite_QSAR1!$A40,Descriptors!$B$5:$B$53,0))</f>
        <v>-0.1739</v>
      </c>
      <c r="AD40">
        <f>$AD$3*INDEX(Descriptors!AC$5:AC$53,MATCH(SingleSite_QSAR1!$A40,Descriptors!$B$5:$B$53,0))</f>
        <v>0</v>
      </c>
    </row>
    <row r="41" spans="1:30" x14ac:dyDescent="0.3">
      <c r="A41" t="s">
        <v>197</v>
      </c>
      <c r="B41" t="s">
        <v>198</v>
      </c>
      <c r="C41" s="40" t="s">
        <v>65</v>
      </c>
      <c r="D41" t="s">
        <v>167</v>
      </c>
      <c r="E41" s="2" t="s">
        <v>416</v>
      </c>
      <c r="G41" s="10">
        <v>1.5003185726405739</v>
      </c>
      <c r="H41" t="s">
        <v>134</v>
      </c>
      <c r="J41" s="10">
        <v>-2.1135092748275182</v>
      </c>
      <c r="L41" s="10">
        <f t="shared" ref="L41:L73" si="12">R41-7</f>
        <v>0.86392888114298128</v>
      </c>
      <c r="M41">
        <f t="shared" si="8"/>
        <v>7.3101936398240541</v>
      </c>
      <c r="N41">
        <f t="shared" si="9"/>
        <v>1.0974451850812387E-6</v>
      </c>
      <c r="O41" s="15">
        <f t="shared" si="10"/>
        <v>1.5803210665169837E-3</v>
      </c>
      <c r="P41" t="s">
        <v>134</v>
      </c>
      <c r="R41">
        <f t="shared" si="11"/>
        <v>7.8639288811429813</v>
      </c>
      <c r="S41">
        <f>$S$3*INDEX(Descriptors!I$5:I$53,MATCH(SingleSite_QSAR1!$A41,Descriptors!$B$5:$B$53,0))</f>
        <v>10.92896</v>
      </c>
      <c r="T41">
        <f>$T$3*INDEX(Descriptors!L$5:L$53,MATCH(SingleSite_QSAR1!$A41,Descriptors!$B$5:$B$53,0))</f>
        <v>-0.75987833211479039</v>
      </c>
      <c r="U41">
        <f>$U$3*INDEX(Descriptors!U$5:U$53,MATCH(SingleSite_QSAR1!$A41,Descriptors!$B$5:$B$53,0))</f>
        <v>-4.1059377867422295</v>
      </c>
      <c r="V41">
        <f>$V$3*INDEX(Descriptors!O$5:O$53,MATCH(SingleSite_QSAR1!$A41,Descriptors!$B$5:$B$53,0))</f>
        <v>-14.36816</v>
      </c>
      <c r="W41">
        <f>$W$3*INDEX(Descriptors!X$5:X$53,MATCH(SingleSite_QSAR1!$A41,Descriptors!$B$5:$B$53,0))</f>
        <v>-8.2136610000000001</v>
      </c>
      <c r="X41">
        <f>$X$3*INDEX(Descriptors!Y$5:Y$53,MATCH(SingleSite_QSAR1!$A41,Descriptors!$B$5:$B$53,0))</f>
        <v>6.6420000000000003</v>
      </c>
      <c r="Y41">
        <f>$Y$3*INDEX(Descriptors!AA$5:AA$53,MATCH(SingleSite_QSAR1!$A41,Descriptors!$B$5:$B$53,0))</f>
        <v>20.960910000000002</v>
      </c>
      <c r="Z41">
        <f>$Z$3*INDEX(Descriptors!AB$5:AB$53,MATCH(SingleSite_QSAR1!$A41,Descriptors!$B$5:$B$53,0))</f>
        <v>-1.6648239999999999</v>
      </c>
      <c r="AA41">
        <f>$AA$3*INDEX(Descriptors!P$5:P$53,MATCH(SingleSite_QSAR1!$A41,Descriptors!$B$5:$B$53,0))</f>
        <v>2.3469000000000002</v>
      </c>
      <c r="AB41">
        <f>$AB$3*INDEX(Descriptors!Q$5:Q$53,MATCH(SingleSite_QSAR1!$A41,Descriptors!$B$5:$B$53,0))</f>
        <v>-1.56948</v>
      </c>
      <c r="AC41">
        <f>$AC$3*INDEX(Descriptors!R$5:R$53,MATCH(SingleSite_QSAR1!$A41,Descriptors!$B$5:$B$53,0))</f>
        <v>-0.1739</v>
      </c>
      <c r="AD41">
        <f>$AD$3*INDEX(Descriptors!AC$5:AC$53,MATCH(SingleSite_QSAR1!$A41,Descriptors!$B$5:$B$53,0))</f>
        <v>0</v>
      </c>
    </row>
    <row r="42" spans="1:30" x14ac:dyDescent="0.3">
      <c r="A42" s="2" t="s">
        <v>197</v>
      </c>
      <c r="B42" s="2" t="s">
        <v>198</v>
      </c>
      <c r="C42" s="43" t="s">
        <v>65</v>
      </c>
      <c r="D42" s="2" t="s">
        <v>167</v>
      </c>
      <c r="E42" t="s">
        <v>416</v>
      </c>
      <c r="F42" s="2"/>
      <c r="G42" s="10">
        <v>3.5220893321135418</v>
      </c>
      <c r="H42" t="s">
        <v>134</v>
      </c>
      <c r="J42" s="10">
        <v>-2.4841261562883208</v>
      </c>
      <c r="L42" s="10">
        <f t="shared" si="12"/>
        <v>0.86392888114298128</v>
      </c>
      <c r="M42">
        <f t="shared" si="8"/>
        <v>7.3101936398240541</v>
      </c>
      <c r="N42">
        <f t="shared" si="9"/>
        <v>1.0974451850812387E-6</v>
      </c>
      <c r="O42" s="15">
        <f t="shared" si="10"/>
        <v>1.5803210665169837E-3</v>
      </c>
      <c r="P42" t="s">
        <v>134</v>
      </c>
      <c r="R42">
        <f t="shared" si="11"/>
        <v>7.8639288811429813</v>
      </c>
      <c r="S42">
        <f>$S$3*INDEX(Descriptors!I$5:I$53,MATCH(SingleSite_QSAR1!$A42,Descriptors!$B$5:$B$53,0))</f>
        <v>10.92896</v>
      </c>
      <c r="T42">
        <f>$T$3*INDEX(Descriptors!L$5:L$53,MATCH(SingleSite_QSAR1!$A42,Descriptors!$B$5:$B$53,0))</f>
        <v>-0.75987833211479039</v>
      </c>
      <c r="U42">
        <f>$U$3*INDEX(Descriptors!U$5:U$53,MATCH(SingleSite_QSAR1!$A42,Descriptors!$B$5:$B$53,0))</f>
        <v>-4.1059377867422295</v>
      </c>
      <c r="V42">
        <f>$V$3*INDEX(Descriptors!O$5:O$53,MATCH(SingleSite_QSAR1!$A42,Descriptors!$B$5:$B$53,0))</f>
        <v>-14.36816</v>
      </c>
      <c r="W42">
        <f>$W$3*INDEX(Descriptors!X$5:X$53,MATCH(SingleSite_QSAR1!$A42,Descriptors!$B$5:$B$53,0))</f>
        <v>-8.2136610000000001</v>
      </c>
      <c r="X42">
        <f>$X$3*INDEX(Descriptors!Y$5:Y$53,MATCH(SingleSite_QSAR1!$A42,Descriptors!$B$5:$B$53,0))</f>
        <v>6.6420000000000003</v>
      </c>
      <c r="Y42">
        <f>$Y$3*INDEX(Descriptors!AA$5:AA$53,MATCH(SingleSite_QSAR1!$A42,Descriptors!$B$5:$B$53,0))</f>
        <v>20.960910000000002</v>
      </c>
      <c r="Z42">
        <f>$Z$3*INDEX(Descriptors!AB$5:AB$53,MATCH(SingleSite_QSAR1!$A42,Descriptors!$B$5:$B$53,0))</f>
        <v>-1.6648239999999999</v>
      </c>
      <c r="AA42">
        <f>$AA$3*INDEX(Descriptors!P$5:P$53,MATCH(SingleSite_QSAR1!$A42,Descriptors!$B$5:$B$53,0))</f>
        <v>2.3469000000000002</v>
      </c>
      <c r="AB42">
        <f>$AB$3*INDEX(Descriptors!Q$5:Q$53,MATCH(SingleSite_QSAR1!$A42,Descriptors!$B$5:$B$53,0))</f>
        <v>-1.56948</v>
      </c>
      <c r="AC42">
        <f>$AC$3*INDEX(Descriptors!R$5:R$53,MATCH(SingleSite_QSAR1!$A42,Descriptors!$B$5:$B$53,0))</f>
        <v>-0.1739</v>
      </c>
      <c r="AD42">
        <f>$AD$3*INDEX(Descriptors!AC$5:AC$53,MATCH(SingleSite_QSAR1!$A42,Descriptors!$B$5:$B$53,0))</f>
        <v>0</v>
      </c>
    </row>
    <row r="43" spans="1:30" x14ac:dyDescent="0.3">
      <c r="A43" t="s">
        <v>199</v>
      </c>
      <c r="B43" t="s">
        <v>200</v>
      </c>
      <c r="C43" s="40" t="s">
        <v>65</v>
      </c>
      <c r="D43" s="50" t="s">
        <v>170</v>
      </c>
      <c r="E43" t="s">
        <v>416</v>
      </c>
      <c r="G43" s="10">
        <v>3.5322820423419121</v>
      </c>
      <c r="H43" t="s">
        <v>134</v>
      </c>
      <c r="J43" s="10">
        <v>-2.4853811627668039</v>
      </c>
      <c r="L43" s="10">
        <f t="shared" si="12"/>
        <v>-0.11924833159104775</v>
      </c>
      <c r="M43">
        <f t="shared" si="8"/>
        <v>0.75989164313722446</v>
      </c>
      <c r="N43">
        <f t="shared" si="9"/>
        <v>1.0557474719573485E-5</v>
      </c>
      <c r="O43" s="15">
        <f t="shared" si="10"/>
        <v>1.5202763596185817E-2</v>
      </c>
      <c r="P43" t="s">
        <v>134</v>
      </c>
      <c r="R43">
        <f t="shared" si="11"/>
        <v>6.8807516684089522</v>
      </c>
      <c r="S43">
        <f>$S$3*INDEX(Descriptors!I$5:I$53,MATCH(SingleSite_QSAR1!$A43,Descriptors!$B$5:$B$53,0))</f>
        <v>10.942080000000001</v>
      </c>
      <c r="T43">
        <f>$T$3*INDEX(Descriptors!L$5:L$53,MATCH(SingleSite_QSAR1!$A43,Descriptors!$B$5:$B$53,0))</f>
        <v>-0.75987833211479039</v>
      </c>
      <c r="U43">
        <f>$U$3*INDEX(Descriptors!U$5:U$53,MATCH(SingleSite_QSAR1!$A43,Descriptors!$B$5:$B$53,0))</f>
        <v>-4.9133939994762619</v>
      </c>
      <c r="V43">
        <f>$V$3*INDEX(Descriptors!O$5:O$53,MATCH(SingleSite_QSAR1!$A43,Descriptors!$B$5:$B$53,0))</f>
        <v>-14.36816</v>
      </c>
      <c r="W43">
        <f>$W$3*INDEX(Descriptors!X$5:X$53,MATCH(SingleSite_QSAR1!$A43,Descriptors!$B$5:$B$53,0))</f>
        <v>-9.489744</v>
      </c>
      <c r="X43">
        <f>$X$3*INDEX(Descriptors!Y$5:Y$53,MATCH(SingleSite_QSAR1!$A43,Descriptors!$B$5:$B$53,0))</f>
        <v>7.4722500000000007</v>
      </c>
      <c r="Y43">
        <f>$Y$3*INDEX(Descriptors!AA$5:AA$53,MATCH(SingleSite_QSAR1!$A43,Descriptors!$B$5:$B$53,0))</f>
        <v>21.217902000000002</v>
      </c>
      <c r="Z43">
        <f>$Z$3*INDEX(Descriptors!AB$5:AB$53,MATCH(SingleSite_QSAR1!$A43,Descriptors!$B$5:$B$53,0))</f>
        <v>-1.6648239999999999</v>
      </c>
      <c r="AA43">
        <f>$AA$3*INDEX(Descriptors!P$5:P$53,MATCH(SingleSite_QSAR1!$A43,Descriptors!$B$5:$B$53,0))</f>
        <v>2.3469000000000002</v>
      </c>
      <c r="AB43">
        <f>$AB$3*INDEX(Descriptors!Q$5:Q$53,MATCH(SingleSite_QSAR1!$A43,Descriptors!$B$5:$B$53,0))</f>
        <v>-1.56948</v>
      </c>
      <c r="AC43">
        <f>$AC$3*INDEX(Descriptors!R$5:R$53,MATCH(SingleSite_QSAR1!$A43,Descriptors!$B$5:$B$53,0))</f>
        <v>-0.1739</v>
      </c>
      <c r="AD43">
        <f>$AD$3*INDEX(Descriptors!AC$5:AC$53,MATCH(SingleSite_QSAR1!$A43,Descriptors!$B$5:$B$53,0))</f>
        <v>0</v>
      </c>
    </row>
    <row r="44" spans="1:30" x14ac:dyDescent="0.3">
      <c r="A44" t="s">
        <v>199</v>
      </c>
      <c r="B44" t="s">
        <v>200</v>
      </c>
      <c r="C44" s="40" t="s">
        <v>65</v>
      </c>
      <c r="D44" s="50" t="s">
        <v>170</v>
      </c>
      <c r="E44" t="s">
        <v>416</v>
      </c>
      <c r="G44" s="10">
        <v>3.5113838934141106</v>
      </c>
      <c r="H44" t="s">
        <v>134</v>
      </c>
      <c r="J44" s="10">
        <v>-2.4828041020500256</v>
      </c>
      <c r="L44" s="10">
        <f t="shared" si="12"/>
        <v>-0.11924833159104775</v>
      </c>
      <c r="M44">
        <f t="shared" si="8"/>
        <v>0.75989164313722446</v>
      </c>
      <c r="N44">
        <f t="shared" si="9"/>
        <v>1.0557474719573485E-5</v>
      </c>
      <c r="O44" s="15">
        <f t="shared" si="10"/>
        <v>1.5202763596185817E-2</v>
      </c>
      <c r="P44" t="s">
        <v>134</v>
      </c>
      <c r="R44">
        <f t="shared" si="11"/>
        <v>6.8807516684089522</v>
      </c>
      <c r="S44">
        <f>$S$3*INDEX(Descriptors!I$5:I$53,MATCH(SingleSite_QSAR1!$A44,Descriptors!$B$5:$B$53,0))</f>
        <v>10.942080000000001</v>
      </c>
      <c r="T44">
        <f>$T$3*INDEX(Descriptors!L$5:L$53,MATCH(SingleSite_QSAR1!$A44,Descriptors!$B$5:$B$53,0))</f>
        <v>-0.75987833211479039</v>
      </c>
      <c r="U44">
        <f>$U$3*INDEX(Descriptors!U$5:U$53,MATCH(SingleSite_QSAR1!$A44,Descriptors!$B$5:$B$53,0))</f>
        <v>-4.9133939994762619</v>
      </c>
      <c r="V44">
        <f>$V$3*INDEX(Descriptors!O$5:O$53,MATCH(SingleSite_QSAR1!$A44,Descriptors!$B$5:$B$53,0))</f>
        <v>-14.36816</v>
      </c>
      <c r="W44">
        <f>$W$3*INDEX(Descriptors!X$5:X$53,MATCH(SingleSite_QSAR1!$A44,Descriptors!$B$5:$B$53,0))</f>
        <v>-9.489744</v>
      </c>
      <c r="X44">
        <f>$X$3*INDEX(Descriptors!Y$5:Y$53,MATCH(SingleSite_QSAR1!$A44,Descriptors!$B$5:$B$53,0))</f>
        <v>7.4722500000000007</v>
      </c>
      <c r="Y44">
        <f>$Y$3*INDEX(Descriptors!AA$5:AA$53,MATCH(SingleSite_QSAR1!$A44,Descriptors!$B$5:$B$53,0))</f>
        <v>21.217902000000002</v>
      </c>
      <c r="Z44">
        <f>$Z$3*INDEX(Descriptors!AB$5:AB$53,MATCH(SingleSite_QSAR1!$A44,Descriptors!$B$5:$B$53,0))</f>
        <v>-1.6648239999999999</v>
      </c>
      <c r="AA44">
        <f>$AA$3*INDEX(Descriptors!P$5:P$53,MATCH(SingleSite_QSAR1!$A44,Descriptors!$B$5:$B$53,0))</f>
        <v>2.3469000000000002</v>
      </c>
      <c r="AB44">
        <f>$AB$3*INDEX(Descriptors!Q$5:Q$53,MATCH(SingleSite_QSAR1!$A44,Descriptors!$B$5:$B$53,0))</f>
        <v>-1.56948</v>
      </c>
      <c r="AC44">
        <f>$AC$3*INDEX(Descriptors!R$5:R$53,MATCH(SingleSite_QSAR1!$A44,Descriptors!$B$5:$B$53,0))</f>
        <v>-0.1739</v>
      </c>
      <c r="AD44">
        <f>$AD$3*INDEX(Descriptors!AC$5:AC$53,MATCH(SingleSite_QSAR1!$A44,Descriptors!$B$5:$B$53,0))</f>
        <v>0</v>
      </c>
    </row>
    <row r="45" spans="1:30" x14ac:dyDescent="0.3">
      <c r="A45" t="s">
        <v>199</v>
      </c>
      <c r="B45" t="s">
        <v>200</v>
      </c>
      <c r="C45" s="40" t="s">
        <v>65</v>
      </c>
      <c r="D45" s="50" t="s">
        <v>170</v>
      </c>
      <c r="E45" t="s">
        <v>416</v>
      </c>
      <c r="G45" s="10">
        <v>3.5371245498005921</v>
      </c>
      <c r="H45" t="s">
        <v>134</v>
      </c>
      <c r="J45" s="10">
        <v>-2.4859761418699016</v>
      </c>
      <c r="L45" s="10">
        <f t="shared" si="12"/>
        <v>-0.11924833159104775</v>
      </c>
      <c r="M45">
        <f t="shared" si="8"/>
        <v>0.75989164313722446</v>
      </c>
      <c r="N45">
        <f t="shared" si="9"/>
        <v>1.0557474719573485E-5</v>
      </c>
      <c r="O45" s="15">
        <f t="shared" si="10"/>
        <v>1.5202763596185817E-2</v>
      </c>
      <c r="P45" t="s">
        <v>134</v>
      </c>
      <c r="R45">
        <f t="shared" si="11"/>
        <v>6.8807516684089522</v>
      </c>
      <c r="S45">
        <f>$S$3*INDEX(Descriptors!I$5:I$53,MATCH(SingleSite_QSAR1!$A45,Descriptors!$B$5:$B$53,0))</f>
        <v>10.942080000000001</v>
      </c>
      <c r="T45">
        <f>$T$3*INDEX(Descriptors!L$5:L$53,MATCH(SingleSite_QSAR1!$A45,Descriptors!$B$5:$B$53,0))</f>
        <v>-0.75987833211479039</v>
      </c>
      <c r="U45">
        <f>$U$3*INDEX(Descriptors!U$5:U$53,MATCH(SingleSite_QSAR1!$A45,Descriptors!$B$5:$B$53,0))</f>
        <v>-4.9133939994762619</v>
      </c>
      <c r="V45">
        <f>$V$3*INDEX(Descriptors!O$5:O$53,MATCH(SingleSite_QSAR1!$A45,Descriptors!$B$5:$B$53,0))</f>
        <v>-14.36816</v>
      </c>
      <c r="W45">
        <f>$W$3*INDEX(Descriptors!X$5:X$53,MATCH(SingleSite_QSAR1!$A45,Descriptors!$B$5:$B$53,0))</f>
        <v>-9.489744</v>
      </c>
      <c r="X45">
        <f>$X$3*INDEX(Descriptors!Y$5:Y$53,MATCH(SingleSite_QSAR1!$A45,Descriptors!$B$5:$B$53,0))</f>
        <v>7.4722500000000007</v>
      </c>
      <c r="Y45">
        <f>$Y$3*INDEX(Descriptors!AA$5:AA$53,MATCH(SingleSite_QSAR1!$A45,Descriptors!$B$5:$B$53,0))</f>
        <v>21.217902000000002</v>
      </c>
      <c r="Z45">
        <f>$Z$3*INDEX(Descriptors!AB$5:AB$53,MATCH(SingleSite_QSAR1!$A45,Descriptors!$B$5:$B$53,0))</f>
        <v>-1.6648239999999999</v>
      </c>
      <c r="AA45">
        <f>$AA$3*INDEX(Descriptors!P$5:P$53,MATCH(SingleSite_QSAR1!$A45,Descriptors!$B$5:$B$53,0))</f>
        <v>2.3469000000000002</v>
      </c>
      <c r="AB45">
        <f>$AB$3*INDEX(Descriptors!Q$5:Q$53,MATCH(SingleSite_QSAR1!$A45,Descriptors!$B$5:$B$53,0))</f>
        <v>-1.56948</v>
      </c>
      <c r="AC45">
        <f>$AC$3*INDEX(Descriptors!R$5:R$53,MATCH(SingleSite_QSAR1!$A45,Descriptors!$B$5:$B$53,0))</f>
        <v>-0.1739</v>
      </c>
      <c r="AD45">
        <f>$AD$3*INDEX(Descriptors!AC$5:AC$53,MATCH(SingleSite_QSAR1!$A45,Descriptors!$B$5:$B$53,0))</f>
        <v>0</v>
      </c>
    </row>
    <row r="46" spans="1:30" x14ac:dyDescent="0.3">
      <c r="A46" t="s">
        <v>369</v>
      </c>
      <c r="B46" t="s">
        <v>201</v>
      </c>
      <c r="C46" s="40" t="s">
        <v>65</v>
      </c>
      <c r="D46" t="s">
        <v>202</v>
      </c>
      <c r="E46" t="s">
        <v>416</v>
      </c>
      <c r="G46" s="10">
        <v>12.802572525581803</v>
      </c>
      <c r="H46" t="s">
        <v>134</v>
      </c>
      <c r="J46" s="10">
        <v>-3.0446230340965115</v>
      </c>
      <c r="L46" s="10">
        <f t="shared" si="12"/>
        <v>-4.9292699867020673E-4</v>
      </c>
      <c r="M46">
        <f t="shared" si="8"/>
        <v>0.99886563751702107</v>
      </c>
      <c r="N46">
        <f t="shared" si="9"/>
        <v>8.0316476117636963E-6</v>
      </c>
      <c r="O46" s="15">
        <f t="shared" si="10"/>
        <v>1.1565572560939723E-2</v>
      </c>
      <c r="P46" t="s">
        <v>134</v>
      </c>
      <c r="R46">
        <f t="shared" si="11"/>
        <v>6.9995070730013298</v>
      </c>
      <c r="S46">
        <f>$S$3*INDEX(Descriptors!I$5:I$53,MATCH(SingleSite_QSAR1!$A46,Descriptors!$B$5:$B$53,0))</f>
        <v>10.942080000000001</v>
      </c>
      <c r="T46">
        <f>$T$3*INDEX(Descriptors!L$5:L$53,MATCH(SingleSite_QSAR1!$A46,Descriptors!$B$5:$B$53,0))</f>
        <v>-0.75987833211479039</v>
      </c>
      <c r="U46">
        <f>$U$3*INDEX(Descriptors!U$5:U$53,MATCH(SingleSite_QSAR1!$A46,Descriptors!$B$5:$B$53,0))</f>
        <v>-4.6616275948838801</v>
      </c>
      <c r="V46">
        <f>$V$3*INDEX(Descriptors!O$5:O$53,MATCH(SingleSite_QSAR1!$A46,Descriptors!$B$5:$B$53,0))</f>
        <v>-14.36816</v>
      </c>
      <c r="W46">
        <f>$W$3*INDEX(Descriptors!X$5:X$53,MATCH(SingleSite_QSAR1!$A46,Descriptors!$B$5:$B$53,0))</f>
        <v>-10.693935</v>
      </c>
      <c r="X46">
        <f>$X$3*INDEX(Descriptors!Y$5:Y$53,MATCH(SingleSite_QSAR1!$A46,Descriptors!$B$5:$B$53,0))</f>
        <v>8.3025000000000002</v>
      </c>
      <c r="Y46">
        <f>$Y$3*INDEX(Descriptors!AA$5:AA$53,MATCH(SingleSite_QSAR1!$A46,Descriptors!$B$5:$B$53,0))</f>
        <v>21.458832000000001</v>
      </c>
      <c r="Z46">
        <f>$Z$3*INDEX(Descriptors!AB$5:AB$53,MATCH(SingleSite_QSAR1!$A46,Descriptors!$B$5:$B$53,0))</f>
        <v>-1.6648239999999999</v>
      </c>
      <c r="AA46">
        <f>$AA$3*INDEX(Descriptors!P$5:P$53,MATCH(SingleSite_QSAR1!$A46,Descriptors!$B$5:$B$53,0))</f>
        <v>2.3469000000000002</v>
      </c>
      <c r="AB46">
        <f>$AB$3*INDEX(Descriptors!Q$5:Q$53,MATCH(SingleSite_QSAR1!$A46,Descriptors!$B$5:$B$53,0))</f>
        <v>-1.56948</v>
      </c>
      <c r="AC46">
        <f>$AC$3*INDEX(Descriptors!R$5:R$53,MATCH(SingleSite_QSAR1!$A46,Descriptors!$B$5:$B$53,0))</f>
        <v>-0.1739</v>
      </c>
      <c r="AD46">
        <f>$AD$3*INDEX(Descriptors!AC$5:AC$53,MATCH(SingleSite_QSAR1!$A46,Descriptors!$B$5:$B$53,0))</f>
        <v>0</v>
      </c>
    </row>
    <row r="47" spans="1:30" x14ac:dyDescent="0.3">
      <c r="A47" t="s">
        <v>230</v>
      </c>
      <c r="B47" t="s">
        <v>203</v>
      </c>
      <c r="C47" s="40" t="s">
        <v>65</v>
      </c>
      <c r="D47" t="s">
        <v>204</v>
      </c>
      <c r="E47" t="s">
        <v>416</v>
      </c>
      <c r="G47" s="10">
        <v>3.3063689208163765</v>
      </c>
      <c r="H47" t="s">
        <v>134</v>
      </c>
      <c r="J47" s="10">
        <v>-2.456677099353088</v>
      </c>
      <c r="L47" s="10">
        <f t="shared" si="12"/>
        <v>-0.36049332307344972</v>
      </c>
      <c r="M47">
        <f t="shared" si="8"/>
        <v>0.43602026740797623</v>
      </c>
      <c r="N47">
        <f t="shared" si="9"/>
        <v>1.8399458492441734E-5</v>
      </c>
      <c r="O47" s="15">
        <f t="shared" si="10"/>
        <v>2.6495220229116094E-2</v>
      </c>
      <c r="P47" t="s">
        <v>134</v>
      </c>
      <c r="R47">
        <f t="shared" si="11"/>
        <v>6.6395066769265503</v>
      </c>
      <c r="S47">
        <f>$S$3*INDEX(Descriptors!I$5:I$53,MATCH(SingleSite_QSAR1!$A47,Descriptors!$B$5:$B$53,0))</f>
        <v>10.942080000000001</v>
      </c>
      <c r="T47">
        <f>$T$3*INDEX(Descriptors!L$5:L$53,MATCH(SingleSite_QSAR1!$A47,Descriptors!$B$5:$B$53,0))</f>
        <v>-0.75987833211479039</v>
      </c>
      <c r="U47">
        <f>$U$3*INDEX(Descriptors!U$5:U$53,MATCH(SingleSite_QSAR1!$A47,Descriptors!$B$5:$B$53,0))</f>
        <v>-5.1874019909586631</v>
      </c>
      <c r="V47">
        <f>$V$3*INDEX(Descriptors!O$5:O$53,MATCH(SingleSite_QSAR1!$A47,Descriptors!$B$5:$B$53,0))</f>
        <v>-14.36816</v>
      </c>
      <c r="W47">
        <f>$W$3*INDEX(Descriptors!X$5:X$53,MATCH(SingleSite_QSAR1!$A47,Descriptors!$B$5:$B$53,0))</f>
        <v>-9.8312310000000007</v>
      </c>
      <c r="X47">
        <f>$X$3*INDEX(Descriptors!Y$5:Y$53,MATCH(SingleSite_QSAR1!$A47,Descriptors!$B$5:$B$53,0))</f>
        <v>7.7180039999999996</v>
      </c>
      <c r="Y47">
        <f>$Y$3*INDEX(Descriptors!AA$5:AA$53,MATCH(SingleSite_QSAR1!$A47,Descriptors!$B$5:$B$53,0))</f>
        <v>21.346398000000001</v>
      </c>
      <c r="Z47">
        <f>$Z$3*INDEX(Descriptors!AB$5:AB$53,MATCH(SingleSite_QSAR1!$A47,Descriptors!$B$5:$B$53,0))</f>
        <v>-1.6648239999999999</v>
      </c>
      <c r="AA47">
        <f>$AA$3*INDEX(Descriptors!P$5:P$53,MATCH(SingleSite_QSAR1!$A47,Descriptors!$B$5:$B$53,0))</f>
        <v>2.3469000000000002</v>
      </c>
      <c r="AB47">
        <f>$AB$3*INDEX(Descriptors!Q$5:Q$53,MATCH(SingleSite_QSAR1!$A47,Descriptors!$B$5:$B$53,0))</f>
        <v>-1.56948</v>
      </c>
      <c r="AC47">
        <f>$AC$3*INDEX(Descriptors!R$5:R$53,MATCH(SingleSite_QSAR1!$A47,Descriptors!$B$5:$B$53,0))</f>
        <v>-0.1739</v>
      </c>
      <c r="AD47">
        <f>$AD$3*INDEX(Descriptors!AC$5:AC$53,MATCH(SingleSite_QSAR1!$A47,Descriptors!$B$5:$B$53,0))</f>
        <v>0</v>
      </c>
    </row>
    <row r="48" spans="1:30" x14ac:dyDescent="0.3">
      <c r="A48" t="s">
        <v>205</v>
      </c>
      <c r="B48" t="s">
        <v>206</v>
      </c>
      <c r="C48" s="40" t="s">
        <v>65</v>
      </c>
      <c r="D48" t="s">
        <v>207</v>
      </c>
      <c r="E48" s="2" t="s">
        <v>416</v>
      </c>
      <c r="G48" s="10">
        <v>8.8620635430041652</v>
      </c>
      <c r="H48" t="s">
        <v>134</v>
      </c>
      <c r="J48" s="10">
        <v>-2.8848606490351294</v>
      </c>
      <c r="L48" s="10">
        <f t="shared" si="12"/>
        <v>-0.35676308287292624</v>
      </c>
      <c r="M48">
        <f t="shared" si="8"/>
        <v>0.4397814604052519</v>
      </c>
      <c r="N48">
        <f t="shared" si="9"/>
        <v>1.8242098711127474E-5</v>
      </c>
      <c r="O48" s="15">
        <f t="shared" si="10"/>
        <v>2.6268622144023562E-2</v>
      </c>
      <c r="P48" t="s">
        <v>134</v>
      </c>
      <c r="R48">
        <f t="shared" si="11"/>
        <v>6.6432369171270738</v>
      </c>
      <c r="S48">
        <f>$S$3*INDEX(Descriptors!I$5:I$53,MATCH(SingleSite_QSAR1!$A48,Descriptors!$B$5:$B$53,0))</f>
        <v>10.9552</v>
      </c>
      <c r="T48">
        <f>$T$3*INDEX(Descriptors!L$5:L$53,MATCH(SingleSite_QSAR1!$A48,Descriptors!$B$5:$B$53,0))</f>
        <v>-0.75987833211479039</v>
      </c>
      <c r="U48">
        <f>$U$3*INDEX(Descriptors!U$5:U$53,MATCH(SingleSite_QSAR1!$A48,Descriptors!$B$5:$B$53,0))</f>
        <v>-4.8421767507581395</v>
      </c>
      <c r="V48">
        <f>$V$3*INDEX(Descriptors!O$5:O$53,MATCH(SingleSite_QSAR1!$A48,Descriptors!$B$5:$B$53,0))</f>
        <v>-14.36816</v>
      </c>
      <c r="W48">
        <f>$W$3*INDEX(Descriptors!X$5:X$53,MATCH(SingleSite_QSAR1!$A48,Descriptors!$B$5:$B$53,0))</f>
        <v>-11.970018</v>
      </c>
      <c r="X48">
        <f>$X$3*INDEX(Descriptors!Y$5:Y$53,MATCH(SingleSite_QSAR1!$A48,Descriptors!$B$5:$B$53,0))</f>
        <v>9.1327499999999997</v>
      </c>
      <c r="Y48">
        <f>$Y$3*INDEX(Descriptors!AA$5:AA$53,MATCH(SingleSite_QSAR1!$A48,Descriptors!$B$5:$B$53,0))</f>
        <v>21.715824000000001</v>
      </c>
      <c r="Z48">
        <f>$Z$3*INDEX(Descriptors!AB$5:AB$53,MATCH(SingleSite_QSAR1!$A48,Descriptors!$B$5:$B$53,0))</f>
        <v>-1.6648239999999999</v>
      </c>
      <c r="AA48">
        <f>$AA$3*INDEX(Descriptors!P$5:P$53,MATCH(SingleSite_QSAR1!$A48,Descriptors!$B$5:$B$53,0))</f>
        <v>2.3469000000000002</v>
      </c>
      <c r="AB48">
        <f>$AB$3*INDEX(Descriptors!Q$5:Q$53,MATCH(SingleSite_QSAR1!$A48,Descriptors!$B$5:$B$53,0))</f>
        <v>-1.56948</v>
      </c>
      <c r="AC48">
        <f>$AC$3*INDEX(Descriptors!R$5:R$53,MATCH(SingleSite_QSAR1!$A48,Descriptors!$B$5:$B$53,0))</f>
        <v>-0.1739</v>
      </c>
      <c r="AD48">
        <f>$AD$3*INDEX(Descriptors!AC$5:AC$53,MATCH(SingleSite_QSAR1!$A48,Descriptors!$B$5:$B$53,0))</f>
        <v>0</v>
      </c>
    </row>
    <row r="49" spans="1:30" x14ac:dyDescent="0.3">
      <c r="A49" t="s">
        <v>205</v>
      </c>
      <c r="B49" t="s">
        <v>206</v>
      </c>
      <c r="C49" s="40" t="s">
        <v>65</v>
      </c>
      <c r="D49" t="s">
        <v>207</v>
      </c>
      <c r="E49" t="s">
        <v>416</v>
      </c>
      <c r="G49" s="10">
        <v>8.1990440094623285</v>
      </c>
      <c r="H49" t="s">
        <v>134</v>
      </c>
      <c r="J49" s="10">
        <v>-2.8510890068906436</v>
      </c>
      <c r="L49" s="10">
        <f t="shared" si="12"/>
        <v>-0.35676308287292624</v>
      </c>
      <c r="M49">
        <f t="shared" si="8"/>
        <v>0.4397814604052519</v>
      </c>
      <c r="N49">
        <f t="shared" si="9"/>
        <v>1.8242098711127474E-5</v>
      </c>
      <c r="O49" s="15">
        <f t="shared" si="10"/>
        <v>2.6268622144023562E-2</v>
      </c>
      <c r="P49" t="s">
        <v>134</v>
      </c>
      <c r="R49">
        <f t="shared" si="11"/>
        <v>6.6432369171270738</v>
      </c>
      <c r="S49">
        <f>$S$3*INDEX(Descriptors!I$5:I$53,MATCH(SingleSite_QSAR1!$A49,Descriptors!$B$5:$B$53,0))</f>
        <v>10.9552</v>
      </c>
      <c r="T49">
        <f>$T$3*INDEX(Descriptors!L$5:L$53,MATCH(SingleSite_QSAR1!$A49,Descriptors!$B$5:$B$53,0))</f>
        <v>-0.75987833211479039</v>
      </c>
      <c r="U49">
        <f>$U$3*INDEX(Descriptors!U$5:U$53,MATCH(SingleSite_QSAR1!$A49,Descriptors!$B$5:$B$53,0))</f>
        <v>-4.8421767507581395</v>
      </c>
      <c r="V49">
        <f>$V$3*INDEX(Descriptors!O$5:O$53,MATCH(SingleSite_QSAR1!$A49,Descriptors!$B$5:$B$53,0))</f>
        <v>-14.36816</v>
      </c>
      <c r="W49">
        <f>$W$3*INDEX(Descriptors!X$5:X$53,MATCH(SingleSite_QSAR1!$A49,Descriptors!$B$5:$B$53,0))</f>
        <v>-11.970018</v>
      </c>
      <c r="X49">
        <f>$X$3*INDEX(Descriptors!Y$5:Y$53,MATCH(SingleSite_QSAR1!$A49,Descriptors!$B$5:$B$53,0))</f>
        <v>9.1327499999999997</v>
      </c>
      <c r="Y49">
        <f>$Y$3*INDEX(Descriptors!AA$5:AA$53,MATCH(SingleSite_QSAR1!$A49,Descriptors!$B$5:$B$53,0))</f>
        <v>21.715824000000001</v>
      </c>
      <c r="Z49">
        <f>$Z$3*INDEX(Descriptors!AB$5:AB$53,MATCH(SingleSite_QSAR1!$A49,Descriptors!$B$5:$B$53,0))</f>
        <v>-1.6648239999999999</v>
      </c>
      <c r="AA49">
        <f>$AA$3*INDEX(Descriptors!P$5:P$53,MATCH(SingleSite_QSAR1!$A49,Descriptors!$B$5:$B$53,0))</f>
        <v>2.3469000000000002</v>
      </c>
      <c r="AB49">
        <f>$AB$3*INDEX(Descriptors!Q$5:Q$53,MATCH(SingleSite_QSAR1!$A49,Descriptors!$B$5:$B$53,0))</f>
        <v>-1.56948</v>
      </c>
      <c r="AC49">
        <f>$AC$3*INDEX(Descriptors!R$5:R$53,MATCH(SingleSite_QSAR1!$A49,Descriptors!$B$5:$B$53,0))</f>
        <v>-0.1739</v>
      </c>
      <c r="AD49">
        <f>$AD$3*INDEX(Descriptors!AC$5:AC$53,MATCH(SingleSite_QSAR1!$A49,Descriptors!$B$5:$B$53,0))</f>
        <v>0</v>
      </c>
    </row>
    <row r="50" spans="1:30" x14ac:dyDescent="0.3">
      <c r="A50" t="s">
        <v>205</v>
      </c>
      <c r="B50" t="s">
        <v>206</v>
      </c>
      <c r="C50" s="40" t="s">
        <v>65</v>
      </c>
      <c r="D50" t="s">
        <v>207</v>
      </c>
      <c r="E50" t="s">
        <v>416</v>
      </c>
      <c r="G50" s="10">
        <v>8.4750521896526045</v>
      </c>
      <c r="H50" t="s">
        <v>134</v>
      </c>
      <c r="J50" s="10">
        <v>-2.86546817062169</v>
      </c>
      <c r="L50" s="10">
        <f t="shared" si="12"/>
        <v>-0.35676308287292624</v>
      </c>
      <c r="M50">
        <f t="shared" si="8"/>
        <v>0.4397814604052519</v>
      </c>
      <c r="N50">
        <f t="shared" si="9"/>
        <v>1.8242098711127474E-5</v>
      </c>
      <c r="O50" s="15">
        <f t="shared" si="10"/>
        <v>2.6268622144023562E-2</v>
      </c>
      <c r="P50" t="s">
        <v>134</v>
      </c>
      <c r="R50">
        <f t="shared" si="11"/>
        <v>6.6432369171270738</v>
      </c>
      <c r="S50">
        <f>$S$3*INDEX(Descriptors!I$5:I$53,MATCH(SingleSite_QSAR1!$A50,Descriptors!$B$5:$B$53,0))</f>
        <v>10.9552</v>
      </c>
      <c r="T50">
        <f>$T$3*INDEX(Descriptors!L$5:L$53,MATCH(SingleSite_QSAR1!$A50,Descriptors!$B$5:$B$53,0))</f>
        <v>-0.75987833211479039</v>
      </c>
      <c r="U50">
        <f>$U$3*INDEX(Descriptors!U$5:U$53,MATCH(SingleSite_QSAR1!$A50,Descriptors!$B$5:$B$53,0))</f>
        <v>-4.8421767507581395</v>
      </c>
      <c r="V50">
        <f>$V$3*INDEX(Descriptors!O$5:O$53,MATCH(SingleSite_QSAR1!$A50,Descriptors!$B$5:$B$53,0))</f>
        <v>-14.36816</v>
      </c>
      <c r="W50">
        <f>$W$3*INDEX(Descriptors!X$5:X$53,MATCH(SingleSite_QSAR1!$A50,Descriptors!$B$5:$B$53,0))</f>
        <v>-11.970018</v>
      </c>
      <c r="X50">
        <f>$X$3*INDEX(Descriptors!Y$5:Y$53,MATCH(SingleSite_QSAR1!$A50,Descriptors!$B$5:$B$53,0))</f>
        <v>9.1327499999999997</v>
      </c>
      <c r="Y50">
        <f>$Y$3*INDEX(Descriptors!AA$5:AA$53,MATCH(SingleSite_QSAR1!$A50,Descriptors!$B$5:$B$53,0))</f>
        <v>21.715824000000001</v>
      </c>
      <c r="Z50">
        <f>$Z$3*INDEX(Descriptors!AB$5:AB$53,MATCH(SingleSite_QSAR1!$A50,Descriptors!$B$5:$B$53,0))</f>
        <v>-1.6648239999999999</v>
      </c>
      <c r="AA50">
        <f>$AA$3*INDEX(Descriptors!P$5:P$53,MATCH(SingleSite_QSAR1!$A50,Descriptors!$B$5:$B$53,0))</f>
        <v>2.3469000000000002</v>
      </c>
      <c r="AB50">
        <f>$AB$3*INDEX(Descriptors!Q$5:Q$53,MATCH(SingleSite_QSAR1!$A50,Descriptors!$B$5:$B$53,0))</f>
        <v>-1.56948</v>
      </c>
      <c r="AC50">
        <f>$AC$3*INDEX(Descriptors!R$5:R$53,MATCH(SingleSite_QSAR1!$A50,Descriptors!$B$5:$B$53,0))</f>
        <v>-0.1739</v>
      </c>
      <c r="AD50">
        <f>$AD$3*INDEX(Descriptors!AC$5:AC$53,MATCH(SingleSite_QSAR1!$A50,Descriptors!$B$5:$B$53,0))</f>
        <v>0</v>
      </c>
    </row>
    <row r="51" spans="1:30" x14ac:dyDescent="0.3">
      <c r="A51" t="s">
        <v>208</v>
      </c>
      <c r="B51" t="s">
        <v>209</v>
      </c>
      <c r="C51" s="40" t="s">
        <v>65</v>
      </c>
      <c r="D51" t="s">
        <v>210</v>
      </c>
      <c r="E51" t="s">
        <v>416</v>
      </c>
      <c r="G51" s="10">
        <v>15.281843210974506</v>
      </c>
      <c r="H51" t="s">
        <v>138</v>
      </c>
      <c r="J51" s="10">
        <v>-1.3433502785399227</v>
      </c>
      <c r="L51" s="10">
        <f t="shared" si="12"/>
        <v>-0.36647572389489103</v>
      </c>
      <c r="M51">
        <f t="shared" si="8"/>
        <v>0.43005527210130623</v>
      </c>
      <c r="N51">
        <f t="shared" si="9"/>
        <v>1.8654664487281464E-5</v>
      </c>
      <c r="O51" s="15">
        <f t="shared" si="10"/>
        <v>2.6862716861685308E-2</v>
      </c>
      <c r="P51" t="s">
        <v>134</v>
      </c>
      <c r="R51">
        <f t="shared" si="11"/>
        <v>6.633524276105109</v>
      </c>
      <c r="S51">
        <f>$S$3*INDEX(Descriptors!I$5:I$53,MATCH(SingleSite_QSAR1!$A51,Descriptors!$B$5:$B$53,0))</f>
        <v>10.71904</v>
      </c>
      <c r="T51">
        <f>$T$3*INDEX(Descriptors!L$5:L$53,MATCH(SingleSite_QSAR1!$A51,Descriptors!$B$5:$B$53,0))</f>
        <v>-0.75987833211479039</v>
      </c>
      <c r="U51">
        <f>$U$3*INDEX(Descriptors!U$5:U$53,MATCH(SingleSite_QSAR1!$A51,Descriptors!$B$5:$B$53,0))</f>
        <v>-3.7225273917801052</v>
      </c>
      <c r="V51">
        <f>$V$3*INDEX(Descriptors!O$5:O$53,MATCH(SingleSite_QSAR1!$A51,Descriptors!$B$5:$B$53,0))</f>
        <v>-14.36816</v>
      </c>
      <c r="W51">
        <f>$W$3*INDEX(Descriptors!X$5:X$53,MATCH(SingleSite_QSAR1!$A51,Descriptors!$B$5:$B$53,0))</f>
        <v>-11.322989999999999</v>
      </c>
      <c r="X51">
        <f>$X$3*INDEX(Descriptors!Y$5:Y$53,MATCH(SingleSite_QSAR1!$A51,Descriptors!$B$5:$B$53,0))</f>
        <v>8.275932000000001</v>
      </c>
      <c r="Y51">
        <f>$Y$3*INDEX(Descriptors!AA$5:AA$53,MATCH(SingleSite_QSAR1!$A51,Descriptors!$B$5:$B$53,0))</f>
        <v>21.715824000000001</v>
      </c>
      <c r="Z51">
        <f>$Z$3*INDEX(Descriptors!AB$5:AB$53,MATCH(SingleSite_QSAR1!$A51,Descriptors!$B$5:$B$53,0))</f>
        <v>-1.5382359999999999</v>
      </c>
      <c r="AA51">
        <f>$AA$3*INDEX(Descriptors!P$5:P$53,MATCH(SingleSite_QSAR1!$A51,Descriptors!$B$5:$B$53,0))</f>
        <v>2.3469000000000002</v>
      </c>
      <c r="AB51">
        <f>$AB$3*INDEX(Descriptors!Q$5:Q$53,MATCH(SingleSite_QSAR1!$A51,Descriptors!$B$5:$B$53,0))</f>
        <v>-1.56948</v>
      </c>
      <c r="AC51">
        <f>$AC$3*INDEX(Descriptors!R$5:R$53,MATCH(SingleSite_QSAR1!$A51,Descriptors!$B$5:$B$53,0))</f>
        <v>-0.1739</v>
      </c>
      <c r="AD51">
        <f>$AD$3*INDEX(Descriptors!AC$5:AC$53,MATCH(SingleSite_QSAR1!$A51,Descriptors!$B$5:$B$53,0))</f>
        <v>-0.81</v>
      </c>
    </row>
    <row r="52" spans="1:30" x14ac:dyDescent="0.3">
      <c r="A52" t="s">
        <v>211</v>
      </c>
      <c r="B52" t="s">
        <v>212</v>
      </c>
      <c r="C52" s="40" t="s">
        <v>65</v>
      </c>
      <c r="D52" t="s">
        <v>213</v>
      </c>
      <c r="E52" t="s">
        <v>416</v>
      </c>
      <c r="G52" s="10">
        <v>36.972350473510488</v>
      </c>
      <c r="H52" t="s">
        <v>138</v>
      </c>
      <c r="J52" s="10">
        <v>-1.727051600164343</v>
      </c>
      <c r="L52" s="10">
        <f t="shared" si="12"/>
        <v>-0.97823157538935757</v>
      </c>
      <c r="M52">
        <f t="shared" si="8"/>
        <v>0.1051401094090794</v>
      </c>
      <c r="N52">
        <f t="shared" si="9"/>
        <v>7.6303295261205193E-5</v>
      </c>
      <c r="O52" s="15">
        <f t="shared" si="10"/>
        <v>0.10987674517613548</v>
      </c>
      <c r="P52" t="s">
        <v>134</v>
      </c>
      <c r="R52">
        <f t="shared" si="11"/>
        <v>6.0217684246106424</v>
      </c>
      <c r="S52">
        <f>$S$3*INDEX(Descriptors!I$5:I$53,MATCH(SingleSite_QSAR1!$A52,Descriptors!$B$5:$B$53,0))</f>
        <v>10.9552</v>
      </c>
      <c r="T52">
        <f>$T$3*INDEX(Descriptors!L$5:L$53,MATCH(SingleSite_QSAR1!$A52,Descriptors!$B$5:$B$53,0))</f>
        <v>-0.75987833211479039</v>
      </c>
      <c r="U52">
        <f>$U$3*INDEX(Descriptors!U$5:U$53,MATCH(SingleSite_QSAR1!$A52,Descriptors!$B$5:$B$53,0))</f>
        <v>-4.6141032432745703</v>
      </c>
      <c r="V52">
        <f>$V$3*INDEX(Descriptors!O$5:O$53,MATCH(SingleSite_QSAR1!$A52,Descriptors!$B$5:$B$53,0))</f>
        <v>-14.36816</v>
      </c>
      <c r="W52">
        <f>$W$3*INDEX(Descriptors!X$5:X$53,MATCH(SingleSite_QSAR1!$A52,Descriptors!$B$5:$B$53,0))</f>
        <v>-11.322989999999999</v>
      </c>
      <c r="X52">
        <f>$X$3*INDEX(Descriptors!Y$5:Y$53,MATCH(SingleSite_QSAR1!$A52,Descriptors!$B$5:$B$53,0))</f>
        <v>8.2958580000000008</v>
      </c>
      <c r="Y52">
        <f>$Y$3*INDEX(Descriptors!AA$5:AA$53,MATCH(SingleSite_QSAR1!$A52,Descriptors!$B$5:$B$53,0))</f>
        <v>21.731886000000003</v>
      </c>
      <c r="Z52">
        <f>$Z$3*INDEX(Descriptors!AB$5:AB$53,MATCH(SingleSite_QSAR1!$A52,Descriptors!$B$5:$B$53,0))</f>
        <v>-1.530564</v>
      </c>
      <c r="AA52">
        <f>$AA$3*INDEX(Descriptors!P$5:P$53,MATCH(SingleSite_QSAR1!$A52,Descriptors!$B$5:$B$53,0))</f>
        <v>2.3469000000000002</v>
      </c>
      <c r="AB52">
        <f>$AB$3*INDEX(Descriptors!Q$5:Q$53,MATCH(SingleSite_QSAR1!$A52,Descriptors!$B$5:$B$53,0))</f>
        <v>-1.56948</v>
      </c>
      <c r="AC52">
        <f>$AC$3*INDEX(Descriptors!R$5:R$53,MATCH(SingleSite_QSAR1!$A52,Descriptors!$B$5:$B$53,0))</f>
        <v>-0.1739</v>
      </c>
      <c r="AD52">
        <f>$AD$3*INDEX(Descriptors!AC$5:AC$53,MATCH(SingleSite_QSAR1!$A52,Descriptors!$B$5:$B$53,0))</f>
        <v>-0.81</v>
      </c>
    </row>
    <row r="53" spans="1:30" x14ac:dyDescent="0.3">
      <c r="A53" t="s">
        <v>214</v>
      </c>
      <c r="B53" t="s">
        <v>215</v>
      </c>
      <c r="C53" s="40" t="s">
        <v>65</v>
      </c>
      <c r="D53" t="s">
        <v>216</v>
      </c>
      <c r="E53" t="s">
        <v>416</v>
      </c>
      <c r="G53" s="10">
        <v>49.91569375610792</v>
      </c>
      <c r="H53" t="s">
        <v>138</v>
      </c>
      <c r="J53" s="10"/>
      <c r="M53"/>
      <c r="N53"/>
      <c r="O53" s="15"/>
      <c r="P53"/>
      <c r="R53" t="e">
        <f t="shared" si="11"/>
        <v>#VALUE!</v>
      </c>
      <c r="S53">
        <f>$S$3*INDEX(Descriptors!I$5:I$53,MATCH(SingleSite_QSAR1!$A53,Descriptors!$B$5:$B$53,0))</f>
        <v>10.9552</v>
      </c>
      <c r="T53">
        <f>$T$3*INDEX(Descriptors!L$5:L$53,MATCH(SingleSite_QSAR1!$A53,Descriptors!$B$5:$B$53,0))</f>
        <v>-0.75987833211479039</v>
      </c>
      <c r="U53" t="e">
        <f>$U$3*INDEX(Descriptors!U$5:U$53,MATCH(SingleSite_QSAR1!$A53,Descriptors!$B$5:$B$53,0))</f>
        <v>#VALUE!</v>
      </c>
      <c r="V53">
        <f>$V$3*INDEX(Descriptors!O$5:O$53,MATCH(SingleSite_QSAR1!$A53,Descriptors!$B$5:$B$53,0))</f>
        <v>-14.36816</v>
      </c>
      <c r="W53">
        <f>$W$3*INDEX(Descriptors!X$5:X$53,MATCH(SingleSite_QSAR1!$A53,Descriptors!$B$5:$B$53,0))</f>
        <v>-11.179205999999999</v>
      </c>
      <c r="X53">
        <f>$X$3*INDEX(Descriptors!Y$5:Y$53,MATCH(SingleSite_QSAR1!$A53,Descriptors!$B$5:$B$53,0))</f>
        <v>8.2227960000000007</v>
      </c>
      <c r="Y53">
        <f>$Y$3*INDEX(Descriptors!AA$5:AA$53,MATCH(SingleSite_QSAR1!$A53,Descriptors!$B$5:$B$53,0))</f>
        <v>21.667638</v>
      </c>
      <c r="Z53">
        <f>$Z$3*INDEX(Descriptors!AB$5:AB$53,MATCH(SingleSite_QSAR1!$A53,Descriptors!$B$5:$B$53,0))</f>
        <v>-1.530564</v>
      </c>
      <c r="AA53">
        <f>$AA$3*INDEX(Descriptors!P$5:P$53,MATCH(SingleSite_QSAR1!$A53,Descriptors!$B$5:$B$53,0))</f>
        <v>2.3469000000000002</v>
      </c>
      <c r="AB53">
        <f>$AB$3*INDEX(Descriptors!Q$5:Q$53,MATCH(SingleSite_QSAR1!$A53,Descriptors!$B$5:$B$53,0))</f>
        <v>-1.56948</v>
      </c>
      <c r="AC53">
        <f>$AC$3*INDEX(Descriptors!R$5:R$53,MATCH(SingleSite_QSAR1!$A53,Descriptors!$B$5:$B$53,0))</f>
        <v>-0.1739</v>
      </c>
      <c r="AD53">
        <f>$AD$3*INDEX(Descriptors!AC$5:AC$53,MATCH(SingleSite_QSAR1!$A53,Descriptors!$B$5:$B$53,0))</f>
        <v>-0.81</v>
      </c>
    </row>
    <row r="54" spans="1:30" x14ac:dyDescent="0.3">
      <c r="A54" t="s">
        <v>217</v>
      </c>
      <c r="B54" t="s">
        <v>218</v>
      </c>
      <c r="C54" s="40" t="s">
        <v>65</v>
      </c>
      <c r="D54" t="s">
        <v>219</v>
      </c>
      <c r="E54" t="s">
        <v>416</v>
      </c>
      <c r="G54" s="10">
        <v>1.0503147525782381</v>
      </c>
      <c r="H54" t="s">
        <v>134</v>
      </c>
      <c r="J54" s="10"/>
      <c r="M54"/>
      <c r="N54"/>
      <c r="O54" s="15"/>
      <c r="P54"/>
      <c r="R54" t="e">
        <f t="shared" si="11"/>
        <v>#VALUE!</v>
      </c>
      <c r="S54">
        <f>$S$3*INDEX(Descriptors!I$5:I$53,MATCH(SingleSite_QSAR1!$A54,Descriptors!$B$5:$B$53,0))</f>
        <v>10.9552</v>
      </c>
      <c r="T54">
        <f>$T$3*INDEX(Descriptors!L$5:L$53,MATCH(SingleSite_QSAR1!$A54,Descriptors!$B$5:$B$53,0))</f>
        <v>-0.75987833211479039</v>
      </c>
      <c r="U54" t="e">
        <f>$U$3*INDEX(Descriptors!U$5:U$53,MATCH(SingleSite_QSAR1!$A54,Descriptors!$B$5:$B$53,0))</f>
        <v>#VALUE!</v>
      </c>
      <c r="V54">
        <f>$V$3*INDEX(Descriptors!O$5:O$53,MATCH(SingleSite_QSAR1!$A54,Descriptors!$B$5:$B$53,0))</f>
        <v>-14.36816</v>
      </c>
      <c r="W54">
        <f>$W$3*INDEX(Descriptors!X$5:X$53,MATCH(SingleSite_QSAR1!$A54,Descriptors!$B$5:$B$53,0))</f>
        <v>-11.287044</v>
      </c>
      <c r="X54">
        <f>$X$3*INDEX(Descriptors!Y$5:Y$53,MATCH(SingleSite_QSAR1!$A54,Descriptors!$B$5:$B$53,0))</f>
        <v>8.2560060000000011</v>
      </c>
      <c r="Y54">
        <f>$Y$3*INDEX(Descriptors!AA$5:AA$53,MATCH(SingleSite_QSAR1!$A54,Descriptors!$B$5:$B$53,0))</f>
        <v>21.699762</v>
      </c>
      <c r="Z54">
        <f>$Z$3*INDEX(Descriptors!AB$5:AB$53,MATCH(SingleSite_QSAR1!$A54,Descriptors!$B$5:$B$53,0))</f>
        <v>-1.530564</v>
      </c>
      <c r="AA54">
        <f>$AA$3*INDEX(Descriptors!P$5:P$53,MATCH(SingleSite_QSAR1!$A54,Descriptors!$B$5:$B$53,0))</f>
        <v>2.3469000000000002</v>
      </c>
      <c r="AB54">
        <f>$AB$3*INDEX(Descriptors!Q$5:Q$53,MATCH(SingleSite_QSAR1!$A54,Descriptors!$B$5:$B$53,0))</f>
        <v>-1.56948</v>
      </c>
      <c r="AC54">
        <f>$AC$3*INDEX(Descriptors!R$5:R$53,MATCH(SingleSite_QSAR1!$A54,Descriptors!$B$5:$B$53,0))</f>
        <v>-0.1739</v>
      </c>
      <c r="AD54">
        <f>$AD$3*INDEX(Descriptors!AC$5:AC$53,MATCH(SingleSite_QSAR1!$A54,Descriptors!$B$5:$B$53,0))</f>
        <v>-0.81</v>
      </c>
    </row>
    <row r="55" spans="1:30" x14ac:dyDescent="0.3">
      <c r="A55" t="s">
        <v>220</v>
      </c>
      <c r="B55" t="s">
        <v>221</v>
      </c>
      <c r="C55" s="40" t="s">
        <v>65</v>
      </c>
      <c r="D55" t="s">
        <v>222</v>
      </c>
      <c r="E55" t="s">
        <v>416</v>
      </c>
      <c r="G55" s="10">
        <v>38.042845054468309</v>
      </c>
      <c r="H55" t="s">
        <v>138</v>
      </c>
      <c r="J55" s="10">
        <v>-1.739447527379359</v>
      </c>
      <c r="L55" s="10">
        <f t="shared" si="12"/>
        <v>-0.29080851896624704</v>
      </c>
      <c r="M55">
        <f t="shared" si="8"/>
        <v>0.51190748650585749</v>
      </c>
      <c r="N55">
        <f t="shared" si="9"/>
        <v>1.5671848963952604E-5</v>
      </c>
      <c r="O55" s="15">
        <f t="shared" si="10"/>
        <v>2.2567462508091749E-2</v>
      </c>
      <c r="P55" t="s">
        <v>134</v>
      </c>
      <c r="R55">
        <f t="shared" si="11"/>
        <v>6.709191481033753</v>
      </c>
      <c r="S55">
        <f>$S$3*INDEX(Descriptors!I$5:I$53,MATCH(SingleSite_QSAR1!$A55,Descriptors!$B$5:$B$53,0))</f>
        <v>10.9552</v>
      </c>
      <c r="T55">
        <f>$T$3*INDEX(Descriptors!L$5:L$53,MATCH(SingleSite_QSAR1!$A55,Descriptors!$B$5:$B$53,0))</f>
        <v>-0.75987833211479039</v>
      </c>
      <c r="U55">
        <f>$U$3*INDEX(Descriptors!U$5:U$53,MATCH(SingleSite_QSAR1!$A55,Descriptors!$B$5:$B$53,0))</f>
        <v>-3.9370741868514583</v>
      </c>
      <c r="V55">
        <f>$V$3*INDEX(Descriptors!O$5:O$53,MATCH(SingleSite_QSAR1!$A55,Descriptors!$B$5:$B$53,0))</f>
        <v>-14.36816</v>
      </c>
      <c r="W55">
        <f>$W$3*INDEX(Descriptors!X$5:X$53,MATCH(SingleSite_QSAR1!$A55,Descriptors!$B$5:$B$53,0))</f>
        <v>-11.251097999999999</v>
      </c>
      <c r="X55">
        <f>$X$3*INDEX(Descriptors!Y$5:Y$53,MATCH(SingleSite_QSAR1!$A55,Descriptors!$B$5:$B$53,0))</f>
        <v>8.2626480000000004</v>
      </c>
      <c r="Y55">
        <f>$Y$3*INDEX(Descriptors!AA$5:AA$53,MATCH(SingleSite_QSAR1!$A55,Descriptors!$B$5:$B$53,0))</f>
        <v>21.699762</v>
      </c>
      <c r="Z55">
        <f>$Z$3*INDEX(Descriptors!AB$5:AB$53,MATCH(SingleSite_QSAR1!$A55,Descriptors!$B$5:$B$53,0))</f>
        <v>-1.5267280000000001</v>
      </c>
      <c r="AA55">
        <f>$AA$3*INDEX(Descriptors!P$5:P$53,MATCH(SingleSite_QSAR1!$A55,Descriptors!$B$5:$B$53,0))</f>
        <v>2.3469000000000002</v>
      </c>
      <c r="AB55">
        <f>$AB$3*INDEX(Descriptors!Q$5:Q$53,MATCH(SingleSite_QSAR1!$A55,Descriptors!$B$5:$B$53,0))</f>
        <v>-1.56948</v>
      </c>
      <c r="AC55">
        <f>$AC$3*INDEX(Descriptors!R$5:R$53,MATCH(SingleSite_QSAR1!$A55,Descriptors!$B$5:$B$53,0))</f>
        <v>-0.1739</v>
      </c>
      <c r="AD55">
        <f>$AD$3*INDEX(Descriptors!AC$5:AC$53,MATCH(SingleSite_QSAR1!$A55,Descriptors!$B$5:$B$53,0))</f>
        <v>-0.81</v>
      </c>
    </row>
    <row r="56" spans="1:30" x14ac:dyDescent="0.3">
      <c r="A56" t="s">
        <v>180</v>
      </c>
      <c r="B56" t="s">
        <v>181</v>
      </c>
      <c r="C56" s="38" t="s">
        <v>182</v>
      </c>
      <c r="D56" s="41" t="s">
        <v>183</v>
      </c>
      <c r="E56" t="s">
        <v>417</v>
      </c>
      <c r="G56" s="10">
        <v>1.5791666666666657</v>
      </c>
      <c r="H56" t="s">
        <v>159</v>
      </c>
      <c r="J56" s="10">
        <v>-5.2941162496902212</v>
      </c>
      <c r="L56" s="10">
        <f t="shared" si="12"/>
        <v>-5.3936936423282784</v>
      </c>
      <c r="M56">
        <f t="shared" si="8"/>
        <v>4.0393023077683203E-6</v>
      </c>
      <c r="N56">
        <f t="shared" si="9"/>
        <v>1.9861194336971491</v>
      </c>
      <c r="O56" s="10">
        <f>N56/365</f>
        <v>5.4414231060195863E-3</v>
      </c>
      <c r="P56" s="10" t="s">
        <v>223</v>
      </c>
      <c r="R56">
        <f t="shared" si="11"/>
        <v>1.606306357671722</v>
      </c>
      <c r="S56">
        <f>$S$3*INDEX(Descriptors!I$5:I$53,MATCH(SingleSite_QSAR1!$A56,Descriptors!$B$5:$B$53,0))</f>
        <v>8.8953600000000002</v>
      </c>
      <c r="T56">
        <f>$T$3*INDEX(Descriptors!L$5:L$53,MATCH(SingleSite_QSAR1!$A56,Descriptors!$B$5:$B$53,0))</f>
        <v>-4.4072151418785417</v>
      </c>
      <c r="U56">
        <f>$U$3*INDEX(Descriptors!U$5:U$53,MATCH(SingleSite_QSAR1!$A56,Descriptors!$B$5:$B$53,0))</f>
        <v>-3.8882095004497406</v>
      </c>
      <c r="V56">
        <f>$V$3*INDEX(Descriptors!O$5:O$53,MATCH(SingleSite_QSAR1!$A56,Descriptors!$B$5:$B$53,0))</f>
        <v>-14.439360000000001</v>
      </c>
      <c r="W56">
        <f>$W$3*INDEX(Descriptors!X$5:X$53,MATCH(SingleSite_QSAR1!$A56,Descriptors!$B$5:$B$53,0))</f>
        <v>-10.729880999999999</v>
      </c>
      <c r="X56">
        <f>$X$3*INDEX(Descriptors!Y$5:Y$53,MATCH(SingleSite_QSAR1!$A56,Descriptors!$B$5:$B$53,0))</f>
        <v>8.2294380000000018</v>
      </c>
      <c r="Y56">
        <f>$Y$3*INDEX(Descriptors!AA$5:AA$53,MATCH(SingleSite_QSAR1!$A56,Descriptors!$B$5:$B$53,0))</f>
        <v>21.282150000000001</v>
      </c>
      <c r="Z56">
        <f>$Z$3*INDEX(Descriptors!AB$5:AB$53,MATCH(SingleSite_QSAR1!$A56,Descriptors!$B$5:$B$53,0))</f>
        <v>-1.288896</v>
      </c>
      <c r="AA56">
        <f>$AA$3*INDEX(Descriptors!P$5:P$53,MATCH(SingleSite_QSAR1!$A56,Descriptors!$B$5:$B$53,0))</f>
        <v>-5.8199999999999995E-2</v>
      </c>
      <c r="AB56">
        <f>$AB$3*INDEX(Descriptors!Q$5:Q$53,MATCH(SingleSite_QSAR1!$A56,Descriptors!$B$5:$B$53,0))</f>
        <v>0.48971999999999999</v>
      </c>
      <c r="AC56">
        <f>$AC$3*INDEX(Descriptors!R$5:R$53,MATCH(SingleSite_QSAR1!$A56,Descriptors!$B$5:$B$53,0))</f>
        <v>-0.3196</v>
      </c>
      <c r="AD56">
        <f>$AD$3*INDEX(Descriptors!AC$5:AC$53,MATCH(SingleSite_QSAR1!$A56,Descriptors!$B$5:$B$53,0))</f>
        <v>0</v>
      </c>
    </row>
    <row r="57" spans="1:30" x14ac:dyDescent="0.3">
      <c r="A57" t="s">
        <v>180</v>
      </c>
      <c r="B57" t="s">
        <v>181</v>
      </c>
      <c r="C57" s="38" t="s">
        <v>182</v>
      </c>
      <c r="D57" s="41" t="s">
        <v>183</v>
      </c>
      <c r="E57" t="s">
        <v>417</v>
      </c>
      <c r="G57" s="10">
        <v>8.9161285579985741</v>
      </c>
      <c r="H57" t="s">
        <v>159</v>
      </c>
      <c r="J57" s="10">
        <v>-6.0458646032010028</v>
      </c>
      <c r="L57" s="10">
        <f t="shared" si="12"/>
        <v>-5.3936936423282784</v>
      </c>
      <c r="M57">
        <f t="shared" si="8"/>
        <v>4.0393023077683203E-6</v>
      </c>
      <c r="N57">
        <f t="shared" si="9"/>
        <v>1.9861194336971491</v>
      </c>
      <c r="O57" s="10">
        <f t="shared" ref="O57:O64" si="13">N57/365</f>
        <v>5.4414231060195863E-3</v>
      </c>
      <c r="P57" s="10" t="s">
        <v>223</v>
      </c>
      <c r="R57">
        <f t="shared" si="11"/>
        <v>1.606306357671722</v>
      </c>
      <c r="S57">
        <f>$S$3*INDEX(Descriptors!I$5:I$53,MATCH(SingleSite_QSAR1!$A57,Descriptors!$B$5:$B$53,0))</f>
        <v>8.8953600000000002</v>
      </c>
      <c r="T57">
        <f>$T$3*INDEX(Descriptors!L$5:L$53,MATCH(SingleSite_QSAR1!$A57,Descriptors!$B$5:$B$53,0))</f>
        <v>-4.4072151418785417</v>
      </c>
      <c r="U57">
        <f>$U$3*INDEX(Descriptors!U$5:U$53,MATCH(SingleSite_QSAR1!$A57,Descriptors!$B$5:$B$53,0))</f>
        <v>-3.8882095004497406</v>
      </c>
      <c r="V57">
        <f>$V$3*INDEX(Descriptors!O$5:O$53,MATCH(SingleSite_QSAR1!$A57,Descriptors!$B$5:$B$53,0))</f>
        <v>-14.439360000000001</v>
      </c>
      <c r="W57">
        <f>$W$3*INDEX(Descriptors!X$5:X$53,MATCH(SingleSite_QSAR1!$A57,Descriptors!$B$5:$B$53,0))</f>
        <v>-10.729880999999999</v>
      </c>
      <c r="X57">
        <f>$X$3*INDEX(Descriptors!Y$5:Y$53,MATCH(SingleSite_QSAR1!$A57,Descriptors!$B$5:$B$53,0))</f>
        <v>8.2294380000000018</v>
      </c>
      <c r="Y57">
        <f>$Y$3*INDEX(Descriptors!AA$5:AA$53,MATCH(SingleSite_QSAR1!$A57,Descriptors!$B$5:$B$53,0))</f>
        <v>21.282150000000001</v>
      </c>
      <c r="Z57">
        <f>$Z$3*INDEX(Descriptors!AB$5:AB$53,MATCH(SingleSite_QSAR1!$A57,Descriptors!$B$5:$B$53,0))</f>
        <v>-1.288896</v>
      </c>
      <c r="AA57">
        <f>$AA$3*INDEX(Descriptors!P$5:P$53,MATCH(SingleSite_QSAR1!$A57,Descriptors!$B$5:$B$53,0))</f>
        <v>-5.8199999999999995E-2</v>
      </c>
      <c r="AB57">
        <f>$AB$3*INDEX(Descriptors!Q$5:Q$53,MATCH(SingleSite_QSAR1!$A57,Descriptors!$B$5:$B$53,0))</f>
        <v>0.48971999999999999</v>
      </c>
      <c r="AC57">
        <f>$AC$3*INDEX(Descriptors!R$5:R$53,MATCH(SingleSite_QSAR1!$A57,Descriptors!$B$5:$B$53,0))</f>
        <v>-0.3196</v>
      </c>
      <c r="AD57">
        <f>$AD$3*INDEX(Descriptors!AC$5:AC$53,MATCH(SingleSite_QSAR1!$A57,Descriptors!$B$5:$B$53,0))</f>
        <v>0</v>
      </c>
    </row>
    <row r="58" spans="1:30" x14ac:dyDescent="0.3">
      <c r="A58" t="s">
        <v>224</v>
      </c>
      <c r="B58" t="s">
        <v>225</v>
      </c>
      <c r="C58" t="s">
        <v>226</v>
      </c>
      <c r="D58" s="41" t="s">
        <v>227</v>
      </c>
      <c r="E58" t="s">
        <v>417</v>
      </c>
      <c r="G58" s="10">
        <v>10.390045537796521</v>
      </c>
      <c r="H58" t="s">
        <v>159</v>
      </c>
      <c r="J58" s="10">
        <v>-6.1123057324337049</v>
      </c>
      <c r="L58" s="10">
        <f t="shared" si="12"/>
        <v>-6.1821413869864683</v>
      </c>
      <c r="M58">
        <f t="shared" si="8"/>
        <v>6.5744376803265439E-7</v>
      </c>
      <c r="N58">
        <f t="shared" si="9"/>
        <v>12.20262051618981</v>
      </c>
      <c r="O58" s="10">
        <f t="shared" si="13"/>
        <v>3.3431837030657018E-2</v>
      </c>
      <c r="P58" s="10" t="s">
        <v>223</v>
      </c>
      <c r="R58">
        <f t="shared" si="11"/>
        <v>0.81785861301353169</v>
      </c>
      <c r="S58">
        <f>$S$3*INDEX(Descriptors!I$5:I$53,MATCH(SingleSite_QSAR1!$A58,Descriptors!$B$5:$B$53,0))</f>
        <v>8.96096</v>
      </c>
      <c r="T58">
        <f>$T$3*INDEX(Descriptors!L$5:L$53,MATCH(SingleSite_QSAR1!$A58,Descriptors!$B$5:$B$53,0))</f>
        <v>-5.054958886536733</v>
      </c>
      <c r="U58">
        <f>$U$3*INDEX(Descriptors!U$5:U$53,MATCH(SingleSite_QSAR1!$A58,Descriptors!$B$5:$B$53,0))</f>
        <v>-3.8882095004497406</v>
      </c>
      <c r="V58">
        <f>$V$3*INDEX(Descriptors!O$5:O$53,MATCH(SingleSite_QSAR1!$A58,Descriptors!$B$5:$B$53,0))</f>
        <v>-15.1656</v>
      </c>
      <c r="W58">
        <f>$W$3*INDEX(Descriptors!X$5:X$53,MATCH(SingleSite_QSAR1!$A58,Descriptors!$B$5:$B$53,0))</f>
        <v>-10.837719</v>
      </c>
      <c r="X58">
        <f>$X$3*INDEX(Descriptors!Y$5:Y$53,MATCH(SingleSite_QSAR1!$A58,Descriptors!$B$5:$B$53,0))</f>
        <v>8.2294380000000018</v>
      </c>
      <c r="Y58">
        <f>$Y$3*INDEX(Descriptors!AA$5:AA$53,MATCH(SingleSite_QSAR1!$A58,Descriptors!$B$5:$B$53,0))</f>
        <v>21.876444000000003</v>
      </c>
      <c r="Z58">
        <f>$Z$3*INDEX(Descriptors!AB$5:AB$53,MATCH(SingleSite_QSAR1!$A58,Descriptors!$B$5:$B$53,0))</f>
        <v>-1.288896</v>
      </c>
      <c r="AA58">
        <f>$AA$3*INDEX(Descriptors!P$5:P$53,MATCH(SingleSite_QSAR1!$A58,Descriptors!$B$5:$B$53,0))</f>
        <v>-7.4999999999999997E-2</v>
      </c>
      <c r="AB58">
        <f>$AB$3*INDEX(Descriptors!Q$5:Q$53,MATCH(SingleSite_QSAR1!$A58,Descriptors!$B$5:$B$53,0))</f>
        <v>0.44506000000000001</v>
      </c>
      <c r="AC58">
        <f>$AC$3*INDEX(Descriptors!R$5:R$53,MATCH(SingleSite_QSAR1!$A58,Descriptors!$B$5:$B$53,0))</f>
        <v>-0.22466</v>
      </c>
      <c r="AD58">
        <f>$AD$3*INDEX(Descriptors!AC$5:AC$53,MATCH(SingleSite_QSAR1!$A58,Descriptors!$B$5:$B$53,0))</f>
        <v>0</v>
      </c>
    </row>
    <row r="59" spans="1:30" x14ac:dyDescent="0.3">
      <c r="A59" t="s">
        <v>184</v>
      </c>
      <c r="B59" t="s">
        <v>185</v>
      </c>
      <c r="C59" s="38" t="s">
        <v>182</v>
      </c>
      <c r="D59" t="s">
        <v>186</v>
      </c>
      <c r="E59" t="s">
        <v>417</v>
      </c>
      <c r="G59" s="10">
        <v>8.9682521524474055</v>
      </c>
      <c r="H59" t="s">
        <v>159</v>
      </c>
      <c r="J59" s="10">
        <v>-6.0483960918677964</v>
      </c>
      <c r="L59" s="10">
        <f t="shared" si="12"/>
        <v>-5.4366138943451521</v>
      </c>
      <c r="M59">
        <f t="shared" si="8"/>
        <v>3.6591996494283136E-6</v>
      </c>
      <c r="N59">
        <f t="shared" si="9"/>
        <v>2.1924293781810418</v>
      </c>
      <c r="O59" s="10">
        <f t="shared" si="13"/>
        <v>6.0066558306329908E-3</v>
      </c>
      <c r="P59" s="10" t="s">
        <v>223</v>
      </c>
      <c r="R59">
        <f t="shared" si="11"/>
        <v>1.5633861056548484</v>
      </c>
      <c r="S59">
        <f>$S$3*INDEX(Descriptors!I$5:I$53,MATCH(SingleSite_QSAR1!$A59,Descriptors!$B$5:$B$53,0))</f>
        <v>8.8953600000000002</v>
      </c>
      <c r="T59">
        <f>$T$3*INDEX(Descriptors!L$5:L$53,MATCH(SingleSite_QSAR1!$A59,Descriptors!$B$5:$B$53,0))</f>
        <v>-4.4072151418785417</v>
      </c>
      <c r="U59">
        <f>$U$3*INDEX(Descriptors!U$5:U$53,MATCH(SingleSite_QSAR1!$A59,Descriptors!$B$5:$B$53,0))</f>
        <v>-3.881983752466609</v>
      </c>
      <c r="V59">
        <f>$V$3*INDEX(Descriptors!O$5:O$53,MATCH(SingleSite_QSAR1!$A59,Descriptors!$B$5:$B$53,0))</f>
        <v>-14.439360000000001</v>
      </c>
      <c r="W59">
        <f>$W$3*INDEX(Descriptors!X$5:X$53,MATCH(SingleSite_QSAR1!$A59,Descriptors!$B$5:$B$53,0))</f>
        <v>-10.837719</v>
      </c>
      <c r="X59">
        <f>$X$3*INDEX(Descriptors!Y$5:Y$53,MATCH(SingleSite_QSAR1!$A59,Descriptors!$B$5:$B$53,0))</f>
        <v>8.2560060000000011</v>
      </c>
      <c r="Y59">
        <f>$Y$3*INDEX(Descriptors!AA$5:AA$53,MATCH(SingleSite_QSAR1!$A59,Descriptors!$B$5:$B$53,0))</f>
        <v>21.314274000000001</v>
      </c>
      <c r="Z59">
        <f>$Z$3*INDEX(Descriptors!AB$5:AB$53,MATCH(SingleSite_QSAR1!$A59,Descriptors!$B$5:$B$53,0))</f>
        <v>-1.288896</v>
      </c>
      <c r="AA59">
        <f>$AA$3*INDEX(Descriptors!P$5:P$53,MATCH(SingleSite_QSAR1!$A59,Descriptors!$B$5:$B$53,0))</f>
        <v>-5.8199999999999995E-2</v>
      </c>
      <c r="AB59">
        <f>$AB$3*INDEX(Descriptors!Q$5:Q$53,MATCH(SingleSite_QSAR1!$A59,Descriptors!$B$5:$B$53,0))</f>
        <v>0.48971999999999999</v>
      </c>
      <c r="AC59">
        <f>$AC$3*INDEX(Descriptors!R$5:R$53,MATCH(SingleSite_QSAR1!$A59,Descriptors!$B$5:$B$53,0))</f>
        <v>-0.3196</v>
      </c>
      <c r="AD59">
        <f>$AD$3*INDEX(Descriptors!AC$5:AC$53,MATCH(SingleSite_QSAR1!$A59,Descriptors!$B$5:$B$53,0))</f>
        <v>0</v>
      </c>
    </row>
    <row r="60" spans="1:30" x14ac:dyDescent="0.3">
      <c r="A60" t="s">
        <v>184</v>
      </c>
      <c r="B60" t="s">
        <v>185</v>
      </c>
      <c r="C60" s="38" t="s">
        <v>182</v>
      </c>
      <c r="D60" t="s">
        <v>186</v>
      </c>
      <c r="E60" t="s">
        <v>417</v>
      </c>
      <c r="G60" s="10">
        <v>9.9654909090892172</v>
      </c>
      <c r="H60" t="s">
        <v>159</v>
      </c>
      <c r="J60" s="10">
        <v>-6.0941869787359195</v>
      </c>
      <c r="L60" s="10">
        <f t="shared" si="12"/>
        <v>-5.4366138943451521</v>
      </c>
      <c r="M60">
        <f t="shared" si="8"/>
        <v>3.6591996494283136E-6</v>
      </c>
      <c r="N60">
        <f t="shared" si="9"/>
        <v>2.1924293781810418</v>
      </c>
      <c r="O60" s="10">
        <f t="shared" si="13"/>
        <v>6.0066558306329908E-3</v>
      </c>
      <c r="P60" s="10" t="s">
        <v>223</v>
      </c>
      <c r="R60">
        <f t="shared" si="11"/>
        <v>1.5633861056548484</v>
      </c>
      <c r="S60">
        <f>$S$3*INDEX(Descriptors!I$5:I$53,MATCH(SingleSite_QSAR1!$A60,Descriptors!$B$5:$B$53,0))</f>
        <v>8.8953600000000002</v>
      </c>
      <c r="T60">
        <f>$T$3*INDEX(Descriptors!L$5:L$53,MATCH(SingleSite_QSAR1!$A60,Descriptors!$B$5:$B$53,0))</f>
        <v>-4.4072151418785417</v>
      </c>
      <c r="U60">
        <f>$U$3*INDEX(Descriptors!U$5:U$53,MATCH(SingleSite_QSAR1!$A60,Descriptors!$B$5:$B$53,0))</f>
        <v>-3.881983752466609</v>
      </c>
      <c r="V60">
        <f>$V$3*INDEX(Descriptors!O$5:O$53,MATCH(SingleSite_QSAR1!$A60,Descriptors!$B$5:$B$53,0))</f>
        <v>-14.439360000000001</v>
      </c>
      <c r="W60">
        <f>$W$3*INDEX(Descriptors!X$5:X$53,MATCH(SingleSite_QSAR1!$A60,Descriptors!$B$5:$B$53,0))</f>
        <v>-10.837719</v>
      </c>
      <c r="X60">
        <f>$X$3*INDEX(Descriptors!Y$5:Y$53,MATCH(SingleSite_QSAR1!$A60,Descriptors!$B$5:$B$53,0))</f>
        <v>8.2560060000000011</v>
      </c>
      <c r="Y60">
        <f>$Y$3*INDEX(Descriptors!AA$5:AA$53,MATCH(SingleSite_QSAR1!$A60,Descriptors!$B$5:$B$53,0))</f>
        <v>21.314274000000001</v>
      </c>
      <c r="Z60">
        <f>$Z$3*INDEX(Descriptors!AB$5:AB$53,MATCH(SingleSite_QSAR1!$A60,Descriptors!$B$5:$B$53,0))</f>
        <v>-1.288896</v>
      </c>
      <c r="AA60">
        <f>$AA$3*INDEX(Descriptors!P$5:P$53,MATCH(SingleSite_QSAR1!$A60,Descriptors!$B$5:$B$53,0))</f>
        <v>-5.8199999999999995E-2</v>
      </c>
      <c r="AB60">
        <f>$AB$3*INDEX(Descriptors!Q$5:Q$53,MATCH(SingleSite_QSAR1!$A60,Descriptors!$B$5:$B$53,0))</f>
        <v>0.48971999999999999</v>
      </c>
      <c r="AC60">
        <f>$AC$3*INDEX(Descriptors!R$5:R$53,MATCH(SingleSite_QSAR1!$A60,Descriptors!$B$5:$B$53,0))</f>
        <v>-0.3196</v>
      </c>
      <c r="AD60">
        <f>$AD$3*INDEX(Descriptors!AC$5:AC$53,MATCH(SingleSite_QSAR1!$A60,Descriptors!$B$5:$B$53,0))</f>
        <v>0</v>
      </c>
    </row>
    <row r="61" spans="1:30" x14ac:dyDescent="0.3">
      <c r="A61" t="s">
        <v>187</v>
      </c>
      <c r="B61" t="s">
        <v>188</v>
      </c>
      <c r="C61" s="38" t="s">
        <v>182</v>
      </c>
      <c r="D61" t="s">
        <v>189</v>
      </c>
      <c r="E61" t="s">
        <v>417</v>
      </c>
      <c r="G61" s="10">
        <v>80.801277641263951</v>
      </c>
      <c r="H61" t="s">
        <v>159</v>
      </c>
      <c r="J61" s="10">
        <v>-7.0031065093885871</v>
      </c>
      <c r="L61" s="10">
        <f t="shared" si="12"/>
        <v>-5.4994507533365331</v>
      </c>
      <c r="M61">
        <f t="shared" si="8"/>
        <v>3.166279482176874E-6</v>
      </c>
      <c r="N61">
        <f t="shared" si="9"/>
        <v>2.5337424751022817</v>
      </c>
      <c r="O61" s="10">
        <f t="shared" si="13"/>
        <v>6.9417602057596757E-3</v>
      </c>
      <c r="P61" s="10" t="s">
        <v>223</v>
      </c>
      <c r="R61">
        <f t="shared" si="11"/>
        <v>1.5005492466634669</v>
      </c>
      <c r="S61">
        <f>$S$3*INDEX(Descriptors!I$5:I$53,MATCH(SingleSite_QSAR1!$A61,Descriptors!$B$5:$B$53,0))</f>
        <v>8.8953600000000002</v>
      </c>
      <c r="T61">
        <f>$T$3*INDEX(Descriptors!L$5:L$53,MATCH(SingleSite_QSAR1!$A61,Descriptors!$B$5:$B$53,0))</f>
        <v>-4.4072151418785417</v>
      </c>
      <c r="U61">
        <f>$U$3*INDEX(Descriptors!U$5:U$53,MATCH(SingleSite_QSAR1!$A61,Descriptors!$B$5:$B$53,0))</f>
        <v>-3.936309611457995</v>
      </c>
      <c r="V61">
        <f>$V$3*INDEX(Descriptors!O$5:O$53,MATCH(SingleSite_QSAR1!$A61,Descriptors!$B$5:$B$53,0))</f>
        <v>-14.439360000000001</v>
      </c>
      <c r="W61">
        <f>$W$3*INDEX(Descriptors!X$5:X$53,MATCH(SingleSite_QSAR1!$A61,Descriptors!$B$5:$B$53,0))</f>
        <v>-10.891637999999999</v>
      </c>
      <c r="X61">
        <f>$X$3*INDEX(Descriptors!Y$5:Y$53,MATCH(SingleSite_QSAR1!$A61,Descriptors!$B$5:$B$53,0))</f>
        <v>8.2692900000000016</v>
      </c>
      <c r="Y61">
        <f>$Y$3*INDEX(Descriptors!AA$5:AA$53,MATCH(SingleSite_QSAR1!$A61,Descriptors!$B$5:$B$53,0))</f>
        <v>21.346398000000001</v>
      </c>
      <c r="Z61">
        <f>$Z$3*INDEX(Descriptors!AB$5:AB$53,MATCH(SingleSite_QSAR1!$A61,Descriptors!$B$5:$B$53,0))</f>
        <v>-1.288896</v>
      </c>
      <c r="AA61">
        <f>$AA$3*INDEX(Descriptors!P$5:P$53,MATCH(SingleSite_QSAR1!$A61,Descriptors!$B$5:$B$53,0))</f>
        <v>-5.8199999999999995E-2</v>
      </c>
      <c r="AB61">
        <f>$AB$3*INDEX(Descriptors!Q$5:Q$53,MATCH(SingleSite_QSAR1!$A61,Descriptors!$B$5:$B$53,0))</f>
        <v>0.48971999999999999</v>
      </c>
      <c r="AC61">
        <f>$AC$3*INDEX(Descriptors!R$5:R$53,MATCH(SingleSite_QSAR1!$A61,Descriptors!$B$5:$B$53,0))</f>
        <v>-0.3196</v>
      </c>
      <c r="AD61">
        <f>$AD$3*INDEX(Descriptors!AC$5:AC$53,MATCH(SingleSite_QSAR1!$A61,Descriptors!$B$5:$B$53,0))</f>
        <v>0</v>
      </c>
    </row>
    <row r="62" spans="1:30" x14ac:dyDescent="0.3">
      <c r="A62" s="2" t="s">
        <v>368</v>
      </c>
      <c r="B62" t="s">
        <v>190</v>
      </c>
      <c r="C62" s="38" t="s">
        <v>191</v>
      </c>
      <c r="D62" t="s">
        <v>192</v>
      </c>
      <c r="E62" t="s">
        <v>418</v>
      </c>
      <c r="G62" s="10">
        <v>143.59899304814076</v>
      </c>
      <c r="H62" t="s">
        <v>159</v>
      </c>
      <c r="J62" s="10">
        <v>-7.2528396759697769</v>
      </c>
      <c r="L62" s="10">
        <f t="shared" si="12"/>
        <v>-3.9330190303875305</v>
      </c>
      <c r="M62">
        <f t="shared" si="8"/>
        <v>1.1667584896494442E-4</v>
      </c>
      <c r="N62">
        <f t="shared" si="9"/>
        <v>6.8759189525561523E-2</v>
      </c>
      <c r="O62" s="10">
        <f t="shared" si="13"/>
        <v>1.8838134116592198E-4</v>
      </c>
      <c r="P62" s="10" t="s">
        <v>223</v>
      </c>
      <c r="R62">
        <f t="shared" si="11"/>
        <v>3.0669809696124695</v>
      </c>
      <c r="S62">
        <f>$S$3*INDEX(Descriptors!I$5:I$53,MATCH(SingleSite_QSAR1!$A62,Descriptors!$B$5:$B$53,0))</f>
        <v>8.8953600000000002</v>
      </c>
      <c r="T62">
        <f>$T$3*INDEX(Descriptors!L$5:L$53,MATCH(SingleSite_QSAR1!$A62,Descriptors!$B$5:$B$53,0))</f>
        <v>-4.4072151418785417</v>
      </c>
      <c r="U62">
        <f>$U$3*INDEX(Descriptors!U$5:U$53,MATCH(SingleSite_QSAR1!$A62,Descriptors!$B$5:$B$53,0))</f>
        <v>-2.4636908885089932</v>
      </c>
      <c r="V62">
        <f>$V$3*INDEX(Descriptors!O$5:O$53,MATCH(SingleSite_QSAR1!$A62,Descriptors!$B$5:$B$53,0))</f>
        <v>-14.439360000000001</v>
      </c>
      <c r="W62">
        <f>$W$3*INDEX(Descriptors!X$5:X$53,MATCH(SingleSite_QSAR1!$A62,Descriptors!$B$5:$B$53,0))</f>
        <v>-10.873664999999999</v>
      </c>
      <c r="X62">
        <f>$X$3*INDEX(Descriptors!Y$5:Y$53,MATCH(SingleSite_QSAR1!$A62,Descriptors!$B$5:$B$53,0))</f>
        <v>8.3290680000000012</v>
      </c>
      <c r="Y62">
        <f>$Y$3*INDEX(Descriptors!AA$5:AA$53,MATCH(SingleSite_QSAR1!$A62,Descriptors!$B$5:$B$53,0))</f>
        <v>21.362460000000002</v>
      </c>
      <c r="Z62">
        <f>$Z$3*INDEX(Descriptors!AB$5:AB$53,MATCH(SingleSite_QSAR1!$A62,Descriptors!$B$5:$B$53,0))</f>
        <v>-1.288896</v>
      </c>
      <c r="AA62">
        <f>$AA$3*INDEX(Descriptors!P$5:P$53,MATCH(SingleSite_QSAR1!$A62,Descriptors!$B$5:$B$53,0))</f>
        <v>-5.8199999999999995E-2</v>
      </c>
      <c r="AB62">
        <f>$AB$3*INDEX(Descriptors!Q$5:Q$53,MATCH(SingleSite_QSAR1!$A62,Descriptors!$B$5:$B$53,0))</f>
        <v>0.48971999999999999</v>
      </c>
      <c r="AC62">
        <f>$AC$3*INDEX(Descriptors!R$5:R$53,MATCH(SingleSite_QSAR1!$A62,Descriptors!$B$5:$B$53,0))</f>
        <v>-0.3196</v>
      </c>
      <c r="AD62">
        <f>$AD$3*INDEX(Descriptors!AC$5:AC$53,MATCH(SingleSite_QSAR1!$A62,Descriptors!$B$5:$B$53,0))</f>
        <v>0</v>
      </c>
    </row>
    <row r="63" spans="1:30" x14ac:dyDescent="0.3">
      <c r="A63" t="s">
        <v>193</v>
      </c>
      <c r="B63" t="s">
        <v>194</v>
      </c>
      <c r="C63" s="38" t="s">
        <v>191</v>
      </c>
      <c r="D63" t="s">
        <v>195</v>
      </c>
      <c r="E63" t="s">
        <v>418</v>
      </c>
      <c r="G63" s="10">
        <v>64.391250619466987</v>
      </c>
      <c r="H63" t="s">
        <v>159</v>
      </c>
      <c r="J63" s="10">
        <v>-6.9045151415601858</v>
      </c>
      <c r="L63" s="10">
        <f t="shared" si="12"/>
        <v>-4.057965492798715</v>
      </c>
      <c r="M63">
        <f t="shared" si="8"/>
        <v>8.7505330049670845E-5</v>
      </c>
      <c r="N63">
        <f t="shared" si="9"/>
        <v>9.1680550287423113E-2</v>
      </c>
      <c r="O63" s="10">
        <f t="shared" si="13"/>
        <v>2.5117958982855647E-4</v>
      </c>
      <c r="P63" s="10" t="s">
        <v>223</v>
      </c>
      <c r="R63">
        <f t="shared" si="11"/>
        <v>2.942034507201285</v>
      </c>
      <c r="S63">
        <f>$S$3*INDEX(Descriptors!I$5:I$53,MATCH(SingleSite_QSAR1!$A63,Descriptors!$B$5:$B$53,0))</f>
        <v>8.8953600000000002</v>
      </c>
      <c r="T63">
        <f>$T$3*INDEX(Descriptors!L$5:L$53,MATCH(SingleSite_QSAR1!$A63,Descriptors!$B$5:$B$53,0))</f>
        <v>-4.4072151418785417</v>
      </c>
      <c r="U63">
        <f>$U$3*INDEX(Descriptors!U$5:U$53,MATCH(SingleSite_QSAR1!$A63,Descriptors!$B$5:$B$53,0))</f>
        <v>-2.459088350920176</v>
      </c>
      <c r="V63">
        <f>$V$3*INDEX(Descriptors!O$5:O$53,MATCH(SingleSite_QSAR1!$A63,Descriptors!$B$5:$B$53,0))</f>
        <v>-14.439360000000001</v>
      </c>
      <c r="W63">
        <f>$W$3*INDEX(Descriptors!X$5:X$53,MATCH(SingleSite_QSAR1!$A63,Descriptors!$B$5:$B$53,0))</f>
        <v>-11.107313999999999</v>
      </c>
      <c r="X63">
        <f>$X$3*INDEX(Descriptors!Y$5:Y$53,MATCH(SingleSite_QSAR1!$A63,Descriptors!$B$5:$B$53,0))</f>
        <v>8.368920000000001</v>
      </c>
      <c r="Y63">
        <f>$Y$3*INDEX(Descriptors!AA$5:AA$53,MATCH(SingleSite_QSAR1!$A63,Descriptors!$B$5:$B$53,0))</f>
        <v>21.426708000000001</v>
      </c>
      <c r="Z63">
        <f>$Z$3*INDEX(Descriptors!AB$5:AB$53,MATCH(SingleSite_QSAR1!$A63,Descriptors!$B$5:$B$53,0))</f>
        <v>-1.288896</v>
      </c>
      <c r="AA63">
        <f>$AA$3*INDEX(Descriptors!P$5:P$53,MATCH(SingleSite_QSAR1!$A63,Descriptors!$B$5:$B$53,0))</f>
        <v>-5.8199999999999995E-2</v>
      </c>
      <c r="AB63">
        <f>$AB$3*INDEX(Descriptors!Q$5:Q$53,MATCH(SingleSite_QSAR1!$A63,Descriptors!$B$5:$B$53,0))</f>
        <v>0.48971999999999999</v>
      </c>
      <c r="AC63">
        <f>$AC$3*INDEX(Descriptors!R$5:R$53,MATCH(SingleSite_QSAR1!$A63,Descriptors!$B$5:$B$53,0))</f>
        <v>-0.3196</v>
      </c>
      <c r="AD63">
        <f>$AD$3*INDEX(Descriptors!AC$5:AC$53,MATCH(SingleSite_QSAR1!$A63,Descriptors!$B$5:$B$53,0))</f>
        <v>0</v>
      </c>
    </row>
    <row r="64" spans="1:30" x14ac:dyDescent="0.3">
      <c r="A64" t="s">
        <v>328</v>
      </c>
      <c r="B64" t="s">
        <v>228</v>
      </c>
      <c r="C64" s="38" t="s">
        <v>191</v>
      </c>
      <c r="D64" t="s">
        <v>229</v>
      </c>
      <c r="E64" t="s">
        <v>418</v>
      </c>
      <c r="G64" s="10">
        <v>35.000000000000014</v>
      </c>
      <c r="H64" t="s">
        <v>159</v>
      </c>
      <c r="J64" s="10">
        <v>-6.6397563257840311</v>
      </c>
      <c r="L64" s="10">
        <f t="shared" si="12"/>
        <v>-3.7660920358266221</v>
      </c>
      <c r="M64">
        <f t="shared" si="8"/>
        <v>1.7135941236076191E-4</v>
      </c>
      <c r="N64">
        <f t="shared" si="9"/>
        <v>4.6817018694873945E-2</v>
      </c>
      <c r="O64" s="10">
        <f t="shared" si="13"/>
        <v>1.2826580464349026E-4</v>
      </c>
      <c r="P64" s="10" t="s">
        <v>223</v>
      </c>
      <c r="R64">
        <f t="shared" si="11"/>
        <v>3.2339079641733779</v>
      </c>
      <c r="S64">
        <f>$S$3*INDEX(Descriptors!I$5:I$53,MATCH(SingleSite_QSAR1!$A64,Descriptors!$B$5:$B$53,0))</f>
        <v>8.8953600000000002</v>
      </c>
      <c r="T64">
        <f>$T$3*INDEX(Descriptors!L$5:L$53,MATCH(SingleSite_QSAR1!$A64,Descriptors!$B$5:$B$53,0))</f>
        <v>-4.4072151418785417</v>
      </c>
      <c r="U64">
        <f>$U$3*INDEX(Descriptors!U$5:U$53,MATCH(SingleSite_QSAR1!$A64,Descriptors!$B$5:$B$53,0))</f>
        <v>-2.1606988939480849</v>
      </c>
      <c r="V64">
        <f>$V$3*INDEX(Descriptors!O$5:O$53,MATCH(SingleSite_QSAR1!$A64,Descriptors!$B$5:$B$53,0))</f>
        <v>-14.439360000000001</v>
      </c>
      <c r="W64">
        <f>$W$3*INDEX(Descriptors!X$5:X$53,MATCH(SingleSite_QSAR1!$A64,Descriptors!$B$5:$B$53,0))</f>
        <v>-11.215152</v>
      </c>
      <c r="X64">
        <f>$X$3*INDEX(Descriptors!Y$5:Y$53,MATCH(SingleSite_QSAR1!$A64,Descriptors!$B$5:$B$53,0))</f>
        <v>8.4220560000000013</v>
      </c>
      <c r="Y64">
        <f>$Y$3*INDEX(Descriptors!AA$5:AA$53,MATCH(SingleSite_QSAR1!$A64,Descriptors!$B$5:$B$53,0))</f>
        <v>21.474894000000003</v>
      </c>
      <c r="Z64">
        <f>$Z$3*INDEX(Descriptors!AB$5:AB$53,MATCH(SingleSite_QSAR1!$A64,Descriptors!$B$5:$B$53,0))</f>
        <v>-1.288896</v>
      </c>
      <c r="AA64">
        <f>$AA$3*INDEX(Descriptors!P$5:P$53,MATCH(SingleSite_QSAR1!$A64,Descriptors!$B$5:$B$53,0))</f>
        <v>-5.8199999999999995E-2</v>
      </c>
      <c r="AB64">
        <f>$AB$3*INDEX(Descriptors!Q$5:Q$53,MATCH(SingleSite_QSAR1!$A64,Descriptors!$B$5:$B$53,0))</f>
        <v>0.48971999999999999</v>
      </c>
      <c r="AC64">
        <f>$AC$3*INDEX(Descriptors!R$5:R$53,MATCH(SingleSite_QSAR1!$A64,Descriptors!$B$5:$B$53,0))</f>
        <v>-0.3196</v>
      </c>
      <c r="AD64">
        <f>$AD$3*INDEX(Descriptors!AC$5:AC$53,MATCH(SingleSite_QSAR1!$A64,Descriptors!$B$5:$B$53,0))</f>
        <v>0</v>
      </c>
    </row>
    <row r="65" spans="1:30" s="2" customFormat="1" x14ac:dyDescent="0.3">
      <c r="A65" s="2" t="s">
        <v>197</v>
      </c>
      <c r="B65" s="2" t="s">
        <v>198</v>
      </c>
      <c r="C65" s="43" t="s">
        <v>65</v>
      </c>
      <c r="D65" s="2" t="s">
        <v>167</v>
      </c>
      <c r="E65" s="4" t="s">
        <v>420</v>
      </c>
      <c r="F65"/>
      <c r="G65" s="10">
        <v>1.4975961139417266</v>
      </c>
      <c r="H65" t="s">
        <v>126</v>
      </c>
      <c r="I65"/>
      <c r="J65" s="10">
        <v>-3.8908717441825154</v>
      </c>
      <c r="L65" s="10">
        <f t="shared" si="12"/>
        <v>0.86392888114298128</v>
      </c>
      <c r="M65">
        <f t="shared" si="8"/>
        <v>7.3101936398240541</v>
      </c>
      <c r="N65">
        <f t="shared" si="9"/>
        <v>1.0974451850812387E-6</v>
      </c>
      <c r="O65" s="10">
        <f t="shared" ref="O65:O66" si="14">N65*86400</f>
        <v>9.4819263991019018E-2</v>
      </c>
      <c r="P65" t="s">
        <v>138</v>
      </c>
      <c r="R65">
        <f t="shared" si="11"/>
        <v>7.8639288811429813</v>
      </c>
      <c r="S65">
        <f>$S$3*INDEX(Descriptors!I$5:I$53,MATCH(SingleSite_QSAR1!$A65,Descriptors!$B$5:$B$53,0))</f>
        <v>10.92896</v>
      </c>
      <c r="T65">
        <f>$T$3*INDEX(Descriptors!L$5:L$53,MATCH(SingleSite_QSAR1!$A65,Descriptors!$B$5:$B$53,0))</f>
        <v>-0.75987833211479039</v>
      </c>
      <c r="U65">
        <f>$U$3*INDEX(Descriptors!U$5:U$53,MATCH(SingleSite_QSAR1!$A65,Descriptors!$B$5:$B$53,0))</f>
        <v>-4.1059377867422295</v>
      </c>
      <c r="V65">
        <f>$V$3*INDEX(Descriptors!O$5:O$53,MATCH(SingleSite_QSAR1!$A65,Descriptors!$B$5:$B$53,0))</f>
        <v>-14.36816</v>
      </c>
      <c r="W65">
        <f>$W$3*INDEX(Descriptors!X$5:X$53,MATCH(SingleSite_QSAR1!$A65,Descriptors!$B$5:$B$53,0))</f>
        <v>-8.2136610000000001</v>
      </c>
      <c r="X65">
        <f>$X$3*INDEX(Descriptors!Y$5:Y$53,MATCH(SingleSite_QSAR1!$A65,Descriptors!$B$5:$B$53,0))</f>
        <v>6.6420000000000003</v>
      </c>
      <c r="Y65">
        <f>$Y$3*INDEX(Descriptors!AA$5:AA$53,MATCH(SingleSite_QSAR1!$A65,Descriptors!$B$5:$B$53,0))</f>
        <v>20.960910000000002</v>
      </c>
      <c r="Z65">
        <f>$Z$3*INDEX(Descriptors!AB$5:AB$53,MATCH(SingleSite_QSAR1!$A65,Descriptors!$B$5:$B$53,0))</f>
        <v>-1.6648239999999999</v>
      </c>
      <c r="AA65">
        <f>$AA$3*INDEX(Descriptors!P$5:P$53,MATCH(SingleSite_QSAR1!$A65,Descriptors!$B$5:$B$53,0))</f>
        <v>2.3469000000000002</v>
      </c>
      <c r="AB65">
        <f>$AB$3*INDEX(Descriptors!Q$5:Q$53,MATCH(SingleSite_QSAR1!$A65,Descriptors!$B$5:$B$53,0))</f>
        <v>-1.56948</v>
      </c>
      <c r="AC65">
        <f>$AC$3*INDEX(Descriptors!R$5:R$53,MATCH(SingleSite_QSAR1!$A65,Descriptors!$B$5:$B$53,0))</f>
        <v>-0.1739</v>
      </c>
      <c r="AD65">
        <f>$AD$3*INDEX(Descriptors!AC$5:AC$53,MATCH(SingleSite_QSAR1!$A65,Descriptors!$B$5:$B$53,0))</f>
        <v>0</v>
      </c>
    </row>
    <row r="66" spans="1:30" x14ac:dyDescent="0.3">
      <c r="A66" t="s">
        <v>199</v>
      </c>
      <c r="B66" t="s">
        <v>200</v>
      </c>
      <c r="C66" s="40" t="s">
        <v>65</v>
      </c>
      <c r="D66" s="50" t="s">
        <v>170</v>
      </c>
      <c r="E66" s="4" t="s">
        <v>420</v>
      </c>
      <c r="G66" s="10">
        <v>4.8056788580189451</v>
      </c>
      <c r="H66" t="s">
        <v>126</v>
      </c>
      <c r="J66" s="10">
        <v>-4.3972317852057898</v>
      </c>
      <c r="L66" s="10">
        <f t="shared" si="12"/>
        <v>-0.11924833159104775</v>
      </c>
      <c r="M66">
        <f t="shared" si="8"/>
        <v>0.75989164313722446</v>
      </c>
      <c r="N66">
        <f t="shared" si="9"/>
        <v>1.0557474719573485E-5</v>
      </c>
      <c r="O66" s="10">
        <f t="shared" si="14"/>
        <v>0.91216581577114908</v>
      </c>
      <c r="P66" t="s">
        <v>138</v>
      </c>
      <c r="R66">
        <f t="shared" si="11"/>
        <v>6.8807516684089522</v>
      </c>
      <c r="S66">
        <f>$S$3*INDEX(Descriptors!I$5:I$53,MATCH(SingleSite_QSAR1!$A66,Descriptors!$B$5:$B$53,0))</f>
        <v>10.942080000000001</v>
      </c>
      <c r="T66">
        <f>$T$3*INDEX(Descriptors!L$5:L$53,MATCH(SingleSite_QSAR1!$A66,Descriptors!$B$5:$B$53,0))</f>
        <v>-0.75987833211479039</v>
      </c>
      <c r="U66">
        <f>$U$3*INDEX(Descriptors!U$5:U$53,MATCH(SingleSite_QSAR1!$A66,Descriptors!$B$5:$B$53,0))</f>
        <v>-4.9133939994762619</v>
      </c>
      <c r="V66">
        <f>$V$3*INDEX(Descriptors!O$5:O$53,MATCH(SingleSite_QSAR1!$A66,Descriptors!$B$5:$B$53,0))</f>
        <v>-14.36816</v>
      </c>
      <c r="W66">
        <f>$W$3*INDEX(Descriptors!X$5:X$53,MATCH(SingleSite_QSAR1!$A66,Descriptors!$B$5:$B$53,0))</f>
        <v>-9.489744</v>
      </c>
      <c r="X66">
        <f>$X$3*INDEX(Descriptors!Y$5:Y$53,MATCH(SingleSite_QSAR1!$A66,Descriptors!$B$5:$B$53,0))</f>
        <v>7.4722500000000007</v>
      </c>
      <c r="Y66">
        <f>$Y$3*INDEX(Descriptors!AA$5:AA$53,MATCH(SingleSite_QSAR1!$A66,Descriptors!$B$5:$B$53,0))</f>
        <v>21.217902000000002</v>
      </c>
      <c r="Z66">
        <f>$Z$3*INDEX(Descriptors!AB$5:AB$53,MATCH(SingleSite_QSAR1!$A66,Descriptors!$B$5:$B$53,0))</f>
        <v>-1.6648239999999999</v>
      </c>
      <c r="AA66">
        <f>$AA$3*INDEX(Descriptors!P$5:P$53,MATCH(SingleSite_QSAR1!$A66,Descriptors!$B$5:$B$53,0))</f>
        <v>2.3469000000000002</v>
      </c>
      <c r="AB66">
        <f>$AB$3*INDEX(Descriptors!Q$5:Q$53,MATCH(SingleSite_QSAR1!$A66,Descriptors!$B$5:$B$53,0))</f>
        <v>-1.56948</v>
      </c>
      <c r="AC66">
        <f>$AC$3*INDEX(Descriptors!R$5:R$53,MATCH(SingleSite_QSAR1!$A66,Descriptors!$B$5:$B$53,0))</f>
        <v>-0.1739</v>
      </c>
      <c r="AD66">
        <f>$AD$3*INDEX(Descriptors!AC$5:AC$53,MATCH(SingleSite_QSAR1!$A66,Descriptors!$B$5:$B$53,0))</f>
        <v>0</v>
      </c>
    </row>
    <row r="67" spans="1:30" x14ac:dyDescent="0.3">
      <c r="A67" t="s">
        <v>230</v>
      </c>
      <c r="B67" t="s">
        <v>203</v>
      </c>
      <c r="C67" s="40" t="s">
        <v>65</v>
      </c>
      <c r="D67" t="s">
        <v>204</v>
      </c>
      <c r="E67" s="4" t="s">
        <v>420</v>
      </c>
      <c r="G67" s="10">
        <v>7.1224769657211633</v>
      </c>
      <c r="H67" t="s">
        <v>126</v>
      </c>
      <c r="J67" s="10">
        <v>-4.5681080931160967</v>
      </c>
      <c r="L67" s="10">
        <f t="shared" si="12"/>
        <v>-0.36049332307344972</v>
      </c>
      <c r="M67">
        <f t="shared" si="8"/>
        <v>0.43602026740797623</v>
      </c>
      <c r="N67">
        <f t="shared" si="9"/>
        <v>1.8399458492441734E-5</v>
      </c>
      <c r="O67" s="15">
        <f t="shared" ref="O67:O73" si="15">N67*24*60</f>
        <v>2.6495220229116094E-2</v>
      </c>
      <c r="P67" t="s">
        <v>134</v>
      </c>
      <c r="R67">
        <f t="shared" si="11"/>
        <v>6.6395066769265503</v>
      </c>
      <c r="S67">
        <f>$S$3*INDEX(Descriptors!I$5:I$53,MATCH(SingleSite_QSAR1!$A67,Descriptors!$B$5:$B$53,0))</f>
        <v>10.942080000000001</v>
      </c>
      <c r="T67">
        <f>$T$3*INDEX(Descriptors!L$5:L$53,MATCH(SingleSite_QSAR1!$A67,Descriptors!$B$5:$B$53,0))</f>
        <v>-0.75987833211479039</v>
      </c>
      <c r="U67">
        <f>$U$3*INDEX(Descriptors!U$5:U$53,MATCH(SingleSite_QSAR1!$A67,Descriptors!$B$5:$B$53,0))</f>
        <v>-5.1874019909586631</v>
      </c>
      <c r="V67">
        <f>$V$3*INDEX(Descriptors!O$5:O$53,MATCH(SingleSite_QSAR1!$A67,Descriptors!$B$5:$B$53,0))</f>
        <v>-14.36816</v>
      </c>
      <c r="W67">
        <f>$W$3*INDEX(Descriptors!X$5:X$53,MATCH(SingleSite_QSAR1!$A67,Descriptors!$B$5:$B$53,0))</f>
        <v>-9.8312310000000007</v>
      </c>
      <c r="X67">
        <f>$X$3*INDEX(Descriptors!Y$5:Y$53,MATCH(SingleSite_QSAR1!$A67,Descriptors!$B$5:$B$53,0))</f>
        <v>7.7180039999999996</v>
      </c>
      <c r="Y67">
        <f>$Y$3*INDEX(Descriptors!AA$5:AA$53,MATCH(SingleSite_QSAR1!$A67,Descriptors!$B$5:$B$53,0))</f>
        <v>21.346398000000001</v>
      </c>
      <c r="Z67">
        <f>$Z$3*INDEX(Descriptors!AB$5:AB$53,MATCH(SingleSite_QSAR1!$A67,Descriptors!$B$5:$B$53,0))</f>
        <v>-1.6648239999999999</v>
      </c>
      <c r="AA67">
        <f>$AA$3*INDEX(Descriptors!P$5:P$53,MATCH(SingleSite_QSAR1!$A67,Descriptors!$B$5:$B$53,0))</f>
        <v>2.3469000000000002</v>
      </c>
      <c r="AB67">
        <f>$AB$3*INDEX(Descriptors!Q$5:Q$53,MATCH(SingleSite_QSAR1!$A67,Descriptors!$B$5:$B$53,0))</f>
        <v>-1.56948</v>
      </c>
      <c r="AC67">
        <f>$AC$3*INDEX(Descriptors!R$5:R$53,MATCH(SingleSite_QSAR1!$A67,Descriptors!$B$5:$B$53,0))</f>
        <v>-0.1739</v>
      </c>
      <c r="AD67">
        <f>$AD$3*INDEX(Descriptors!AC$5:AC$53,MATCH(SingleSite_QSAR1!$A67,Descriptors!$B$5:$B$53,0))</f>
        <v>0</v>
      </c>
    </row>
    <row r="68" spans="1:30" x14ac:dyDescent="0.3">
      <c r="A68" t="s">
        <v>231</v>
      </c>
      <c r="B68" t="s">
        <v>232</v>
      </c>
      <c r="C68" s="40" t="s">
        <v>65</v>
      </c>
      <c r="D68" t="s">
        <v>163</v>
      </c>
      <c r="E68" s="4" t="s">
        <v>420</v>
      </c>
      <c r="G68" s="10">
        <v>8.4051769342979927</v>
      </c>
      <c r="H68" t="s">
        <v>126</v>
      </c>
      <c r="J68" s="10">
        <v>-4.6400238997677743</v>
      </c>
      <c r="L68" s="10">
        <f t="shared" si="12"/>
        <v>-0.24102466457290195</v>
      </c>
      <c r="M68">
        <f t="shared" si="8"/>
        <v>0.5740838577515146</v>
      </c>
      <c r="N68">
        <f t="shared" si="9"/>
        <v>1.3974503382585725E-5</v>
      </c>
      <c r="O68" s="15">
        <f t="shared" si="15"/>
        <v>2.0123284870923446E-2</v>
      </c>
      <c r="P68" t="s">
        <v>134</v>
      </c>
      <c r="R68">
        <f t="shared" si="11"/>
        <v>6.7589753354270981</v>
      </c>
      <c r="S68">
        <f>$S$3*INDEX(Descriptors!I$5:I$53,MATCH(SingleSite_QSAR1!$A68,Descriptors!$B$5:$B$53,0))</f>
        <v>10.942080000000001</v>
      </c>
      <c r="T68">
        <f>$T$3*INDEX(Descriptors!L$5:L$53,MATCH(SingleSite_QSAR1!$A68,Descriptors!$B$5:$B$53,0))</f>
        <v>-0.75987833211479039</v>
      </c>
      <c r="U68">
        <f>$U$3*INDEX(Descriptors!U$5:U$53,MATCH(SingleSite_QSAR1!$A68,Descriptors!$B$5:$B$53,0))</f>
        <v>-5.0766963324581118</v>
      </c>
      <c r="V68">
        <f>$V$3*INDEX(Descriptors!O$5:O$53,MATCH(SingleSite_QSAR1!$A68,Descriptors!$B$5:$B$53,0))</f>
        <v>-14.36816</v>
      </c>
      <c r="W68">
        <f>$W$3*INDEX(Descriptors!X$5:X$53,MATCH(SingleSite_QSAR1!$A68,Descriptors!$B$5:$B$53,0))</f>
        <v>-9.9929880000000004</v>
      </c>
      <c r="X68">
        <f>$X$3*INDEX(Descriptors!Y$5:Y$53,MATCH(SingleSite_QSAR1!$A68,Descriptors!$B$5:$B$53,0))</f>
        <v>7.8242760000000002</v>
      </c>
      <c r="Y68">
        <f>$Y$3*INDEX(Descriptors!AA$5:AA$53,MATCH(SingleSite_QSAR1!$A68,Descriptors!$B$5:$B$53,0))</f>
        <v>21.410646</v>
      </c>
      <c r="Z68">
        <f>$Z$3*INDEX(Descriptors!AB$5:AB$53,MATCH(SingleSite_QSAR1!$A68,Descriptors!$B$5:$B$53,0))</f>
        <v>-1.6648239999999999</v>
      </c>
      <c r="AA68">
        <f>$AA$3*INDEX(Descriptors!P$5:P$53,MATCH(SingleSite_QSAR1!$A68,Descriptors!$B$5:$B$53,0))</f>
        <v>2.3469000000000002</v>
      </c>
      <c r="AB68">
        <f>$AB$3*INDEX(Descriptors!Q$5:Q$53,MATCH(SingleSite_QSAR1!$A68,Descriptors!$B$5:$B$53,0))</f>
        <v>-1.56948</v>
      </c>
      <c r="AC68">
        <f>$AC$3*INDEX(Descriptors!R$5:R$53,MATCH(SingleSite_QSAR1!$A68,Descriptors!$B$5:$B$53,0))</f>
        <v>-0.1739</v>
      </c>
      <c r="AD68">
        <f>$AD$3*INDEX(Descriptors!AC$5:AC$53,MATCH(SingleSite_QSAR1!$A68,Descriptors!$B$5:$B$53,0))</f>
        <v>0</v>
      </c>
    </row>
    <row r="69" spans="1:30" x14ac:dyDescent="0.3">
      <c r="A69" t="s">
        <v>233</v>
      </c>
      <c r="B69" t="s">
        <v>234</v>
      </c>
      <c r="C69" s="40" t="s">
        <v>65</v>
      </c>
      <c r="D69" t="s">
        <v>235</v>
      </c>
      <c r="E69" s="4" t="s">
        <v>420</v>
      </c>
      <c r="G69" s="10">
        <v>9.8248092811777745</v>
      </c>
      <c r="H69" t="s">
        <v>126</v>
      </c>
      <c r="J69" s="10">
        <v>-4.7078011683435559</v>
      </c>
      <c r="L69" s="10">
        <f t="shared" si="12"/>
        <v>0.11928791762704005</v>
      </c>
      <c r="M69">
        <f t="shared" si="8"/>
        <v>1.3160970559457423</v>
      </c>
      <c r="N69">
        <f t="shared" si="9"/>
        <v>6.0957030302536763E-6</v>
      </c>
      <c r="O69" s="15">
        <f t="shared" si="15"/>
        <v>8.7778123635652936E-3</v>
      </c>
      <c r="P69" t="s">
        <v>134</v>
      </c>
      <c r="R69">
        <f t="shared" si="11"/>
        <v>7.1192879176270401</v>
      </c>
      <c r="S69">
        <f>$S$3*INDEX(Descriptors!I$5:I$53,MATCH(SingleSite_QSAR1!$A69,Descriptors!$B$5:$B$53,0))</f>
        <v>10.942080000000001</v>
      </c>
      <c r="T69">
        <f>$T$3*INDEX(Descriptors!L$5:L$53,MATCH(SingleSite_QSAR1!$A69,Descriptors!$B$5:$B$53,0))</f>
        <v>-0.75987833211479039</v>
      </c>
      <c r="U69">
        <f>$U$3*INDEX(Descriptors!U$5:U$53,MATCH(SingleSite_QSAR1!$A69,Descriptors!$B$5:$B$53,0))</f>
        <v>-4.7278407502581699</v>
      </c>
      <c r="V69">
        <f>$V$3*INDEX(Descriptors!O$5:O$53,MATCH(SingleSite_QSAR1!$A69,Descriptors!$B$5:$B$53,0))</f>
        <v>-14.36816</v>
      </c>
      <c r="W69">
        <f>$W$3*INDEX(Descriptors!X$5:X$53,MATCH(SingleSite_QSAR1!$A69,Descriptors!$B$5:$B$53,0))</f>
        <v>-10.082853</v>
      </c>
      <c r="X69">
        <f>$X$3*INDEX(Descriptors!Y$5:Y$53,MATCH(SingleSite_QSAR1!$A69,Descriptors!$B$5:$B$53,0))</f>
        <v>7.8774119999999996</v>
      </c>
      <c r="Y69">
        <f>$Y$3*INDEX(Descriptors!AA$5:AA$53,MATCH(SingleSite_QSAR1!$A69,Descriptors!$B$5:$B$53,0))</f>
        <v>21.458832000000001</v>
      </c>
      <c r="Z69">
        <f>$Z$3*INDEX(Descriptors!AB$5:AB$53,MATCH(SingleSite_QSAR1!$A69,Descriptors!$B$5:$B$53,0))</f>
        <v>-1.6648239999999999</v>
      </c>
      <c r="AA69">
        <f>$AA$3*INDEX(Descriptors!P$5:P$53,MATCH(SingleSite_QSAR1!$A69,Descriptors!$B$5:$B$53,0))</f>
        <v>2.3469000000000002</v>
      </c>
      <c r="AB69">
        <f>$AB$3*INDEX(Descriptors!Q$5:Q$53,MATCH(SingleSite_QSAR1!$A69,Descriptors!$B$5:$B$53,0))</f>
        <v>-1.56948</v>
      </c>
      <c r="AC69">
        <f>$AC$3*INDEX(Descriptors!R$5:R$53,MATCH(SingleSite_QSAR1!$A69,Descriptors!$B$5:$B$53,0))</f>
        <v>-0.1739</v>
      </c>
      <c r="AD69">
        <f>$AD$3*INDEX(Descriptors!AC$5:AC$53,MATCH(SingleSite_QSAR1!$A69,Descriptors!$B$5:$B$53,0))</f>
        <v>0</v>
      </c>
    </row>
    <row r="70" spans="1:30" x14ac:dyDescent="0.3">
      <c r="A70" t="s">
        <v>236</v>
      </c>
      <c r="B70" t="s">
        <v>237</v>
      </c>
      <c r="C70" s="40" t="s">
        <v>65</v>
      </c>
      <c r="D70" t="s">
        <v>238</v>
      </c>
      <c r="E70" s="4" t="s">
        <v>420</v>
      </c>
      <c r="G70" s="10">
        <v>10.94826459302282</v>
      </c>
      <c r="H70" t="s">
        <v>126</v>
      </c>
      <c r="J70" s="10">
        <v>-4.7548223244322099</v>
      </c>
      <c r="L70" s="10">
        <f t="shared" si="12"/>
        <v>6.5274805447333328E-2</v>
      </c>
      <c r="M70">
        <f t="shared" si="8"/>
        <v>1.1621837680288485</v>
      </c>
      <c r="N70">
        <f t="shared" si="9"/>
        <v>6.9029847367798229E-6</v>
      </c>
      <c r="O70" s="15">
        <f t="shared" si="15"/>
        <v>9.9402980209629451E-3</v>
      </c>
      <c r="P70" t="s">
        <v>134</v>
      </c>
      <c r="R70">
        <f t="shared" si="11"/>
        <v>7.0652748054473333</v>
      </c>
      <c r="S70">
        <f>$S$3*INDEX(Descriptors!I$5:I$53,MATCH(SingleSite_QSAR1!$A70,Descriptors!$B$5:$B$53,0))</f>
        <v>10.942080000000001</v>
      </c>
      <c r="T70">
        <f>$T$3*INDEX(Descriptors!L$5:L$53,MATCH(SingleSite_QSAR1!$A70,Descriptors!$B$5:$B$53,0))</f>
        <v>-0.75987833211479039</v>
      </c>
      <c r="U70">
        <f>$U$3*INDEX(Descriptors!U$5:U$53,MATCH(SingleSite_QSAR1!$A70,Descriptors!$B$5:$B$53,0))</f>
        <v>-4.7866268624378847</v>
      </c>
      <c r="V70">
        <f>$V$3*INDEX(Descriptors!O$5:O$53,MATCH(SingleSite_QSAR1!$A70,Descriptors!$B$5:$B$53,0))</f>
        <v>-14.36816</v>
      </c>
      <c r="W70">
        <f>$W$3*INDEX(Descriptors!X$5:X$53,MATCH(SingleSite_QSAR1!$A70,Descriptors!$B$5:$B$53,0))</f>
        <v>-10.136771999999999</v>
      </c>
      <c r="X70">
        <f>$X$3*INDEX(Descriptors!Y$5:Y$53,MATCH(SingleSite_QSAR1!$A70,Descriptors!$B$5:$B$53,0))</f>
        <v>7.9039799999999998</v>
      </c>
      <c r="Y70">
        <f>$Y$3*INDEX(Descriptors!AA$5:AA$53,MATCH(SingleSite_QSAR1!$A70,Descriptors!$B$5:$B$53,0))</f>
        <v>21.490956000000004</v>
      </c>
      <c r="Z70">
        <f>$Z$3*INDEX(Descriptors!AB$5:AB$53,MATCH(SingleSite_QSAR1!$A70,Descriptors!$B$5:$B$53,0))</f>
        <v>-1.6648239999999999</v>
      </c>
      <c r="AA70">
        <f>$AA$3*INDEX(Descriptors!P$5:P$53,MATCH(SingleSite_QSAR1!$A70,Descriptors!$B$5:$B$53,0))</f>
        <v>2.3469000000000002</v>
      </c>
      <c r="AB70">
        <f>$AB$3*INDEX(Descriptors!Q$5:Q$53,MATCH(SingleSite_QSAR1!$A70,Descriptors!$B$5:$B$53,0))</f>
        <v>-1.56948</v>
      </c>
      <c r="AC70">
        <f>$AC$3*INDEX(Descriptors!R$5:R$53,MATCH(SingleSite_QSAR1!$A70,Descriptors!$B$5:$B$53,0))</f>
        <v>-0.1739</v>
      </c>
      <c r="AD70">
        <f>$AD$3*INDEX(Descriptors!AC$5:AC$53,MATCH(SingleSite_QSAR1!$A70,Descriptors!$B$5:$B$53,0))</f>
        <v>0</v>
      </c>
    </row>
    <row r="71" spans="1:30" x14ac:dyDescent="0.3">
      <c r="A71" t="s">
        <v>239</v>
      </c>
      <c r="B71" t="s">
        <v>240</v>
      </c>
      <c r="C71" s="40" t="s">
        <v>65</v>
      </c>
      <c r="D71" t="s">
        <v>241</v>
      </c>
      <c r="E71" s="4" t="s">
        <v>420</v>
      </c>
      <c r="G71" s="10">
        <v>14.394195093500096</v>
      </c>
      <c r="H71" t="s">
        <v>126</v>
      </c>
      <c r="J71" s="10">
        <v>-4.8736644243773855</v>
      </c>
      <c r="L71" s="10">
        <f t="shared" si="12"/>
        <v>0.32226255636970702</v>
      </c>
      <c r="M71">
        <f t="shared" si="8"/>
        <v>2.1002091989744516</v>
      </c>
      <c r="N71">
        <f t="shared" si="9"/>
        <v>3.81987509432578E-6</v>
      </c>
      <c r="O71" s="15">
        <f t="shared" si="15"/>
        <v>5.5006201358291226E-3</v>
      </c>
      <c r="P71" t="s">
        <v>134</v>
      </c>
      <c r="R71">
        <f t="shared" si="11"/>
        <v>7.322262556369707</v>
      </c>
      <c r="S71">
        <f>$S$3*INDEX(Descriptors!I$5:I$53,MATCH(SingleSite_QSAR1!$A71,Descriptors!$B$5:$B$53,0))</f>
        <v>10.942080000000001</v>
      </c>
      <c r="T71">
        <f>$T$3*INDEX(Descriptors!L$5:L$53,MATCH(SingleSite_QSAR1!$A71,Descriptors!$B$5:$B$53,0))</f>
        <v>-0.75987833211479039</v>
      </c>
      <c r="U71">
        <f>$U$3*INDEX(Descriptors!U$5:U$53,MATCH(SingleSite_QSAR1!$A71,Descriptors!$B$5:$B$53,0))</f>
        <v>-4.6649961115155074</v>
      </c>
      <c r="V71">
        <f>$V$3*INDEX(Descriptors!O$5:O$53,MATCH(SingleSite_QSAR1!$A71,Descriptors!$B$5:$B$53,0))</f>
        <v>-14.36816</v>
      </c>
      <c r="W71">
        <f>$W$3*INDEX(Descriptors!X$5:X$53,MATCH(SingleSite_QSAR1!$A71,Descriptors!$B$5:$B$53,0))</f>
        <v>-10.118798999999999</v>
      </c>
      <c r="X71">
        <f>$X$3*INDEX(Descriptors!Y$5:Y$53,MATCH(SingleSite_QSAR1!$A71,Descriptors!$B$5:$B$53,0))</f>
        <v>7.9571160000000001</v>
      </c>
      <c r="Y71">
        <f>$Y$3*INDEX(Descriptors!AA$5:AA$53,MATCH(SingleSite_QSAR1!$A71,Descriptors!$B$5:$B$53,0))</f>
        <v>21.555204000000003</v>
      </c>
      <c r="Z71">
        <f>$Z$3*INDEX(Descriptors!AB$5:AB$53,MATCH(SingleSite_QSAR1!$A71,Descriptors!$B$5:$B$53,0))</f>
        <v>-1.6648239999999999</v>
      </c>
      <c r="AA71">
        <f>$AA$3*INDEX(Descriptors!P$5:P$53,MATCH(SingleSite_QSAR1!$A71,Descriptors!$B$5:$B$53,0))</f>
        <v>2.3469000000000002</v>
      </c>
      <c r="AB71">
        <f>$AB$3*INDEX(Descriptors!Q$5:Q$53,MATCH(SingleSite_QSAR1!$A71,Descriptors!$B$5:$B$53,0))</f>
        <v>-1.56948</v>
      </c>
      <c r="AC71">
        <f>$AC$3*INDEX(Descriptors!R$5:R$53,MATCH(SingleSite_QSAR1!$A71,Descriptors!$B$5:$B$53,0))</f>
        <v>-0.1739</v>
      </c>
      <c r="AD71">
        <f>$AD$3*INDEX(Descriptors!AC$5:AC$53,MATCH(SingleSite_QSAR1!$A71,Descriptors!$B$5:$B$53,0))</f>
        <v>0</v>
      </c>
    </row>
    <row r="72" spans="1:30" x14ac:dyDescent="0.3">
      <c r="A72" t="s">
        <v>242</v>
      </c>
      <c r="B72" t="s">
        <v>243</v>
      </c>
      <c r="C72" t="s">
        <v>244</v>
      </c>
      <c r="D72" s="50" t="s">
        <v>170</v>
      </c>
      <c r="E72" s="4" t="s">
        <v>420</v>
      </c>
      <c r="G72" s="10">
        <v>2.9299849209291629</v>
      </c>
      <c r="H72" t="s">
        <v>159</v>
      </c>
      <c r="J72" s="10">
        <v>-5.5625536667113771</v>
      </c>
      <c r="L72" s="10">
        <f t="shared" si="12"/>
        <v>-0.97979162999013258</v>
      </c>
      <c r="M72">
        <f t="shared" si="8"/>
        <v>0.10476310700631641</v>
      </c>
      <c r="N72">
        <f t="shared" si="9"/>
        <v>7.6577881673103743E-5</v>
      </c>
      <c r="O72" s="15">
        <f t="shared" si="15"/>
        <v>0.11027214960926938</v>
      </c>
      <c r="P72" t="s">
        <v>134</v>
      </c>
      <c r="R72">
        <f t="shared" si="11"/>
        <v>6.0202083700098674</v>
      </c>
      <c r="S72">
        <f>$S$3*INDEX(Descriptors!I$5:I$53,MATCH(SingleSite_QSAR1!$A72,Descriptors!$B$5:$B$53,0))</f>
        <v>10.509119999999999</v>
      </c>
      <c r="T72">
        <f>$T$3*INDEX(Descriptors!L$5:L$53,MATCH(SingleSite_QSAR1!$A72,Descriptors!$B$5:$B$53,0))</f>
        <v>-0.8586076305138719</v>
      </c>
      <c r="U72">
        <f>$U$3*INDEX(Descriptors!U$5:U$53,MATCH(SingleSite_QSAR1!$A72,Descriptors!$B$5:$B$53,0))</f>
        <v>-4.9133939994762619</v>
      </c>
      <c r="V72">
        <f>$V$3*INDEX(Descriptors!O$5:O$53,MATCH(SingleSite_QSAR1!$A72,Descriptors!$B$5:$B$53,0))</f>
        <v>-15.33648</v>
      </c>
      <c r="W72">
        <f>$W$3*INDEX(Descriptors!X$5:X$53,MATCH(SingleSite_QSAR1!$A72,Descriptors!$B$5:$B$53,0))</f>
        <v>-9.489744</v>
      </c>
      <c r="X72">
        <f>$X$3*INDEX(Descriptors!Y$5:Y$53,MATCH(SingleSite_QSAR1!$A72,Descriptors!$B$5:$B$53,0))</f>
        <v>7.4722500000000007</v>
      </c>
      <c r="Y72">
        <f>$Y$3*INDEX(Descriptors!AA$5:AA$53,MATCH(SingleSite_QSAR1!$A72,Descriptors!$B$5:$B$53,0))</f>
        <v>21.908568000000002</v>
      </c>
      <c r="Z72">
        <f>$Z$3*INDEX(Descriptors!AB$5:AB$53,MATCH(SingleSite_QSAR1!$A72,Descriptors!$B$5:$B$53,0))</f>
        <v>-1.6648239999999999</v>
      </c>
      <c r="AA72">
        <f>$AA$3*INDEX(Descriptors!P$5:P$53,MATCH(SingleSite_QSAR1!$A72,Descriptors!$B$5:$B$53,0))</f>
        <v>2.0769000000000002</v>
      </c>
      <c r="AB72">
        <f>$AB$3*INDEX(Descriptors!Q$5:Q$53,MATCH(SingleSite_QSAR1!$A72,Descriptors!$B$5:$B$53,0))</f>
        <v>-1.3525599999999998</v>
      </c>
      <c r="AC72">
        <f>$AC$3*INDEX(Descriptors!R$5:R$53,MATCH(SingleSite_QSAR1!$A72,Descriptors!$B$5:$B$53,0))</f>
        <v>-0.17202000000000001</v>
      </c>
      <c r="AD72">
        <f>$AD$3*INDEX(Descriptors!AC$5:AC$53,MATCH(SingleSite_QSAR1!$A72,Descriptors!$B$5:$B$53,0))</f>
        <v>0</v>
      </c>
    </row>
    <row r="73" spans="1:30" x14ac:dyDescent="0.3">
      <c r="A73" t="s">
        <v>245</v>
      </c>
      <c r="B73" t="s">
        <v>246</v>
      </c>
      <c r="C73" t="s">
        <v>247</v>
      </c>
      <c r="D73" s="50" t="s">
        <v>170</v>
      </c>
      <c r="E73" s="4" t="s">
        <v>420</v>
      </c>
      <c r="G73" s="10">
        <v>6.0819105240415974</v>
      </c>
      <c r="H73" t="s">
        <v>159</v>
      </c>
      <c r="J73" s="10">
        <v>-5.8797283080276559</v>
      </c>
      <c r="L73" s="10">
        <f t="shared" si="12"/>
        <v>2.1349556326366148E-2</v>
      </c>
      <c r="M73">
        <f t="shared" si="8"/>
        <v>1.0503875277638119</v>
      </c>
      <c r="N73">
        <f t="shared" si="9"/>
        <v>7.6376923754185475E-6</v>
      </c>
      <c r="O73" s="15">
        <f t="shared" si="15"/>
        <v>1.0998277020602708E-2</v>
      </c>
      <c r="P73" t="s">
        <v>134</v>
      </c>
      <c r="R73">
        <f t="shared" si="11"/>
        <v>7.0213495563263661</v>
      </c>
      <c r="S73">
        <f>$S$3*INDEX(Descriptors!I$5:I$53,MATCH(SingleSite_QSAR1!$A73,Descriptors!$B$5:$B$53,0))</f>
        <v>10.469760000000001</v>
      </c>
      <c r="T73">
        <f>$T$3*INDEX(Descriptors!L$5:L$53,MATCH(SingleSite_QSAR1!$A73,Descriptors!$B$5:$B$53,0))</f>
        <v>0.2266115558026294</v>
      </c>
      <c r="U73">
        <f>$U$3*INDEX(Descriptors!U$5:U$53,MATCH(SingleSite_QSAR1!$A73,Descriptors!$B$5:$B$53,0))</f>
        <v>-4.9133939994762619</v>
      </c>
      <c r="V73">
        <f>$V$3*INDEX(Descriptors!O$5:O$53,MATCH(SingleSite_QSAR1!$A73,Descriptors!$B$5:$B$53,0))</f>
        <v>-15.735200000000001</v>
      </c>
      <c r="W73">
        <f>$W$3*INDEX(Descriptors!X$5:X$53,MATCH(SingleSite_QSAR1!$A73,Descriptors!$B$5:$B$53,0))</f>
        <v>-9.489744</v>
      </c>
      <c r="X73">
        <f>$X$3*INDEX(Descriptors!Y$5:Y$53,MATCH(SingleSite_QSAR1!$A73,Descriptors!$B$5:$B$53,0))</f>
        <v>7.4722500000000007</v>
      </c>
      <c r="Y73">
        <f>$Y$3*INDEX(Descriptors!AA$5:AA$53,MATCH(SingleSite_QSAR1!$A73,Descriptors!$B$5:$B$53,0))</f>
        <v>22.24587</v>
      </c>
      <c r="Z73">
        <f>$Z$3*INDEX(Descriptors!AB$5:AB$53,MATCH(SingleSite_QSAR1!$A73,Descriptors!$B$5:$B$53,0))</f>
        <v>-1.6648239999999999</v>
      </c>
      <c r="AA73">
        <f>$AA$3*INDEX(Descriptors!P$5:P$53,MATCH(SingleSite_QSAR1!$A73,Descriptors!$B$5:$B$53,0))</f>
        <v>1.8923999999999999</v>
      </c>
      <c r="AB73">
        <f>$AB$3*INDEX(Descriptors!Q$5:Q$53,MATCH(SingleSite_QSAR1!$A73,Descriptors!$B$5:$B$53,0))</f>
        <v>-1.15324</v>
      </c>
      <c r="AC73">
        <f>$AC$3*INDEX(Descriptors!R$5:R$53,MATCH(SingleSite_QSAR1!$A73,Descriptors!$B$5:$B$53,0))</f>
        <v>-0.17014000000000001</v>
      </c>
      <c r="AD73">
        <f>$AD$3*INDEX(Descriptors!AC$5:AC$53,MATCH(SingleSite_QSAR1!$A73,Descriptors!$B$5:$B$53,0))</f>
        <v>0</v>
      </c>
    </row>
    <row r="74" spans="1:30" x14ac:dyDescent="0.3">
      <c r="M74"/>
      <c r="N74"/>
      <c r="P74"/>
    </row>
    <row r="75" spans="1:30" x14ac:dyDescent="0.3">
      <c r="L75" s="10" t="s">
        <v>96</v>
      </c>
      <c r="M75"/>
      <c r="N75"/>
      <c r="P75"/>
    </row>
    <row r="76" spans="1:30" x14ac:dyDescent="0.3">
      <c r="A76" s="1" t="s">
        <v>248</v>
      </c>
      <c r="L76" s="10" t="s">
        <v>332</v>
      </c>
      <c r="M76"/>
      <c r="N76"/>
      <c r="P76"/>
    </row>
    <row r="77" spans="1:30" x14ac:dyDescent="0.3">
      <c r="A77" s="2" t="s">
        <v>368</v>
      </c>
      <c r="B77" t="s">
        <v>190</v>
      </c>
      <c r="C77" s="38" t="s">
        <v>191</v>
      </c>
      <c r="D77" t="s">
        <v>192</v>
      </c>
      <c r="E77" t="s">
        <v>418</v>
      </c>
      <c r="G77" s="10">
        <v>151.40000000000003</v>
      </c>
      <c r="H77" t="s">
        <v>223</v>
      </c>
      <c r="L77" s="10">
        <f>R77-10</f>
        <v>-6.9330190303875305</v>
      </c>
      <c r="M77">
        <f t="shared" ref="M77:M83" si="16">10^(L77)</f>
        <v>1.1667584896494426E-7</v>
      </c>
      <c r="N77">
        <f t="shared" ref="N77:N83" si="17">(LN(2)/(M77))/(60*60*24)</f>
        <v>68.759189525561609</v>
      </c>
      <c r="O77" s="10">
        <f>N77/365</f>
        <v>0.18838134116592223</v>
      </c>
      <c r="P77" s="10" t="s">
        <v>223</v>
      </c>
      <c r="R77">
        <f t="shared" ref="R77:R83" si="18">-2.159+SUM(S77:AD77)</f>
        <v>3.0669809696124695</v>
      </c>
      <c r="S77">
        <f>$S$3*INDEX(Descriptors!I$5:I$53,MATCH(SingleSite_QSAR1!$A77,Descriptors!$B$5:$B$53,0))</f>
        <v>8.8953600000000002</v>
      </c>
      <c r="T77">
        <f>$T$3*INDEX(Descriptors!L$5:L$53,MATCH(SingleSite_QSAR1!$A77,Descriptors!$B$5:$B$53,0))</f>
        <v>-4.4072151418785417</v>
      </c>
      <c r="U77">
        <f>$U$3*INDEX(Descriptors!U$5:U$53,MATCH(SingleSite_QSAR1!$A77,Descriptors!$B$5:$B$53,0))</f>
        <v>-2.4636908885089932</v>
      </c>
      <c r="V77">
        <f>$V$3*INDEX(Descriptors!O$5:O$53,MATCH(SingleSite_QSAR1!$A77,Descriptors!$B$5:$B$53,0))</f>
        <v>-14.439360000000001</v>
      </c>
      <c r="W77">
        <f>$W$3*INDEX(Descriptors!X$5:X$53,MATCH(SingleSite_QSAR1!$A77,Descriptors!$B$5:$B$53,0))</f>
        <v>-10.873664999999999</v>
      </c>
      <c r="X77">
        <f>$X$3*INDEX(Descriptors!Y$5:Y$53,MATCH(SingleSite_QSAR1!$A77,Descriptors!$B$5:$B$53,0))</f>
        <v>8.3290680000000012</v>
      </c>
      <c r="Y77">
        <f>$Y$3*INDEX(Descriptors!AA$5:AA$53,MATCH(SingleSite_QSAR1!$A77,Descriptors!$B$5:$B$53,0))</f>
        <v>21.362460000000002</v>
      </c>
      <c r="Z77">
        <f>$Z$3*INDEX(Descriptors!AB$5:AB$53,MATCH(SingleSite_QSAR1!$A77,Descriptors!$B$5:$B$53,0))</f>
        <v>-1.288896</v>
      </c>
      <c r="AA77">
        <f>$AA$3*INDEX(Descriptors!P$5:P$53,MATCH(SingleSite_QSAR1!$A77,Descriptors!$B$5:$B$53,0))</f>
        <v>-5.8199999999999995E-2</v>
      </c>
      <c r="AB77">
        <f>$AB$3*INDEX(Descriptors!Q$5:Q$53,MATCH(SingleSite_QSAR1!$A77,Descriptors!$B$5:$B$53,0))</f>
        <v>0.48971999999999999</v>
      </c>
      <c r="AC77">
        <f>$AC$3*INDEX(Descriptors!R$5:R$53,MATCH(SingleSite_QSAR1!$A77,Descriptors!$B$5:$B$53,0))</f>
        <v>-0.3196</v>
      </c>
      <c r="AD77">
        <f>$AD$3*INDEX(Descriptors!AC$5:AC$53,MATCH(SingleSite_QSAR1!$A77,Descriptors!$B$5:$B$53,0))</f>
        <v>0</v>
      </c>
    </row>
    <row r="78" spans="1:30" x14ac:dyDescent="0.3">
      <c r="A78" t="s">
        <v>193</v>
      </c>
      <c r="B78" t="s">
        <v>194</v>
      </c>
      <c r="C78" s="38" t="s">
        <v>191</v>
      </c>
      <c r="D78" t="s">
        <v>195</v>
      </c>
      <c r="E78" t="s">
        <v>418</v>
      </c>
      <c r="G78" s="10">
        <v>177.99999999999994</v>
      </c>
      <c r="H78" t="s">
        <v>159</v>
      </c>
      <c r="L78" s="10">
        <f t="shared" ref="L78:L83" si="19">R78-10</f>
        <v>-7.057965492798715</v>
      </c>
      <c r="M78">
        <f t="shared" si="16"/>
        <v>8.7505330049670867E-8</v>
      </c>
      <c r="N78">
        <f t="shared" si="17"/>
        <v>91.680550287423074</v>
      </c>
      <c r="O78" s="10">
        <f t="shared" ref="O78:O83" si="20">N78/365</f>
        <v>0.25117958982855637</v>
      </c>
      <c r="P78" s="10" t="s">
        <v>223</v>
      </c>
      <c r="R78">
        <f t="shared" si="18"/>
        <v>2.942034507201285</v>
      </c>
      <c r="S78">
        <f>$S$3*INDEX(Descriptors!I$5:I$53,MATCH(SingleSite_QSAR1!$A78,Descriptors!$B$5:$B$53,0))</f>
        <v>8.8953600000000002</v>
      </c>
      <c r="T78">
        <f>$T$3*INDEX(Descriptors!L$5:L$53,MATCH(SingleSite_QSAR1!$A78,Descriptors!$B$5:$B$53,0))</f>
        <v>-4.4072151418785417</v>
      </c>
      <c r="U78">
        <f>$U$3*INDEX(Descriptors!U$5:U$53,MATCH(SingleSite_QSAR1!$A78,Descriptors!$B$5:$B$53,0))</f>
        <v>-2.459088350920176</v>
      </c>
      <c r="V78">
        <f>$V$3*INDEX(Descriptors!O$5:O$53,MATCH(SingleSite_QSAR1!$A78,Descriptors!$B$5:$B$53,0))</f>
        <v>-14.439360000000001</v>
      </c>
      <c r="W78">
        <f>$W$3*INDEX(Descriptors!X$5:X$53,MATCH(SingleSite_QSAR1!$A78,Descriptors!$B$5:$B$53,0))</f>
        <v>-11.107313999999999</v>
      </c>
      <c r="X78">
        <f>$X$3*INDEX(Descriptors!Y$5:Y$53,MATCH(SingleSite_QSAR1!$A78,Descriptors!$B$5:$B$53,0))</f>
        <v>8.368920000000001</v>
      </c>
      <c r="Y78">
        <f>$Y$3*INDEX(Descriptors!AA$5:AA$53,MATCH(SingleSite_QSAR1!$A78,Descriptors!$B$5:$B$53,0))</f>
        <v>21.426708000000001</v>
      </c>
      <c r="Z78">
        <f>$Z$3*INDEX(Descriptors!AB$5:AB$53,MATCH(SingleSite_QSAR1!$A78,Descriptors!$B$5:$B$53,0))</f>
        <v>-1.288896</v>
      </c>
      <c r="AA78">
        <f>$AA$3*INDEX(Descriptors!P$5:P$53,MATCH(SingleSite_QSAR1!$A78,Descriptors!$B$5:$B$53,0))</f>
        <v>-5.8199999999999995E-2</v>
      </c>
      <c r="AB78">
        <f>$AB$3*INDEX(Descriptors!Q$5:Q$53,MATCH(SingleSite_QSAR1!$A78,Descriptors!$B$5:$B$53,0))</f>
        <v>0.48971999999999999</v>
      </c>
      <c r="AC78">
        <f>$AC$3*INDEX(Descriptors!R$5:R$53,MATCH(SingleSite_QSAR1!$A78,Descriptors!$B$5:$B$53,0))</f>
        <v>-0.3196</v>
      </c>
      <c r="AD78">
        <f>$AD$3*INDEX(Descriptors!AC$5:AC$53,MATCH(SingleSite_QSAR1!$A78,Descriptors!$B$5:$B$53,0))</f>
        <v>0</v>
      </c>
    </row>
    <row r="79" spans="1:30" x14ac:dyDescent="0.3">
      <c r="A79" t="s">
        <v>180</v>
      </c>
      <c r="B79" t="s">
        <v>181</v>
      </c>
      <c r="C79" s="38" t="s">
        <v>182</v>
      </c>
      <c r="D79" t="s">
        <v>183</v>
      </c>
      <c r="E79" t="s">
        <v>417</v>
      </c>
      <c r="G79" s="10">
        <v>15.541666666666661</v>
      </c>
      <c r="H79" t="s">
        <v>159</v>
      </c>
      <c r="L79" s="10">
        <f t="shared" si="19"/>
        <v>-8.3936936423282784</v>
      </c>
      <c r="M79">
        <f t="shared" si="16"/>
        <v>4.0393023077683139E-9</v>
      </c>
      <c r="N79">
        <f t="shared" si="17"/>
        <v>1986.1194336971523</v>
      </c>
      <c r="O79" s="10">
        <f t="shared" si="20"/>
        <v>5.4414231060195952</v>
      </c>
      <c r="P79" s="10" t="s">
        <v>223</v>
      </c>
      <c r="R79">
        <f t="shared" si="18"/>
        <v>1.606306357671722</v>
      </c>
      <c r="S79">
        <f>$S$3*INDEX(Descriptors!I$5:I$53,MATCH(SingleSite_QSAR1!$A79,Descriptors!$B$5:$B$53,0))</f>
        <v>8.8953600000000002</v>
      </c>
      <c r="T79">
        <f>$T$3*INDEX(Descriptors!L$5:L$53,MATCH(SingleSite_QSAR1!$A79,Descriptors!$B$5:$B$53,0))</f>
        <v>-4.4072151418785417</v>
      </c>
      <c r="U79">
        <f>$U$3*INDEX(Descriptors!U$5:U$53,MATCH(SingleSite_QSAR1!$A79,Descriptors!$B$5:$B$53,0))</f>
        <v>-3.8882095004497406</v>
      </c>
      <c r="V79">
        <f>$V$3*INDEX(Descriptors!O$5:O$53,MATCH(SingleSite_QSAR1!$A79,Descriptors!$B$5:$B$53,0))</f>
        <v>-14.439360000000001</v>
      </c>
      <c r="W79">
        <f>$W$3*INDEX(Descriptors!X$5:X$53,MATCH(SingleSite_QSAR1!$A79,Descriptors!$B$5:$B$53,0))</f>
        <v>-10.729880999999999</v>
      </c>
      <c r="X79">
        <f>$X$3*INDEX(Descriptors!Y$5:Y$53,MATCH(SingleSite_QSAR1!$A79,Descriptors!$B$5:$B$53,0))</f>
        <v>8.2294380000000018</v>
      </c>
      <c r="Y79">
        <f>$Y$3*INDEX(Descriptors!AA$5:AA$53,MATCH(SingleSite_QSAR1!$A79,Descriptors!$B$5:$B$53,0))</f>
        <v>21.282150000000001</v>
      </c>
      <c r="Z79">
        <f>$Z$3*INDEX(Descriptors!AB$5:AB$53,MATCH(SingleSite_QSAR1!$A79,Descriptors!$B$5:$B$53,0))</f>
        <v>-1.288896</v>
      </c>
      <c r="AA79">
        <f>$AA$3*INDEX(Descriptors!P$5:P$53,MATCH(SingleSite_QSAR1!$A79,Descriptors!$B$5:$B$53,0))</f>
        <v>-5.8199999999999995E-2</v>
      </c>
      <c r="AB79">
        <f>$AB$3*INDEX(Descriptors!Q$5:Q$53,MATCH(SingleSite_QSAR1!$A79,Descriptors!$B$5:$B$53,0))</f>
        <v>0.48971999999999999</v>
      </c>
      <c r="AC79">
        <f>$AC$3*INDEX(Descriptors!R$5:R$53,MATCH(SingleSite_QSAR1!$A79,Descriptors!$B$5:$B$53,0))</f>
        <v>-0.3196</v>
      </c>
      <c r="AD79">
        <f>$AD$3*INDEX(Descriptors!AC$5:AC$53,MATCH(SingleSite_QSAR1!$A79,Descriptors!$B$5:$B$53,0))</f>
        <v>0</v>
      </c>
    </row>
    <row r="80" spans="1:30" x14ac:dyDescent="0.3">
      <c r="A80" t="s">
        <v>180</v>
      </c>
      <c r="B80" t="s">
        <v>181</v>
      </c>
      <c r="C80" s="38" t="s">
        <v>182</v>
      </c>
      <c r="D80" t="s">
        <v>183</v>
      </c>
      <c r="E80" t="s">
        <v>417</v>
      </c>
      <c r="G80" s="10">
        <v>68.29375065701042</v>
      </c>
      <c r="H80" t="s">
        <v>159</v>
      </c>
      <c r="L80" s="10">
        <f t="shared" si="19"/>
        <v>-8.3936936423282784</v>
      </c>
      <c r="M80">
        <f t="shared" si="16"/>
        <v>4.0393023077683139E-9</v>
      </c>
      <c r="N80">
        <f t="shared" si="17"/>
        <v>1986.1194336971523</v>
      </c>
      <c r="O80" s="10">
        <f t="shared" si="20"/>
        <v>5.4414231060195952</v>
      </c>
      <c r="P80" s="10" t="s">
        <v>223</v>
      </c>
      <c r="R80">
        <f t="shared" si="18"/>
        <v>1.606306357671722</v>
      </c>
      <c r="S80">
        <f>$S$3*INDEX(Descriptors!I$5:I$53,MATCH(SingleSite_QSAR1!$A80,Descriptors!$B$5:$B$53,0))</f>
        <v>8.8953600000000002</v>
      </c>
      <c r="T80">
        <f>$T$3*INDEX(Descriptors!L$5:L$53,MATCH(SingleSite_QSAR1!$A80,Descriptors!$B$5:$B$53,0))</f>
        <v>-4.4072151418785417</v>
      </c>
      <c r="U80">
        <f>$U$3*INDEX(Descriptors!U$5:U$53,MATCH(SingleSite_QSAR1!$A80,Descriptors!$B$5:$B$53,0))</f>
        <v>-3.8882095004497406</v>
      </c>
      <c r="V80">
        <f>$V$3*INDEX(Descriptors!O$5:O$53,MATCH(SingleSite_QSAR1!$A80,Descriptors!$B$5:$B$53,0))</f>
        <v>-14.439360000000001</v>
      </c>
      <c r="W80">
        <f>$W$3*INDEX(Descriptors!X$5:X$53,MATCH(SingleSite_QSAR1!$A80,Descriptors!$B$5:$B$53,0))</f>
        <v>-10.729880999999999</v>
      </c>
      <c r="X80">
        <f>$X$3*INDEX(Descriptors!Y$5:Y$53,MATCH(SingleSite_QSAR1!$A80,Descriptors!$B$5:$B$53,0))</f>
        <v>8.2294380000000018</v>
      </c>
      <c r="Y80">
        <f>$Y$3*INDEX(Descriptors!AA$5:AA$53,MATCH(SingleSite_QSAR1!$A80,Descriptors!$B$5:$B$53,0))</f>
        <v>21.282150000000001</v>
      </c>
      <c r="Z80">
        <f>$Z$3*INDEX(Descriptors!AB$5:AB$53,MATCH(SingleSite_QSAR1!$A80,Descriptors!$B$5:$B$53,0))</f>
        <v>-1.288896</v>
      </c>
      <c r="AA80">
        <f>$AA$3*INDEX(Descriptors!P$5:P$53,MATCH(SingleSite_QSAR1!$A80,Descriptors!$B$5:$B$53,0))</f>
        <v>-5.8199999999999995E-2</v>
      </c>
      <c r="AB80">
        <f>$AB$3*INDEX(Descriptors!Q$5:Q$53,MATCH(SingleSite_QSAR1!$A80,Descriptors!$B$5:$B$53,0))</f>
        <v>0.48971999999999999</v>
      </c>
      <c r="AC80">
        <f>$AC$3*INDEX(Descriptors!R$5:R$53,MATCH(SingleSite_QSAR1!$A80,Descriptors!$B$5:$B$53,0))</f>
        <v>-0.3196</v>
      </c>
      <c r="AD80">
        <f>$AD$3*INDEX(Descriptors!AC$5:AC$53,MATCH(SingleSite_QSAR1!$A80,Descriptors!$B$5:$B$53,0))</f>
        <v>0</v>
      </c>
    </row>
    <row r="81" spans="1:30" x14ac:dyDescent="0.3">
      <c r="A81" t="s">
        <v>184</v>
      </c>
      <c r="B81" t="s">
        <v>185</v>
      </c>
      <c r="C81" s="38" t="s">
        <v>182</v>
      </c>
      <c r="D81" t="s">
        <v>186</v>
      </c>
      <c r="E81" t="s">
        <v>417</v>
      </c>
      <c r="G81" s="10">
        <v>70.506533937152994</v>
      </c>
      <c r="H81" t="s">
        <v>159</v>
      </c>
      <c r="L81" s="10">
        <f t="shared" si="19"/>
        <v>-8.4366138943451521</v>
      </c>
      <c r="M81">
        <f t="shared" si="16"/>
        <v>3.659199649428308E-9</v>
      </c>
      <c r="N81">
        <f t="shared" si="17"/>
        <v>2192.4293781810452</v>
      </c>
      <c r="O81" s="10">
        <f t="shared" si="20"/>
        <v>6.0066558306330009</v>
      </c>
      <c r="P81" s="10" t="s">
        <v>223</v>
      </c>
      <c r="R81">
        <f t="shared" si="18"/>
        <v>1.5633861056548484</v>
      </c>
      <c r="S81">
        <f>$S$3*INDEX(Descriptors!I$5:I$53,MATCH(SingleSite_QSAR1!$A81,Descriptors!$B$5:$B$53,0))</f>
        <v>8.8953600000000002</v>
      </c>
      <c r="T81">
        <f>$T$3*INDEX(Descriptors!L$5:L$53,MATCH(SingleSite_QSAR1!$A81,Descriptors!$B$5:$B$53,0))</f>
        <v>-4.4072151418785417</v>
      </c>
      <c r="U81">
        <f>$U$3*INDEX(Descriptors!U$5:U$53,MATCH(SingleSite_QSAR1!$A81,Descriptors!$B$5:$B$53,0))</f>
        <v>-3.881983752466609</v>
      </c>
      <c r="V81">
        <f>$V$3*INDEX(Descriptors!O$5:O$53,MATCH(SingleSite_QSAR1!$A81,Descriptors!$B$5:$B$53,0))</f>
        <v>-14.439360000000001</v>
      </c>
      <c r="W81">
        <f>$W$3*INDEX(Descriptors!X$5:X$53,MATCH(SingleSite_QSAR1!$A81,Descriptors!$B$5:$B$53,0))</f>
        <v>-10.837719</v>
      </c>
      <c r="X81">
        <f>$X$3*INDEX(Descriptors!Y$5:Y$53,MATCH(SingleSite_QSAR1!$A81,Descriptors!$B$5:$B$53,0))</f>
        <v>8.2560060000000011</v>
      </c>
      <c r="Y81">
        <f>$Y$3*INDEX(Descriptors!AA$5:AA$53,MATCH(SingleSite_QSAR1!$A81,Descriptors!$B$5:$B$53,0))</f>
        <v>21.314274000000001</v>
      </c>
      <c r="Z81">
        <f>$Z$3*INDEX(Descriptors!AB$5:AB$53,MATCH(SingleSite_QSAR1!$A81,Descriptors!$B$5:$B$53,0))</f>
        <v>-1.288896</v>
      </c>
      <c r="AA81">
        <f>$AA$3*INDEX(Descriptors!P$5:P$53,MATCH(SingleSite_QSAR1!$A81,Descriptors!$B$5:$B$53,0))</f>
        <v>-5.8199999999999995E-2</v>
      </c>
      <c r="AB81">
        <f>$AB$3*INDEX(Descriptors!Q$5:Q$53,MATCH(SingleSite_QSAR1!$A81,Descriptors!$B$5:$B$53,0))</f>
        <v>0.48971999999999999</v>
      </c>
      <c r="AC81">
        <f>$AC$3*INDEX(Descriptors!R$5:R$53,MATCH(SingleSite_QSAR1!$A81,Descriptors!$B$5:$B$53,0))</f>
        <v>-0.3196</v>
      </c>
      <c r="AD81">
        <f>$AD$3*INDEX(Descriptors!AC$5:AC$53,MATCH(SingleSite_QSAR1!$A81,Descriptors!$B$5:$B$53,0))</f>
        <v>0</v>
      </c>
    </row>
    <row r="82" spans="1:30" x14ac:dyDescent="0.3">
      <c r="A82" t="s">
        <v>184</v>
      </c>
      <c r="B82" t="s">
        <v>185</v>
      </c>
      <c r="C82" s="38" t="s">
        <v>182</v>
      </c>
      <c r="D82" t="s">
        <v>186</v>
      </c>
      <c r="E82" t="s">
        <v>417</v>
      </c>
      <c r="G82" s="10">
        <v>57.376875676876303</v>
      </c>
      <c r="H82" t="s">
        <v>159</v>
      </c>
      <c r="L82" s="10">
        <f t="shared" si="19"/>
        <v>-8.4366138943451521</v>
      </c>
      <c r="M82">
        <f t="shared" si="16"/>
        <v>3.659199649428308E-9</v>
      </c>
      <c r="N82">
        <f t="shared" si="17"/>
        <v>2192.4293781810452</v>
      </c>
      <c r="O82" s="10">
        <f t="shared" si="20"/>
        <v>6.0066558306330009</v>
      </c>
      <c r="P82" s="10" t="s">
        <v>223</v>
      </c>
      <c r="R82">
        <f t="shared" si="18"/>
        <v>1.5633861056548484</v>
      </c>
      <c r="S82">
        <f>$S$3*INDEX(Descriptors!I$5:I$53,MATCH(SingleSite_QSAR1!$A82,Descriptors!$B$5:$B$53,0))</f>
        <v>8.8953600000000002</v>
      </c>
      <c r="T82">
        <f>$T$3*INDEX(Descriptors!L$5:L$53,MATCH(SingleSite_QSAR1!$A82,Descriptors!$B$5:$B$53,0))</f>
        <v>-4.4072151418785417</v>
      </c>
      <c r="U82">
        <f>$U$3*INDEX(Descriptors!U$5:U$53,MATCH(SingleSite_QSAR1!$A82,Descriptors!$B$5:$B$53,0))</f>
        <v>-3.881983752466609</v>
      </c>
      <c r="V82">
        <f>$V$3*INDEX(Descriptors!O$5:O$53,MATCH(SingleSite_QSAR1!$A82,Descriptors!$B$5:$B$53,0))</f>
        <v>-14.439360000000001</v>
      </c>
      <c r="W82">
        <f>$W$3*INDEX(Descriptors!X$5:X$53,MATCH(SingleSite_QSAR1!$A82,Descriptors!$B$5:$B$53,0))</f>
        <v>-10.837719</v>
      </c>
      <c r="X82">
        <f>$X$3*INDEX(Descriptors!Y$5:Y$53,MATCH(SingleSite_QSAR1!$A82,Descriptors!$B$5:$B$53,0))</f>
        <v>8.2560060000000011</v>
      </c>
      <c r="Y82">
        <f>$Y$3*INDEX(Descriptors!AA$5:AA$53,MATCH(SingleSite_QSAR1!$A82,Descriptors!$B$5:$B$53,0))</f>
        <v>21.314274000000001</v>
      </c>
      <c r="Z82">
        <f>$Z$3*INDEX(Descriptors!AB$5:AB$53,MATCH(SingleSite_QSAR1!$A82,Descriptors!$B$5:$B$53,0))</f>
        <v>-1.288896</v>
      </c>
      <c r="AA82">
        <f>$AA$3*INDEX(Descriptors!P$5:P$53,MATCH(SingleSite_QSAR1!$A82,Descriptors!$B$5:$B$53,0))</f>
        <v>-5.8199999999999995E-2</v>
      </c>
      <c r="AB82">
        <f>$AB$3*INDEX(Descriptors!Q$5:Q$53,MATCH(SingleSite_QSAR1!$A82,Descriptors!$B$5:$B$53,0))</f>
        <v>0.48971999999999999</v>
      </c>
      <c r="AC82">
        <f>$AC$3*INDEX(Descriptors!R$5:R$53,MATCH(SingleSite_QSAR1!$A82,Descriptors!$B$5:$B$53,0))</f>
        <v>-0.3196</v>
      </c>
      <c r="AD82">
        <f>$AD$3*INDEX(Descriptors!AC$5:AC$53,MATCH(SingleSite_QSAR1!$A82,Descriptors!$B$5:$B$53,0))</f>
        <v>0</v>
      </c>
    </row>
    <row r="83" spans="1:30" x14ac:dyDescent="0.3">
      <c r="A83" t="s">
        <v>187</v>
      </c>
      <c r="B83" t="s">
        <v>188</v>
      </c>
      <c r="C83" s="38" t="s">
        <v>182</v>
      </c>
      <c r="D83" t="s">
        <v>189</v>
      </c>
      <c r="E83" t="s">
        <v>417</v>
      </c>
      <c r="G83" s="10">
        <v>7.947557154083932</v>
      </c>
      <c r="H83" t="s">
        <v>223</v>
      </c>
      <c r="L83" s="10">
        <f t="shared" si="19"/>
        <v>-8.4994507533365322</v>
      </c>
      <c r="M83">
        <f t="shared" si="16"/>
        <v>3.1662794821768806E-9</v>
      </c>
      <c r="N83">
        <f t="shared" si="17"/>
        <v>2533.7424751022763</v>
      </c>
      <c r="O83" s="10">
        <f t="shared" si="20"/>
        <v>6.9417602057596612</v>
      </c>
      <c r="P83" s="10" t="s">
        <v>223</v>
      </c>
      <c r="R83">
        <f t="shared" si="18"/>
        <v>1.5005492466634669</v>
      </c>
      <c r="S83">
        <f>$S$3*INDEX(Descriptors!I$5:I$53,MATCH(SingleSite_QSAR1!$A83,Descriptors!$B$5:$B$53,0))</f>
        <v>8.8953600000000002</v>
      </c>
      <c r="T83">
        <f>$T$3*INDEX(Descriptors!L$5:L$53,MATCH(SingleSite_QSAR1!$A83,Descriptors!$B$5:$B$53,0))</f>
        <v>-4.4072151418785417</v>
      </c>
      <c r="U83">
        <f>$U$3*INDEX(Descriptors!U$5:U$53,MATCH(SingleSite_QSAR1!$A83,Descriptors!$B$5:$B$53,0))</f>
        <v>-3.936309611457995</v>
      </c>
      <c r="V83">
        <f>$V$3*INDEX(Descriptors!O$5:O$53,MATCH(SingleSite_QSAR1!$A83,Descriptors!$B$5:$B$53,0))</f>
        <v>-14.439360000000001</v>
      </c>
      <c r="W83">
        <f>$W$3*INDEX(Descriptors!X$5:X$53,MATCH(SingleSite_QSAR1!$A83,Descriptors!$B$5:$B$53,0))</f>
        <v>-10.891637999999999</v>
      </c>
      <c r="X83">
        <f>$X$3*INDEX(Descriptors!Y$5:Y$53,MATCH(SingleSite_QSAR1!$A83,Descriptors!$B$5:$B$53,0))</f>
        <v>8.2692900000000016</v>
      </c>
      <c r="Y83">
        <f>$Y$3*INDEX(Descriptors!AA$5:AA$53,MATCH(SingleSite_QSAR1!$A83,Descriptors!$B$5:$B$53,0))</f>
        <v>21.346398000000001</v>
      </c>
      <c r="Z83">
        <f>$Z$3*INDEX(Descriptors!AB$5:AB$53,MATCH(SingleSite_QSAR1!$A83,Descriptors!$B$5:$B$53,0))</f>
        <v>-1.288896</v>
      </c>
      <c r="AA83">
        <f>$AA$3*INDEX(Descriptors!P$5:P$53,MATCH(SingleSite_QSAR1!$A83,Descriptors!$B$5:$B$53,0))</f>
        <v>-5.8199999999999995E-2</v>
      </c>
      <c r="AB83">
        <f>$AB$3*INDEX(Descriptors!Q$5:Q$53,MATCH(SingleSite_QSAR1!$A83,Descriptors!$B$5:$B$53,0))</f>
        <v>0.48971999999999999</v>
      </c>
      <c r="AC83">
        <f>$AC$3*INDEX(Descriptors!R$5:R$53,MATCH(SingleSite_QSAR1!$A83,Descriptors!$B$5:$B$53,0))</f>
        <v>-0.3196</v>
      </c>
      <c r="AD83">
        <f>$AD$3*INDEX(Descriptors!AC$5:AC$53,MATCH(SingleSite_QSAR1!$A83,Descriptors!$B$5:$B$53,0))</f>
        <v>0</v>
      </c>
    </row>
    <row r="84" spans="1:30" x14ac:dyDescent="0.3">
      <c r="I84" t="s">
        <v>334</v>
      </c>
      <c r="M84"/>
      <c r="N84"/>
      <c r="P84"/>
    </row>
    <row r="85" spans="1:30" x14ac:dyDescent="0.3">
      <c r="I85" s="13" t="s">
        <v>330</v>
      </c>
      <c r="J85" s="10" t="s">
        <v>370</v>
      </c>
      <c r="L85" s="10" t="s">
        <v>96</v>
      </c>
      <c r="M85"/>
      <c r="N85"/>
      <c r="P85"/>
    </row>
    <row r="86" spans="1:30" x14ac:dyDescent="0.3">
      <c r="A86" s="1" t="s">
        <v>249</v>
      </c>
      <c r="J86" s="10" t="s">
        <v>333</v>
      </c>
      <c r="L86" s="10" t="s">
        <v>333</v>
      </c>
      <c r="M86"/>
      <c r="N86"/>
      <c r="P86"/>
    </row>
    <row r="87" spans="1:30" x14ac:dyDescent="0.3">
      <c r="A87" t="s">
        <v>250</v>
      </c>
      <c r="B87" t="s">
        <v>251</v>
      </c>
      <c r="C87" s="38" t="s">
        <v>191</v>
      </c>
      <c r="D87" t="s">
        <v>252</v>
      </c>
      <c r="E87" t="s">
        <v>249</v>
      </c>
      <c r="G87" s="10">
        <v>54.99999999999995</v>
      </c>
      <c r="H87" t="s">
        <v>223</v>
      </c>
      <c r="I87">
        <v>-4.3983438353844733</v>
      </c>
      <c r="J87" s="10">
        <f t="shared" ref="J87:J112" si="21">I87-5</f>
        <v>-9.3983438353844733</v>
      </c>
      <c r="L87" s="10">
        <f>R87-5</f>
        <v>-3.5155127533365311</v>
      </c>
      <c r="M87">
        <f t="shared" ref="M87:M112" si="22">10^(L87)</f>
        <v>3.0513164239578781E-4</v>
      </c>
      <c r="N87">
        <f t="shared" ref="N87:N112" si="23">(LN(2)/(M87))/(60*60*24)</f>
        <v>2.629205135542885E-2</v>
      </c>
      <c r="O87" s="10">
        <f t="shared" ref="O87:O112" si="24">N87</f>
        <v>2.629205135542885E-2</v>
      </c>
      <c r="P87" s="10" t="s">
        <v>159</v>
      </c>
      <c r="R87">
        <f t="shared" ref="R87:R112" si="25">-2.159+SUM(S87:AD87)</f>
        <v>1.4844872466634689</v>
      </c>
      <c r="S87">
        <f>$S$3*INDEX(Descriptors!I$5:I$53,MATCH(SingleSite_QSAR1!$A87,Descriptors!$B$5:$B$53,0))</f>
        <v>8.8953600000000002</v>
      </c>
      <c r="T87">
        <f>$T$3*INDEX(Descriptors!L$5:L$53,MATCH(SingleSite_QSAR1!$A87,Descriptors!$B$5:$B$53,0))</f>
        <v>-4.4072151418785417</v>
      </c>
      <c r="U87">
        <f>$U$3*INDEX(Descriptors!U$5:U$53,MATCH(SingleSite_QSAR1!$A87,Descriptors!$B$5:$B$53,0))</f>
        <v>-3.936309611457995</v>
      </c>
      <c r="V87">
        <f>$V$3*INDEX(Descriptors!O$5:O$53,MATCH(SingleSite_QSAR1!$A87,Descriptors!$B$5:$B$53,0))</f>
        <v>-14.439360000000001</v>
      </c>
      <c r="W87">
        <f>$W$3*INDEX(Descriptors!X$5:X$53,MATCH(SingleSite_QSAR1!$A87,Descriptors!$B$5:$B$53,0))</f>
        <v>-10.891637999999999</v>
      </c>
      <c r="X87">
        <f>$X$3*INDEX(Descriptors!Y$5:Y$53,MATCH(SingleSite_QSAR1!$A87,Descriptors!$B$5:$B$53,0))</f>
        <v>8.2692900000000016</v>
      </c>
      <c r="Y87">
        <f>$Y$3*INDEX(Descriptors!AA$5:AA$53,MATCH(SingleSite_QSAR1!$A87,Descriptors!$B$5:$B$53,0))</f>
        <v>21.330336000000003</v>
      </c>
      <c r="Z87">
        <f>$Z$3*INDEX(Descriptors!AB$5:AB$53,MATCH(SingleSite_QSAR1!$A87,Descriptors!$B$5:$B$53,0))</f>
        <v>-1.288896</v>
      </c>
      <c r="AA87">
        <f>$AA$3*INDEX(Descriptors!P$5:P$53,MATCH(SingleSite_QSAR1!$A87,Descriptors!$B$5:$B$53,0))</f>
        <v>-5.8199999999999995E-2</v>
      </c>
      <c r="AB87">
        <f>$AB$3*INDEX(Descriptors!Q$5:Q$53,MATCH(SingleSite_QSAR1!$A87,Descriptors!$B$5:$B$53,0))</f>
        <v>0.48971999999999999</v>
      </c>
      <c r="AC87">
        <f>$AC$3*INDEX(Descriptors!R$5:R$53,MATCH(SingleSite_QSAR1!$A87,Descriptors!$B$5:$B$53,0))</f>
        <v>-0.3196</v>
      </c>
      <c r="AD87">
        <f>$AD$3*INDEX(Descriptors!AC$5:AC$53,MATCH(SingleSite_QSAR1!$A87,Descriptors!$B$5:$B$53,0))</f>
        <v>0</v>
      </c>
    </row>
    <row r="88" spans="1:30" x14ac:dyDescent="0.3">
      <c r="A88" t="s">
        <v>253</v>
      </c>
      <c r="B88" t="s">
        <v>254</v>
      </c>
      <c r="C88" s="38" t="s">
        <v>191</v>
      </c>
      <c r="D88" t="s">
        <v>255</v>
      </c>
      <c r="E88" t="s">
        <v>249</v>
      </c>
      <c r="G88" s="10">
        <v>7.2440025989217656</v>
      </c>
      <c r="H88" t="s">
        <v>159</v>
      </c>
      <c r="I88">
        <v>1.1321550084303966</v>
      </c>
      <c r="J88" s="10">
        <f t="shared" si="21"/>
        <v>-3.8678449915696032</v>
      </c>
      <c r="L88" s="10">
        <f t="shared" ref="L88:L112" si="26">R88-5</f>
        <v>-3.1451738943451444</v>
      </c>
      <c r="M88">
        <f t="shared" si="22"/>
        <v>7.1585671911758965E-4</v>
      </c>
      <c r="N88">
        <f t="shared" si="23"/>
        <v>1.1206902998585375E-2</v>
      </c>
      <c r="O88" s="10">
        <f t="shared" si="24"/>
        <v>1.1206902998585375E-2</v>
      </c>
      <c r="P88" s="10" t="s">
        <v>159</v>
      </c>
      <c r="R88">
        <f t="shared" si="25"/>
        <v>1.8548261056548556</v>
      </c>
      <c r="S88">
        <f>$S$3*INDEX(Descriptors!I$5:I$53,MATCH(SingleSite_QSAR1!$A88,Descriptors!$B$5:$B$53,0))</f>
        <v>8.8559999999999999</v>
      </c>
      <c r="T88">
        <f>$T$3*INDEX(Descriptors!L$5:L$53,MATCH(SingleSite_QSAR1!$A88,Descriptors!$B$5:$B$53,0))</f>
        <v>-4.4072151418785417</v>
      </c>
      <c r="U88">
        <f>$U$3*INDEX(Descriptors!U$5:U$53,MATCH(SingleSite_QSAR1!$A88,Descriptors!$B$5:$B$53,0))</f>
        <v>-3.881983752466609</v>
      </c>
      <c r="V88">
        <f>$V$3*INDEX(Descriptors!O$5:O$53,MATCH(SingleSite_QSAR1!$A88,Descriptors!$B$5:$B$53,0))</f>
        <v>-14.439360000000001</v>
      </c>
      <c r="W88">
        <f>$W$3*INDEX(Descriptors!X$5:X$53,MATCH(SingleSite_QSAR1!$A88,Descriptors!$B$5:$B$53,0))</f>
        <v>-10.837719</v>
      </c>
      <c r="X88">
        <f>$X$3*INDEX(Descriptors!Y$5:Y$53,MATCH(SingleSite_QSAR1!$A88,Descriptors!$B$5:$B$53,0))</f>
        <v>8.2560060000000011</v>
      </c>
      <c r="Y88">
        <f>$Y$3*INDEX(Descriptors!AA$5:AA$53,MATCH(SingleSite_QSAR1!$A88,Descriptors!$B$5:$B$53,0))</f>
        <v>22.021002000000003</v>
      </c>
      <c r="Z88">
        <f>$Z$3*INDEX(Descriptors!AB$5:AB$53,MATCH(SingleSite_QSAR1!$A88,Descriptors!$B$5:$B$53,0))</f>
        <v>-1.6648239999999999</v>
      </c>
      <c r="AA88">
        <f>$AA$3*INDEX(Descriptors!P$5:P$53,MATCH(SingleSite_QSAR1!$A88,Descriptors!$B$5:$B$53,0))</f>
        <v>-5.8199999999999995E-2</v>
      </c>
      <c r="AB88">
        <f>$AB$3*INDEX(Descriptors!Q$5:Q$53,MATCH(SingleSite_QSAR1!$A88,Descriptors!$B$5:$B$53,0))</f>
        <v>0.48971999999999999</v>
      </c>
      <c r="AC88">
        <f>$AC$3*INDEX(Descriptors!R$5:R$53,MATCH(SingleSite_QSAR1!$A88,Descriptors!$B$5:$B$53,0))</f>
        <v>-0.3196</v>
      </c>
      <c r="AD88">
        <f>$AD$3*INDEX(Descriptors!AC$5:AC$53,MATCH(SingleSite_QSAR1!$A88,Descriptors!$B$5:$B$53,0))</f>
        <v>0</v>
      </c>
    </row>
    <row r="89" spans="1:30" x14ac:dyDescent="0.3">
      <c r="A89" t="s">
        <v>253</v>
      </c>
      <c r="B89" t="s">
        <v>254</v>
      </c>
      <c r="C89" s="38" t="s">
        <v>191</v>
      </c>
      <c r="D89" t="s">
        <v>255</v>
      </c>
      <c r="E89" t="s">
        <v>249</v>
      </c>
      <c r="G89" s="10">
        <v>52.602233854140579</v>
      </c>
      <c r="H89" t="s">
        <v>159</v>
      </c>
      <c r="I89">
        <v>-0.81669246912222238</v>
      </c>
      <c r="J89" s="10">
        <f t="shared" si="21"/>
        <v>-5.8166924691222226</v>
      </c>
      <c r="L89" s="10">
        <f t="shared" si="26"/>
        <v>-3.1451738943451444</v>
      </c>
      <c r="M89">
        <f t="shared" si="22"/>
        <v>7.1585671911758965E-4</v>
      </c>
      <c r="N89">
        <f t="shared" si="23"/>
        <v>1.1206902998585375E-2</v>
      </c>
      <c r="O89" s="10">
        <f t="shared" si="24"/>
        <v>1.1206902998585375E-2</v>
      </c>
      <c r="P89" s="10" t="s">
        <v>159</v>
      </c>
      <c r="R89">
        <f t="shared" si="25"/>
        <v>1.8548261056548556</v>
      </c>
      <c r="S89">
        <f>$S$3*INDEX(Descriptors!I$5:I$53,MATCH(SingleSite_QSAR1!$A89,Descriptors!$B$5:$B$53,0))</f>
        <v>8.8559999999999999</v>
      </c>
      <c r="T89">
        <f>$T$3*INDEX(Descriptors!L$5:L$53,MATCH(SingleSite_QSAR1!$A89,Descriptors!$B$5:$B$53,0))</f>
        <v>-4.4072151418785417</v>
      </c>
      <c r="U89">
        <f>$U$3*INDEX(Descriptors!U$5:U$53,MATCH(SingleSite_QSAR1!$A89,Descriptors!$B$5:$B$53,0))</f>
        <v>-3.881983752466609</v>
      </c>
      <c r="V89">
        <f>$V$3*INDEX(Descriptors!O$5:O$53,MATCH(SingleSite_QSAR1!$A89,Descriptors!$B$5:$B$53,0))</f>
        <v>-14.439360000000001</v>
      </c>
      <c r="W89">
        <f>$W$3*INDEX(Descriptors!X$5:X$53,MATCH(SingleSite_QSAR1!$A89,Descriptors!$B$5:$B$53,0))</f>
        <v>-10.837719</v>
      </c>
      <c r="X89">
        <f>$X$3*INDEX(Descriptors!Y$5:Y$53,MATCH(SingleSite_QSAR1!$A89,Descriptors!$B$5:$B$53,0))</f>
        <v>8.2560060000000011</v>
      </c>
      <c r="Y89">
        <f>$Y$3*INDEX(Descriptors!AA$5:AA$53,MATCH(SingleSite_QSAR1!$A89,Descriptors!$B$5:$B$53,0))</f>
        <v>22.021002000000003</v>
      </c>
      <c r="Z89">
        <f>$Z$3*INDEX(Descriptors!AB$5:AB$53,MATCH(SingleSite_QSAR1!$A89,Descriptors!$B$5:$B$53,0))</f>
        <v>-1.6648239999999999</v>
      </c>
      <c r="AA89">
        <f>$AA$3*INDEX(Descriptors!P$5:P$53,MATCH(SingleSite_QSAR1!$A89,Descriptors!$B$5:$B$53,0))</f>
        <v>-5.8199999999999995E-2</v>
      </c>
      <c r="AB89">
        <f>$AB$3*INDEX(Descriptors!Q$5:Q$53,MATCH(SingleSite_QSAR1!$A89,Descriptors!$B$5:$B$53,0))</f>
        <v>0.48971999999999999</v>
      </c>
      <c r="AC89">
        <f>$AC$3*INDEX(Descriptors!R$5:R$53,MATCH(SingleSite_QSAR1!$A89,Descriptors!$B$5:$B$53,0))</f>
        <v>-0.3196</v>
      </c>
      <c r="AD89">
        <f>$AD$3*INDEX(Descriptors!AC$5:AC$53,MATCH(SingleSite_QSAR1!$A89,Descriptors!$B$5:$B$53,0))</f>
        <v>0</v>
      </c>
    </row>
    <row r="90" spans="1:30" x14ac:dyDescent="0.3">
      <c r="A90" t="s">
        <v>253</v>
      </c>
      <c r="B90" t="s">
        <v>254</v>
      </c>
      <c r="C90" s="38" t="s">
        <v>191</v>
      </c>
      <c r="D90" t="s">
        <v>252</v>
      </c>
      <c r="E90" t="s">
        <v>249</v>
      </c>
      <c r="G90" s="10">
        <v>6.9697959856736267</v>
      </c>
      <c r="H90" t="s">
        <v>159</v>
      </c>
      <c r="I90">
        <v>-1.938908347395049</v>
      </c>
      <c r="J90" s="10">
        <f t="shared" si="21"/>
        <v>-6.9389083473950492</v>
      </c>
      <c r="L90" s="10">
        <f t="shared" si="26"/>
        <v>-3.1451738943451444</v>
      </c>
      <c r="M90">
        <f t="shared" si="22"/>
        <v>7.1585671911758965E-4</v>
      </c>
      <c r="N90">
        <f t="shared" si="23"/>
        <v>1.1206902998585375E-2</v>
      </c>
      <c r="O90" s="10">
        <f t="shared" si="24"/>
        <v>1.1206902998585375E-2</v>
      </c>
      <c r="P90" s="10" t="s">
        <v>159</v>
      </c>
      <c r="R90">
        <f t="shared" si="25"/>
        <v>1.8548261056548556</v>
      </c>
      <c r="S90">
        <f>$S$3*INDEX(Descriptors!I$5:I$53,MATCH(SingleSite_QSAR1!$A90,Descriptors!$B$5:$B$53,0))</f>
        <v>8.8559999999999999</v>
      </c>
      <c r="T90">
        <f>$T$3*INDEX(Descriptors!L$5:L$53,MATCH(SingleSite_QSAR1!$A90,Descriptors!$B$5:$B$53,0))</f>
        <v>-4.4072151418785417</v>
      </c>
      <c r="U90">
        <f>$U$3*INDEX(Descriptors!U$5:U$53,MATCH(SingleSite_QSAR1!$A90,Descriptors!$B$5:$B$53,0))</f>
        <v>-3.881983752466609</v>
      </c>
      <c r="V90">
        <f>$V$3*INDEX(Descriptors!O$5:O$53,MATCH(SingleSite_QSAR1!$A90,Descriptors!$B$5:$B$53,0))</f>
        <v>-14.439360000000001</v>
      </c>
      <c r="W90">
        <f>$W$3*INDEX(Descriptors!X$5:X$53,MATCH(SingleSite_QSAR1!$A90,Descriptors!$B$5:$B$53,0))</f>
        <v>-10.837719</v>
      </c>
      <c r="X90">
        <f>$X$3*INDEX(Descriptors!Y$5:Y$53,MATCH(SingleSite_QSAR1!$A90,Descriptors!$B$5:$B$53,0))</f>
        <v>8.2560060000000011</v>
      </c>
      <c r="Y90">
        <f>$Y$3*INDEX(Descriptors!AA$5:AA$53,MATCH(SingleSite_QSAR1!$A90,Descriptors!$B$5:$B$53,0))</f>
        <v>22.021002000000003</v>
      </c>
      <c r="Z90">
        <f>$Z$3*INDEX(Descriptors!AB$5:AB$53,MATCH(SingleSite_QSAR1!$A90,Descriptors!$B$5:$B$53,0))</f>
        <v>-1.6648239999999999</v>
      </c>
      <c r="AA90">
        <f>$AA$3*INDEX(Descriptors!P$5:P$53,MATCH(SingleSite_QSAR1!$A90,Descriptors!$B$5:$B$53,0))</f>
        <v>-5.8199999999999995E-2</v>
      </c>
      <c r="AB90">
        <f>$AB$3*INDEX(Descriptors!Q$5:Q$53,MATCH(SingleSite_QSAR1!$A90,Descriptors!$B$5:$B$53,0))</f>
        <v>0.48971999999999999</v>
      </c>
      <c r="AC90">
        <f>$AC$3*INDEX(Descriptors!R$5:R$53,MATCH(SingleSite_QSAR1!$A90,Descriptors!$B$5:$B$53,0))</f>
        <v>-0.3196</v>
      </c>
      <c r="AD90">
        <f>$AD$3*INDEX(Descriptors!AC$5:AC$53,MATCH(SingleSite_QSAR1!$A90,Descriptors!$B$5:$B$53,0))</f>
        <v>0</v>
      </c>
    </row>
    <row r="91" spans="1:30" x14ac:dyDescent="0.3">
      <c r="A91" t="s">
        <v>256</v>
      </c>
      <c r="B91" s="2" t="s">
        <v>181</v>
      </c>
      <c r="C91" s="38" t="s">
        <v>182</v>
      </c>
      <c r="D91" t="s">
        <v>183</v>
      </c>
      <c r="E91" t="s">
        <v>249</v>
      </c>
      <c r="G91" s="10">
        <v>120.12016132192434</v>
      </c>
      <c r="H91" t="s">
        <v>159</v>
      </c>
      <c r="I91">
        <v>-2.1753041882205593</v>
      </c>
      <c r="J91" s="10">
        <f t="shared" si="21"/>
        <v>-7.1753041882205597</v>
      </c>
      <c r="L91" s="10">
        <f t="shared" si="26"/>
        <v>-3.393693642328278</v>
      </c>
      <c r="M91">
        <f t="shared" si="22"/>
        <v>4.0393023077683291E-4</v>
      </c>
      <c r="N91">
        <f t="shared" si="23"/>
        <v>1.9861194336971449E-2</v>
      </c>
      <c r="O91" s="10">
        <f t="shared" si="24"/>
        <v>1.9861194336971449E-2</v>
      </c>
      <c r="P91" s="10" t="s">
        <v>159</v>
      </c>
      <c r="R91">
        <f t="shared" si="25"/>
        <v>1.606306357671722</v>
      </c>
      <c r="S91">
        <f>$S$3*INDEX(Descriptors!I$5:I$53,MATCH(SingleSite_QSAR1!$A91,Descriptors!$B$5:$B$53,0))</f>
        <v>8.8953600000000002</v>
      </c>
      <c r="T91">
        <f>$T$3*INDEX(Descriptors!L$5:L$53,MATCH(SingleSite_QSAR1!$A91,Descriptors!$B$5:$B$53,0))</f>
        <v>-4.4072151418785417</v>
      </c>
      <c r="U91">
        <f>$U$3*INDEX(Descriptors!U$5:U$53,MATCH(SingleSite_QSAR1!$A91,Descriptors!$B$5:$B$53,0))</f>
        <v>-3.8882095004497406</v>
      </c>
      <c r="V91">
        <f>$V$3*INDEX(Descriptors!O$5:O$53,MATCH(SingleSite_QSAR1!$A91,Descriptors!$B$5:$B$53,0))</f>
        <v>-14.439360000000001</v>
      </c>
      <c r="W91">
        <f>$W$3*INDEX(Descriptors!X$5:X$53,MATCH(SingleSite_QSAR1!$A91,Descriptors!$B$5:$B$53,0))</f>
        <v>-10.729880999999999</v>
      </c>
      <c r="X91">
        <f>$X$3*INDEX(Descriptors!Y$5:Y$53,MATCH(SingleSite_QSAR1!$A91,Descriptors!$B$5:$B$53,0))</f>
        <v>8.2294380000000018</v>
      </c>
      <c r="Y91">
        <f>$Y$3*INDEX(Descriptors!AA$5:AA$53,MATCH(SingleSite_QSAR1!$A91,Descriptors!$B$5:$B$53,0))</f>
        <v>21.282150000000001</v>
      </c>
      <c r="Z91">
        <f>$Z$3*INDEX(Descriptors!AB$5:AB$53,MATCH(SingleSite_QSAR1!$A91,Descriptors!$B$5:$B$53,0))</f>
        <v>-1.288896</v>
      </c>
      <c r="AA91">
        <f>$AA$3*INDEX(Descriptors!P$5:P$53,MATCH(SingleSite_QSAR1!$A91,Descriptors!$B$5:$B$53,0))</f>
        <v>-5.8199999999999995E-2</v>
      </c>
      <c r="AB91">
        <f>$AB$3*INDEX(Descriptors!Q$5:Q$53,MATCH(SingleSite_QSAR1!$A91,Descriptors!$B$5:$B$53,0))</f>
        <v>0.48971999999999999</v>
      </c>
      <c r="AC91">
        <f>$AC$3*INDEX(Descriptors!R$5:R$53,MATCH(SingleSite_QSAR1!$A91,Descriptors!$B$5:$B$53,0))</f>
        <v>-0.3196</v>
      </c>
      <c r="AD91">
        <f>$AD$3*INDEX(Descriptors!AC$5:AC$53,MATCH(SingleSite_QSAR1!$A91,Descriptors!$B$5:$B$53,0))</f>
        <v>0</v>
      </c>
    </row>
    <row r="92" spans="1:30" x14ac:dyDescent="0.3">
      <c r="A92" t="s">
        <v>257</v>
      </c>
      <c r="B92" s="2" t="s">
        <v>258</v>
      </c>
      <c r="C92" s="38" t="s">
        <v>182</v>
      </c>
      <c r="D92" t="s">
        <v>259</v>
      </c>
      <c r="E92" t="s">
        <v>249</v>
      </c>
      <c r="G92" s="10">
        <v>46.316636003764316</v>
      </c>
      <c r="H92" t="s">
        <v>159</v>
      </c>
      <c r="I92">
        <v>-1.7614252903125418</v>
      </c>
      <c r="J92" s="10">
        <f t="shared" si="21"/>
        <v>-6.761425290312542</v>
      </c>
      <c r="L92" s="10">
        <f t="shared" si="26"/>
        <v>-3.2452894463010877</v>
      </c>
      <c r="M92">
        <f t="shared" si="22"/>
        <v>5.6847393104665991E-4</v>
      </c>
      <c r="N92">
        <f t="shared" si="23"/>
        <v>1.4112409336458949E-2</v>
      </c>
      <c r="O92" s="10">
        <f t="shared" si="24"/>
        <v>1.4112409336458949E-2</v>
      </c>
      <c r="P92" s="10" t="s">
        <v>159</v>
      </c>
      <c r="R92">
        <f t="shared" si="25"/>
        <v>1.7547105536989123</v>
      </c>
      <c r="S92">
        <f>$S$3*INDEX(Descriptors!I$5:I$53,MATCH(SingleSite_QSAR1!$A92,Descriptors!$B$5:$B$53,0))</f>
        <v>8.9084800000000008</v>
      </c>
      <c r="T92">
        <f>$T$3*INDEX(Descriptors!L$5:L$53,MATCH(SingleSite_QSAR1!$A92,Descriptors!$B$5:$B$53,0))</f>
        <v>-4.4072151418785417</v>
      </c>
      <c r="U92">
        <f>$U$3*INDEX(Descriptors!U$5:U$53,MATCH(SingleSite_QSAR1!$A92,Descriptors!$B$5:$B$53,0))</f>
        <v>-3.444825304422551</v>
      </c>
      <c r="V92">
        <f>$V$3*INDEX(Descriptors!O$5:O$53,MATCH(SingleSite_QSAR1!$A92,Descriptors!$B$5:$B$53,0))</f>
        <v>-14.439360000000001</v>
      </c>
      <c r="W92">
        <f>$W$3*INDEX(Descriptors!X$5:X$53,MATCH(SingleSite_QSAR1!$A92,Descriptors!$B$5:$B$53,0))</f>
        <v>-11.017448999999999</v>
      </c>
      <c r="X92">
        <f>$X$3*INDEX(Descriptors!Y$5:Y$53,MATCH(SingleSite_QSAR1!$A92,Descriptors!$B$5:$B$53,0))</f>
        <v>8.2892159999999997</v>
      </c>
      <c r="Y92">
        <f>$Y$3*INDEX(Descriptors!AA$5:AA$53,MATCH(SingleSite_QSAR1!$A92,Descriptors!$B$5:$B$53,0))</f>
        <v>21.201840000000004</v>
      </c>
      <c r="Z92">
        <f>$Z$3*INDEX(Descriptors!AB$5:AB$53,MATCH(SingleSite_QSAR1!$A92,Descriptors!$B$5:$B$53,0))</f>
        <v>-1.288896</v>
      </c>
      <c r="AA92">
        <f>$AA$3*INDEX(Descriptors!P$5:P$53,MATCH(SingleSite_QSAR1!$A92,Descriptors!$B$5:$B$53,0))</f>
        <v>-5.8199999999999995E-2</v>
      </c>
      <c r="AB92">
        <f>$AB$3*INDEX(Descriptors!Q$5:Q$53,MATCH(SingleSite_QSAR1!$A92,Descriptors!$B$5:$B$53,0))</f>
        <v>0.48971999999999999</v>
      </c>
      <c r="AC92">
        <f>$AC$3*INDEX(Descriptors!R$5:R$53,MATCH(SingleSite_QSAR1!$A92,Descriptors!$B$5:$B$53,0))</f>
        <v>-0.3196</v>
      </c>
      <c r="AD92">
        <f>$AD$3*INDEX(Descriptors!AC$5:AC$53,MATCH(SingleSite_QSAR1!$A92,Descriptors!$B$5:$B$53,0))</f>
        <v>0</v>
      </c>
    </row>
    <row r="93" spans="1:30" x14ac:dyDescent="0.3">
      <c r="A93" t="s">
        <v>260</v>
      </c>
      <c r="B93" s="2" t="s">
        <v>181</v>
      </c>
      <c r="C93" s="38" t="s">
        <v>182</v>
      </c>
      <c r="D93" t="s">
        <v>183</v>
      </c>
      <c r="E93" t="s">
        <v>249</v>
      </c>
      <c r="G93" s="10">
        <v>6.006008066096217</v>
      </c>
      <c r="H93" t="s">
        <v>159</v>
      </c>
      <c r="I93">
        <v>-0.87427419255657823</v>
      </c>
      <c r="J93" s="10">
        <f t="shared" si="21"/>
        <v>-5.8742741925565785</v>
      </c>
      <c r="L93" s="10">
        <f t="shared" si="26"/>
        <v>-3.393693642328278</v>
      </c>
      <c r="M93">
        <f t="shared" si="22"/>
        <v>4.0393023077683291E-4</v>
      </c>
      <c r="N93">
        <f t="shared" si="23"/>
        <v>1.9861194336971449E-2</v>
      </c>
      <c r="O93" s="10">
        <f t="shared" si="24"/>
        <v>1.9861194336971449E-2</v>
      </c>
      <c r="P93" s="10" t="s">
        <v>159</v>
      </c>
      <c r="R93">
        <f t="shared" si="25"/>
        <v>1.606306357671722</v>
      </c>
      <c r="S93">
        <f>$S$3*INDEX(Descriptors!I$5:I$53,MATCH(SingleSite_QSAR1!$A93,Descriptors!$B$5:$B$53,0))</f>
        <v>8.8953600000000002</v>
      </c>
      <c r="T93">
        <f>$T$3*INDEX(Descriptors!L$5:L$53,MATCH(SingleSite_QSAR1!$A93,Descriptors!$B$5:$B$53,0))</f>
        <v>-4.4072151418785417</v>
      </c>
      <c r="U93">
        <f>$U$3*INDEX(Descriptors!U$5:U$53,MATCH(SingleSite_QSAR1!$A93,Descriptors!$B$5:$B$53,0))</f>
        <v>-3.8882095004497406</v>
      </c>
      <c r="V93">
        <f>$V$3*INDEX(Descriptors!O$5:O$53,MATCH(SingleSite_QSAR1!$A93,Descriptors!$B$5:$B$53,0))</f>
        <v>-14.439360000000001</v>
      </c>
      <c r="W93">
        <f>$W$3*INDEX(Descriptors!X$5:X$53,MATCH(SingleSite_QSAR1!$A93,Descriptors!$B$5:$B$53,0))</f>
        <v>-10.729880999999999</v>
      </c>
      <c r="X93">
        <f>$X$3*INDEX(Descriptors!Y$5:Y$53,MATCH(SingleSite_QSAR1!$A93,Descriptors!$B$5:$B$53,0))</f>
        <v>8.2294380000000018</v>
      </c>
      <c r="Y93">
        <f>$Y$3*INDEX(Descriptors!AA$5:AA$53,MATCH(SingleSite_QSAR1!$A93,Descriptors!$B$5:$B$53,0))</f>
        <v>21.282150000000001</v>
      </c>
      <c r="Z93">
        <f>$Z$3*INDEX(Descriptors!AB$5:AB$53,MATCH(SingleSite_QSAR1!$A93,Descriptors!$B$5:$B$53,0))</f>
        <v>-1.288896</v>
      </c>
      <c r="AA93">
        <f>$AA$3*INDEX(Descriptors!P$5:P$53,MATCH(SingleSite_QSAR1!$A93,Descriptors!$B$5:$B$53,0))</f>
        <v>-5.8199999999999995E-2</v>
      </c>
      <c r="AB93">
        <f>$AB$3*INDEX(Descriptors!Q$5:Q$53,MATCH(SingleSite_QSAR1!$A93,Descriptors!$B$5:$B$53,0))</f>
        <v>0.48971999999999999</v>
      </c>
      <c r="AC93">
        <f>$AC$3*INDEX(Descriptors!R$5:R$53,MATCH(SingleSite_QSAR1!$A93,Descriptors!$B$5:$B$53,0))</f>
        <v>-0.3196</v>
      </c>
      <c r="AD93">
        <f>$AD$3*INDEX(Descriptors!AC$5:AC$53,MATCH(SingleSite_QSAR1!$A93,Descriptors!$B$5:$B$53,0))</f>
        <v>0</v>
      </c>
    </row>
    <row r="94" spans="1:30" x14ac:dyDescent="0.3">
      <c r="A94" t="s">
        <v>261</v>
      </c>
      <c r="B94" s="2" t="s">
        <v>258</v>
      </c>
      <c r="C94" s="38" t="s">
        <v>182</v>
      </c>
      <c r="D94" t="s">
        <v>259</v>
      </c>
      <c r="E94" t="s">
        <v>249</v>
      </c>
      <c r="G94" s="10">
        <v>6.006008066096217</v>
      </c>
      <c r="H94" t="s">
        <v>159</v>
      </c>
      <c r="I94">
        <v>-0.87427419255657823</v>
      </c>
      <c r="J94" s="10">
        <f t="shared" si="21"/>
        <v>-5.8742741925565785</v>
      </c>
      <c r="L94" s="10">
        <f t="shared" si="26"/>
        <v>-3.2452894463010877</v>
      </c>
      <c r="M94">
        <f t="shared" si="22"/>
        <v>5.6847393104665991E-4</v>
      </c>
      <c r="N94">
        <f t="shared" si="23"/>
        <v>1.4112409336458949E-2</v>
      </c>
      <c r="O94" s="10">
        <f t="shared" si="24"/>
        <v>1.4112409336458949E-2</v>
      </c>
      <c r="P94" s="10" t="s">
        <v>159</v>
      </c>
      <c r="R94">
        <f t="shared" si="25"/>
        <v>1.7547105536989123</v>
      </c>
      <c r="S94">
        <f>$S$3*INDEX(Descriptors!I$5:I$53,MATCH(SingleSite_QSAR1!$A94,Descriptors!$B$5:$B$53,0))</f>
        <v>8.9084800000000008</v>
      </c>
      <c r="T94">
        <f>$T$3*INDEX(Descriptors!L$5:L$53,MATCH(SingleSite_QSAR1!$A94,Descriptors!$B$5:$B$53,0))</f>
        <v>-4.4072151418785417</v>
      </c>
      <c r="U94">
        <f>$U$3*INDEX(Descriptors!U$5:U$53,MATCH(SingleSite_QSAR1!$A94,Descriptors!$B$5:$B$53,0))</f>
        <v>-3.444825304422551</v>
      </c>
      <c r="V94">
        <f>$V$3*INDEX(Descriptors!O$5:O$53,MATCH(SingleSite_QSAR1!$A94,Descriptors!$B$5:$B$53,0))</f>
        <v>-14.439360000000001</v>
      </c>
      <c r="W94">
        <f>$W$3*INDEX(Descriptors!X$5:X$53,MATCH(SingleSite_QSAR1!$A94,Descriptors!$B$5:$B$53,0))</f>
        <v>-11.017448999999999</v>
      </c>
      <c r="X94">
        <f>$X$3*INDEX(Descriptors!Y$5:Y$53,MATCH(SingleSite_QSAR1!$A94,Descriptors!$B$5:$B$53,0))</f>
        <v>8.2892159999999997</v>
      </c>
      <c r="Y94">
        <f>$Y$3*INDEX(Descriptors!AA$5:AA$53,MATCH(SingleSite_QSAR1!$A94,Descriptors!$B$5:$B$53,0))</f>
        <v>21.201840000000004</v>
      </c>
      <c r="Z94">
        <f>$Z$3*INDEX(Descriptors!AB$5:AB$53,MATCH(SingleSite_QSAR1!$A94,Descriptors!$B$5:$B$53,0))</f>
        <v>-1.288896</v>
      </c>
      <c r="AA94">
        <f>$AA$3*INDEX(Descriptors!P$5:P$53,MATCH(SingleSite_QSAR1!$A94,Descriptors!$B$5:$B$53,0))</f>
        <v>-5.8199999999999995E-2</v>
      </c>
      <c r="AB94">
        <f>$AB$3*INDEX(Descriptors!Q$5:Q$53,MATCH(SingleSite_QSAR1!$A94,Descriptors!$B$5:$B$53,0))</f>
        <v>0.48971999999999999</v>
      </c>
      <c r="AC94">
        <f>$AC$3*INDEX(Descriptors!R$5:R$53,MATCH(SingleSite_QSAR1!$A94,Descriptors!$B$5:$B$53,0))</f>
        <v>-0.3196</v>
      </c>
      <c r="AD94">
        <f>$AD$3*INDEX(Descriptors!AC$5:AC$53,MATCH(SingleSite_QSAR1!$A94,Descriptors!$B$5:$B$53,0))</f>
        <v>0</v>
      </c>
    </row>
    <row r="95" spans="1:30" x14ac:dyDescent="0.3">
      <c r="A95" t="s">
        <v>262</v>
      </c>
      <c r="B95" s="2" t="s">
        <v>181</v>
      </c>
      <c r="C95" s="38" t="s">
        <v>182</v>
      </c>
      <c r="D95" t="s">
        <v>183</v>
      </c>
      <c r="E95" t="s">
        <v>249</v>
      </c>
      <c r="G95" s="10">
        <v>1.1297675097692075</v>
      </c>
      <c r="H95" t="s">
        <v>223</v>
      </c>
      <c r="I95">
        <v>-2.7109702268845886</v>
      </c>
      <c r="J95" s="10">
        <f t="shared" si="21"/>
        <v>-7.710970226884589</v>
      </c>
      <c r="L95" s="10">
        <f t="shared" si="26"/>
        <v>-3.393693642328278</v>
      </c>
      <c r="M95">
        <f t="shared" si="22"/>
        <v>4.0393023077683291E-4</v>
      </c>
      <c r="N95">
        <f t="shared" si="23"/>
        <v>1.9861194336971449E-2</v>
      </c>
      <c r="O95" s="10">
        <f t="shared" si="24"/>
        <v>1.9861194336971449E-2</v>
      </c>
      <c r="P95" s="10" t="s">
        <v>159</v>
      </c>
      <c r="R95">
        <f t="shared" si="25"/>
        <v>1.606306357671722</v>
      </c>
      <c r="S95">
        <f>$S$3*INDEX(Descriptors!I$5:I$53,MATCH(SingleSite_QSAR1!$A95,Descriptors!$B$5:$B$53,0))</f>
        <v>8.8953600000000002</v>
      </c>
      <c r="T95">
        <f>$T$3*INDEX(Descriptors!L$5:L$53,MATCH(SingleSite_QSAR1!$A95,Descriptors!$B$5:$B$53,0))</f>
        <v>-4.4072151418785417</v>
      </c>
      <c r="U95">
        <f>$U$3*INDEX(Descriptors!U$5:U$53,MATCH(SingleSite_QSAR1!$A95,Descriptors!$B$5:$B$53,0))</f>
        <v>-3.8882095004497406</v>
      </c>
      <c r="V95">
        <f>$V$3*INDEX(Descriptors!O$5:O$53,MATCH(SingleSite_QSAR1!$A95,Descriptors!$B$5:$B$53,0))</f>
        <v>-14.439360000000001</v>
      </c>
      <c r="W95">
        <f>$W$3*INDEX(Descriptors!X$5:X$53,MATCH(SingleSite_QSAR1!$A95,Descriptors!$B$5:$B$53,0))</f>
        <v>-10.729880999999999</v>
      </c>
      <c r="X95">
        <f>$X$3*INDEX(Descriptors!Y$5:Y$53,MATCH(SingleSite_QSAR1!$A95,Descriptors!$B$5:$B$53,0))</f>
        <v>8.2294380000000018</v>
      </c>
      <c r="Y95">
        <f>$Y$3*INDEX(Descriptors!AA$5:AA$53,MATCH(SingleSite_QSAR1!$A95,Descriptors!$B$5:$B$53,0))</f>
        <v>21.282150000000001</v>
      </c>
      <c r="Z95">
        <f>$Z$3*INDEX(Descriptors!AB$5:AB$53,MATCH(SingleSite_QSAR1!$A95,Descriptors!$B$5:$B$53,0))</f>
        <v>-1.288896</v>
      </c>
      <c r="AA95">
        <f>$AA$3*INDEX(Descriptors!P$5:P$53,MATCH(SingleSite_QSAR1!$A95,Descriptors!$B$5:$B$53,0))</f>
        <v>-5.8199999999999995E-2</v>
      </c>
      <c r="AB95">
        <f>$AB$3*INDEX(Descriptors!Q$5:Q$53,MATCH(SingleSite_QSAR1!$A95,Descriptors!$B$5:$B$53,0))</f>
        <v>0.48971999999999999</v>
      </c>
      <c r="AC95">
        <f>$AC$3*INDEX(Descriptors!R$5:R$53,MATCH(SingleSite_QSAR1!$A95,Descriptors!$B$5:$B$53,0))</f>
        <v>-0.3196</v>
      </c>
      <c r="AD95">
        <f>$AD$3*INDEX(Descriptors!AC$5:AC$53,MATCH(SingleSite_QSAR1!$A95,Descriptors!$B$5:$B$53,0))</f>
        <v>0</v>
      </c>
    </row>
    <row r="96" spans="1:30" x14ac:dyDescent="0.3">
      <c r="A96" t="s">
        <v>263</v>
      </c>
      <c r="B96" s="2" t="s">
        <v>258</v>
      </c>
      <c r="C96" s="38" t="s">
        <v>182</v>
      </c>
      <c r="D96" t="s">
        <v>259</v>
      </c>
      <c r="E96" t="s">
        <v>249</v>
      </c>
      <c r="G96" s="10">
        <v>108.71444628097319</v>
      </c>
      <c r="H96" t="s">
        <v>159</v>
      </c>
      <c r="I96">
        <v>-2.1319755396253193</v>
      </c>
      <c r="J96" s="10">
        <f t="shared" si="21"/>
        <v>-7.1319755396253193</v>
      </c>
      <c r="L96" s="10">
        <f t="shared" si="26"/>
        <v>-3.2452894463010877</v>
      </c>
      <c r="M96">
        <f t="shared" si="22"/>
        <v>5.6847393104665991E-4</v>
      </c>
      <c r="N96">
        <f t="shared" si="23"/>
        <v>1.4112409336458949E-2</v>
      </c>
      <c r="O96" s="10">
        <f t="shared" si="24"/>
        <v>1.4112409336458949E-2</v>
      </c>
      <c r="P96" s="10" t="s">
        <v>159</v>
      </c>
      <c r="R96">
        <f t="shared" si="25"/>
        <v>1.7547105536989123</v>
      </c>
      <c r="S96">
        <f>$S$3*INDEX(Descriptors!I$5:I$53,MATCH(SingleSite_QSAR1!$A96,Descriptors!$B$5:$B$53,0))</f>
        <v>8.9084800000000008</v>
      </c>
      <c r="T96">
        <f>$T$3*INDEX(Descriptors!L$5:L$53,MATCH(SingleSite_QSAR1!$A96,Descriptors!$B$5:$B$53,0))</f>
        <v>-4.4072151418785417</v>
      </c>
      <c r="U96">
        <f>$U$3*INDEX(Descriptors!U$5:U$53,MATCH(SingleSite_QSAR1!$A96,Descriptors!$B$5:$B$53,0))</f>
        <v>-3.444825304422551</v>
      </c>
      <c r="V96">
        <f>$V$3*INDEX(Descriptors!O$5:O$53,MATCH(SingleSite_QSAR1!$A96,Descriptors!$B$5:$B$53,0))</f>
        <v>-14.439360000000001</v>
      </c>
      <c r="W96">
        <f>$W$3*INDEX(Descriptors!X$5:X$53,MATCH(SingleSite_QSAR1!$A96,Descriptors!$B$5:$B$53,0))</f>
        <v>-11.017448999999999</v>
      </c>
      <c r="X96">
        <f>$X$3*INDEX(Descriptors!Y$5:Y$53,MATCH(SingleSite_QSAR1!$A96,Descriptors!$B$5:$B$53,0))</f>
        <v>8.2892159999999997</v>
      </c>
      <c r="Y96">
        <f>$Y$3*INDEX(Descriptors!AA$5:AA$53,MATCH(SingleSite_QSAR1!$A96,Descriptors!$B$5:$B$53,0))</f>
        <v>21.201840000000004</v>
      </c>
      <c r="Z96">
        <f>$Z$3*INDEX(Descriptors!AB$5:AB$53,MATCH(SingleSite_QSAR1!$A96,Descriptors!$B$5:$B$53,0))</f>
        <v>-1.288896</v>
      </c>
      <c r="AA96">
        <f>$AA$3*INDEX(Descriptors!P$5:P$53,MATCH(SingleSite_QSAR1!$A96,Descriptors!$B$5:$B$53,0))</f>
        <v>-5.8199999999999995E-2</v>
      </c>
      <c r="AB96">
        <f>$AB$3*INDEX(Descriptors!Q$5:Q$53,MATCH(SingleSite_QSAR1!$A96,Descriptors!$B$5:$B$53,0))</f>
        <v>0.48971999999999999</v>
      </c>
      <c r="AC96">
        <f>$AC$3*INDEX(Descriptors!R$5:R$53,MATCH(SingleSite_QSAR1!$A96,Descriptors!$B$5:$B$53,0))</f>
        <v>-0.3196</v>
      </c>
      <c r="AD96">
        <f>$AD$3*INDEX(Descriptors!AC$5:AC$53,MATCH(SingleSite_QSAR1!$A96,Descriptors!$B$5:$B$53,0))</f>
        <v>0</v>
      </c>
    </row>
    <row r="97" spans="1:30" x14ac:dyDescent="0.3">
      <c r="A97" t="s">
        <v>264</v>
      </c>
      <c r="B97" t="s">
        <v>265</v>
      </c>
      <c r="C97" s="38" t="s">
        <v>191</v>
      </c>
      <c r="D97" t="s">
        <v>255</v>
      </c>
      <c r="E97" t="s">
        <v>249</v>
      </c>
      <c r="G97" s="10">
        <v>262.55575021210052</v>
      </c>
      <c r="H97" t="s">
        <v>159</v>
      </c>
      <c r="I97">
        <v>-5.5149098156090615</v>
      </c>
      <c r="J97" s="10">
        <f t="shared" si="21"/>
        <v>-10.514909815609062</v>
      </c>
      <c r="L97" s="10">
        <f t="shared" si="26"/>
        <v>-3.4366138943451516</v>
      </c>
      <c r="M97">
        <f t="shared" si="22"/>
        <v>3.6591996494283183E-4</v>
      </c>
      <c r="N97">
        <f t="shared" si="23"/>
        <v>2.1924293781810388E-2</v>
      </c>
      <c r="O97" s="10">
        <f t="shared" si="24"/>
        <v>2.1924293781810388E-2</v>
      </c>
      <c r="P97" s="10" t="s">
        <v>159</v>
      </c>
      <c r="R97">
        <f t="shared" si="25"/>
        <v>1.5633861056548484</v>
      </c>
      <c r="S97">
        <f>$S$3*INDEX(Descriptors!I$5:I$53,MATCH(SingleSite_QSAR1!$A97,Descriptors!$B$5:$B$53,0))</f>
        <v>8.8953600000000002</v>
      </c>
      <c r="T97">
        <f>$T$3*INDEX(Descriptors!L$5:L$53,MATCH(SingleSite_QSAR1!$A97,Descriptors!$B$5:$B$53,0))</f>
        <v>-4.4072151418785417</v>
      </c>
      <c r="U97">
        <f>$U$3*INDEX(Descriptors!U$5:U$53,MATCH(SingleSite_QSAR1!$A97,Descriptors!$B$5:$B$53,0))</f>
        <v>-3.881983752466609</v>
      </c>
      <c r="V97">
        <f>$V$3*INDEX(Descriptors!O$5:O$53,MATCH(SingleSite_QSAR1!$A97,Descriptors!$B$5:$B$53,0))</f>
        <v>-14.439360000000001</v>
      </c>
      <c r="W97">
        <f>$W$3*INDEX(Descriptors!X$5:X$53,MATCH(SingleSite_QSAR1!$A97,Descriptors!$B$5:$B$53,0))</f>
        <v>-10.837719</v>
      </c>
      <c r="X97">
        <f>$X$3*INDEX(Descriptors!Y$5:Y$53,MATCH(SingleSite_QSAR1!$A97,Descriptors!$B$5:$B$53,0))</f>
        <v>8.2560060000000011</v>
      </c>
      <c r="Y97">
        <f>$Y$3*INDEX(Descriptors!AA$5:AA$53,MATCH(SingleSite_QSAR1!$A97,Descriptors!$B$5:$B$53,0))</f>
        <v>21.314274000000001</v>
      </c>
      <c r="Z97">
        <f>$Z$3*INDEX(Descriptors!AB$5:AB$53,MATCH(SingleSite_QSAR1!$A97,Descriptors!$B$5:$B$53,0))</f>
        <v>-1.288896</v>
      </c>
      <c r="AA97">
        <f>$AA$3*INDEX(Descriptors!P$5:P$53,MATCH(SingleSite_QSAR1!$A97,Descriptors!$B$5:$B$53,0))</f>
        <v>-5.8199999999999995E-2</v>
      </c>
      <c r="AB97">
        <f>$AB$3*INDEX(Descriptors!Q$5:Q$53,MATCH(SingleSite_QSAR1!$A97,Descriptors!$B$5:$B$53,0))</f>
        <v>0.48971999999999999</v>
      </c>
      <c r="AC97">
        <f>$AC$3*INDEX(Descriptors!R$5:R$53,MATCH(SingleSite_QSAR1!$A97,Descriptors!$B$5:$B$53,0))</f>
        <v>-0.3196</v>
      </c>
      <c r="AD97">
        <f>$AD$3*INDEX(Descriptors!AC$5:AC$53,MATCH(SingleSite_QSAR1!$A97,Descriptors!$B$5:$B$53,0))</f>
        <v>0</v>
      </c>
    </row>
    <row r="98" spans="1:30" x14ac:dyDescent="0.3">
      <c r="A98" t="s">
        <v>266</v>
      </c>
      <c r="B98" t="s">
        <v>251</v>
      </c>
      <c r="C98" s="38" t="s">
        <v>191</v>
      </c>
      <c r="D98" t="s">
        <v>252</v>
      </c>
      <c r="E98" t="s">
        <v>249</v>
      </c>
      <c r="G98" s="10">
        <v>230.28145533553007</v>
      </c>
      <c r="H98" t="s">
        <v>159</v>
      </c>
      <c r="I98">
        <v>-5.4579472468850492</v>
      </c>
      <c r="J98" s="10">
        <f t="shared" si="21"/>
        <v>-10.457947246885048</v>
      </c>
      <c r="L98" s="10">
        <f t="shared" si="26"/>
        <v>-3.5155127533365311</v>
      </c>
      <c r="M98">
        <f t="shared" si="22"/>
        <v>3.0513164239578781E-4</v>
      </c>
      <c r="N98">
        <f t="shared" si="23"/>
        <v>2.629205135542885E-2</v>
      </c>
      <c r="O98" s="10">
        <f t="shared" si="24"/>
        <v>2.629205135542885E-2</v>
      </c>
      <c r="P98" s="10" t="s">
        <v>159</v>
      </c>
      <c r="R98">
        <f t="shared" si="25"/>
        <v>1.4844872466634689</v>
      </c>
      <c r="S98">
        <f>$S$3*INDEX(Descriptors!I$5:I$53,MATCH(SingleSite_QSAR1!$A98,Descriptors!$B$5:$B$53,0))</f>
        <v>8.8953600000000002</v>
      </c>
      <c r="T98">
        <f>$T$3*INDEX(Descriptors!L$5:L$53,MATCH(SingleSite_QSAR1!$A98,Descriptors!$B$5:$B$53,0))</f>
        <v>-4.4072151418785417</v>
      </c>
      <c r="U98">
        <f>$U$3*INDEX(Descriptors!U$5:U$53,MATCH(SingleSite_QSAR1!$A98,Descriptors!$B$5:$B$53,0))</f>
        <v>-3.936309611457995</v>
      </c>
      <c r="V98">
        <f>$V$3*INDEX(Descriptors!O$5:O$53,MATCH(SingleSite_QSAR1!$A98,Descriptors!$B$5:$B$53,0))</f>
        <v>-14.439360000000001</v>
      </c>
      <c r="W98">
        <f>$W$3*INDEX(Descriptors!X$5:X$53,MATCH(SingleSite_QSAR1!$A98,Descriptors!$B$5:$B$53,0))</f>
        <v>-10.891637999999999</v>
      </c>
      <c r="X98">
        <f>$X$3*INDEX(Descriptors!Y$5:Y$53,MATCH(SingleSite_QSAR1!$A98,Descriptors!$B$5:$B$53,0))</f>
        <v>8.2692900000000016</v>
      </c>
      <c r="Y98">
        <f>$Y$3*INDEX(Descriptors!AA$5:AA$53,MATCH(SingleSite_QSAR1!$A98,Descriptors!$B$5:$B$53,0))</f>
        <v>21.330336000000003</v>
      </c>
      <c r="Z98">
        <f>$Z$3*INDEX(Descriptors!AB$5:AB$53,MATCH(SingleSite_QSAR1!$A98,Descriptors!$B$5:$B$53,0))</f>
        <v>-1.288896</v>
      </c>
      <c r="AA98">
        <f>$AA$3*INDEX(Descriptors!P$5:P$53,MATCH(SingleSite_QSAR1!$A98,Descriptors!$B$5:$B$53,0))</f>
        <v>-5.8199999999999995E-2</v>
      </c>
      <c r="AB98">
        <f>$AB$3*INDEX(Descriptors!Q$5:Q$53,MATCH(SingleSite_QSAR1!$A98,Descriptors!$B$5:$B$53,0))</f>
        <v>0.48971999999999999</v>
      </c>
      <c r="AC98">
        <f>$AC$3*INDEX(Descriptors!R$5:R$53,MATCH(SingleSite_QSAR1!$A98,Descriptors!$B$5:$B$53,0))</f>
        <v>-0.3196</v>
      </c>
      <c r="AD98">
        <f>$AD$3*INDEX(Descriptors!AC$5:AC$53,MATCH(SingleSite_QSAR1!$A98,Descriptors!$B$5:$B$53,0))</f>
        <v>0</v>
      </c>
    </row>
    <row r="99" spans="1:30" x14ac:dyDescent="0.3">
      <c r="A99" t="s">
        <v>264</v>
      </c>
      <c r="B99" t="s">
        <v>265</v>
      </c>
      <c r="C99" s="38" t="s">
        <v>191</v>
      </c>
      <c r="D99" t="s">
        <v>255</v>
      </c>
      <c r="E99" t="s">
        <v>249</v>
      </c>
      <c r="G99" s="10">
        <v>5.3645010491443772</v>
      </c>
      <c r="H99" t="s">
        <v>223</v>
      </c>
      <c r="I99">
        <v>-5.3875104804531055</v>
      </c>
      <c r="J99" s="10">
        <f t="shared" si="21"/>
        <v>-10.387510480453106</v>
      </c>
      <c r="L99" s="10">
        <f t="shared" si="26"/>
        <v>-3.4366138943451516</v>
      </c>
      <c r="M99">
        <f t="shared" si="22"/>
        <v>3.6591996494283183E-4</v>
      </c>
      <c r="N99">
        <f t="shared" si="23"/>
        <v>2.1924293781810388E-2</v>
      </c>
      <c r="O99" s="10">
        <f t="shared" si="24"/>
        <v>2.1924293781810388E-2</v>
      </c>
      <c r="P99" s="10" t="s">
        <v>159</v>
      </c>
      <c r="R99">
        <f t="shared" si="25"/>
        <v>1.5633861056548484</v>
      </c>
      <c r="S99">
        <f>$S$3*INDEX(Descriptors!I$5:I$53,MATCH(SingleSite_QSAR1!$A99,Descriptors!$B$5:$B$53,0))</f>
        <v>8.8953600000000002</v>
      </c>
      <c r="T99">
        <f>$T$3*INDEX(Descriptors!L$5:L$53,MATCH(SingleSite_QSAR1!$A99,Descriptors!$B$5:$B$53,0))</f>
        <v>-4.4072151418785417</v>
      </c>
      <c r="U99">
        <f>$U$3*INDEX(Descriptors!U$5:U$53,MATCH(SingleSite_QSAR1!$A99,Descriptors!$B$5:$B$53,0))</f>
        <v>-3.881983752466609</v>
      </c>
      <c r="V99">
        <f>$V$3*INDEX(Descriptors!O$5:O$53,MATCH(SingleSite_QSAR1!$A99,Descriptors!$B$5:$B$53,0))</f>
        <v>-14.439360000000001</v>
      </c>
      <c r="W99">
        <f>$W$3*INDEX(Descriptors!X$5:X$53,MATCH(SingleSite_QSAR1!$A99,Descriptors!$B$5:$B$53,0))</f>
        <v>-10.837719</v>
      </c>
      <c r="X99">
        <f>$X$3*INDEX(Descriptors!Y$5:Y$53,MATCH(SingleSite_QSAR1!$A99,Descriptors!$B$5:$B$53,0))</f>
        <v>8.2560060000000011</v>
      </c>
      <c r="Y99">
        <f>$Y$3*INDEX(Descriptors!AA$5:AA$53,MATCH(SingleSite_QSAR1!$A99,Descriptors!$B$5:$B$53,0))</f>
        <v>21.314274000000001</v>
      </c>
      <c r="Z99">
        <f>$Z$3*INDEX(Descriptors!AB$5:AB$53,MATCH(SingleSite_QSAR1!$A99,Descriptors!$B$5:$B$53,0))</f>
        <v>-1.288896</v>
      </c>
      <c r="AA99">
        <f>$AA$3*INDEX(Descriptors!P$5:P$53,MATCH(SingleSite_QSAR1!$A99,Descriptors!$B$5:$B$53,0))</f>
        <v>-5.8199999999999995E-2</v>
      </c>
      <c r="AB99">
        <f>$AB$3*INDEX(Descriptors!Q$5:Q$53,MATCH(SingleSite_QSAR1!$A99,Descriptors!$B$5:$B$53,0))</f>
        <v>0.48971999999999999</v>
      </c>
      <c r="AC99">
        <f>$AC$3*INDEX(Descriptors!R$5:R$53,MATCH(SingleSite_QSAR1!$A99,Descriptors!$B$5:$B$53,0))</f>
        <v>-0.3196</v>
      </c>
      <c r="AD99">
        <f>$AD$3*INDEX(Descriptors!AC$5:AC$53,MATCH(SingleSite_QSAR1!$A99,Descriptors!$B$5:$B$53,0))</f>
        <v>0</v>
      </c>
    </row>
    <row r="100" spans="1:30" x14ac:dyDescent="0.3">
      <c r="A100" t="s">
        <v>266</v>
      </c>
      <c r="B100" t="s">
        <v>251</v>
      </c>
      <c r="C100" s="38" t="s">
        <v>191</v>
      </c>
      <c r="D100" t="s">
        <v>252</v>
      </c>
      <c r="E100" t="s">
        <v>249</v>
      </c>
      <c r="G100" s="10">
        <v>5.0912422825659789</v>
      </c>
      <c r="H100" t="s">
        <v>223</v>
      </c>
      <c r="I100">
        <v>-5.3648049106702054</v>
      </c>
      <c r="J100" s="10">
        <f t="shared" si="21"/>
        <v>-10.364804910670205</v>
      </c>
      <c r="L100" s="10">
        <f t="shared" si="26"/>
        <v>-3.5155127533365311</v>
      </c>
      <c r="M100">
        <f t="shared" si="22"/>
        <v>3.0513164239578781E-4</v>
      </c>
      <c r="N100">
        <f t="shared" si="23"/>
        <v>2.629205135542885E-2</v>
      </c>
      <c r="O100" s="10">
        <f t="shared" si="24"/>
        <v>2.629205135542885E-2</v>
      </c>
      <c r="P100" s="10" t="s">
        <v>159</v>
      </c>
      <c r="R100">
        <f t="shared" si="25"/>
        <v>1.4844872466634689</v>
      </c>
      <c r="S100">
        <f>$S$3*INDEX(Descriptors!I$5:I$53,MATCH(SingleSite_QSAR1!$A100,Descriptors!$B$5:$B$53,0))</f>
        <v>8.8953600000000002</v>
      </c>
      <c r="T100">
        <f>$T$3*INDEX(Descriptors!L$5:L$53,MATCH(SingleSite_QSAR1!$A100,Descriptors!$B$5:$B$53,0))</f>
        <v>-4.4072151418785417</v>
      </c>
      <c r="U100">
        <f>$U$3*INDEX(Descriptors!U$5:U$53,MATCH(SingleSite_QSAR1!$A100,Descriptors!$B$5:$B$53,0))</f>
        <v>-3.936309611457995</v>
      </c>
      <c r="V100">
        <f>$V$3*INDEX(Descriptors!O$5:O$53,MATCH(SingleSite_QSAR1!$A100,Descriptors!$B$5:$B$53,0))</f>
        <v>-14.439360000000001</v>
      </c>
      <c r="W100">
        <f>$W$3*INDEX(Descriptors!X$5:X$53,MATCH(SingleSite_QSAR1!$A100,Descriptors!$B$5:$B$53,0))</f>
        <v>-10.891637999999999</v>
      </c>
      <c r="X100">
        <f>$X$3*INDEX(Descriptors!Y$5:Y$53,MATCH(SingleSite_QSAR1!$A100,Descriptors!$B$5:$B$53,0))</f>
        <v>8.2692900000000016</v>
      </c>
      <c r="Y100">
        <f>$Y$3*INDEX(Descriptors!AA$5:AA$53,MATCH(SingleSite_QSAR1!$A100,Descriptors!$B$5:$B$53,0))</f>
        <v>21.330336000000003</v>
      </c>
      <c r="Z100">
        <f>$Z$3*INDEX(Descriptors!AB$5:AB$53,MATCH(SingleSite_QSAR1!$A100,Descriptors!$B$5:$B$53,0))</f>
        <v>-1.288896</v>
      </c>
      <c r="AA100">
        <f>$AA$3*INDEX(Descriptors!P$5:P$53,MATCH(SingleSite_QSAR1!$A100,Descriptors!$B$5:$B$53,0))</f>
        <v>-5.8199999999999995E-2</v>
      </c>
      <c r="AB100">
        <f>$AB$3*INDEX(Descriptors!Q$5:Q$53,MATCH(SingleSite_QSAR1!$A100,Descriptors!$B$5:$B$53,0))</f>
        <v>0.48971999999999999</v>
      </c>
      <c r="AC100">
        <f>$AC$3*INDEX(Descriptors!R$5:R$53,MATCH(SingleSite_QSAR1!$A100,Descriptors!$B$5:$B$53,0))</f>
        <v>-0.3196</v>
      </c>
      <c r="AD100">
        <f>$AD$3*INDEX(Descriptors!AC$5:AC$53,MATCH(SingleSite_QSAR1!$A100,Descriptors!$B$5:$B$53,0))</f>
        <v>0</v>
      </c>
    </row>
    <row r="101" spans="1:30" x14ac:dyDescent="0.3">
      <c r="A101" t="s">
        <v>264</v>
      </c>
      <c r="B101" t="s">
        <v>265</v>
      </c>
      <c r="C101" s="38" t="s">
        <v>191</v>
      </c>
      <c r="D101" t="s">
        <v>255</v>
      </c>
      <c r="E101" t="s">
        <v>249</v>
      </c>
      <c r="G101" s="10">
        <v>18.802310607892164</v>
      </c>
      <c r="H101" t="s">
        <v>223</v>
      </c>
      <c r="I101">
        <v>-4.932192368696251</v>
      </c>
      <c r="J101" s="10">
        <f t="shared" si="21"/>
        <v>-9.932192368696251</v>
      </c>
      <c r="L101" s="10">
        <f t="shared" si="26"/>
        <v>-3.4366138943451516</v>
      </c>
      <c r="M101">
        <f t="shared" si="22"/>
        <v>3.6591996494283183E-4</v>
      </c>
      <c r="N101">
        <f t="shared" si="23"/>
        <v>2.1924293781810388E-2</v>
      </c>
      <c r="O101" s="10">
        <f t="shared" si="24"/>
        <v>2.1924293781810388E-2</v>
      </c>
      <c r="P101" s="10" t="s">
        <v>159</v>
      </c>
      <c r="R101">
        <f t="shared" si="25"/>
        <v>1.5633861056548484</v>
      </c>
      <c r="S101">
        <f>$S$3*INDEX(Descriptors!I$5:I$53,MATCH(SingleSite_QSAR1!$A101,Descriptors!$B$5:$B$53,0))</f>
        <v>8.8953600000000002</v>
      </c>
      <c r="T101">
        <f>$T$3*INDEX(Descriptors!L$5:L$53,MATCH(SingleSite_QSAR1!$A101,Descriptors!$B$5:$B$53,0))</f>
        <v>-4.4072151418785417</v>
      </c>
      <c r="U101">
        <f>$U$3*INDEX(Descriptors!U$5:U$53,MATCH(SingleSite_QSAR1!$A101,Descriptors!$B$5:$B$53,0))</f>
        <v>-3.881983752466609</v>
      </c>
      <c r="V101">
        <f>$V$3*INDEX(Descriptors!O$5:O$53,MATCH(SingleSite_QSAR1!$A101,Descriptors!$B$5:$B$53,0))</f>
        <v>-14.439360000000001</v>
      </c>
      <c r="W101">
        <f>$W$3*INDEX(Descriptors!X$5:X$53,MATCH(SingleSite_QSAR1!$A101,Descriptors!$B$5:$B$53,0))</f>
        <v>-10.837719</v>
      </c>
      <c r="X101">
        <f>$X$3*INDEX(Descriptors!Y$5:Y$53,MATCH(SingleSite_QSAR1!$A101,Descriptors!$B$5:$B$53,0))</f>
        <v>8.2560060000000011</v>
      </c>
      <c r="Y101">
        <f>$Y$3*INDEX(Descriptors!AA$5:AA$53,MATCH(SingleSite_QSAR1!$A101,Descriptors!$B$5:$B$53,0))</f>
        <v>21.314274000000001</v>
      </c>
      <c r="Z101">
        <f>$Z$3*INDEX(Descriptors!AB$5:AB$53,MATCH(SingleSite_QSAR1!$A101,Descriptors!$B$5:$B$53,0))</f>
        <v>-1.288896</v>
      </c>
      <c r="AA101">
        <f>$AA$3*INDEX(Descriptors!P$5:P$53,MATCH(SingleSite_QSAR1!$A101,Descriptors!$B$5:$B$53,0))</f>
        <v>-5.8199999999999995E-2</v>
      </c>
      <c r="AB101">
        <f>$AB$3*INDEX(Descriptors!Q$5:Q$53,MATCH(SingleSite_QSAR1!$A101,Descriptors!$B$5:$B$53,0))</f>
        <v>0.48971999999999999</v>
      </c>
      <c r="AC101">
        <f>$AC$3*INDEX(Descriptors!R$5:R$53,MATCH(SingleSite_QSAR1!$A101,Descriptors!$B$5:$B$53,0))</f>
        <v>-0.3196</v>
      </c>
      <c r="AD101">
        <f>$AD$3*INDEX(Descriptors!AC$5:AC$53,MATCH(SingleSite_QSAR1!$A101,Descriptors!$B$5:$B$53,0))</f>
        <v>0</v>
      </c>
    </row>
    <row r="102" spans="1:30" x14ac:dyDescent="0.3">
      <c r="A102" t="s">
        <v>266</v>
      </c>
      <c r="B102" t="s">
        <v>251</v>
      </c>
      <c r="C102" s="38" t="s">
        <v>191</v>
      </c>
      <c r="D102" t="s">
        <v>252</v>
      </c>
      <c r="E102" t="s">
        <v>249</v>
      </c>
      <c r="G102" s="10">
        <v>17.915409164123677</v>
      </c>
      <c r="H102" t="s">
        <v>223</v>
      </c>
      <c r="I102">
        <v>-4.9112078772141237</v>
      </c>
      <c r="J102" s="10">
        <f t="shared" si="21"/>
        <v>-9.9112078772141246</v>
      </c>
      <c r="L102" s="10">
        <f t="shared" si="26"/>
        <v>-3.5155127533365311</v>
      </c>
      <c r="M102">
        <f t="shared" si="22"/>
        <v>3.0513164239578781E-4</v>
      </c>
      <c r="N102">
        <f t="shared" si="23"/>
        <v>2.629205135542885E-2</v>
      </c>
      <c r="O102" s="10">
        <f t="shared" si="24"/>
        <v>2.629205135542885E-2</v>
      </c>
      <c r="P102" s="10" t="s">
        <v>159</v>
      </c>
      <c r="R102">
        <f t="shared" si="25"/>
        <v>1.4844872466634689</v>
      </c>
      <c r="S102">
        <f>$S$3*INDEX(Descriptors!I$5:I$53,MATCH(SingleSite_QSAR1!$A102,Descriptors!$B$5:$B$53,0))</f>
        <v>8.8953600000000002</v>
      </c>
      <c r="T102">
        <f>$T$3*INDEX(Descriptors!L$5:L$53,MATCH(SingleSite_QSAR1!$A102,Descriptors!$B$5:$B$53,0))</f>
        <v>-4.4072151418785417</v>
      </c>
      <c r="U102">
        <f>$U$3*INDEX(Descriptors!U$5:U$53,MATCH(SingleSite_QSAR1!$A102,Descriptors!$B$5:$B$53,0))</f>
        <v>-3.936309611457995</v>
      </c>
      <c r="V102">
        <f>$V$3*INDEX(Descriptors!O$5:O$53,MATCH(SingleSite_QSAR1!$A102,Descriptors!$B$5:$B$53,0))</f>
        <v>-14.439360000000001</v>
      </c>
      <c r="W102">
        <f>$W$3*INDEX(Descriptors!X$5:X$53,MATCH(SingleSite_QSAR1!$A102,Descriptors!$B$5:$B$53,0))</f>
        <v>-10.891637999999999</v>
      </c>
      <c r="X102">
        <f>$X$3*INDEX(Descriptors!Y$5:Y$53,MATCH(SingleSite_QSAR1!$A102,Descriptors!$B$5:$B$53,0))</f>
        <v>8.2692900000000016</v>
      </c>
      <c r="Y102">
        <f>$Y$3*INDEX(Descriptors!AA$5:AA$53,MATCH(SingleSite_QSAR1!$A102,Descriptors!$B$5:$B$53,0))</f>
        <v>21.330336000000003</v>
      </c>
      <c r="Z102">
        <f>$Z$3*INDEX(Descriptors!AB$5:AB$53,MATCH(SingleSite_QSAR1!$A102,Descriptors!$B$5:$B$53,0))</f>
        <v>-1.288896</v>
      </c>
      <c r="AA102">
        <f>$AA$3*INDEX(Descriptors!P$5:P$53,MATCH(SingleSite_QSAR1!$A102,Descriptors!$B$5:$B$53,0))</f>
        <v>-5.8199999999999995E-2</v>
      </c>
      <c r="AB102">
        <f>$AB$3*INDEX(Descriptors!Q$5:Q$53,MATCH(SingleSite_QSAR1!$A102,Descriptors!$B$5:$B$53,0))</f>
        <v>0.48971999999999999</v>
      </c>
      <c r="AC102">
        <f>$AC$3*INDEX(Descriptors!R$5:R$53,MATCH(SingleSite_QSAR1!$A102,Descriptors!$B$5:$B$53,0))</f>
        <v>-0.3196</v>
      </c>
      <c r="AD102">
        <f>$AD$3*INDEX(Descriptors!AC$5:AC$53,MATCH(SingleSite_QSAR1!$A102,Descriptors!$B$5:$B$53,0))</f>
        <v>0</v>
      </c>
    </row>
    <row r="103" spans="1:30" x14ac:dyDescent="0.3">
      <c r="A103" t="s">
        <v>264</v>
      </c>
      <c r="B103" t="s">
        <v>265</v>
      </c>
      <c r="C103" s="38" t="s">
        <v>191</v>
      </c>
      <c r="D103" t="s">
        <v>255</v>
      </c>
      <c r="E103" t="s">
        <v>249</v>
      </c>
      <c r="G103" s="10">
        <v>46.774220970372191</v>
      </c>
      <c r="H103" t="s">
        <v>223</v>
      </c>
      <c r="I103">
        <v>-4.3279877089016994</v>
      </c>
      <c r="J103" s="10">
        <f t="shared" si="21"/>
        <v>-9.3279877089016985</v>
      </c>
      <c r="L103" s="10">
        <f t="shared" si="26"/>
        <v>-3.4366138943451516</v>
      </c>
      <c r="M103">
        <f t="shared" si="22"/>
        <v>3.6591996494283183E-4</v>
      </c>
      <c r="N103">
        <f t="shared" si="23"/>
        <v>2.1924293781810388E-2</v>
      </c>
      <c r="O103" s="10">
        <f t="shared" si="24"/>
        <v>2.1924293781810388E-2</v>
      </c>
      <c r="P103" s="10" t="s">
        <v>159</v>
      </c>
      <c r="R103">
        <f t="shared" si="25"/>
        <v>1.5633861056548484</v>
      </c>
      <c r="S103">
        <f>$S$3*INDEX(Descriptors!I$5:I$53,MATCH(SingleSite_QSAR1!$A103,Descriptors!$B$5:$B$53,0))</f>
        <v>8.8953600000000002</v>
      </c>
      <c r="T103">
        <f>$T$3*INDEX(Descriptors!L$5:L$53,MATCH(SingleSite_QSAR1!$A103,Descriptors!$B$5:$B$53,0))</f>
        <v>-4.4072151418785417</v>
      </c>
      <c r="U103">
        <f>$U$3*INDEX(Descriptors!U$5:U$53,MATCH(SingleSite_QSAR1!$A103,Descriptors!$B$5:$B$53,0))</f>
        <v>-3.881983752466609</v>
      </c>
      <c r="V103">
        <f>$V$3*INDEX(Descriptors!O$5:O$53,MATCH(SingleSite_QSAR1!$A103,Descriptors!$B$5:$B$53,0))</f>
        <v>-14.439360000000001</v>
      </c>
      <c r="W103">
        <f>$W$3*INDEX(Descriptors!X$5:X$53,MATCH(SingleSite_QSAR1!$A103,Descriptors!$B$5:$B$53,0))</f>
        <v>-10.837719</v>
      </c>
      <c r="X103">
        <f>$X$3*INDEX(Descriptors!Y$5:Y$53,MATCH(SingleSite_QSAR1!$A103,Descriptors!$B$5:$B$53,0))</f>
        <v>8.2560060000000011</v>
      </c>
      <c r="Y103">
        <f>$Y$3*INDEX(Descriptors!AA$5:AA$53,MATCH(SingleSite_QSAR1!$A103,Descriptors!$B$5:$B$53,0))</f>
        <v>21.314274000000001</v>
      </c>
      <c r="Z103">
        <f>$Z$3*INDEX(Descriptors!AB$5:AB$53,MATCH(SingleSite_QSAR1!$A103,Descriptors!$B$5:$B$53,0))</f>
        <v>-1.288896</v>
      </c>
      <c r="AA103">
        <f>$AA$3*INDEX(Descriptors!P$5:P$53,MATCH(SingleSite_QSAR1!$A103,Descriptors!$B$5:$B$53,0))</f>
        <v>-5.8199999999999995E-2</v>
      </c>
      <c r="AB103">
        <f>$AB$3*INDEX(Descriptors!Q$5:Q$53,MATCH(SingleSite_QSAR1!$A103,Descriptors!$B$5:$B$53,0))</f>
        <v>0.48971999999999999</v>
      </c>
      <c r="AC103">
        <f>$AC$3*INDEX(Descriptors!R$5:R$53,MATCH(SingleSite_QSAR1!$A103,Descriptors!$B$5:$B$53,0))</f>
        <v>-0.3196</v>
      </c>
      <c r="AD103">
        <f>$AD$3*INDEX(Descriptors!AC$5:AC$53,MATCH(SingleSite_QSAR1!$A103,Descriptors!$B$5:$B$53,0))</f>
        <v>0</v>
      </c>
    </row>
    <row r="104" spans="1:30" x14ac:dyDescent="0.3">
      <c r="A104" t="s">
        <v>266</v>
      </c>
      <c r="B104" t="s">
        <v>251</v>
      </c>
      <c r="C104" s="38" t="s">
        <v>191</v>
      </c>
      <c r="D104" t="s">
        <v>252</v>
      </c>
      <c r="E104" t="s">
        <v>249</v>
      </c>
      <c r="G104" s="10">
        <v>43.959105819377591</v>
      </c>
      <c r="H104" t="s">
        <v>223</v>
      </c>
      <c r="I104">
        <v>-4.3010299956639813</v>
      </c>
      <c r="J104" s="10">
        <f t="shared" si="21"/>
        <v>-9.3010299956639813</v>
      </c>
      <c r="L104" s="10">
        <f t="shared" si="26"/>
        <v>-3.5155127533365311</v>
      </c>
      <c r="M104">
        <f t="shared" si="22"/>
        <v>3.0513164239578781E-4</v>
      </c>
      <c r="N104">
        <f t="shared" si="23"/>
        <v>2.629205135542885E-2</v>
      </c>
      <c r="O104" s="10">
        <f t="shared" si="24"/>
        <v>2.629205135542885E-2</v>
      </c>
      <c r="P104" s="10" t="s">
        <v>159</v>
      </c>
      <c r="R104">
        <f t="shared" si="25"/>
        <v>1.4844872466634689</v>
      </c>
      <c r="S104">
        <f>$S$3*INDEX(Descriptors!I$5:I$53,MATCH(SingleSite_QSAR1!$A104,Descriptors!$B$5:$B$53,0))</f>
        <v>8.8953600000000002</v>
      </c>
      <c r="T104">
        <f>$T$3*INDEX(Descriptors!L$5:L$53,MATCH(SingleSite_QSAR1!$A104,Descriptors!$B$5:$B$53,0))</f>
        <v>-4.4072151418785417</v>
      </c>
      <c r="U104">
        <f>$U$3*INDEX(Descriptors!U$5:U$53,MATCH(SingleSite_QSAR1!$A104,Descriptors!$B$5:$B$53,0))</f>
        <v>-3.936309611457995</v>
      </c>
      <c r="V104">
        <f>$V$3*INDEX(Descriptors!O$5:O$53,MATCH(SingleSite_QSAR1!$A104,Descriptors!$B$5:$B$53,0))</f>
        <v>-14.439360000000001</v>
      </c>
      <c r="W104">
        <f>$W$3*INDEX(Descriptors!X$5:X$53,MATCH(SingleSite_QSAR1!$A104,Descriptors!$B$5:$B$53,0))</f>
        <v>-10.891637999999999</v>
      </c>
      <c r="X104">
        <f>$X$3*INDEX(Descriptors!Y$5:Y$53,MATCH(SingleSite_QSAR1!$A104,Descriptors!$B$5:$B$53,0))</f>
        <v>8.2692900000000016</v>
      </c>
      <c r="Y104">
        <f>$Y$3*INDEX(Descriptors!AA$5:AA$53,MATCH(SingleSite_QSAR1!$A104,Descriptors!$B$5:$B$53,0))</f>
        <v>21.330336000000003</v>
      </c>
      <c r="Z104">
        <f>$Z$3*INDEX(Descriptors!AB$5:AB$53,MATCH(SingleSite_QSAR1!$A104,Descriptors!$B$5:$B$53,0))</f>
        <v>-1.288896</v>
      </c>
      <c r="AA104">
        <f>$AA$3*INDEX(Descriptors!P$5:P$53,MATCH(SingleSite_QSAR1!$A104,Descriptors!$B$5:$B$53,0))</f>
        <v>-5.8199999999999995E-2</v>
      </c>
      <c r="AB104">
        <f>$AB$3*INDEX(Descriptors!Q$5:Q$53,MATCH(SingleSite_QSAR1!$A104,Descriptors!$B$5:$B$53,0))</f>
        <v>0.48971999999999999</v>
      </c>
      <c r="AC104">
        <f>$AC$3*INDEX(Descriptors!R$5:R$53,MATCH(SingleSite_QSAR1!$A104,Descriptors!$B$5:$B$53,0))</f>
        <v>-0.3196</v>
      </c>
      <c r="AD104">
        <f>$AD$3*INDEX(Descriptors!AC$5:AC$53,MATCH(SingleSite_QSAR1!$A104,Descriptors!$B$5:$B$53,0))</f>
        <v>0</v>
      </c>
    </row>
    <row r="105" spans="1:30" x14ac:dyDescent="0.3">
      <c r="A105" t="s">
        <v>264</v>
      </c>
      <c r="B105" t="s">
        <v>265</v>
      </c>
      <c r="C105" s="38" t="s">
        <v>191</v>
      </c>
      <c r="D105" t="s">
        <v>255</v>
      </c>
      <c r="E105" t="s">
        <v>249</v>
      </c>
      <c r="G105" s="10">
        <v>57.02802917108437</v>
      </c>
      <c r="H105" t="s">
        <v>223</v>
      </c>
      <c r="I105">
        <v>-3.4140695089725734</v>
      </c>
      <c r="J105" s="10">
        <f t="shared" si="21"/>
        <v>-8.4140695089725739</v>
      </c>
      <c r="L105" s="10">
        <f t="shared" si="26"/>
        <v>-3.4366138943451516</v>
      </c>
      <c r="M105">
        <f t="shared" si="22"/>
        <v>3.6591996494283183E-4</v>
      </c>
      <c r="N105">
        <f t="shared" si="23"/>
        <v>2.1924293781810388E-2</v>
      </c>
      <c r="O105" s="10">
        <f t="shared" si="24"/>
        <v>2.1924293781810388E-2</v>
      </c>
      <c r="P105" s="10" t="s">
        <v>159</v>
      </c>
      <c r="R105">
        <f t="shared" si="25"/>
        <v>1.5633861056548484</v>
      </c>
      <c r="S105">
        <f>$S$3*INDEX(Descriptors!I$5:I$53,MATCH(SingleSite_QSAR1!$A105,Descriptors!$B$5:$B$53,0))</f>
        <v>8.8953600000000002</v>
      </c>
      <c r="T105">
        <f>$T$3*INDEX(Descriptors!L$5:L$53,MATCH(SingleSite_QSAR1!$A105,Descriptors!$B$5:$B$53,0))</f>
        <v>-4.4072151418785417</v>
      </c>
      <c r="U105">
        <f>$U$3*INDEX(Descriptors!U$5:U$53,MATCH(SingleSite_QSAR1!$A105,Descriptors!$B$5:$B$53,0))</f>
        <v>-3.881983752466609</v>
      </c>
      <c r="V105">
        <f>$V$3*INDEX(Descriptors!O$5:O$53,MATCH(SingleSite_QSAR1!$A105,Descriptors!$B$5:$B$53,0))</f>
        <v>-14.439360000000001</v>
      </c>
      <c r="W105">
        <f>$W$3*INDEX(Descriptors!X$5:X$53,MATCH(SingleSite_QSAR1!$A105,Descriptors!$B$5:$B$53,0))</f>
        <v>-10.837719</v>
      </c>
      <c r="X105">
        <f>$X$3*INDEX(Descriptors!Y$5:Y$53,MATCH(SingleSite_QSAR1!$A105,Descriptors!$B$5:$B$53,0))</f>
        <v>8.2560060000000011</v>
      </c>
      <c r="Y105">
        <f>$Y$3*INDEX(Descriptors!AA$5:AA$53,MATCH(SingleSite_QSAR1!$A105,Descriptors!$B$5:$B$53,0))</f>
        <v>21.314274000000001</v>
      </c>
      <c r="Z105">
        <f>$Z$3*INDEX(Descriptors!AB$5:AB$53,MATCH(SingleSite_QSAR1!$A105,Descriptors!$B$5:$B$53,0))</f>
        <v>-1.288896</v>
      </c>
      <c r="AA105">
        <f>$AA$3*INDEX(Descriptors!P$5:P$53,MATCH(SingleSite_QSAR1!$A105,Descriptors!$B$5:$B$53,0))</f>
        <v>-5.8199999999999995E-2</v>
      </c>
      <c r="AB105">
        <f>$AB$3*INDEX(Descriptors!Q$5:Q$53,MATCH(SingleSite_QSAR1!$A105,Descriptors!$B$5:$B$53,0))</f>
        <v>0.48971999999999999</v>
      </c>
      <c r="AC105">
        <f>$AC$3*INDEX(Descriptors!R$5:R$53,MATCH(SingleSite_QSAR1!$A105,Descriptors!$B$5:$B$53,0))</f>
        <v>-0.3196</v>
      </c>
      <c r="AD105">
        <f>$AD$3*INDEX(Descriptors!AC$5:AC$53,MATCH(SingleSite_QSAR1!$A105,Descriptors!$B$5:$B$53,0))</f>
        <v>0</v>
      </c>
    </row>
    <row r="106" spans="1:30" x14ac:dyDescent="0.3">
      <c r="A106" t="s">
        <v>266</v>
      </c>
      <c r="B106" t="s">
        <v>251</v>
      </c>
      <c r="C106" s="38" t="s">
        <v>191</v>
      </c>
      <c r="D106" t="s">
        <v>252</v>
      </c>
      <c r="E106" t="s">
        <v>249</v>
      </c>
      <c r="G106" s="10">
        <v>49.325542114210663</v>
      </c>
      <c r="H106" t="s">
        <v>223</v>
      </c>
      <c r="I106">
        <v>-3.3510530129703926</v>
      </c>
      <c r="J106" s="10">
        <f t="shared" si="21"/>
        <v>-8.351053012970393</v>
      </c>
      <c r="L106" s="10">
        <f t="shared" si="26"/>
        <v>-3.5155127533365311</v>
      </c>
      <c r="M106">
        <f t="shared" si="22"/>
        <v>3.0513164239578781E-4</v>
      </c>
      <c r="N106">
        <f t="shared" si="23"/>
        <v>2.629205135542885E-2</v>
      </c>
      <c r="O106" s="10">
        <f t="shared" si="24"/>
        <v>2.629205135542885E-2</v>
      </c>
      <c r="P106" s="10" t="s">
        <v>159</v>
      </c>
      <c r="R106">
        <f t="shared" si="25"/>
        <v>1.4844872466634689</v>
      </c>
      <c r="S106">
        <f>$S$3*INDEX(Descriptors!I$5:I$53,MATCH(SingleSite_QSAR1!$A106,Descriptors!$B$5:$B$53,0))</f>
        <v>8.8953600000000002</v>
      </c>
      <c r="T106">
        <f>$T$3*INDEX(Descriptors!L$5:L$53,MATCH(SingleSite_QSAR1!$A106,Descriptors!$B$5:$B$53,0))</f>
        <v>-4.4072151418785417</v>
      </c>
      <c r="U106">
        <f>$U$3*INDEX(Descriptors!U$5:U$53,MATCH(SingleSite_QSAR1!$A106,Descriptors!$B$5:$B$53,0))</f>
        <v>-3.936309611457995</v>
      </c>
      <c r="V106">
        <f>$V$3*INDEX(Descriptors!O$5:O$53,MATCH(SingleSite_QSAR1!$A106,Descriptors!$B$5:$B$53,0))</f>
        <v>-14.439360000000001</v>
      </c>
      <c r="W106">
        <f>$W$3*INDEX(Descriptors!X$5:X$53,MATCH(SingleSite_QSAR1!$A106,Descriptors!$B$5:$B$53,0))</f>
        <v>-10.891637999999999</v>
      </c>
      <c r="X106">
        <f>$X$3*INDEX(Descriptors!Y$5:Y$53,MATCH(SingleSite_QSAR1!$A106,Descriptors!$B$5:$B$53,0))</f>
        <v>8.2692900000000016</v>
      </c>
      <c r="Y106">
        <f>$Y$3*INDEX(Descriptors!AA$5:AA$53,MATCH(SingleSite_QSAR1!$A106,Descriptors!$B$5:$B$53,0))</f>
        <v>21.330336000000003</v>
      </c>
      <c r="Z106">
        <f>$Z$3*INDEX(Descriptors!AB$5:AB$53,MATCH(SingleSite_QSAR1!$A106,Descriptors!$B$5:$B$53,0))</f>
        <v>-1.288896</v>
      </c>
      <c r="AA106">
        <f>$AA$3*INDEX(Descriptors!P$5:P$53,MATCH(SingleSite_QSAR1!$A106,Descriptors!$B$5:$B$53,0))</f>
        <v>-5.8199999999999995E-2</v>
      </c>
      <c r="AB106">
        <f>$AB$3*INDEX(Descriptors!Q$5:Q$53,MATCH(SingleSite_QSAR1!$A106,Descriptors!$B$5:$B$53,0))</f>
        <v>0.48971999999999999</v>
      </c>
      <c r="AC106">
        <f>$AC$3*INDEX(Descriptors!R$5:R$53,MATCH(SingleSite_QSAR1!$A106,Descriptors!$B$5:$B$53,0))</f>
        <v>-0.3196</v>
      </c>
      <c r="AD106">
        <f>$AD$3*INDEX(Descriptors!AC$5:AC$53,MATCH(SingleSite_QSAR1!$A106,Descriptors!$B$5:$B$53,0))</f>
        <v>0</v>
      </c>
    </row>
    <row r="107" spans="1:30" x14ac:dyDescent="0.3">
      <c r="A107" t="s">
        <v>264</v>
      </c>
      <c r="B107" t="s">
        <v>265</v>
      </c>
      <c r="C107" s="38" t="s">
        <v>191</v>
      </c>
      <c r="D107" t="s">
        <v>255</v>
      </c>
      <c r="E107" t="s">
        <v>249</v>
      </c>
      <c r="G107" s="10">
        <v>49.974562405187108</v>
      </c>
      <c r="H107" t="s">
        <v>223</v>
      </c>
      <c r="I107">
        <v>-2.3567301458620831</v>
      </c>
      <c r="J107" s="10">
        <f t="shared" si="21"/>
        <v>-7.3567301458620831</v>
      </c>
      <c r="L107" s="10">
        <f t="shared" si="26"/>
        <v>-3.4366138943451516</v>
      </c>
      <c r="M107">
        <f t="shared" si="22"/>
        <v>3.6591996494283183E-4</v>
      </c>
      <c r="N107">
        <f t="shared" si="23"/>
        <v>2.1924293781810388E-2</v>
      </c>
      <c r="O107" s="10">
        <f t="shared" si="24"/>
        <v>2.1924293781810388E-2</v>
      </c>
      <c r="P107" s="10" t="s">
        <v>159</v>
      </c>
      <c r="R107">
        <f t="shared" si="25"/>
        <v>1.5633861056548484</v>
      </c>
      <c r="S107">
        <f>$S$3*INDEX(Descriptors!I$5:I$53,MATCH(SingleSite_QSAR1!$A107,Descriptors!$B$5:$B$53,0))</f>
        <v>8.8953600000000002</v>
      </c>
      <c r="T107">
        <f>$T$3*INDEX(Descriptors!L$5:L$53,MATCH(SingleSite_QSAR1!$A107,Descriptors!$B$5:$B$53,0))</f>
        <v>-4.4072151418785417</v>
      </c>
      <c r="U107">
        <f>$U$3*INDEX(Descriptors!U$5:U$53,MATCH(SingleSite_QSAR1!$A107,Descriptors!$B$5:$B$53,0))</f>
        <v>-3.881983752466609</v>
      </c>
      <c r="V107">
        <f>$V$3*INDEX(Descriptors!O$5:O$53,MATCH(SingleSite_QSAR1!$A107,Descriptors!$B$5:$B$53,0))</f>
        <v>-14.439360000000001</v>
      </c>
      <c r="W107">
        <f>$W$3*INDEX(Descriptors!X$5:X$53,MATCH(SingleSite_QSAR1!$A107,Descriptors!$B$5:$B$53,0))</f>
        <v>-10.837719</v>
      </c>
      <c r="X107">
        <f>$X$3*INDEX(Descriptors!Y$5:Y$53,MATCH(SingleSite_QSAR1!$A107,Descriptors!$B$5:$B$53,0))</f>
        <v>8.2560060000000011</v>
      </c>
      <c r="Y107">
        <f>$Y$3*INDEX(Descriptors!AA$5:AA$53,MATCH(SingleSite_QSAR1!$A107,Descriptors!$B$5:$B$53,0))</f>
        <v>21.314274000000001</v>
      </c>
      <c r="Z107">
        <f>$Z$3*INDEX(Descriptors!AB$5:AB$53,MATCH(SingleSite_QSAR1!$A107,Descriptors!$B$5:$B$53,0))</f>
        <v>-1.288896</v>
      </c>
      <c r="AA107">
        <f>$AA$3*INDEX(Descriptors!P$5:P$53,MATCH(SingleSite_QSAR1!$A107,Descriptors!$B$5:$B$53,0))</f>
        <v>-5.8199999999999995E-2</v>
      </c>
      <c r="AB107">
        <f>$AB$3*INDEX(Descriptors!Q$5:Q$53,MATCH(SingleSite_QSAR1!$A107,Descriptors!$B$5:$B$53,0))</f>
        <v>0.48971999999999999</v>
      </c>
      <c r="AC107">
        <f>$AC$3*INDEX(Descriptors!R$5:R$53,MATCH(SingleSite_QSAR1!$A107,Descriptors!$B$5:$B$53,0))</f>
        <v>-0.3196</v>
      </c>
      <c r="AD107">
        <f>$AD$3*INDEX(Descriptors!AC$5:AC$53,MATCH(SingleSite_QSAR1!$A107,Descriptors!$B$5:$B$53,0))</f>
        <v>0</v>
      </c>
    </row>
    <row r="108" spans="1:30" x14ac:dyDescent="0.3">
      <c r="A108" t="s">
        <v>266</v>
      </c>
      <c r="B108" t="s">
        <v>251</v>
      </c>
      <c r="C108" s="38" t="s">
        <v>191</v>
      </c>
      <c r="D108" t="s">
        <v>252</v>
      </c>
      <c r="E108" t="s">
        <v>249</v>
      </c>
      <c r="G108" s="10">
        <v>56.51885033919973</v>
      </c>
      <c r="H108" t="s">
        <v>223</v>
      </c>
      <c r="I108">
        <v>-2.4101744650890491</v>
      </c>
      <c r="J108" s="10">
        <f t="shared" si="21"/>
        <v>-7.4101744650890495</v>
      </c>
      <c r="L108" s="10">
        <f t="shared" si="26"/>
        <v>-3.5155127533365311</v>
      </c>
      <c r="M108">
        <f t="shared" si="22"/>
        <v>3.0513164239578781E-4</v>
      </c>
      <c r="N108">
        <f t="shared" si="23"/>
        <v>2.629205135542885E-2</v>
      </c>
      <c r="O108" s="10">
        <f t="shared" si="24"/>
        <v>2.629205135542885E-2</v>
      </c>
      <c r="P108" s="10" t="s">
        <v>159</v>
      </c>
      <c r="R108">
        <f t="shared" si="25"/>
        <v>1.4844872466634689</v>
      </c>
      <c r="S108">
        <f>$S$3*INDEX(Descriptors!I$5:I$53,MATCH(SingleSite_QSAR1!$A108,Descriptors!$B$5:$B$53,0))</f>
        <v>8.8953600000000002</v>
      </c>
      <c r="T108">
        <f>$T$3*INDEX(Descriptors!L$5:L$53,MATCH(SingleSite_QSAR1!$A108,Descriptors!$B$5:$B$53,0))</f>
        <v>-4.4072151418785417</v>
      </c>
      <c r="U108">
        <f>$U$3*INDEX(Descriptors!U$5:U$53,MATCH(SingleSite_QSAR1!$A108,Descriptors!$B$5:$B$53,0))</f>
        <v>-3.936309611457995</v>
      </c>
      <c r="V108">
        <f>$V$3*INDEX(Descriptors!O$5:O$53,MATCH(SingleSite_QSAR1!$A108,Descriptors!$B$5:$B$53,0))</f>
        <v>-14.439360000000001</v>
      </c>
      <c r="W108">
        <f>$W$3*INDEX(Descriptors!X$5:X$53,MATCH(SingleSite_QSAR1!$A108,Descriptors!$B$5:$B$53,0))</f>
        <v>-10.891637999999999</v>
      </c>
      <c r="X108">
        <f>$X$3*INDEX(Descriptors!Y$5:Y$53,MATCH(SingleSite_QSAR1!$A108,Descriptors!$B$5:$B$53,0))</f>
        <v>8.2692900000000016</v>
      </c>
      <c r="Y108">
        <f>$Y$3*INDEX(Descriptors!AA$5:AA$53,MATCH(SingleSite_QSAR1!$A108,Descriptors!$B$5:$B$53,0))</f>
        <v>21.330336000000003</v>
      </c>
      <c r="Z108">
        <f>$Z$3*INDEX(Descriptors!AB$5:AB$53,MATCH(SingleSite_QSAR1!$A108,Descriptors!$B$5:$B$53,0))</f>
        <v>-1.288896</v>
      </c>
      <c r="AA108">
        <f>$AA$3*INDEX(Descriptors!P$5:P$53,MATCH(SingleSite_QSAR1!$A108,Descriptors!$B$5:$B$53,0))</f>
        <v>-5.8199999999999995E-2</v>
      </c>
      <c r="AB108">
        <f>$AB$3*INDEX(Descriptors!Q$5:Q$53,MATCH(SingleSite_QSAR1!$A108,Descriptors!$B$5:$B$53,0))</f>
        <v>0.48971999999999999</v>
      </c>
      <c r="AC108">
        <f>$AC$3*INDEX(Descriptors!R$5:R$53,MATCH(SingleSite_QSAR1!$A108,Descriptors!$B$5:$B$53,0))</f>
        <v>-0.3196</v>
      </c>
      <c r="AD108">
        <f>$AD$3*INDEX(Descriptors!AC$5:AC$53,MATCH(SingleSite_QSAR1!$A108,Descriptors!$B$5:$B$53,0))</f>
        <v>0</v>
      </c>
    </row>
    <row r="109" spans="1:30" x14ac:dyDescent="0.3">
      <c r="A109" t="s">
        <v>264</v>
      </c>
      <c r="B109" t="s">
        <v>265</v>
      </c>
      <c r="C109" s="38" t="s">
        <v>191</v>
      </c>
      <c r="D109" t="s">
        <v>255</v>
      </c>
      <c r="E109" t="s">
        <v>249</v>
      </c>
      <c r="G109" s="10">
        <v>4.1828928885398895</v>
      </c>
      <c r="H109" t="s">
        <v>223</v>
      </c>
      <c r="I109">
        <v>-1.2794578896217894</v>
      </c>
      <c r="J109" s="10">
        <f t="shared" si="21"/>
        <v>-6.2794578896217894</v>
      </c>
      <c r="L109" s="10">
        <f t="shared" si="26"/>
        <v>-3.4366138943451516</v>
      </c>
      <c r="M109">
        <f t="shared" si="22"/>
        <v>3.6591996494283183E-4</v>
      </c>
      <c r="N109">
        <f t="shared" si="23"/>
        <v>2.1924293781810388E-2</v>
      </c>
      <c r="O109" s="10">
        <f t="shared" si="24"/>
        <v>2.1924293781810388E-2</v>
      </c>
      <c r="P109" s="10" t="s">
        <v>159</v>
      </c>
      <c r="R109">
        <f t="shared" si="25"/>
        <v>1.5633861056548484</v>
      </c>
      <c r="S109">
        <f>$S$3*INDEX(Descriptors!I$5:I$53,MATCH(SingleSite_QSAR1!$A109,Descriptors!$B$5:$B$53,0))</f>
        <v>8.8953600000000002</v>
      </c>
      <c r="T109">
        <f>$T$3*INDEX(Descriptors!L$5:L$53,MATCH(SingleSite_QSAR1!$A109,Descriptors!$B$5:$B$53,0))</f>
        <v>-4.4072151418785417</v>
      </c>
      <c r="U109">
        <f>$U$3*INDEX(Descriptors!U$5:U$53,MATCH(SingleSite_QSAR1!$A109,Descriptors!$B$5:$B$53,0))</f>
        <v>-3.881983752466609</v>
      </c>
      <c r="V109">
        <f>$V$3*INDEX(Descriptors!O$5:O$53,MATCH(SingleSite_QSAR1!$A109,Descriptors!$B$5:$B$53,0))</f>
        <v>-14.439360000000001</v>
      </c>
      <c r="W109">
        <f>$W$3*INDEX(Descriptors!X$5:X$53,MATCH(SingleSite_QSAR1!$A109,Descriptors!$B$5:$B$53,0))</f>
        <v>-10.837719</v>
      </c>
      <c r="X109">
        <f>$X$3*INDEX(Descriptors!Y$5:Y$53,MATCH(SingleSite_QSAR1!$A109,Descriptors!$B$5:$B$53,0))</f>
        <v>8.2560060000000011</v>
      </c>
      <c r="Y109">
        <f>$Y$3*INDEX(Descriptors!AA$5:AA$53,MATCH(SingleSite_QSAR1!$A109,Descriptors!$B$5:$B$53,0))</f>
        <v>21.314274000000001</v>
      </c>
      <c r="Z109">
        <f>$Z$3*INDEX(Descriptors!AB$5:AB$53,MATCH(SingleSite_QSAR1!$A109,Descriptors!$B$5:$B$53,0))</f>
        <v>-1.288896</v>
      </c>
      <c r="AA109">
        <f>$AA$3*INDEX(Descriptors!P$5:P$53,MATCH(SingleSite_QSAR1!$A109,Descriptors!$B$5:$B$53,0))</f>
        <v>-5.8199999999999995E-2</v>
      </c>
      <c r="AB109">
        <f>$AB$3*INDEX(Descriptors!Q$5:Q$53,MATCH(SingleSite_QSAR1!$A109,Descriptors!$B$5:$B$53,0))</f>
        <v>0.48971999999999999</v>
      </c>
      <c r="AC109">
        <f>$AC$3*INDEX(Descriptors!R$5:R$53,MATCH(SingleSite_QSAR1!$A109,Descriptors!$B$5:$B$53,0))</f>
        <v>-0.3196</v>
      </c>
      <c r="AD109">
        <f>$AD$3*INDEX(Descriptors!AC$5:AC$53,MATCH(SingleSite_QSAR1!$A109,Descriptors!$B$5:$B$53,0))</f>
        <v>0</v>
      </c>
    </row>
    <row r="110" spans="1:30" x14ac:dyDescent="0.3">
      <c r="A110" t="s">
        <v>266</v>
      </c>
      <c r="B110" t="s">
        <v>251</v>
      </c>
      <c r="C110" s="38" t="s">
        <v>191</v>
      </c>
      <c r="D110" t="s">
        <v>252</v>
      </c>
      <c r="E110" t="s">
        <v>249</v>
      </c>
      <c r="G110" s="10">
        <v>6.7581258768580472</v>
      </c>
      <c r="H110" t="s">
        <v>223</v>
      </c>
      <c r="I110">
        <v>-1.4878074225738134</v>
      </c>
      <c r="J110" s="10">
        <f t="shared" si="21"/>
        <v>-6.4878074225738134</v>
      </c>
      <c r="L110" s="10">
        <f t="shared" si="26"/>
        <v>-3.5155127533365311</v>
      </c>
      <c r="M110">
        <f t="shared" si="22"/>
        <v>3.0513164239578781E-4</v>
      </c>
      <c r="N110">
        <f t="shared" si="23"/>
        <v>2.629205135542885E-2</v>
      </c>
      <c r="O110" s="10">
        <f t="shared" si="24"/>
        <v>2.629205135542885E-2</v>
      </c>
      <c r="P110" s="10" t="s">
        <v>159</v>
      </c>
      <c r="R110">
        <f t="shared" si="25"/>
        <v>1.4844872466634689</v>
      </c>
      <c r="S110">
        <f>$S$3*INDEX(Descriptors!I$5:I$53,MATCH(SingleSite_QSAR1!$A110,Descriptors!$B$5:$B$53,0))</f>
        <v>8.8953600000000002</v>
      </c>
      <c r="T110">
        <f>$T$3*INDEX(Descriptors!L$5:L$53,MATCH(SingleSite_QSAR1!$A110,Descriptors!$B$5:$B$53,0))</f>
        <v>-4.4072151418785417</v>
      </c>
      <c r="U110">
        <f>$U$3*INDEX(Descriptors!U$5:U$53,MATCH(SingleSite_QSAR1!$A110,Descriptors!$B$5:$B$53,0))</f>
        <v>-3.936309611457995</v>
      </c>
      <c r="V110">
        <f>$V$3*INDEX(Descriptors!O$5:O$53,MATCH(SingleSite_QSAR1!$A110,Descriptors!$B$5:$B$53,0))</f>
        <v>-14.439360000000001</v>
      </c>
      <c r="W110">
        <f>$W$3*INDEX(Descriptors!X$5:X$53,MATCH(SingleSite_QSAR1!$A110,Descriptors!$B$5:$B$53,0))</f>
        <v>-10.891637999999999</v>
      </c>
      <c r="X110">
        <f>$X$3*INDEX(Descriptors!Y$5:Y$53,MATCH(SingleSite_QSAR1!$A110,Descriptors!$B$5:$B$53,0))</f>
        <v>8.2692900000000016</v>
      </c>
      <c r="Y110">
        <f>$Y$3*INDEX(Descriptors!AA$5:AA$53,MATCH(SingleSite_QSAR1!$A110,Descriptors!$B$5:$B$53,0))</f>
        <v>21.330336000000003</v>
      </c>
      <c r="Z110">
        <f>$Z$3*INDEX(Descriptors!AB$5:AB$53,MATCH(SingleSite_QSAR1!$A110,Descriptors!$B$5:$B$53,0))</f>
        <v>-1.288896</v>
      </c>
      <c r="AA110">
        <f>$AA$3*INDEX(Descriptors!P$5:P$53,MATCH(SingleSite_QSAR1!$A110,Descriptors!$B$5:$B$53,0))</f>
        <v>-5.8199999999999995E-2</v>
      </c>
      <c r="AB110">
        <f>$AB$3*INDEX(Descriptors!Q$5:Q$53,MATCH(SingleSite_QSAR1!$A110,Descriptors!$B$5:$B$53,0))</f>
        <v>0.48971999999999999</v>
      </c>
      <c r="AC110">
        <f>$AC$3*INDEX(Descriptors!R$5:R$53,MATCH(SingleSite_QSAR1!$A110,Descriptors!$B$5:$B$53,0))</f>
        <v>-0.3196</v>
      </c>
      <c r="AD110">
        <f>$AD$3*INDEX(Descriptors!AC$5:AC$53,MATCH(SingleSite_QSAR1!$A110,Descriptors!$B$5:$B$53,0))</f>
        <v>0</v>
      </c>
    </row>
    <row r="111" spans="1:30" x14ac:dyDescent="0.3">
      <c r="A111" t="s">
        <v>264</v>
      </c>
      <c r="B111" t="s">
        <v>265</v>
      </c>
      <c r="C111" s="38" t="s">
        <v>191</v>
      </c>
      <c r="D111" t="s">
        <v>255</v>
      </c>
      <c r="E111" t="s">
        <v>249</v>
      </c>
      <c r="G111" s="10">
        <v>71.933082249890532</v>
      </c>
      <c r="H111" t="s">
        <v>223</v>
      </c>
      <c r="I111">
        <v>-0.51490981560906224</v>
      </c>
      <c r="J111" s="10">
        <f t="shared" si="21"/>
        <v>-5.5149098156090623</v>
      </c>
      <c r="L111" s="10">
        <f t="shared" si="26"/>
        <v>-3.4366138943451516</v>
      </c>
      <c r="M111">
        <f t="shared" si="22"/>
        <v>3.6591996494283183E-4</v>
      </c>
      <c r="N111">
        <f t="shared" si="23"/>
        <v>2.1924293781810388E-2</v>
      </c>
      <c r="O111" s="10">
        <f t="shared" si="24"/>
        <v>2.1924293781810388E-2</v>
      </c>
      <c r="P111" s="10" t="s">
        <v>159</v>
      </c>
      <c r="R111">
        <f t="shared" si="25"/>
        <v>1.5633861056548484</v>
      </c>
      <c r="S111">
        <f>$S$3*INDEX(Descriptors!I$5:I$53,MATCH(SingleSite_QSAR1!$A111,Descriptors!$B$5:$B$53,0))</f>
        <v>8.8953600000000002</v>
      </c>
      <c r="T111">
        <f>$T$3*INDEX(Descriptors!L$5:L$53,MATCH(SingleSite_QSAR1!$A111,Descriptors!$B$5:$B$53,0))</f>
        <v>-4.4072151418785417</v>
      </c>
      <c r="U111">
        <f>$U$3*INDEX(Descriptors!U$5:U$53,MATCH(SingleSite_QSAR1!$A111,Descriptors!$B$5:$B$53,0))</f>
        <v>-3.881983752466609</v>
      </c>
      <c r="V111">
        <f>$V$3*INDEX(Descriptors!O$5:O$53,MATCH(SingleSite_QSAR1!$A111,Descriptors!$B$5:$B$53,0))</f>
        <v>-14.439360000000001</v>
      </c>
      <c r="W111">
        <f>$W$3*INDEX(Descriptors!X$5:X$53,MATCH(SingleSite_QSAR1!$A111,Descriptors!$B$5:$B$53,0))</f>
        <v>-10.837719</v>
      </c>
      <c r="X111">
        <f>$X$3*INDEX(Descriptors!Y$5:Y$53,MATCH(SingleSite_QSAR1!$A111,Descriptors!$B$5:$B$53,0))</f>
        <v>8.2560060000000011</v>
      </c>
      <c r="Y111">
        <f>$Y$3*INDEX(Descriptors!AA$5:AA$53,MATCH(SingleSite_QSAR1!$A111,Descriptors!$B$5:$B$53,0))</f>
        <v>21.314274000000001</v>
      </c>
      <c r="Z111">
        <f>$Z$3*INDEX(Descriptors!AB$5:AB$53,MATCH(SingleSite_QSAR1!$A111,Descriptors!$B$5:$B$53,0))</f>
        <v>-1.288896</v>
      </c>
      <c r="AA111">
        <f>$AA$3*INDEX(Descriptors!P$5:P$53,MATCH(SingleSite_QSAR1!$A111,Descriptors!$B$5:$B$53,0))</f>
        <v>-5.8199999999999995E-2</v>
      </c>
      <c r="AB111">
        <f>$AB$3*INDEX(Descriptors!Q$5:Q$53,MATCH(SingleSite_QSAR1!$A111,Descriptors!$B$5:$B$53,0))</f>
        <v>0.48971999999999999</v>
      </c>
      <c r="AC111">
        <f>$AC$3*INDEX(Descriptors!R$5:R$53,MATCH(SingleSite_QSAR1!$A111,Descriptors!$B$5:$B$53,0))</f>
        <v>-0.3196</v>
      </c>
      <c r="AD111">
        <f>$AD$3*INDEX(Descriptors!AC$5:AC$53,MATCH(SingleSite_QSAR1!$A111,Descriptors!$B$5:$B$53,0))</f>
        <v>0</v>
      </c>
    </row>
    <row r="112" spans="1:30" x14ac:dyDescent="0.3">
      <c r="A112" t="s">
        <v>266</v>
      </c>
      <c r="B112" t="s">
        <v>251</v>
      </c>
      <c r="C112" s="38" t="s">
        <v>191</v>
      </c>
      <c r="D112" t="s">
        <v>252</v>
      </c>
      <c r="E112" t="s">
        <v>249</v>
      </c>
      <c r="G112" s="10">
        <v>106.68726805601737</v>
      </c>
      <c r="H112" t="s">
        <v>223</v>
      </c>
      <c r="I112">
        <v>-0.68609374016999936</v>
      </c>
      <c r="J112" s="10">
        <f t="shared" si="21"/>
        <v>-5.6860937401699996</v>
      </c>
      <c r="L112" s="10">
        <f t="shared" si="26"/>
        <v>-3.5155127533365311</v>
      </c>
      <c r="M112">
        <f t="shared" si="22"/>
        <v>3.0513164239578781E-4</v>
      </c>
      <c r="N112">
        <f t="shared" si="23"/>
        <v>2.629205135542885E-2</v>
      </c>
      <c r="O112" s="10">
        <f t="shared" si="24"/>
        <v>2.629205135542885E-2</v>
      </c>
      <c r="P112" s="10" t="s">
        <v>159</v>
      </c>
      <c r="R112">
        <f t="shared" si="25"/>
        <v>1.4844872466634689</v>
      </c>
      <c r="S112">
        <f>$S$3*INDEX(Descriptors!I$5:I$53,MATCH(SingleSite_QSAR1!$A112,Descriptors!$B$5:$B$53,0))</f>
        <v>8.8953600000000002</v>
      </c>
      <c r="T112">
        <f>$T$3*INDEX(Descriptors!L$5:L$53,MATCH(SingleSite_QSAR1!$A112,Descriptors!$B$5:$B$53,0))</f>
        <v>-4.4072151418785417</v>
      </c>
      <c r="U112">
        <f>$U$3*INDEX(Descriptors!U$5:U$53,MATCH(SingleSite_QSAR1!$A112,Descriptors!$B$5:$B$53,0))</f>
        <v>-3.936309611457995</v>
      </c>
      <c r="V112">
        <f>$V$3*INDEX(Descriptors!O$5:O$53,MATCH(SingleSite_QSAR1!$A112,Descriptors!$B$5:$B$53,0))</f>
        <v>-14.439360000000001</v>
      </c>
      <c r="W112">
        <f>$W$3*INDEX(Descriptors!X$5:X$53,MATCH(SingleSite_QSAR1!$A112,Descriptors!$B$5:$B$53,0))</f>
        <v>-10.891637999999999</v>
      </c>
      <c r="X112">
        <f>$X$3*INDEX(Descriptors!Y$5:Y$53,MATCH(SingleSite_QSAR1!$A112,Descriptors!$B$5:$B$53,0))</f>
        <v>8.2692900000000016</v>
      </c>
      <c r="Y112">
        <f>$Y$3*INDEX(Descriptors!AA$5:AA$53,MATCH(SingleSite_QSAR1!$A112,Descriptors!$B$5:$B$53,0))</f>
        <v>21.330336000000003</v>
      </c>
      <c r="Z112">
        <f>$Z$3*INDEX(Descriptors!AB$5:AB$53,MATCH(SingleSite_QSAR1!$A112,Descriptors!$B$5:$B$53,0))</f>
        <v>-1.288896</v>
      </c>
      <c r="AA112">
        <f>$AA$3*INDEX(Descriptors!P$5:P$53,MATCH(SingleSite_QSAR1!$A112,Descriptors!$B$5:$B$53,0))</f>
        <v>-5.8199999999999995E-2</v>
      </c>
      <c r="AB112">
        <f>$AB$3*INDEX(Descriptors!Q$5:Q$53,MATCH(SingleSite_QSAR1!$A112,Descriptors!$B$5:$B$53,0))</f>
        <v>0.48971999999999999</v>
      </c>
      <c r="AC112">
        <f>$AC$3*INDEX(Descriptors!R$5:R$53,MATCH(SingleSite_QSAR1!$A112,Descriptors!$B$5:$B$53,0))</f>
        <v>-0.3196</v>
      </c>
      <c r="AD112">
        <f>$AD$3*INDEX(Descriptors!AC$5:AC$53,MATCH(SingleSite_QSAR1!$A112,Descriptors!$B$5:$B$53,0))</f>
        <v>0</v>
      </c>
    </row>
    <row r="114" spans="9:17" x14ac:dyDescent="0.3">
      <c r="J114" t="s">
        <v>412</v>
      </c>
      <c r="K114" t="s">
        <v>329</v>
      </c>
      <c r="L114" s="10" t="s">
        <v>379</v>
      </c>
      <c r="N114" s="10" t="s">
        <v>380</v>
      </c>
    </row>
    <row r="115" spans="9:17" x14ac:dyDescent="0.3">
      <c r="I115" s="45" t="s">
        <v>371</v>
      </c>
      <c r="J115" s="54">
        <f>COUNT($L$5:$L$21)+COUNT($L$26:$L$36)</f>
        <v>28</v>
      </c>
      <c r="K115" s="57">
        <f>SUMXMY2(L$5:L$21,J$5:J$21)+SUMXMY2(L$26:L$36,J$26:J$36)</f>
        <v>282.29091106364012</v>
      </c>
      <c r="L115" s="10">
        <f t="shared" ref="L115" si="27">SQRT(K115/J115)</f>
        <v>3.1751879081832088</v>
      </c>
      <c r="N115" s="10">
        <f>SingleSite_QSAR2!L115</f>
        <v>1.0800777317529136</v>
      </c>
      <c r="P115" s="54"/>
      <c r="Q115" s="56"/>
    </row>
    <row r="116" spans="9:17" x14ac:dyDescent="0.3">
      <c r="I116" s="45" t="s">
        <v>413</v>
      </c>
      <c r="J116" s="54">
        <f>COUNT($L$5:$L$21)+COUNT($L$26:$L$33)</f>
        <v>25</v>
      </c>
      <c r="K116" s="57">
        <f>SUMXMY2(L$5:L$21,J$5:J$21)+SUMXMY2(L$26:L$33,J$26:J$33)</f>
        <v>188.60983688038885</v>
      </c>
      <c r="L116" s="10">
        <f>SQRT(K116/J116)</f>
        <v>2.7467059316962845</v>
      </c>
      <c r="N116" s="10">
        <f>SingleSite_QSAR2!L116</f>
        <v>1.0289021693654647</v>
      </c>
      <c r="P116" s="54"/>
      <c r="Q116" s="56"/>
    </row>
    <row r="117" spans="9:17" x14ac:dyDescent="0.3">
      <c r="I117" s="45" t="s">
        <v>372</v>
      </c>
      <c r="J117" s="54">
        <f>COUNT($L$5:$L$21)+COUNT($L$26:$L$27)</f>
        <v>19</v>
      </c>
      <c r="K117" s="57">
        <f>SUMXMY2(L$5:L$21,J$5:J$21)+SUMXMY2(L$26:L$27,J$26:J$27)</f>
        <v>147.688126579477</v>
      </c>
      <c r="L117" s="10">
        <f t="shared" ref="L117:L119" si="28">SQRT(K117/J117)</f>
        <v>2.7880206766910254</v>
      </c>
      <c r="N117" s="10">
        <f>SingleSite_QSAR2!L117</f>
        <v>1.1227265884626665</v>
      </c>
      <c r="P117" s="54"/>
      <c r="Q117" s="56"/>
    </row>
    <row r="118" spans="9:17" x14ac:dyDescent="0.3">
      <c r="I118" s="45" t="s">
        <v>374</v>
      </c>
      <c r="J118">
        <f>COUNT($L$28:$L$33)</f>
        <v>6</v>
      </c>
      <c r="K118" s="57">
        <f>SUMXMY2(L$28:L$33,J$28:J$33)</f>
        <v>40.92171030091184</v>
      </c>
      <c r="L118" s="10">
        <f t="shared" si="28"/>
        <v>2.6115675465421093</v>
      </c>
      <c r="N118" s="10">
        <f>SingleSite_QSAR2!L118</f>
        <v>0.6475861585849213</v>
      </c>
    </row>
    <row r="119" spans="9:17" x14ac:dyDescent="0.3">
      <c r="I119" s="45" t="s">
        <v>373</v>
      </c>
      <c r="J119">
        <f>COUNT($L$34:$L$36)</f>
        <v>3</v>
      </c>
      <c r="K119" s="57">
        <f>SUMXMY2(L$34:L$36,J$34:J$36)</f>
        <v>93.681074183251255</v>
      </c>
      <c r="L119" s="10">
        <f t="shared" si="28"/>
        <v>5.588114595080385</v>
      </c>
      <c r="N119" s="10">
        <f>SingleSite_QSAR2!L119</f>
        <v>1.4373481986485324</v>
      </c>
    </row>
    <row r="120" spans="9:17" x14ac:dyDescent="0.3">
      <c r="K120" s="57"/>
    </row>
    <row r="121" spans="9:17" x14ac:dyDescent="0.3">
      <c r="I121" s="45" t="s">
        <v>375</v>
      </c>
      <c r="J121" s="54">
        <f>COUNT(J$40:J$64)</f>
        <v>23</v>
      </c>
      <c r="K121" s="57">
        <f>SUMXMY2(L$40:L$64,J$40:J$64)</f>
        <v>112.4941368472449</v>
      </c>
      <c r="L121" s="10">
        <f t="shared" ref="L121:L125" si="29">SQRT(K121/J121)</f>
        <v>2.2115717099251118</v>
      </c>
      <c r="N121" s="10">
        <f>SingleSite_QSAR2!L121</f>
        <v>1.3940448670447467</v>
      </c>
    </row>
    <row r="122" spans="9:17" x14ac:dyDescent="0.3">
      <c r="I122" s="45" t="s">
        <v>414</v>
      </c>
      <c r="J122" s="54">
        <f>COUNT(J$40:J$61)</f>
        <v>20</v>
      </c>
      <c r="K122" s="57">
        <f>SUMXMY2(L$40:L$61,J$40:J$61)</f>
        <v>85.112136374170319</v>
      </c>
      <c r="L122" s="10">
        <f t="shared" si="29"/>
        <v>2.0629122178872557</v>
      </c>
      <c r="N122" s="10">
        <f>SingleSite_QSAR2!L122</f>
        <v>1.3841595807758891</v>
      </c>
    </row>
    <row r="123" spans="9:17" x14ac:dyDescent="0.3">
      <c r="I123" s="45" t="s">
        <v>376</v>
      </c>
      <c r="J123" s="54">
        <f>COUNT(J$40:J$55)</f>
        <v>14</v>
      </c>
      <c r="K123" s="57">
        <f>SUMXMY2(L$40:L$55,J$40:J$55)</f>
        <v>81.60435628496397</v>
      </c>
      <c r="L123" s="10">
        <f t="shared" si="29"/>
        <v>2.4143078908422475</v>
      </c>
      <c r="N123" s="10">
        <f>SingleSite_QSAR2!L123</f>
        <v>0.66019184489436278</v>
      </c>
    </row>
    <row r="124" spans="9:17" x14ac:dyDescent="0.3">
      <c r="I124" s="45" t="s">
        <v>377</v>
      </c>
      <c r="J124" s="54">
        <f>COUNT(J$56:J$61)</f>
        <v>6</v>
      </c>
      <c r="K124" s="57">
        <f>SUMXMY2(L$56:L$61,J$56:J$61)</f>
        <v>3.5077800892063564</v>
      </c>
      <c r="L124" s="10">
        <f t="shared" si="29"/>
        <v>0.76461102193711938</v>
      </c>
      <c r="N124" s="10">
        <f>SingleSite_QSAR2!L124</f>
        <v>2.4212977938198317</v>
      </c>
    </row>
    <row r="125" spans="9:17" x14ac:dyDescent="0.3">
      <c r="I125" s="45" t="s">
        <v>378</v>
      </c>
      <c r="J125" s="54">
        <f>COUNT(J$62:J$64)</f>
        <v>3</v>
      </c>
      <c r="K125" s="57">
        <f>SUMXMY2(L$62:L$64,J$62:J$64)</f>
        <v>27.382000473074594</v>
      </c>
      <c r="L125" s="10">
        <f t="shared" si="29"/>
        <v>3.0211477108914857</v>
      </c>
      <c r="N125" s="10">
        <f>SingleSite_QSAR2!L125</f>
        <v>1.4644995609609073</v>
      </c>
    </row>
  </sheetData>
  <conditionalFormatting sqref="A36">
    <cfRule type="duplicateValues" dxfId="18" priority="3"/>
  </conditionalFormatting>
  <conditionalFormatting sqref="A64">
    <cfRule type="duplicateValues" dxfId="17" priority="1"/>
  </conditionalFormatting>
  <conditionalFormatting sqref="B36">
    <cfRule type="duplicateValues" dxfId="16" priority="2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Key</vt:lpstr>
      <vt:lpstr>Descriptors</vt:lpstr>
      <vt:lpstr>SingleSite_QSAR1</vt:lpstr>
      <vt:lpstr>SingleSite_QSAR1_MolGpKa</vt:lpstr>
      <vt:lpstr>SingleSite_QSAR1_OPERA</vt:lpstr>
      <vt:lpstr>SingleSite_QSAR1_pkasolver</vt:lpstr>
      <vt:lpstr>SingleSite_QSAR2</vt:lpstr>
      <vt:lpstr>SingleSite_QSAR2_MolGpKa</vt:lpstr>
      <vt:lpstr>SingleSite_QSAR2_OPERA</vt:lpstr>
      <vt:lpstr>SingleSite_QSAR2_pkasolver</vt:lpstr>
      <vt:lpstr>Multisite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Lazare, Jovian</dc:creator>
  <cp:lastModifiedBy>Stevens, Caroline</cp:lastModifiedBy>
  <dcterms:created xsi:type="dcterms:W3CDTF">2024-11-21T17:47:53Z</dcterms:created>
  <dcterms:modified xsi:type="dcterms:W3CDTF">2025-05-07T00:00:15Z</dcterms:modified>
</cp:coreProperties>
</file>