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sepa-my.sharepoint.com/personal/chorley_brian_epa_gov/Documents/Documents/Papers/2023 HESI Nephrotox #2/Science Hub/"/>
    </mc:Choice>
  </mc:AlternateContent>
  <xr:revisionPtr revIDLastSave="1185" documentId="8_{47B39A79-1123-4886-953E-0BFEF5F4204C}" xr6:coauthVersionLast="47" xr6:coauthVersionMax="47" xr10:uidLastSave="{95B5CF9A-CDD9-44A2-963A-B3399DFD7CFB}"/>
  <bookViews>
    <workbookView xWindow="720" yWindow="1515" windowWidth="21510" windowHeight="18330" xr2:uid="{0020D8AD-44EB-4CAD-AB84-C8873044A314}"/>
  </bookViews>
  <sheets>
    <sheet name="Metadata" sheetId="9" r:id="rId1"/>
    <sheet name="Protocol" sheetId="10" r:id="rId2"/>
    <sheet name="2022_06_05_212411miRs_i_output" sheetId="2" r:id="rId3"/>
    <sheet name="Analysis" sheetId="4" r:id="rId4"/>
    <sheet name="Analysis pt2" sheetId="12" r:id="rId5"/>
    <sheet name="Tech Rep CV" sheetId="11" r:id="rId6"/>
    <sheet name="Summary and Graphs" sheetId="8" r:id="rId7"/>
    <sheet name="Bio Rep CV" sheetId="15" r:id="rId8"/>
    <sheet name="MannWhitney" sheetId="13"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15" l="1"/>
  <c r="I5" i="15"/>
  <c r="I4" i="15"/>
  <c r="H5" i="15"/>
  <c r="H4" i="15"/>
  <c r="H3" i="15"/>
  <c r="G5" i="15"/>
  <c r="G4" i="15"/>
  <c r="G3" i="15"/>
  <c r="F5" i="15"/>
  <c r="F4" i="15"/>
  <c r="F3" i="15"/>
  <c r="E5" i="15"/>
  <c r="E4" i="15"/>
  <c r="E3" i="15"/>
  <c r="D5" i="15"/>
  <c r="D4" i="15"/>
  <c r="D3" i="15"/>
  <c r="C5" i="15"/>
  <c r="C4" i="15"/>
  <c r="C3" i="15"/>
  <c r="B5" i="15"/>
  <c r="B4" i="15"/>
  <c r="B3" i="15"/>
  <c r="I10" i="15"/>
  <c r="I9" i="15"/>
  <c r="I8" i="15"/>
  <c r="H10" i="15"/>
  <c r="H9" i="15"/>
  <c r="H8" i="15"/>
  <c r="G10" i="15"/>
  <c r="G9" i="15"/>
  <c r="G8" i="15"/>
  <c r="F10" i="15"/>
  <c r="F9" i="15"/>
  <c r="F8" i="15"/>
  <c r="E10" i="15"/>
  <c r="E9" i="15"/>
  <c r="E8" i="15"/>
  <c r="D10" i="15"/>
  <c r="D9" i="15"/>
  <c r="D8" i="15"/>
  <c r="C10" i="15"/>
  <c r="C9" i="15"/>
  <c r="C8" i="15"/>
  <c r="B10" i="15"/>
  <c r="B9" i="15"/>
  <c r="B8" i="15"/>
  <c r="AA79" i="8"/>
  <c r="AA78" i="8"/>
  <c r="N5" i="4"/>
  <c r="AG37" i="8" l="1"/>
  <c r="AF37" i="8"/>
  <c r="AE37" i="8"/>
  <c r="AA50" i="13"/>
  <c r="AA49" i="13"/>
  <c r="AB48" i="13"/>
  <c r="AA48" i="13"/>
  <c r="AB47" i="13"/>
  <c r="AA47" i="13"/>
  <c r="AA46" i="13"/>
  <c r="AA45" i="13"/>
  <c r="AA44" i="13"/>
  <c r="AA43" i="13"/>
  <c r="AB42" i="13"/>
  <c r="AA42" i="13"/>
  <c r="AB41" i="13"/>
  <c r="AA41" i="13"/>
  <c r="AA40" i="13"/>
  <c r="AA39" i="13"/>
  <c r="AA38" i="13"/>
  <c r="AA37" i="13"/>
  <c r="AB36" i="13"/>
  <c r="AA36" i="13"/>
  <c r="AB35" i="13"/>
  <c r="AA35" i="13"/>
  <c r="AA34" i="13"/>
  <c r="AA33" i="13"/>
  <c r="AA32" i="13"/>
  <c r="AA31" i="13"/>
  <c r="AB30" i="13"/>
  <c r="AA30" i="13"/>
  <c r="AB29" i="13"/>
  <c r="AA29" i="13"/>
  <c r="AA28" i="13"/>
  <c r="AA27" i="13"/>
  <c r="AA26" i="13"/>
  <c r="AA25" i="13"/>
  <c r="AB24" i="13"/>
  <c r="AA24" i="13"/>
  <c r="AB23" i="13"/>
  <c r="AA23" i="13"/>
  <c r="AA22" i="13"/>
  <c r="AA21" i="13"/>
  <c r="AA20" i="13"/>
  <c r="AA19" i="13"/>
  <c r="AB18" i="13"/>
  <c r="AA18" i="13"/>
  <c r="AB17" i="13"/>
  <c r="AA17" i="13"/>
  <c r="AA16" i="13"/>
  <c r="AA15" i="13"/>
  <c r="AA14" i="13"/>
  <c r="AA13" i="13"/>
  <c r="AB12" i="13"/>
  <c r="AA12" i="13"/>
  <c r="AB11" i="13"/>
  <c r="AA11" i="13"/>
  <c r="AA10" i="13"/>
  <c r="AA9" i="13"/>
  <c r="AA8" i="13"/>
  <c r="AA7" i="13"/>
  <c r="AB6" i="13"/>
  <c r="AA6" i="13"/>
  <c r="AB5" i="13"/>
  <c r="AA5" i="13"/>
  <c r="AA4" i="13"/>
  <c r="AA3" i="13"/>
  <c r="X50" i="13"/>
  <c r="X49" i="13"/>
  <c r="Y48" i="13"/>
  <c r="X48" i="13"/>
  <c r="Y47" i="13"/>
  <c r="X47" i="13"/>
  <c r="X46" i="13"/>
  <c r="X45" i="13"/>
  <c r="X44" i="13"/>
  <c r="X43" i="13"/>
  <c r="Y42" i="13"/>
  <c r="X42" i="13"/>
  <c r="Y39" i="13" s="1"/>
  <c r="Y41" i="13"/>
  <c r="X41" i="13"/>
  <c r="X40" i="13"/>
  <c r="X39" i="13"/>
  <c r="X38" i="13"/>
  <c r="X37" i="13"/>
  <c r="Y36" i="13"/>
  <c r="X36" i="13"/>
  <c r="Y35" i="13"/>
  <c r="X35" i="13"/>
  <c r="X34" i="13"/>
  <c r="X33" i="13"/>
  <c r="X32" i="13"/>
  <c r="X31" i="13"/>
  <c r="Y30" i="13"/>
  <c r="X30" i="13"/>
  <c r="Y29" i="13"/>
  <c r="X29" i="13"/>
  <c r="X28" i="13"/>
  <c r="X27" i="13"/>
  <c r="X26" i="13"/>
  <c r="X25" i="13"/>
  <c r="Y24" i="13"/>
  <c r="X24" i="13"/>
  <c r="Y21" i="13" s="1"/>
  <c r="Y23" i="13"/>
  <c r="X23" i="13"/>
  <c r="X22" i="13"/>
  <c r="X21" i="13"/>
  <c r="X20" i="13"/>
  <c r="X19" i="13"/>
  <c r="Y18" i="13"/>
  <c r="X18" i="13"/>
  <c r="Y17" i="13"/>
  <c r="X17" i="13"/>
  <c r="X16" i="13"/>
  <c r="X15" i="13"/>
  <c r="Y16" i="13" s="1"/>
  <c r="X14" i="13"/>
  <c r="X13" i="13"/>
  <c r="Y12" i="13"/>
  <c r="X12" i="13"/>
  <c r="Y11" i="13"/>
  <c r="X11" i="13"/>
  <c r="X10" i="13"/>
  <c r="X9" i="13"/>
  <c r="X8" i="13"/>
  <c r="X7" i="13"/>
  <c r="Y6" i="13"/>
  <c r="X6" i="13"/>
  <c r="Y3" i="13" s="1"/>
  <c r="Y5" i="13"/>
  <c r="X5" i="13"/>
  <c r="X4" i="13"/>
  <c r="X3" i="13"/>
  <c r="U50" i="13"/>
  <c r="U49" i="13"/>
  <c r="V48" i="13"/>
  <c r="U48" i="13"/>
  <c r="V45" i="13" s="1"/>
  <c r="V49" i="13" s="1"/>
  <c r="V47" i="13"/>
  <c r="U47" i="13"/>
  <c r="U46" i="13"/>
  <c r="U45" i="13"/>
  <c r="U44" i="13"/>
  <c r="U43" i="13"/>
  <c r="V42" i="13"/>
  <c r="U42" i="13"/>
  <c r="V41" i="13"/>
  <c r="U41" i="13"/>
  <c r="U40" i="13"/>
  <c r="U39" i="13"/>
  <c r="U38" i="13"/>
  <c r="U37" i="13"/>
  <c r="V36" i="13"/>
  <c r="U36" i="13"/>
  <c r="V35" i="13"/>
  <c r="U35" i="13"/>
  <c r="U34" i="13"/>
  <c r="U33" i="13"/>
  <c r="U32" i="13"/>
  <c r="U31" i="13"/>
  <c r="V30" i="13"/>
  <c r="U30" i="13"/>
  <c r="V29" i="13"/>
  <c r="U29" i="13"/>
  <c r="U28" i="13"/>
  <c r="U27" i="13"/>
  <c r="U26" i="13"/>
  <c r="U25" i="13"/>
  <c r="V24" i="13"/>
  <c r="U24" i="13"/>
  <c r="V23" i="13"/>
  <c r="U23" i="13"/>
  <c r="U22" i="13"/>
  <c r="U21" i="13"/>
  <c r="U20" i="13"/>
  <c r="U19" i="13"/>
  <c r="V18" i="13"/>
  <c r="U18" i="13"/>
  <c r="V17" i="13"/>
  <c r="U17" i="13"/>
  <c r="U16" i="13"/>
  <c r="U15" i="13"/>
  <c r="U14" i="13"/>
  <c r="U13" i="13"/>
  <c r="V12" i="13"/>
  <c r="U12" i="13"/>
  <c r="V11" i="13"/>
  <c r="U11" i="13"/>
  <c r="U10" i="13"/>
  <c r="U9" i="13"/>
  <c r="U8" i="13"/>
  <c r="U7" i="13"/>
  <c r="V6" i="13"/>
  <c r="U6" i="13"/>
  <c r="V5" i="13"/>
  <c r="U5" i="13"/>
  <c r="U4" i="13"/>
  <c r="U3" i="13"/>
  <c r="R50" i="13"/>
  <c r="R49" i="13"/>
  <c r="S48" i="13"/>
  <c r="R48" i="13"/>
  <c r="S47" i="13"/>
  <c r="R47" i="13"/>
  <c r="R46" i="13"/>
  <c r="R45" i="13"/>
  <c r="R44" i="13"/>
  <c r="R43" i="13"/>
  <c r="S42" i="13"/>
  <c r="R42" i="13"/>
  <c r="S41" i="13"/>
  <c r="R41" i="13"/>
  <c r="R40" i="13"/>
  <c r="R39" i="13"/>
  <c r="R38" i="13"/>
  <c r="R37" i="13"/>
  <c r="S36" i="13"/>
  <c r="R36" i="13"/>
  <c r="S35" i="13"/>
  <c r="R35" i="13"/>
  <c r="R34" i="13"/>
  <c r="R33" i="13"/>
  <c r="R32" i="13"/>
  <c r="R31" i="13"/>
  <c r="S30" i="13"/>
  <c r="R30" i="13"/>
  <c r="S29" i="13"/>
  <c r="R29" i="13"/>
  <c r="R28" i="13"/>
  <c r="R27" i="13"/>
  <c r="R26" i="13"/>
  <c r="R25" i="13"/>
  <c r="S24" i="13"/>
  <c r="R24" i="13"/>
  <c r="S23" i="13"/>
  <c r="R23" i="13"/>
  <c r="R22" i="13"/>
  <c r="R21" i="13"/>
  <c r="R20" i="13"/>
  <c r="R19" i="13"/>
  <c r="S18" i="13"/>
  <c r="R18" i="13"/>
  <c r="S17" i="13"/>
  <c r="R17" i="13"/>
  <c r="R16" i="13"/>
  <c r="R15" i="13"/>
  <c r="R14" i="13"/>
  <c r="R13" i="13"/>
  <c r="S12" i="13"/>
  <c r="R12" i="13"/>
  <c r="S11" i="13"/>
  <c r="R11" i="13"/>
  <c r="R10" i="13"/>
  <c r="R9" i="13"/>
  <c r="R8" i="13"/>
  <c r="R7" i="13"/>
  <c r="S6" i="13"/>
  <c r="R6" i="13"/>
  <c r="S5" i="13"/>
  <c r="R5" i="13"/>
  <c r="R4" i="13"/>
  <c r="R3" i="13"/>
  <c r="O50" i="13"/>
  <c r="O49" i="13"/>
  <c r="P48" i="13"/>
  <c r="O48" i="13"/>
  <c r="P47" i="13"/>
  <c r="O47" i="13"/>
  <c r="O46" i="13"/>
  <c r="O45" i="13"/>
  <c r="O44" i="13"/>
  <c r="O43" i="13"/>
  <c r="P42" i="13"/>
  <c r="O42" i="13"/>
  <c r="P41" i="13"/>
  <c r="O41" i="13"/>
  <c r="O40" i="13"/>
  <c r="O39" i="13"/>
  <c r="O38" i="13"/>
  <c r="O37" i="13"/>
  <c r="P36" i="13"/>
  <c r="O36" i="13"/>
  <c r="P35" i="13"/>
  <c r="O35" i="13"/>
  <c r="O34" i="13"/>
  <c r="O33" i="13"/>
  <c r="O32" i="13"/>
  <c r="O31" i="13"/>
  <c r="P30" i="13"/>
  <c r="O30" i="13"/>
  <c r="P29" i="13"/>
  <c r="O29" i="13"/>
  <c r="O28" i="13"/>
  <c r="O27" i="13"/>
  <c r="O26" i="13"/>
  <c r="O25" i="13"/>
  <c r="P24" i="13"/>
  <c r="O24" i="13"/>
  <c r="P23" i="13"/>
  <c r="O23" i="13"/>
  <c r="O22" i="13"/>
  <c r="O21" i="13"/>
  <c r="O20" i="13"/>
  <c r="O19" i="13"/>
  <c r="P18" i="13"/>
  <c r="O18" i="13"/>
  <c r="P17" i="13"/>
  <c r="O17" i="13"/>
  <c r="O16" i="13"/>
  <c r="O15" i="13"/>
  <c r="O14" i="13"/>
  <c r="O13" i="13"/>
  <c r="P12" i="13"/>
  <c r="O12" i="13"/>
  <c r="P11" i="13"/>
  <c r="O11" i="13"/>
  <c r="O10" i="13"/>
  <c r="O9" i="13"/>
  <c r="O8" i="13"/>
  <c r="O7" i="13"/>
  <c r="P6" i="13"/>
  <c r="O6" i="13"/>
  <c r="P5" i="13"/>
  <c r="O5" i="13"/>
  <c r="O4" i="13"/>
  <c r="O3" i="13"/>
  <c r="M48" i="13"/>
  <c r="M47" i="13"/>
  <c r="M42" i="13"/>
  <c r="M41" i="13"/>
  <c r="M36" i="13"/>
  <c r="M35" i="13"/>
  <c r="M30" i="13"/>
  <c r="M29" i="13"/>
  <c r="M24" i="13"/>
  <c r="M23" i="13"/>
  <c r="M18" i="13"/>
  <c r="M17" i="13"/>
  <c r="M12" i="13"/>
  <c r="M11" i="13"/>
  <c r="M6" i="13"/>
  <c r="M5" i="13"/>
  <c r="L38" i="13"/>
  <c r="L37" i="13"/>
  <c r="L36" i="13"/>
  <c r="L50" i="13"/>
  <c r="L49" i="13"/>
  <c r="L48" i="13"/>
  <c r="L47" i="13"/>
  <c r="L46" i="13"/>
  <c r="L45" i="13"/>
  <c r="L44" i="13"/>
  <c r="L43" i="13"/>
  <c r="L42" i="13"/>
  <c r="L41" i="13"/>
  <c r="L40" i="13"/>
  <c r="L39" i="13"/>
  <c r="L33" i="13"/>
  <c r="L27" i="13"/>
  <c r="L35" i="13"/>
  <c r="L34" i="13"/>
  <c r="L31" i="13"/>
  <c r="L32" i="13"/>
  <c r="L30" i="13"/>
  <c r="L29" i="13"/>
  <c r="L28" i="13"/>
  <c r="L26" i="13"/>
  <c r="L25" i="13"/>
  <c r="L24" i="13"/>
  <c r="L23" i="13"/>
  <c r="L22" i="13"/>
  <c r="L21" i="13"/>
  <c r="L20" i="13"/>
  <c r="L19" i="13"/>
  <c r="L18" i="13"/>
  <c r="L17" i="13"/>
  <c r="L16" i="13"/>
  <c r="L15" i="13"/>
  <c r="L14" i="13"/>
  <c r="L13" i="13"/>
  <c r="L12" i="13"/>
  <c r="L11" i="13"/>
  <c r="L10" i="13"/>
  <c r="L9" i="13"/>
  <c r="L8" i="13"/>
  <c r="L7" i="13"/>
  <c r="L6" i="13"/>
  <c r="L5" i="13"/>
  <c r="L4" i="13"/>
  <c r="L3" i="13"/>
  <c r="Y20" i="13" l="1"/>
  <c r="V40" i="13"/>
  <c r="V44" i="13" s="1"/>
  <c r="M3" i="13"/>
  <c r="M7" i="13" s="1"/>
  <c r="AB4" i="13"/>
  <c r="AB8" i="13" s="1"/>
  <c r="AB34" i="13"/>
  <c r="AB38" i="13" s="1"/>
  <c r="V28" i="13"/>
  <c r="V32" i="13" s="1"/>
  <c r="V33" i="13"/>
  <c r="V37" i="13" s="1"/>
  <c r="V46" i="13"/>
  <c r="V50" i="13" s="1"/>
  <c r="W45" i="13" s="1"/>
  <c r="W46" i="13" s="1"/>
  <c r="W47" i="13" s="1"/>
  <c r="Y25" i="13"/>
  <c r="M4" i="13"/>
  <c r="M8" i="13" s="1"/>
  <c r="V21" i="13"/>
  <c r="V25" i="13" s="1"/>
  <c r="Y15" i="13"/>
  <c r="Y19" i="13" s="1"/>
  <c r="Y43" i="13"/>
  <c r="AB15" i="13"/>
  <c r="AB19" i="13" s="1"/>
  <c r="AB28" i="13"/>
  <c r="AB32" i="13" s="1"/>
  <c r="AB33" i="13"/>
  <c r="AB37" i="13" s="1"/>
  <c r="AB46" i="13"/>
  <c r="AB50" i="13" s="1"/>
  <c r="AB10" i="13"/>
  <c r="AB14" i="13" s="1"/>
  <c r="P10" i="13"/>
  <c r="P14" i="13" s="1"/>
  <c r="P15" i="13"/>
  <c r="P28" i="13"/>
  <c r="P32" i="13" s="1"/>
  <c r="P33" i="13"/>
  <c r="P37" i="13" s="1"/>
  <c r="P46" i="13"/>
  <c r="P50" i="13" s="1"/>
  <c r="S3" i="13"/>
  <c r="S7" i="13" s="1"/>
  <c r="S16" i="13"/>
  <c r="S20" i="13" s="1"/>
  <c r="S21" i="13"/>
  <c r="S25" i="13" s="1"/>
  <c r="V4" i="13"/>
  <c r="V8" i="13" s="1"/>
  <c r="V9" i="13"/>
  <c r="V13" i="13" s="1"/>
  <c r="P3" i="13"/>
  <c r="P7" i="13" s="1"/>
  <c r="P16" i="13"/>
  <c r="P20" i="13" s="1"/>
  <c r="P21" i="13"/>
  <c r="P25" i="13" s="1"/>
  <c r="Q21" i="13" s="1"/>
  <c r="Q22" i="13" s="1"/>
  <c r="Q23" i="13" s="1"/>
  <c r="P34" i="13"/>
  <c r="P38" i="13" s="1"/>
  <c r="P39" i="13"/>
  <c r="P43" i="13" s="1"/>
  <c r="S4" i="13"/>
  <c r="S9" i="13"/>
  <c r="S13" i="13" s="1"/>
  <c r="S22" i="13"/>
  <c r="S26" i="13" s="1"/>
  <c r="S27" i="13"/>
  <c r="S31" i="13" s="1"/>
  <c r="S40" i="13"/>
  <c r="S44" i="13" s="1"/>
  <c r="S45" i="13"/>
  <c r="S49" i="13" s="1"/>
  <c r="V10" i="13"/>
  <c r="V14" i="13" s="1"/>
  <c r="V15" i="13"/>
  <c r="V19" i="13" s="1"/>
  <c r="Y45" i="13"/>
  <c r="Y49" i="13" s="1"/>
  <c r="P19" i="13"/>
  <c r="V22" i="13"/>
  <c r="V26" i="13" s="1"/>
  <c r="S34" i="13"/>
  <c r="S38" i="13" s="1"/>
  <c r="V27" i="13"/>
  <c r="V31" i="13" s="1"/>
  <c r="AB9" i="13"/>
  <c r="AB13" i="13" s="1"/>
  <c r="Y34" i="13"/>
  <c r="Y38" i="13" s="1"/>
  <c r="S39" i="13"/>
  <c r="S43" i="13" s="1"/>
  <c r="Y28" i="13"/>
  <c r="Y32" i="13" s="1"/>
  <c r="Y33" i="13"/>
  <c r="Y37" i="13" s="1"/>
  <c r="AB22" i="13"/>
  <c r="AB26" i="13" s="1"/>
  <c r="AB27" i="13"/>
  <c r="AB31" i="13" s="1"/>
  <c r="AB39" i="13"/>
  <c r="AB43" i="13" s="1"/>
  <c r="Y10" i="13"/>
  <c r="Y14" i="13" s="1"/>
  <c r="P4" i="13"/>
  <c r="P8" i="13" s="1"/>
  <c r="P9" i="13"/>
  <c r="P13" i="13" s="1"/>
  <c r="P22" i="13"/>
  <c r="P26" i="13" s="1"/>
  <c r="P27" i="13"/>
  <c r="P31" i="13" s="1"/>
  <c r="P40" i="13"/>
  <c r="P44" i="13" s="1"/>
  <c r="P45" i="13"/>
  <c r="P49" i="13" s="1"/>
  <c r="S28" i="13"/>
  <c r="S32" i="13" s="1"/>
  <c r="S33" i="13"/>
  <c r="S37" i="13" s="1"/>
  <c r="S46" i="13"/>
  <c r="S50" i="13" s="1"/>
  <c r="V3" i="13"/>
  <c r="V7" i="13" s="1"/>
  <c r="V16" i="13"/>
  <c r="V20" i="13" s="1"/>
  <c r="Y46" i="13"/>
  <c r="Y50" i="13" s="1"/>
  <c r="AB3" i="13"/>
  <c r="AB7" i="13" s="1"/>
  <c r="AB40" i="13"/>
  <c r="AB44" i="13" s="1"/>
  <c r="S10" i="13"/>
  <c r="S14" i="13" s="1"/>
  <c r="V34" i="13"/>
  <c r="V38" i="13" s="1"/>
  <c r="V39" i="13"/>
  <c r="V43" i="13" s="1"/>
  <c r="AB16" i="13"/>
  <c r="AB20" i="13" s="1"/>
  <c r="AB45" i="13"/>
  <c r="AB49" i="13" s="1"/>
  <c r="S15" i="13"/>
  <c r="S19" i="13" s="1"/>
  <c r="Y4" i="13"/>
  <c r="Y8" i="13" s="1"/>
  <c r="Y9" i="13"/>
  <c r="Y13" i="13" s="1"/>
  <c r="Y22" i="13"/>
  <c r="Y26" i="13" s="1"/>
  <c r="Z21" i="13" s="1"/>
  <c r="Z22" i="13" s="1"/>
  <c r="Z23" i="13" s="1"/>
  <c r="Y27" i="13"/>
  <c r="Y31" i="13" s="1"/>
  <c r="Y40" i="13"/>
  <c r="Y44" i="13" s="1"/>
  <c r="AB21" i="13"/>
  <c r="AB25" i="13"/>
  <c r="Y7" i="13"/>
  <c r="S8" i="13"/>
  <c r="M45" i="13"/>
  <c r="M49" i="13" s="1"/>
  <c r="M9" i="13"/>
  <c r="M13" i="13" s="1"/>
  <c r="M28" i="13"/>
  <c r="M32" i="13" s="1"/>
  <c r="M46" i="13"/>
  <c r="M50" i="13" s="1"/>
  <c r="M39" i="13"/>
  <c r="M43" i="13" s="1"/>
  <c r="M21" i="13"/>
  <c r="M25" i="13" s="1"/>
  <c r="M33" i="13"/>
  <c r="M37" i="13" s="1"/>
  <c r="M16" i="13"/>
  <c r="M20" i="13" s="1"/>
  <c r="M15" i="13"/>
  <c r="M19" i="13" s="1"/>
  <c r="M27" i="13"/>
  <c r="M31" i="13" s="1"/>
  <c r="M10" i="13"/>
  <c r="M14" i="13" s="1"/>
  <c r="M40" i="13"/>
  <c r="M44" i="13" s="1"/>
  <c r="M34" i="13"/>
  <c r="M38" i="13" s="1"/>
  <c r="M22" i="13"/>
  <c r="M26" i="13" s="1"/>
  <c r="W27" i="13" l="1"/>
  <c r="W28" i="13" s="1"/>
  <c r="W29" i="13" s="1"/>
  <c r="Z9" i="13"/>
  <c r="Z10" i="13" s="1"/>
  <c r="Z11" i="13" s="1"/>
  <c r="T9" i="13"/>
  <c r="T10" i="13" s="1"/>
  <c r="T11" i="13" s="1"/>
  <c r="AC3" i="13"/>
  <c r="AC4" i="13" s="1"/>
  <c r="AC5" i="13" s="1"/>
  <c r="Z15" i="13"/>
  <c r="Z16" i="13" s="1"/>
  <c r="Z17" i="13" s="1"/>
  <c r="AC33" i="13"/>
  <c r="AC34" i="13" s="1"/>
  <c r="AC35" i="13" s="1"/>
  <c r="Z39" i="13"/>
  <c r="Z40" i="13" s="1"/>
  <c r="Z41" i="13" s="1"/>
  <c r="W33" i="13"/>
  <c r="W34" i="13" s="1"/>
  <c r="W35" i="13" s="1"/>
  <c r="Q15" i="13"/>
  <c r="Q16" i="13" s="1"/>
  <c r="Q17" i="13" s="1"/>
  <c r="T33" i="13"/>
  <c r="T34" i="13" s="1"/>
  <c r="T35" i="13" s="1"/>
  <c r="T3" i="13"/>
  <c r="T4" i="13" s="1"/>
  <c r="T5" i="13" s="1"/>
  <c r="T39" i="13"/>
  <c r="T40" i="13" s="1"/>
  <c r="T41" i="13" s="1"/>
  <c r="Q39" i="13"/>
  <c r="Q40" i="13" s="1"/>
  <c r="Q41" i="13" s="1"/>
  <c r="AC15" i="13"/>
  <c r="AC16" i="13" s="1"/>
  <c r="AC17" i="13" s="1"/>
  <c r="W15" i="13"/>
  <c r="W16" i="13" s="1"/>
  <c r="W17" i="13" s="1"/>
  <c r="Z45" i="13"/>
  <c r="Z46" i="13" s="1"/>
  <c r="Z47" i="13" s="1"/>
  <c r="Q3" i="13"/>
  <c r="Q4" i="13" s="1"/>
  <c r="Q5" i="13" s="1"/>
  <c r="Q27" i="13"/>
  <c r="Q28" i="13" s="1"/>
  <c r="Q29" i="13" s="1"/>
  <c r="W21" i="13"/>
  <c r="W22" i="13" s="1"/>
  <c r="W23" i="13" s="1"/>
  <c r="W9" i="13"/>
  <c r="W10" i="13" s="1"/>
  <c r="W11" i="13" s="1"/>
  <c r="AC45" i="13"/>
  <c r="AC46" i="13" s="1"/>
  <c r="AC47" i="13" s="1"/>
  <c r="Z3" i="13"/>
  <c r="Z4" i="13" s="1"/>
  <c r="Z5" i="13" s="1"/>
  <c r="T27" i="13"/>
  <c r="T28" i="13" s="1"/>
  <c r="T29" i="13" s="1"/>
  <c r="AC27" i="13"/>
  <c r="AC28" i="13" s="1"/>
  <c r="AC29" i="13" s="1"/>
  <c r="Z33" i="13"/>
  <c r="Z34" i="13" s="1"/>
  <c r="Z35" i="13" s="1"/>
  <c r="Q9" i="13"/>
  <c r="Q10" i="13" s="1"/>
  <c r="Q11" i="13" s="1"/>
  <c r="T15" i="13"/>
  <c r="T16" i="13" s="1"/>
  <c r="T17" i="13" s="1"/>
  <c r="W3" i="13"/>
  <c r="W4" i="13" s="1"/>
  <c r="W5" i="13" s="1"/>
  <c r="AC39" i="13"/>
  <c r="AC40" i="13" s="1"/>
  <c r="AC41" i="13" s="1"/>
  <c r="Q33" i="13"/>
  <c r="Q34" i="13" s="1"/>
  <c r="Q35" i="13" s="1"/>
  <c r="Z27" i="13"/>
  <c r="Z28" i="13" s="1"/>
  <c r="Z29" i="13" s="1"/>
  <c r="AC21" i="13"/>
  <c r="AC22" i="13" s="1"/>
  <c r="AC23" i="13" s="1"/>
  <c r="W39" i="13"/>
  <c r="W40" i="13" s="1"/>
  <c r="W41" i="13" s="1"/>
  <c r="T45" i="13"/>
  <c r="T46" i="13" s="1"/>
  <c r="T47" i="13" s="1"/>
  <c r="Q45" i="13"/>
  <c r="Q46" i="13" s="1"/>
  <c r="Q47" i="13" s="1"/>
  <c r="AC9" i="13"/>
  <c r="AC10" i="13" s="1"/>
  <c r="AC11" i="13" s="1"/>
  <c r="T21" i="13"/>
  <c r="T22" i="13" s="1"/>
  <c r="T23" i="13" s="1"/>
  <c r="N45" i="13"/>
  <c r="N46" i="13" s="1"/>
  <c r="N47" i="13" s="1"/>
  <c r="N33" i="13"/>
  <c r="N34" i="13" s="1"/>
  <c r="N35" i="13" s="1"/>
  <c r="N9" i="13"/>
  <c r="N10" i="13" s="1"/>
  <c r="N11" i="13" s="1"/>
  <c r="N15" i="13"/>
  <c r="N16" i="13" s="1"/>
  <c r="N17" i="13" s="1"/>
  <c r="N39" i="13"/>
  <c r="N40" i="13" s="1"/>
  <c r="N41" i="13" s="1"/>
  <c r="N27" i="13"/>
  <c r="N28" i="13" s="1"/>
  <c r="N29" i="13" s="1"/>
  <c r="N21" i="13"/>
  <c r="N22" i="13" s="1"/>
  <c r="N23" i="13" s="1"/>
  <c r="N3" i="13"/>
  <c r="N4" i="13" s="1"/>
  <c r="N5" i="13" s="1"/>
  <c r="K52" i="13" l="1"/>
  <c r="J52" i="13"/>
  <c r="I52" i="13"/>
  <c r="H52" i="13"/>
  <c r="G52" i="13"/>
  <c r="F52" i="13"/>
  <c r="E52" i="13"/>
  <c r="D52" i="13"/>
  <c r="K51" i="13"/>
  <c r="J51" i="13"/>
  <c r="I51" i="13"/>
  <c r="H51" i="13"/>
  <c r="G51" i="13"/>
  <c r="F51" i="13"/>
  <c r="E51" i="13"/>
  <c r="D51" i="13"/>
  <c r="Y150" i="8"/>
  <c r="X150" i="8"/>
  <c r="W150" i="8"/>
  <c r="V157" i="8"/>
  <c r="X156" i="8"/>
  <c r="Y156" i="8" s="1"/>
  <c r="W156" i="8"/>
  <c r="W138" i="8"/>
  <c r="V341" i="8"/>
  <c r="V342" i="8"/>
  <c r="V343" i="8"/>
  <c r="V344" i="8"/>
  <c r="V345" i="8"/>
  <c r="V346" i="8"/>
  <c r="V347" i="8"/>
  <c r="V348" i="8"/>
  <c r="V340" i="8"/>
  <c r="V323" i="8"/>
  <c r="V324" i="8"/>
  <c r="V325" i="8"/>
  <c r="V326" i="8"/>
  <c r="V327" i="8"/>
  <c r="V328" i="8"/>
  <c r="V329" i="8"/>
  <c r="V330" i="8"/>
  <c r="V331" i="8"/>
  <c r="V332" i="8"/>
  <c r="V333" i="8"/>
  <c r="V334" i="8"/>
  <c r="V335" i="8"/>
  <c r="V336" i="8"/>
  <c r="V337" i="8"/>
  <c r="V338" i="8"/>
  <c r="V339" i="8"/>
  <c r="V322" i="8"/>
  <c r="V314" i="8"/>
  <c r="V315" i="8"/>
  <c r="V316" i="8"/>
  <c r="V317" i="8"/>
  <c r="V318" i="8"/>
  <c r="V319" i="8"/>
  <c r="V320" i="8"/>
  <c r="V321" i="8"/>
  <c r="V313" i="8"/>
  <c r="V303" i="8"/>
  <c r="V304" i="8"/>
  <c r="V305" i="8"/>
  <c r="V306" i="8"/>
  <c r="V307" i="8"/>
  <c r="V308" i="8"/>
  <c r="V309" i="8"/>
  <c r="V310" i="8"/>
  <c r="V302" i="8"/>
  <c r="V285" i="8"/>
  <c r="V286" i="8"/>
  <c r="V287" i="8"/>
  <c r="V288" i="8"/>
  <c r="V289" i="8"/>
  <c r="V290" i="8"/>
  <c r="V291" i="8"/>
  <c r="V292" i="8"/>
  <c r="V293" i="8"/>
  <c r="V294" i="8"/>
  <c r="V295" i="8"/>
  <c r="V296" i="8"/>
  <c r="V297" i="8"/>
  <c r="V298" i="8"/>
  <c r="V299" i="8"/>
  <c r="V300" i="8"/>
  <c r="V301" i="8"/>
  <c r="V284" i="8"/>
  <c r="V276" i="8"/>
  <c r="V277" i="8"/>
  <c r="V278" i="8"/>
  <c r="V279" i="8"/>
  <c r="V280" i="8"/>
  <c r="V281" i="8"/>
  <c r="V282" i="8"/>
  <c r="V283" i="8"/>
  <c r="V275" i="8"/>
  <c r="V265" i="8"/>
  <c r="V266" i="8"/>
  <c r="V267" i="8"/>
  <c r="V268" i="8"/>
  <c r="V269" i="8"/>
  <c r="V270" i="8"/>
  <c r="V271" i="8"/>
  <c r="V272" i="8"/>
  <c r="V264" i="8"/>
  <c r="V247" i="8"/>
  <c r="V248" i="8"/>
  <c r="V249" i="8"/>
  <c r="V250" i="8"/>
  <c r="V251" i="8"/>
  <c r="V252" i="8"/>
  <c r="V253" i="8"/>
  <c r="V254" i="8"/>
  <c r="V255" i="8"/>
  <c r="V256" i="8"/>
  <c r="V257" i="8"/>
  <c r="V258" i="8"/>
  <c r="V259" i="8"/>
  <c r="V260" i="8"/>
  <c r="V261" i="8"/>
  <c r="V262" i="8"/>
  <c r="V263" i="8"/>
  <c r="V246" i="8"/>
  <c r="V238" i="8"/>
  <c r="V239" i="8"/>
  <c r="V240" i="8"/>
  <c r="V241" i="8"/>
  <c r="V242" i="8"/>
  <c r="V243" i="8"/>
  <c r="V244" i="8"/>
  <c r="V245" i="8"/>
  <c r="V237" i="8"/>
  <c r="V227" i="8"/>
  <c r="V228" i="8"/>
  <c r="V229" i="8"/>
  <c r="V230" i="8"/>
  <c r="V231" i="8"/>
  <c r="V232" i="8"/>
  <c r="V233" i="8"/>
  <c r="V234" i="8"/>
  <c r="V226" i="8"/>
  <c r="V209" i="8"/>
  <c r="V210" i="8"/>
  <c r="V211" i="8"/>
  <c r="V212" i="8"/>
  <c r="V213" i="8"/>
  <c r="V214" i="8"/>
  <c r="V215" i="8"/>
  <c r="V216" i="8"/>
  <c r="V217" i="8"/>
  <c r="V218" i="8"/>
  <c r="V219" i="8"/>
  <c r="V220" i="8"/>
  <c r="V221" i="8"/>
  <c r="V222" i="8"/>
  <c r="V223" i="8"/>
  <c r="X223" i="8" s="1"/>
  <c r="Y223" i="8" s="1"/>
  <c r="V224" i="8"/>
  <c r="V225" i="8"/>
  <c r="V208" i="8"/>
  <c r="V200" i="8"/>
  <c r="V201" i="8"/>
  <c r="V202" i="8"/>
  <c r="V203" i="8"/>
  <c r="V204" i="8"/>
  <c r="V205" i="8"/>
  <c r="V206" i="8"/>
  <c r="V207" i="8"/>
  <c r="V199" i="8"/>
  <c r="V189" i="8"/>
  <c r="V190" i="8"/>
  <c r="V191" i="8"/>
  <c r="V192" i="8"/>
  <c r="V193" i="8"/>
  <c r="V194" i="8"/>
  <c r="V195" i="8"/>
  <c r="V196" i="8"/>
  <c r="V188" i="8"/>
  <c r="V171" i="8"/>
  <c r="V172" i="8"/>
  <c r="V173" i="8"/>
  <c r="V174" i="8"/>
  <c r="V175" i="8"/>
  <c r="V176" i="8"/>
  <c r="V177" i="8"/>
  <c r="V178" i="8"/>
  <c r="V179" i="8"/>
  <c r="V180" i="8"/>
  <c r="V181" i="8"/>
  <c r="V182" i="8"/>
  <c r="V183" i="8"/>
  <c r="V184" i="8"/>
  <c r="V185" i="8"/>
  <c r="V186" i="8"/>
  <c r="V187" i="8"/>
  <c r="V170" i="8"/>
  <c r="V162" i="8"/>
  <c r="V163" i="8"/>
  <c r="V164" i="8"/>
  <c r="V165" i="8"/>
  <c r="V166" i="8"/>
  <c r="V167" i="8"/>
  <c r="V168" i="8"/>
  <c r="V169" i="8"/>
  <c r="V161" i="8"/>
  <c r="AC40" i="8"/>
  <c r="AB40" i="8"/>
  <c r="AA40" i="8"/>
  <c r="Z40" i="8"/>
  <c r="Y40" i="8"/>
  <c r="X40" i="8"/>
  <c r="W40" i="8"/>
  <c r="V40" i="8"/>
  <c r="AC80" i="8"/>
  <c r="AB80" i="8"/>
  <c r="AA80" i="8"/>
  <c r="Z80" i="8"/>
  <c r="Y80" i="8"/>
  <c r="X80" i="8"/>
  <c r="W80" i="8"/>
  <c r="V80" i="8"/>
  <c r="W120" i="8"/>
  <c r="X120" i="8"/>
  <c r="Y120" i="8"/>
  <c r="Z120" i="8"/>
  <c r="AA120" i="8"/>
  <c r="AB120" i="8"/>
  <c r="AC120" i="8"/>
  <c r="V120" i="8"/>
  <c r="AC119" i="8"/>
  <c r="AC79" i="8"/>
  <c r="AC78" i="8"/>
  <c r="AC118" i="8"/>
  <c r="V158" i="8"/>
  <c r="V155" i="8"/>
  <c r="V156" i="8"/>
  <c r="V151" i="8"/>
  <c r="V152" i="8"/>
  <c r="V153" i="8"/>
  <c r="V154" i="8"/>
  <c r="V150" i="8"/>
  <c r="V133" i="8"/>
  <c r="V134" i="8"/>
  <c r="V135" i="8"/>
  <c r="V136" i="8"/>
  <c r="V137" i="8"/>
  <c r="V138" i="8"/>
  <c r="V139" i="8"/>
  <c r="V140" i="8"/>
  <c r="V141" i="8"/>
  <c r="V142" i="8"/>
  <c r="V143" i="8"/>
  <c r="V144" i="8"/>
  <c r="V145" i="8"/>
  <c r="V146" i="8"/>
  <c r="V147" i="8"/>
  <c r="V148" i="8"/>
  <c r="V149" i="8"/>
  <c r="V132" i="8"/>
  <c r="V123" i="8"/>
  <c r="Y285" i="4"/>
  <c r="Y148" i="12"/>
  <c r="U148" i="12"/>
  <c r="P148" i="12"/>
  <c r="O148" i="12"/>
  <c r="N148" i="12"/>
  <c r="U146" i="12"/>
  <c r="O146" i="12"/>
  <c r="P146" i="12" s="1"/>
  <c r="N146" i="12"/>
  <c r="Y146" i="12" s="1"/>
  <c r="R144" i="12"/>
  <c r="O144" i="12"/>
  <c r="N144" i="12"/>
  <c r="P144" i="12" s="1"/>
  <c r="Y142" i="12"/>
  <c r="U142" i="12"/>
  <c r="P142" i="12"/>
  <c r="O142" i="12"/>
  <c r="N142" i="12"/>
  <c r="U140" i="12"/>
  <c r="O140" i="12"/>
  <c r="P140" i="12" s="1"/>
  <c r="N140" i="12"/>
  <c r="Y140" i="12" s="1"/>
  <c r="R138" i="12"/>
  <c r="O138" i="12"/>
  <c r="N138" i="12"/>
  <c r="P138" i="12" s="1"/>
  <c r="Y136" i="12"/>
  <c r="U136" i="12"/>
  <c r="P136" i="12"/>
  <c r="O136" i="12"/>
  <c r="N136" i="12"/>
  <c r="U134" i="12"/>
  <c r="O134" i="12"/>
  <c r="P134" i="12" s="1"/>
  <c r="N134" i="12"/>
  <c r="Y134" i="12" s="1"/>
  <c r="R132" i="12"/>
  <c r="O132" i="12"/>
  <c r="N132" i="12"/>
  <c r="P132" i="12" s="1"/>
  <c r="Y130" i="12"/>
  <c r="U130" i="12"/>
  <c r="P130" i="12"/>
  <c r="O130" i="12"/>
  <c r="N130" i="12"/>
  <c r="U128" i="12"/>
  <c r="O128" i="12"/>
  <c r="P128" i="12" s="1"/>
  <c r="N128" i="12"/>
  <c r="Y128" i="12" s="1"/>
  <c r="R126" i="12"/>
  <c r="O126" i="12"/>
  <c r="N126" i="12"/>
  <c r="P126" i="12" s="1"/>
  <c r="Y124" i="12"/>
  <c r="U124" i="12"/>
  <c r="P124" i="12"/>
  <c r="O124" i="12"/>
  <c r="N124" i="12"/>
  <c r="U122" i="12"/>
  <c r="O122" i="12"/>
  <c r="P122" i="12" s="1"/>
  <c r="N122" i="12"/>
  <c r="Y122" i="12" s="1"/>
  <c r="R120" i="12"/>
  <c r="O120" i="12"/>
  <c r="N120" i="12"/>
  <c r="P120" i="12" s="1"/>
  <c r="Y118" i="12"/>
  <c r="U118" i="12"/>
  <c r="P118" i="12"/>
  <c r="O118" i="12"/>
  <c r="N118" i="12"/>
  <c r="U116" i="12"/>
  <c r="O116" i="12"/>
  <c r="P116" i="12" s="1"/>
  <c r="N116" i="12"/>
  <c r="Y116" i="12" s="1"/>
  <c r="R114" i="12"/>
  <c r="O114" i="12"/>
  <c r="N114" i="12"/>
  <c r="P114" i="12" s="1"/>
  <c r="Y112" i="12"/>
  <c r="U112" i="12"/>
  <c r="P112" i="12"/>
  <c r="O112" i="12"/>
  <c r="N112" i="12"/>
  <c r="U110" i="12"/>
  <c r="O110" i="12"/>
  <c r="P110" i="12" s="1"/>
  <c r="N110" i="12"/>
  <c r="Y110" i="12" s="1"/>
  <c r="R108" i="12"/>
  <c r="O108" i="12"/>
  <c r="N108" i="12"/>
  <c r="P108" i="12" s="1"/>
  <c r="Y106" i="12"/>
  <c r="U106" i="12"/>
  <c r="P106" i="12"/>
  <c r="O106" i="12"/>
  <c r="N106" i="12"/>
  <c r="U104" i="12"/>
  <c r="O104" i="12"/>
  <c r="P104" i="12" s="1"/>
  <c r="N104" i="12"/>
  <c r="Y104" i="12" s="1"/>
  <c r="R102" i="12"/>
  <c r="O102" i="12"/>
  <c r="N102" i="12"/>
  <c r="P102" i="12" s="1"/>
  <c r="Y100" i="12"/>
  <c r="U100" i="12"/>
  <c r="P100" i="12"/>
  <c r="O100" i="12"/>
  <c r="N100" i="12"/>
  <c r="U98" i="12"/>
  <c r="O98" i="12"/>
  <c r="P98" i="12" s="1"/>
  <c r="N98" i="12"/>
  <c r="Y98" i="12" s="1"/>
  <c r="R96" i="12"/>
  <c r="O96" i="12"/>
  <c r="N96" i="12"/>
  <c r="P96" i="12" s="1"/>
  <c r="Y94" i="12"/>
  <c r="U94" i="12"/>
  <c r="P94" i="12"/>
  <c r="O94" i="12"/>
  <c r="N94" i="12"/>
  <c r="U92" i="12"/>
  <c r="O92" i="12"/>
  <c r="P92" i="12" s="1"/>
  <c r="N92" i="12"/>
  <c r="Y92" i="12" s="1"/>
  <c r="R90" i="12"/>
  <c r="O90" i="12"/>
  <c r="N90" i="12"/>
  <c r="P90" i="12" s="1"/>
  <c r="Y88" i="12"/>
  <c r="U88" i="12"/>
  <c r="P88" i="12"/>
  <c r="O88" i="12"/>
  <c r="N88" i="12"/>
  <c r="U86" i="12"/>
  <c r="O86" i="12"/>
  <c r="P86" i="12" s="1"/>
  <c r="N86" i="12"/>
  <c r="Y86" i="12" s="1"/>
  <c r="R84" i="12"/>
  <c r="O84" i="12"/>
  <c r="N84" i="12"/>
  <c r="P84" i="12" s="1"/>
  <c r="Y82" i="12"/>
  <c r="U82" i="12"/>
  <c r="P82" i="12"/>
  <c r="O82" i="12"/>
  <c r="N82" i="12"/>
  <c r="U80" i="12"/>
  <c r="O80" i="12"/>
  <c r="P80" i="12" s="1"/>
  <c r="N80" i="12"/>
  <c r="Y80" i="12" s="1"/>
  <c r="R78" i="12"/>
  <c r="O78" i="12"/>
  <c r="N78" i="12"/>
  <c r="P78" i="12" s="1"/>
  <c r="Y75" i="12"/>
  <c r="U75" i="12"/>
  <c r="P75" i="12"/>
  <c r="O75" i="12"/>
  <c r="N75" i="12"/>
  <c r="U73" i="12"/>
  <c r="O73" i="12"/>
  <c r="P73" i="12" s="1"/>
  <c r="N73" i="12"/>
  <c r="Y73" i="12" s="1"/>
  <c r="R71" i="12"/>
  <c r="O71" i="12"/>
  <c r="N71" i="12"/>
  <c r="P71" i="12" s="1"/>
  <c r="Y69" i="12"/>
  <c r="U69" i="12"/>
  <c r="P69" i="12"/>
  <c r="O69" i="12"/>
  <c r="N69" i="12"/>
  <c r="U67" i="12"/>
  <c r="O67" i="12"/>
  <c r="P67" i="12" s="1"/>
  <c r="N67" i="12"/>
  <c r="Y67" i="12" s="1"/>
  <c r="R65" i="12"/>
  <c r="O65" i="12"/>
  <c r="N65" i="12"/>
  <c r="P65" i="12" s="1"/>
  <c r="Y63" i="12"/>
  <c r="U63" i="12"/>
  <c r="P63" i="12"/>
  <c r="O63" i="12"/>
  <c r="N63" i="12"/>
  <c r="U61" i="12"/>
  <c r="O61" i="12"/>
  <c r="P61" i="12" s="1"/>
  <c r="N61" i="12"/>
  <c r="Y61" i="12" s="1"/>
  <c r="R59" i="12"/>
  <c r="O59" i="12"/>
  <c r="N59" i="12"/>
  <c r="P59" i="12" s="1"/>
  <c r="Y57" i="12"/>
  <c r="U57" i="12"/>
  <c r="P57" i="12"/>
  <c r="O57" i="12"/>
  <c r="N57" i="12"/>
  <c r="U55" i="12"/>
  <c r="O55" i="12"/>
  <c r="P55" i="12" s="1"/>
  <c r="N55" i="12"/>
  <c r="Y55" i="12" s="1"/>
  <c r="R53" i="12"/>
  <c r="O53" i="12"/>
  <c r="N53" i="12"/>
  <c r="P53" i="12" s="1"/>
  <c r="Y51" i="12"/>
  <c r="U51" i="12"/>
  <c r="P51" i="12"/>
  <c r="O51" i="12"/>
  <c r="N51" i="12"/>
  <c r="U49" i="12"/>
  <c r="O49" i="12"/>
  <c r="P49" i="12" s="1"/>
  <c r="N49" i="12"/>
  <c r="Y49" i="12" s="1"/>
  <c r="R47" i="12"/>
  <c r="O47" i="12"/>
  <c r="N47" i="12"/>
  <c r="P47" i="12" s="1"/>
  <c r="Y45" i="12"/>
  <c r="U45" i="12"/>
  <c r="P45" i="12"/>
  <c r="O45" i="12"/>
  <c r="N45" i="12"/>
  <c r="U43" i="12"/>
  <c r="O43" i="12"/>
  <c r="P43" i="12" s="1"/>
  <c r="N43" i="12"/>
  <c r="Y43" i="12" s="1"/>
  <c r="R41" i="12"/>
  <c r="O41" i="12"/>
  <c r="N41" i="12"/>
  <c r="P41" i="12" s="1"/>
  <c r="Y39" i="12"/>
  <c r="U39" i="12"/>
  <c r="P39" i="12"/>
  <c r="O39" i="12"/>
  <c r="N39" i="12"/>
  <c r="U37" i="12"/>
  <c r="O37" i="12"/>
  <c r="P37" i="12" s="1"/>
  <c r="N37" i="12"/>
  <c r="Y37" i="12" s="1"/>
  <c r="R35" i="12"/>
  <c r="O35" i="12"/>
  <c r="N35" i="12"/>
  <c r="P35" i="12" s="1"/>
  <c r="Y33" i="12"/>
  <c r="U33" i="12"/>
  <c r="P33" i="12"/>
  <c r="O33" i="12"/>
  <c r="N33" i="12"/>
  <c r="U31" i="12"/>
  <c r="O31" i="12"/>
  <c r="P31" i="12" s="1"/>
  <c r="N31" i="12"/>
  <c r="Y31" i="12" s="1"/>
  <c r="R29" i="12"/>
  <c r="O29" i="12"/>
  <c r="N29" i="12"/>
  <c r="P29" i="12" s="1"/>
  <c r="Y27" i="12"/>
  <c r="U27" i="12"/>
  <c r="P27" i="12"/>
  <c r="O27" i="12"/>
  <c r="N27" i="12"/>
  <c r="U25" i="12"/>
  <c r="O25" i="12"/>
  <c r="P25" i="12" s="1"/>
  <c r="N25" i="12"/>
  <c r="Y25" i="12" s="1"/>
  <c r="R23" i="12"/>
  <c r="O23" i="12"/>
  <c r="P23" i="12" s="1"/>
  <c r="N23" i="12"/>
  <c r="Y23" i="12" s="1"/>
  <c r="Y21" i="12"/>
  <c r="U21" i="12"/>
  <c r="P21" i="12"/>
  <c r="O21" i="12"/>
  <c r="N21" i="12"/>
  <c r="U19" i="12"/>
  <c r="O19" i="12"/>
  <c r="P19" i="12" s="1"/>
  <c r="N19" i="12"/>
  <c r="Y19" i="12" s="1"/>
  <c r="R17" i="12"/>
  <c r="O17" i="12"/>
  <c r="P17" i="12" s="1"/>
  <c r="N17" i="12"/>
  <c r="Y17" i="12" s="1"/>
  <c r="Y15" i="12"/>
  <c r="U15" i="12"/>
  <c r="P15" i="12"/>
  <c r="O15" i="12"/>
  <c r="N15" i="12"/>
  <c r="U13" i="12"/>
  <c r="O13" i="12"/>
  <c r="P13" i="12" s="1"/>
  <c r="N13" i="12"/>
  <c r="Y13" i="12" s="1"/>
  <c r="R11" i="12"/>
  <c r="O11" i="12"/>
  <c r="P11" i="12" s="1"/>
  <c r="N11" i="12"/>
  <c r="Y11" i="12" s="1"/>
  <c r="Y9" i="12"/>
  <c r="U9" i="12"/>
  <c r="P9" i="12"/>
  <c r="O9" i="12"/>
  <c r="N9" i="12"/>
  <c r="U7" i="12"/>
  <c r="O7" i="12"/>
  <c r="P7" i="12" s="1"/>
  <c r="N7" i="12"/>
  <c r="Y7" i="12" s="1"/>
  <c r="R5" i="12"/>
  <c r="O5" i="12"/>
  <c r="P5" i="12" s="1"/>
  <c r="N5" i="12"/>
  <c r="Y5" i="12" s="1"/>
  <c r="V124" i="8"/>
  <c r="V125" i="8"/>
  <c r="V126" i="8"/>
  <c r="V127" i="8"/>
  <c r="V128" i="8"/>
  <c r="V129" i="8"/>
  <c r="V130" i="8"/>
  <c r="V131" i="8"/>
  <c r="AB118" i="8"/>
  <c r="AB119" i="8"/>
  <c r="X118" i="8"/>
  <c r="V118" i="8"/>
  <c r="AB359" i="4"/>
  <c r="AA359" i="4"/>
  <c r="Z359" i="4"/>
  <c r="W359" i="4"/>
  <c r="V359" i="4"/>
  <c r="S359" i="4"/>
  <c r="R359" i="4"/>
  <c r="AA353" i="4"/>
  <c r="Z353" i="4"/>
  <c r="W353" i="4"/>
  <c r="V353" i="4"/>
  <c r="S353" i="4"/>
  <c r="R353" i="4"/>
  <c r="AA347" i="4"/>
  <c r="Z347" i="4"/>
  <c r="W347" i="4"/>
  <c r="V347" i="4"/>
  <c r="S347" i="4"/>
  <c r="R347" i="4"/>
  <c r="AA335" i="4"/>
  <c r="Z335" i="4"/>
  <c r="W335" i="4"/>
  <c r="V335" i="4"/>
  <c r="S335" i="4"/>
  <c r="R335" i="4"/>
  <c r="AA329" i="4"/>
  <c r="Z329" i="4"/>
  <c r="W329" i="4"/>
  <c r="V329" i="4"/>
  <c r="S329" i="4"/>
  <c r="R329" i="4"/>
  <c r="AA323" i="4"/>
  <c r="Z323" i="4"/>
  <c r="W323" i="4"/>
  <c r="V323" i="4"/>
  <c r="S323" i="4"/>
  <c r="R323" i="4"/>
  <c r="AA317" i="4"/>
  <c r="Z317" i="4"/>
  <c r="W317" i="4"/>
  <c r="V317" i="4"/>
  <c r="S317" i="4"/>
  <c r="R317" i="4"/>
  <c r="AA311" i="4"/>
  <c r="Z311" i="4"/>
  <c r="W311" i="4"/>
  <c r="V311" i="4"/>
  <c r="S311" i="4"/>
  <c r="R311" i="4"/>
  <c r="AA305" i="4"/>
  <c r="Z305" i="4"/>
  <c r="W305" i="4"/>
  <c r="V305" i="4"/>
  <c r="S305" i="4"/>
  <c r="R305" i="4"/>
  <c r="AA299" i="4"/>
  <c r="Z299" i="4"/>
  <c r="W299" i="4"/>
  <c r="V299" i="4"/>
  <c r="S299" i="4"/>
  <c r="R299" i="4"/>
  <c r="AA293" i="4"/>
  <c r="Z293" i="4"/>
  <c r="W293" i="4"/>
  <c r="V293" i="4"/>
  <c r="S293" i="4"/>
  <c r="R293" i="4"/>
  <c r="O295" i="4"/>
  <c r="N295" i="4"/>
  <c r="O293" i="4"/>
  <c r="N293" i="4"/>
  <c r="N73" i="4"/>
  <c r="N71" i="4"/>
  <c r="N69" i="4"/>
  <c r="N67" i="4"/>
  <c r="N65" i="4"/>
  <c r="N39" i="4"/>
  <c r="R35" i="4" s="1"/>
  <c r="N37" i="4"/>
  <c r="N35" i="4"/>
  <c r="N33" i="4"/>
  <c r="N31" i="4"/>
  <c r="N27" i="4"/>
  <c r="N25" i="4"/>
  <c r="N23" i="4"/>
  <c r="S23" i="4" s="1"/>
  <c r="U225" i="4"/>
  <c r="U223" i="4"/>
  <c r="V221" i="4" s="1"/>
  <c r="U221" i="4"/>
  <c r="U219" i="4"/>
  <c r="U217" i="4"/>
  <c r="U215" i="4"/>
  <c r="W215" i="4" s="1"/>
  <c r="U213" i="4"/>
  <c r="U211" i="4"/>
  <c r="U209" i="4"/>
  <c r="W209" i="4" s="1"/>
  <c r="U207" i="4"/>
  <c r="U205" i="4"/>
  <c r="U203" i="4"/>
  <c r="U201" i="4"/>
  <c r="U199" i="4"/>
  <c r="U197" i="4"/>
  <c r="U195" i="4"/>
  <c r="U193" i="4"/>
  <c r="U191" i="4"/>
  <c r="U189" i="4"/>
  <c r="U187" i="4"/>
  <c r="U185" i="4"/>
  <c r="U283" i="4"/>
  <c r="U281" i="4"/>
  <c r="V281" i="4" s="1"/>
  <c r="U287" i="4"/>
  <c r="W287" i="4" s="1"/>
  <c r="U293" i="4"/>
  <c r="AA287" i="4"/>
  <c r="Z287" i="4"/>
  <c r="S287" i="4"/>
  <c r="R287" i="4"/>
  <c r="AA281" i="4"/>
  <c r="Z281" i="4"/>
  <c r="W281" i="4"/>
  <c r="S281" i="4"/>
  <c r="R281" i="4"/>
  <c r="AA275" i="4"/>
  <c r="Z275" i="4"/>
  <c r="W275" i="4"/>
  <c r="V275" i="4"/>
  <c r="S275" i="4"/>
  <c r="R275" i="4"/>
  <c r="AA269" i="4"/>
  <c r="Z269" i="4"/>
  <c r="W269" i="4"/>
  <c r="V269" i="4"/>
  <c r="S269" i="4"/>
  <c r="R269" i="4"/>
  <c r="AA263" i="4"/>
  <c r="Z263" i="4"/>
  <c r="W263" i="4"/>
  <c r="V263" i="4"/>
  <c r="S263" i="4"/>
  <c r="R263" i="4"/>
  <c r="AA257" i="4"/>
  <c r="Z257" i="4"/>
  <c r="W257" i="4"/>
  <c r="V257" i="4"/>
  <c r="S257" i="4"/>
  <c r="R257" i="4"/>
  <c r="AA251" i="4"/>
  <c r="Z251" i="4"/>
  <c r="W251" i="4"/>
  <c r="V251" i="4"/>
  <c r="S251" i="4"/>
  <c r="R251" i="4"/>
  <c r="AA245" i="4"/>
  <c r="Z245" i="4"/>
  <c r="W245" i="4"/>
  <c r="V245" i="4"/>
  <c r="S245" i="4"/>
  <c r="R245" i="4"/>
  <c r="AA239" i="4"/>
  <c r="Z239" i="4"/>
  <c r="W239" i="4"/>
  <c r="V239" i="4"/>
  <c r="S239" i="4"/>
  <c r="R239" i="4"/>
  <c r="AA233" i="4"/>
  <c r="Z233" i="4"/>
  <c r="W233" i="4"/>
  <c r="V233" i="4"/>
  <c r="S233" i="4"/>
  <c r="R233" i="4"/>
  <c r="AA227" i="4"/>
  <c r="Z227" i="4"/>
  <c r="W227" i="4"/>
  <c r="V227" i="4"/>
  <c r="S227" i="4"/>
  <c r="R227" i="4"/>
  <c r="AA221" i="4"/>
  <c r="Z221" i="4"/>
  <c r="W221" i="4"/>
  <c r="S221" i="4"/>
  <c r="R221" i="4"/>
  <c r="AA215" i="4"/>
  <c r="Z215" i="4"/>
  <c r="S215" i="4"/>
  <c r="R215" i="4"/>
  <c r="AA209" i="4"/>
  <c r="Z209" i="4"/>
  <c r="S209" i="4"/>
  <c r="R209" i="4"/>
  <c r="AA203" i="4"/>
  <c r="Z203" i="4"/>
  <c r="W203" i="4"/>
  <c r="V203" i="4"/>
  <c r="S203" i="4"/>
  <c r="R203" i="4"/>
  <c r="AA197" i="4"/>
  <c r="Z197" i="4"/>
  <c r="W197" i="4"/>
  <c r="V197" i="4"/>
  <c r="S197" i="4"/>
  <c r="R197" i="4"/>
  <c r="AA191" i="4"/>
  <c r="Z191" i="4"/>
  <c r="W191" i="4"/>
  <c r="V191" i="4"/>
  <c r="S191" i="4"/>
  <c r="R191" i="4"/>
  <c r="AA185" i="4"/>
  <c r="Z185" i="4"/>
  <c r="W185" i="4"/>
  <c r="V185" i="4"/>
  <c r="S185" i="4"/>
  <c r="R185" i="4"/>
  <c r="AA179" i="4"/>
  <c r="Z179" i="4"/>
  <c r="W179" i="4"/>
  <c r="V179" i="4"/>
  <c r="S179" i="4"/>
  <c r="R179" i="4"/>
  <c r="AA173" i="4"/>
  <c r="Z173" i="4"/>
  <c r="W173" i="4"/>
  <c r="V173" i="4"/>
  <c r="S173" i="4"/>
  <c r="R173" i="4"/>
  <c r="AA167" i="4"/>
  <c r="Z167" i="4"/>
  <c r="W167" i="4"/>
  <c r="V167" i="4"/>
  <c r="S167" i="4"/>
  <c r="R167" i="4"/>
  <c r="AA161" i="4"/>
  <c r="Z161" i="4"/>
  <c r="W161" i="4"/>
  <c r="V161" i="4"/>
  <c r="S161" i="4"/>
  <c r="R161" i="4"/>
  <c r="AA155" i="4"/>
  <c r="Z155" i="4"/>
  <c r="W155" i="4"/>
  <c r="V155" i="4"/>
  <c r="S155" i="4"/>
  <c r="R155" i="4"/>
  <c r="AA149" i="4"/>
  <c r="Z149" i="4"/>
  <c r="W149" i="4"/>
  <c r="V149" i="4"/>
  <c r="S149" i="4"/>
  <c r="R149" i="4"/>
  <c r="AA143" i="4"/>
  <c r="Z143" i="4"/>
  <c r="W143" i="4"/>
  <c r="V143" i="4"/>
  <c r="S143" i="4"/>
  <c r="R143" i="4"/>
  <c r="AA137" i="4"/>
  <c r="Z137" i="4"/>
  <c r="W137" i="4"/>
  <c r="V137" i="4"/>
  <c r="S137" i="4"/>
  <c r="R137" i="4"/>
  <c r="AA131" i="4"/>
  <c r="Z131" i="4"/>
  <c r="W131" i="4"/>
  <c r="V131" i="4"/>
  <c r="S131" i="4"/>
  <c r="R131" i="4"/>
  <c r="AA125" i="4"/>
  <c r="Z125" i="4"/>
  <c r="W125" i="4"/>
  <c r="V125" i="4"/>
  <c r="S125" i="4"/>
  <c r="R125" i="4"/>
  <c r="AA119" i="4"/>
  <c r="Z119" i="4"/>
  <c r="W113" i="4"/>
  <c r="V113" i="4"/>
  <c r="S113" i="4"/>
  <c r="R113" i="4"/>
  <c r="AA107" i="4"/>
  <c r="Z107" i="4"/>
  <c r="W107" i="4"/>
  <c r="V107" i="4"/>
  <c r="S107" i="4"/>
  <c r="R107" i="4"/>
  <c r="AA101" i="4"/>
  <c r="Z101" i="4"/>
  <c r="W101" i="4"/>
  <c r="V101" i="4"/>
  <c r="S101" i="4"/>
  <c r="R101" i="4"/>
  <c r="AA95" i="4"/>
  <c r="Z95" i="4"/>
  <c r="W95" i="4"/>
  <c r="V95" i="4"/>
  <c r="S95" i="4"/>
  <c r="R95" i="4"/>
  <c r="AA89" i="4"/>
  <c r="Z89" i="4"/>
  <c r="W89" i="4"/>
  <c r="V89" i="4"/>
  <c r="S89" i="4"/>
  <c r="R89" i="4"/>
  <c r="AA83" i="4"/>
  <c r="Z83" i="4"/>
  <c r="W83" i="4"/>
  <c r="V83" i="4"/>
  <c r="S83" i="4"/>
  <c r="R83" i="4"/>
  <c r="AA77" i="4"/>
  <c r="Z77" i="4"/>
  <c r="W77" i="4"/>
  <c r="V77" i="4"/>
  <c r="S77" i="4"/>
  <c r="R77" i="4"/>
  <c r="S71" i="4"/>
  <c r="R71" i="4"/>
  <c r="S65" i="4"/>
  <c r="R65" i="4"/>
  <c r="AA59" i="4"/>
  <c r="Z59" i="4"/>
  <c r="W59" i="4"/>
  <c r="V59" i="4"/>
  <c r="S59" i="4"/>
  <c r="R59" i="4"/>
  <c r="Z53" i="4"/>
  <c r="AA53" i="4"/>
  <c r="X53" i="4"/>
  <c r="W53" i="4"/>
  <c r="V53" i="4"/>
  <c r="S53" i="4"/>
  <c r="R53" i="4"/>
  <c r="AA47" i="4"/>
  <c r="Z47" i="4"/>
  <c r="W47" i="4"/>
  <c r="V47" i="4"/>
  <c r="S47" i="4"/>
  <c r="R47" i="4"/>
  <c r="AA41" i="4"/>
  <c r="Z41" i="4"/>
  <c r="W41" i="4"/>
  <c r="V41" i="4"/>
  <c r="S41" i="4"/>
  <c r="R41" i="4"/>
  <c r="S35" i="4"/>
  <c r="S29" i="4"/>
  <c r="R29" i="4"/>
  <c r="R23" i="4"/>
  <c r="AA17" i="4"/>
  <c r="Z17" i="4"/>
  <c r="W17" i="4"/>
  <c r="V17" i="4"/>
  <c r="S17" i="4"/>
  <c r="R17" i="4"/>
  <c r="AA11" i="4"/>
  <c r="Z11" i="4"/>
  <c r="W11" i="4"/>
  <c r="V11" i="4"/>
  <c r="S11" i="4"/>
  <c r="R11" i="4"/>
  <c r="S5" i="4"/>
  <c r="R5" i="4"/>
  <c r="N45" i="4"/>
  <c r="N43" i="4"/>
  <c r="P43" i="4" s="1"/>
  <c r="V38" i="8"/>
  <c r="G5" i="11"/>
  <c r="G4" i="11"/>
  <c r="G3" i="11"/>
  <c r="G2" i="11"/>
  <c r="H53" i="13" l="1"/>
  <c r="I53" i="13"/>
  <c r="J53" i="13"/>
  <c r="K53" i="13"/>
  <c r="D53" i="13"/>
  <c r="E53" i="13"/>
  <c r="F53" i="13"/>
  <c r="G53" i="13"/>
  <c r="W223" i="8"/>
  <c r="W147" i="8"/>
  <c r="W153" i="8"/>
  <c r="AA5" i="12"/>
  <c r="Z5" i="12"/>
  <c r="AA23" i="12"/>
  <c r="AB23" i="12" s="1"/>
  <c r="Z23" i="12"/>
  <c r="AA17" i="12"/>
  <c r="Z17" i="12"/>
  <c r="AA11" i="12"/>
  <c r="AB11" i="12" s="1"/>
  <c r="Z11" i="12"/>
  <c r="S5" i="12"/>
  <c r="T5" i="12" s="1"/>
  <c r="S11" i="12"/>
  <c r="T11" i="12" s="1"/>
  <c r="S17" i="12"/>
  <c r="T17" i="12" s="1"/>
  <c r="S23" i="12"/>
  <c r="T23" i="12" s="1"/>
  <c r="S29" i="12"/>
  <c r="T29" i="12" s="1"/>
  <c r="S35" i="12"/>
  <c r="T35" i="12" s="1"/>
  <c r="S41" i="12"/>
  <c r="T41" i="12" s="1"/>
  <c r="S47" i="12"/>
  <c r="T47" i="12" s="1"/>
  <c r="S53" i="12"/>
  <c r="T53" i="12" s="1"/>
  <c r="S59" i="12"/>
  <c r="T59" i="12" s="1"/>
  <c r="S65" i="12"/>
  <c r="T65" i="12" s="1"/>
  <c r="S71" i="12"/>
  <c r="T71" i="12" s="1"/>
  <c r="S78" i="12"/>
  <c r="T78" i="12" s="1"/>
  <c r="S84" i="12"/>
  <c r="T84" i="12" s="1"/>
  <c r="S90" i="12"/>
  <c r="T90" i="12" s="1"/>
  <c r="S96" i="12"/>
  <c r="T96" i="12" s="1"/>
  <c r="S102" i="12"/>
  <c r="T102" i="12" s="1"/>
  <c r="S108" i="12"/>
  <c r="T108" i="12" s="1"/>
  <c r="S114" i="12"/>
  <c r="T114" i="12" s="1"/>
  <c r="S120" i="12"/>
  <c r="T120" i="12" s="1"/>
  <c r="S126" i="12"/>
  <c r="T126" i="12" s="1"/>
  <c r="S132" i="12"/>
  <c r="T132" i="12" s="1"/>
  <c r="S138" i="12"/>
  <c r="T138" i="12" s="1"/>
  <c r="S144" i="12"/>
  <c r="T144" i="12" s="1"/>
  <c r="U5" i="12"/>
  <c r="U11" i="12"/>
  <c r="U17" i="12"/>
  <c r="U23" i="12"/>
  <c r="U29" i="12"/>
  <c r="U35" i="12"/>
  <c r="U41" i="12"/>
  <c r="U47" i="12"/>
  <c r="U53" i="12"/>
  <c r="U59" i="12"/>
  <c r="U65" i="12"/>
  <c r="U71" i="12"/>
  <c r="U78" i="12"/>
  <c r="U84" i="12"/>
  <c r="U90" i="12"/>
  <c r="U96" i="12"/>
  <c r="U102" i="12"/>
  <c r="U108" i="12"/>
  <c r="U114" i="12"/>
  <c r="U120" i="12"/>
  <c r="U126" i="12"/>
  <c r="W126" i="12" s="1"/>
  <c r="X126" i="12" s="1"/>
  <c r="U132" i="12"/>
  <c r="U138" i="12"/>
  <c r="U144" i="12"/>
  <c r="V126" i="12"/>
  <c r="Y29" i="12"/>
  <c r="Y35" i="12"/>
  <c r="Y41" i="12"/>
  <c r="Y47" i="12"/>
  <c r="Y53" i="12"/>
  <c r="Y59" i="12"/>
  <c r="Y65" i="12"/>
  <c r="Y71" i="12"/>
  <c r="Y78" i="12"/>
  <c r="Y84" i="12"/>
  <c r="Y90" i="12"/>
  <c r="Y96" i="12"/>
  <c r="Y102" i="12"/>
  <c r="Y108" i="12"/>
  <c r="Y114" i="12"/>
  <c r="Y120" i="12"/>
  <c r="Y126" i="12"/>
  <c r="AA126" i="12" s="1"/>
  <c r="Y132" i="12"/>
  <c r="Y138" i="12"/>
  <c r="Y144" i="12"/>
  <c r="T71" i="4"/>
  <c r="V215" i="4"/>
  <c r="V209" i="4"/>
  <c r="X197" i="4"/>
  <c r="V287" i="4"/>
  <c r="W102" i="12" l="1"/>
  <c r="V102" i="12"/>
  <c r="W17" i="12"/>
  <c r="V17" i="12"/>
  <c r="W108" i="12"/>
  <c r="X108" i="12" s="1"/>
  <c r="V108" i="12"/>
  <c r="AA47" i="12"/>
  <c r="Z47" i="12"/>
  <c r="W23" i="12"/>
  <c r="X23" i="12" s="1"/>
  <c r="V23" i="12"/>
  <c r="AA108" i="12"/>
  <c r="Z108" i="12"/>
  <c r="AA29" i="12"/>
  <c r="Z29" i="12"/>
  <c r="AB5" i="12"/>
  <c r="W144" i="12"/>
  <c r="V144" i="12"/>
  <c r="AA144" i="12"/>
  <c r="Z144" i="12"/>
  <c r="AB17" i="12"/>
  <c r="W35" i="12"/>
  <c r="X35" i="12" s="1"/>
  <c r="V35" i="12"/>
  <c r="W96" i="12"/>
  <c r="V96" i="12"/>
  <c r="AA35" i="12"/>
  <c r="Z35" i="12"/>
  <c r="AA102" i="12"/>
  <c r="Z102" i="12"/>
  <c r="W11" i="12"/>
  <c r="X11" i="12" s="1"/>
  <c r="V11" i="12"/>
  <c r="T150" i="12"/>
  <c r="AA90" i="12"/>
  <c r="Z90" i="12"/>
  <c r="W71" i="12"/>
  <c r="V71" i="12"/>
  <c r="AA84" i="12"/>
  <c r="Z84" i="12"/>
  <c r="W65" i="12"/>
  <c r="V65" i="12"/>
  <c r="AA78" i="12"/>
  <c r="Z78" i="12"/>
  <c r="AA71" i="12"/>
  <c r="Z71" i="12"/>
  <c r="W53" i="12"/>
  <c r="V53" i="12"/>
  <c r="AA138" i="12"/>
  <c r="Z138" i="12"/>
  <c r="AA65" i="12"/>
  <c r="Z65" i="12"/>
  <c r="W120" i="12"/>
  <c r="V120" i="12"/>
  <c r="W47" i="12"/>
  <c r="V47" i="12"/>
  <c r="AA53" i="12"/>
  <c r="Z53" i="12"/>
  <c r="AA120" i="12"/>
  <c r="Z120" i="12"/>
  <c r="W29" i="12"/>
  <c r="V29" i="12"/>
  <c r="Z126" i="12"/>
  <c r="AB126" i="12" s="1"/>
  <c r="AA114" i="12"/>
  <c r="Z114" i="12"/>
  <c r="AA41" i="12"/>
  <c r="Z41" i="12"/>
  <c r="W90" i="12"/>
  <c r="X90" i="12" s="1"/>
  <c r="V90" i="12"/>
  <c r="W84" i="12"/>
  <c r="V84" i="12"/>
  <c r="AA96" i="12"/>
  <c r="Z96" i="12"/>
  <c r="W78" i="12"/>
  <c r="V78" i="12"/>
  <c r="W5" i="12"/>
  <c r="V5" i="12"/>
  <c r="W138" i="12"/>
  <c r="V138" i="12"/>
  <c r="W132" i="12"/>
  <c r="X132" i="12" s="1"/>
  <c r="V132" i="12"/>
  <c r="W59" i="12"/>
  <c r="V59" i="12"/>
  <c r="AA132" i="12"/>
  <c r="Z132" i="12"/>
  <c r="AA59" i="12"/>
  <c r="Z59" i="12"/>
  <c r="W114" i="12"/>
  <c r="V114" i="12"/>
  <c r="W41" i="12"/>
  <c r="V41" i="12"/>
  <c r="AB78" i="12" l="1"/>
  <c r="X41" i="12"/>
  <c r="AB102" i="12"/>
  <c r="AB35" i="12"/>
  <c r="X29" i="12"/>
  <c r="X71" i="12"/>
  <c r="X65" i="12"/>
  <c r="X5" i="12"/>
  <c r="AB138" i="12"/>
  <c r="X47" i="12"/>
  <c r="AB41" i="12"/>
  <c r="X120" i="12"/>
  <c r="AB114" i="12"/>
  <c r="AB29" i="12"/>
  <c r="AB65" i="12"/>
  <c r="X78" i="12"/>
  <c r="X96" i="12"/>
  <c r="AB96" i="12"/>
  <c r="X53" i="12"/>
  <c r="AB47" i="12"/>
  <c r="X138" i="12"/>
  <c r="X17" i="12"/>
  <c r="X114" i="12"/>
  <c r="X102" i="12"/>
  <c r="AB84" i="12"/>
  <c r="AB59" i="12"/>
  <c r="AB108" i="12"/>
  <c r="AB132" i="12"/>
  <c r="AB120" i="12"/>
  <c r="AB90" i="12"/>
  <c r="AB150" i="12" s="1"/>
  <c r="X59" i="12"/>
  <c r="X84" i="12"/>
  <c r="AB53" i="12"/>
  <c r="AB71" i="12"/>
  <c r="AB144" i="12"/>
  <c r="X144" i="12"/>
  <c r="O55" i="4"/>
  <c r="N55" i="4"/>
  <c r="X150" i="12" l="1"/>
  <c r="Z135" i="8" l="1"/>
  <c r="P93" i="4"/>
  <c r="O37" i="4"/>
  <c r="O5" i="4"/>
  <c r="U5" i="4"/>
  <c r="U75" i="4"/>
  <c r="AA138" i="8"/>
  <c r="AA346" i="8"/>
  <c r="AA308" i="8"/>
  <c r="AA156" i="8"/>
  <c r="AA153" i="8"/>
  <c r="AA343" i="8"/>
  <c r="AA340" i="8"/>
  <c r="AA337" i="8"/>
  <c r="AA334" i="8"/>
  <c r="AA331" i="8"/>
  <c r="AA328" i="8"/>
  <c r="AA325" i="8"/>
  <c r="AA322" i="8"/>
  <c r="AA319" i="8"/>
  <c r="AA316" i="8"/>
  <c r="AA313" i="8"/>
  <c r="AA305" i="8"/>
  <c r="AA302" i="8"/>
  <c r="AA299" i="8"/>
  <c r="AA296" i="8"/>
  <c r="AA293" i="8"/>
  <c r="AA290" i="8"/>
  <c r="AA287" i="8"/>
  <c r="AA284" i="8"/>
  <c r="AA281" i="8"/>
  <c r="AA278" i="8"/>
  <c r="AA275" i="8"/>
  <c r="AA270" i="8"/>
  <c r="AA267" i="8"/>
  <c r="AA264" i="8"/>
  <c r="AA261" i="8"/>
  <c r="AA258" i="8"/>
  <c r="AA255" i="8"/>
  <c r="AA252" i="8"/>
  <c r="AA249" i="8"/>
  <c r="AA246" i="8"/>
  <c r="AA243" i="8"/>
  <c r="AA240" i="8"/>
  <c r="AA237" i="8"/>
  <c r="AA232" i="8"/>
  <c r="AA229" i="8"/>
  <c r="AA226" i="8"/>
  <c r="AA223" i="8"/>
  <c r="AA220" i="8"/>
  <c r="AA217" i="8"/>
  <c r="AA214" i="8"/>
  <c r="AA211" i="8"/>
  <c r="AA208" i="8"/>
  <c r="AA205" i="8"/>
  <c r="AA202" i="8"/>
  <c r="AA199" i="8"/>
  <c r="AA194" i="8"/>
  <c r="AA191" i="8"/>
  <c r="AA188" i="8"/>
  <c r="AA185" i="8"/>
  <c r="AA182" i="8"/>
  <c r="AA179" i="8"/>
  <c r="AA176" i="8"/>
  <c r="AA173" i="8"/>
  <c r="AA170" i="8"/>
  <c r="AA167" i="8"/>
  <c r="AA164" i="8"/>
  <c r="AA161" i="8"/>
  <c r="Z153" i="8"/>
  <c r="X153" i="8"/>
  <c r="Y153" i="8" s="1"/>
  <c r="AA150" i="8"/>
  <c r="AA147" i="8"/>
  <c r="AA144" i="8"/>
  <c r="AA141" i="8"/>
  <c r="AA135" i="8"/>
  <c r="AA132" i="8"/>
  <c r="AA129" i="8"/>
  <c r="AA126" i="8"/>
  <c r="AA123" i="8"/>
  <c r="Z123" i="8"/>
  <c r="Z346" i="8"/>
  <c r="Z343" i="8"/>
  <c r="Z340" i="8"/>
  <c r="Z337" i="8"/>
  <c r="Z334" i="8"/>
  <c r="Z331" i="8"/>
  <c r="Z328" i="8"/>
  <c r="Z325" i="8"/>
  <c r="Z322" i="8"/>
  <c r="Z319" i="8"/>
  <c r="Z316" i="8"/>
  <c r="Z313" i="8"/>
  <c r="Z308" i="8"/>
  <c r="Z305" i="8"/>
  <c r="Z302" i="8"/>
  <c r="Z299" i="8"/>
  <c r="Z296" i="8"/>
  <c r="Z293" i="8"/>
  <c r="Z290" i="8"/>
  <c r="Z287" i="8"/>
  <c r="Z284" i="8"/>
  <c r="Z281" i="8"/>
  <c r="Z278" i="8"/>
  <c r="Z275" i="8"/>
  <c r="Z270" i="8"/>
  <c r="Z267" i="8"/>
  <c r="Z264" i="8"/>
  <c r="Z261" i="8"/>
  <c r="Z258" i="8"/>
  <c r="Z255" i="8"/>
  <c r="Z252" i="8"/>
  <c r="Z249" i="8"/>
  <c r="Z246" i="8"/>
  <c r="Z243" i="8"/>
  <c r="Z240" i="8"/>
  <c r="Z237" i="8"/>
  <c r="Z232" i="8"/>
  <c r="Z229" i="8"/>
  <c r="Z226" i="8"/>
  <c r="Z223" i="8"/>
  <c r="Z220" i="8"/>
  <c r="Z217" i="8"/>
  <c r="Z214" i="8"/>
  <c r="Z211" i="8"/>
  <c r="Z208" i="8"/>
  <c r="Z205" i="8"/>
  <c r="Z202" i="8"/>
  <c r="Z199" i="8"/>
  <c r="Z194" i="8"/>
  <c r="Z191" i="8"/>
  <c r="Z188" i="8"/>
  <c r="Z185" i="8"/>
  <c r="Z182" i="8"/>
  <c r="Z179" i="8"/>
  <c r="Z176" i="8"/>
  <c r="Z173" i="8"/>
  <c r="Z170" i="8"/>
  <c r="Z167" i="8"/>
  <c r="Z164" i="8"/>
  <c r="Z161" i="8"/>
  <c r="Z156" i="8"/>
  <c r="Z150" i="8"/>
  <c r="Z147" i="8"/>
  <c r="Z144" i="8"/>
  <c r="Z141" i="8"/>
  <c r="Z138" i="8"/>
  <c r="Z132" i="8"/>
  <c r="Z129" i="8"/>
  <c r="Z126" i="8"/>
  <c r="X346" i="8"/>
  <c r="Y346" i="8" s="1"/>
  <c r="W346" i="8"/>
  <c r="X343" i="8"/>
  <c r="Y343" i="8" s="1"/>
  <c r="W343" i="8"/>
  <c r="X340" i="8"/>
  <c r="Y340" i="8" s="1"/>
  <c r="W340" i="8"/>
  <c r="X337" i="8"/>
  <c r="Y337" i="8" s="1"/>
  <c r="W337" i="8"/>
  <c r="X334" i="8"/>
  <c r="Y334" i="8" s="1"/>
  <c r="W334" i="8"/>
  <c r="X331" i="8"/>
  <c r="Y331" i="8" s="1"/>
  <c r="W331" i="8"/>
  <c r="X328" i="8"/>
  <c r="Y328" i="8" s="1"/>
  <c r="W328" i="8"/>
  <c r="X325" i="8"/>
  <c r="Y325" i="8" s="1"/>
  <c r="W325" i="8"/>
  <c r="X322" i="8"/>
  <c r="Y322" i="8" s="1"/>
  <c r="W322" i="8"/>
  <c r="X319" i="8"/>
  <c r="Y319" i="8" s="1"/>
  <c r="W319" i="8"/>
  <c r="X316" i="8"/>
  <c r="Y316" i="8" s="1"/>
  <c r="W316" i="8"/>
  <c r="X313" i="8"/>
  <c r="Y313" i="8" s="1"/>
  <c r="W313" i="8"/>
  <c r="X308" i="8"/>
  <c r="Y308" i="8" s="1"/>
  <c r="W308" i="8"/>
  <c r="X305" i="8"/>
  <c r="Y305" i="8" s="1"/>
  <c r="W305" i="8"/>
  <c r="X302" i="8"/>
  <c r="Y302" i="8" s="1"/>
  <c r="W302" i="8"/>
  <c r="X299" i="8"/>
  <c r="Y299" i="8" s="1"/>
  <c r="W299" i="8"/>
  <c r="X296" i="8"/>
  <c r="Y296" i="8" s="1"/>
  <c r="W296" i="8"/>
  <c r="X293" i="8"/>
  <c r="Y293" i="8" s="1"/>
  <c r="W293" i="8"/>
  <c r="X290" i="8"/>
  <c r="Y290" i="8" s="1"/>
  <c r="W290" i="8"/>
  <c r="X287" i="8"/>
  <c r="Y287" i="8" s="1"/>
  <c r="W287" i="8"/>
  <c r="X284" i="8"/>
  <c r="Y284" i="8" s="1"/>
  <c r="W284" i="8"/>
  <c r="X281" i="8"/>
  <c r="Y281" i="8" s="1"/>
  <c r="W281" i="8"/>
  <c r="X278" i="8"/>
  <c r="Y278" i="8" s="1"/>
  <c r="W278" i="8"/>
  <c r="X275" i="8"/>
  <c r="Y275" i="8" s="1"/>
  <c r="W275" i="8"/>
  <c r="X270" i="8"/>
  <c r="Y270" i="8" s="1"/>
  <c r="W270" i="8"/>
  <c r="X267" i="8"/>
  <c r="Y267" i="8" s="1"/>
  <c r="W267" i="8"/>
  <c r="X264" i="8"/>
  <c r="Y264" i="8" s="1"/>
  <c r="W264" i="8"/>
  <c r="X261" i="8"/>
  <c r="Y261" i="8" s="1"/>
  <c r="W261" i="8"/>
  <c r="X258" i="8"/>
  <c r="Y258" i="8" s="1"/>
  <c r="W258" i="8"/>
  <c r="X255" i="8"/>
  <c r="Y255" i="8" s="1"/>
  <c r="W255" i="8"/>
  <c r="X252" i="8"/>
  <c r="Y252" i="8" s="1"/>
  <c r="W252" i="8"/>
  <c r="X249" i="8"/>
  <c r="Y249" i="8" s="1"/>
  <c r="W249" i="8"/>
  <c r="X246" i="8"/>
  <c r="Y246" i="8" s="1"/>
  <c r="W246" i="8"/>
  <c r="X243" i="8"/>
  <c r="Y243" i="8" s="1"/>
  <c r="W243" i="8"/>
  <c r="X240" i="8"/>
  <c r="Y240" i="8" s="1"/>
  <c r="W240" i="8"/>
  <c r="X237" i="8"/>
  <c r="Y237" i="8" s="1"/>
  <c r="W237" i="8"/>
  <c r="X232" i="8"/>
  <c r="Y232" i="8" s="1"/>
  <c r="W232" i="8"/>
  <c r="X229" i="8"/>
  <c r="Y229" i="8" s="1"/>
  <c r="W229" i="8"/>
  <c r="X226" i="8"/>
  <c r="Y226" i="8" s="1"/>
  <c r="W226" i="8"/>
  <c r="X220" i="8"/>
  <c r="Y220" i="8" s="1"/>
  <c r="W220" i="8"/>
  <c r="X217" i="8"/>
  <c r="Y217" i="8" s="1"/>
  <c r="W217" i="8"/>
  <c r="X214" i="8"/>
  <c r="Y214" i="8" s="1"/>
  <c r="W214" i="8"/>
  <c r="X211" i="8"/>
  <c r="Y211" i="8" s="1"/>
  <c r="W211" i="8"/>
  <c r="X208" i="8"/>
  <c r="Y208" i="8" s="1"/>
  <c r="W208" i="8"/>
  <c r="X205" i="8"/>
  <c r="Y205" i="8" s="1"/>
  <c r="W205" i="8"/>
  <c r="X202" i="8"/>
  <c r="Y202" i="8" s="1"/>
  <c r="W202" i="8"/>
  <c r="X199" i="8"/>
  <c r="Y199" i="8" s="1"/>
  <c r="W199" i="8"/>
  <c r="X194" i="8"/>
  <c r="Y194" i="8" s="1"/>
  <c r="W194" i="8"/>
  <c r="X191" i="8"/>
  <c r="Y191" i="8" s="1"/>
  <c r="W191" i="8"/>
  <c r="X188" i="8"/>
  <c r="Y188" i="8" s="1"/>
  <c r="W188" i="8"/>
  <c r="X185" i="8"/>
  <c r="Y185" i="8" s="1"/>
  <c r="W185" i="8"/>
  <c r="X182" i="8"/>
  <c r="Y182" i="8" s="1"/>
  <c r="W182" i="8"/>
  <c r="X179" i="8"/>
  <c r="Y179" i="8" s="1"/>
  <c r="W179" i="8"/>
  <c r="X176" i="8"/>
  <c r="Y176" i="8" s="1"/>
  <c r="W176" i="8"/>
  <c r="X173" i="8"/>
  <c r="Y173" i="8" s="1"/>
  <c r="W173" i="8"/>
  <c r="X170" i="8"/>
  <c r="Y170" i="8" s="1"/>
  <c r="W170" i="8"/>
  <c r="X167" i="8"/>
  <c r="Y167" i="8" s="1"/>
  <c r="W167" i="8"/>
  <c r="X164" i="8"/>
  <c r="Y164" i="8" s="1"/>
  <c r="W164" i="8"/>
  <c r="X161" i="8"/>
  <c r="Y161" i="8" s="1"/>
  <c r="W161" i="8"/>
  <c r="W126" i="8"/>
  <c r="X126" i="8"/>
  <c r="Y126" i="8" s="1"/>
  <c r="W129" i="8"/>
  <c r="X129" i="8"/>
  <c r="Y129" i="8" s="1"/>
  <c r="W132" i="8"/>
  <c r="X132" i="8"/>
  <c r="Y132" i="8" s="1"/>
  <c r="W135" i="8"/>
  <c r="X135" i="8"/>
  <c r="Y135" i="8" s="1"/>
  <c r="X138" i="8"/>
  <c r="Y138" i="8" s="1"/>
  <c r="W141" i="8"/>
  <c r="X141" i="8"/>
  <c r="Y141" i="8" s="1"/>
  <c r="W144" i="8"/>
  <c r="X144" i="8"/>
  <c r="Y144" i="8" s="1"/>
  <c r="X147" i="8"/>
  <c r="Y147" i="8" s="1"/>
  <c r="X123" i="8"/>
  <c r="Y123" i="8" s="1"/>
  <c r="W123" i="8"/>
  <c r="AA119" i="8"/>
  <c r="Z119" i="8"/>
  <c r="Y119" i="8"/>
  <c r="X119" i="8"/>
  <c r="W119" i="8"/>
  <c r="V119" i="8"/>
  <c r="AA118" i="8"/>
  <c r="Z118" i="8"/>
  <c r="Y118" i="8"/>
  <c r="W118" i="8"/>
  <c r="AB79" i="8"/>
  <c r="Z79" i="8"/>
  <c r="Y79" i="8"/>
  <c r="X79" i="8"/>
  <c r="W79" i="8"/>
  <c r="V79" i="8"/>
  <c r="AB78" i="8"/>
  <c r="Z78" i="8"/>
  <c r="Y78" i="8"/>
  <c r="X78" i="8"/>
  <c r="W78" i="8"/>
  <c r="V78" i="8"/>
  <c r="AB39" i="8"/>
  <c r="AB38" i="8"/>
  <c r="W38" i="8"/>
  <c r="X38" i="8"/>
  <c r="Y38" i="8"/>
  <c r="Z38" i="8"/>
  <c r="AA38" i="8"/>
  <c r="AC38" i="8"/>
  <c r="W39" i="8"/>
  <c r="X39" i="8"/>
  <c r="Y39" i="8"/>
  <c r="Z39" i="8"/>
  <c r="AA39" i="8"/>
  <c r="AC39" i="8"/>
  <c r="V39" i="8"/>
  <c r="O47" i="4"/>
  <c r="N47" i="4"/>
  <c r="U47" i="4" s="1"/>
  <c r="Y89" i="4"/>
  <c r="AB77" i="4"/>
  <c r="AB83" i="4"/>
  <c r="AB89" i="4"/>
  <c r="AB95" i="4"/>
  <c r="AB101" i="4"/>
  <c r="AB107" i="4"/>
  <c r="Z113" i="4"/>
  <c r="AA113" i="4"/>
  <c r="AB113" i="4" s="1"/>
  <c r="AB119" i="4"/>
  <c r="AB131" i="4"/>
  <c r="AB137" i="4"/>
  <c r="AB143" i="4"/>
  <c r="AB149" i="4"/>
  <c r="AB155" i="4"/>
  <c r="AB167" i="4"/>
  <c r="AB221" i="4"/>
  <c r="AB227" i="4"/>
  <c r="AB233" i="4"/>
  <c r="AB239" i="4"/>
  <c r="AB245" i="4"/>
  <c r="AB251" i="4"/>
  <c r="AB257" i="4"/>
  <c r="AB263" i="4"/>
  <c r="AB269" i="4"/>
  <c r="AB275" i="4"/>
  <c r="AB281" i="4"/>
  <c r="AB299" i="4"/>
  <c r="AB305" i="4"/>
  <c r="AB311" i="4"/>
  <c r="AB317" i="4"/>
  <c r="AB323" i="4"/>
  <c r="AB329" i="4"/>
  <c r="AB335" i="4"/>
  <c r="Z341" i="4"/>
  <c r="AA341" i="4"/>
  <c r="AB341" i="4"/>
  <c r="AB347" i="4"/>
  <c r="AB353" i="4"/>
  <c r="Y77" i="4"/>
  <c r="Y79" i="4"/>
  <c r="Y81" i="4"/>
  <c r="Y83" i="4"/>
  <c r="Y85" i="4"/>
  <c r="Y87" i="4"/>
  <c r="Y91" i="4"/>
  <c r="Y93" i="4"/>
  <c r="Y95" i="4"/>
  <c r="Y97" i="4"/>
  <c r="Y99" i="4"/>
  <c r="Y101" i="4"/>
  <c r="Y103" i="4"/>
  <c r="Y105" i="4"/>
  <c r="Y107" i="4"/>
  <c r="Y109" i="4"/>
  <c r="Y111" i="4"/>
  <c r="Y113" i="4"/>
  <c r="Y115" i="4"/>
  <c r="Y117" i="4"/>
  <c r="Y119" i="4"/>
  <c r="Y121" i="4"/>
  <c r="Y123" i="4"/>
  <c r="Y125" i="4"/>
  <c r="Y129" i="4"/>
  <c r="Y131" i="4"/>
  <c r="Y133" i="4"/>
  <c r="Y135" i="4"/>
  <c r="Y137" i="4"/>
  <c r="Y139" i="4"/>
  <c r="Y141" i="4"/>
  <c r="Y143" i="4"/>
  <c r="Y145" i="4"/>
  <c r="Y147" i="4"/>
  <c r="Y149" i="4"/>
  <c r="Y151" i="4"/>
  <c r="Y153" i="4"/>
  <c r="Y155" i="4"/>
  <c r="Y157" i="4"/>
  <c r="Y159" i="4"/>
  <c r="Y161" i="4"/>
  <c r="Y163" i="4"/>
  <c r="Y167" i="4"/>
  <c r="Y169" i="4"/>
  <c r="Y171" i="4"/>
  <c r="Y175" i="4"/>
  <c r="Y177" i="4"/>
  <c r="Y179" i="4"/>
  <c r="Y181" i="4"/>
  <c r="Y189" i="4"/>
  <c r="Y193" i="4"/>
  <c r="Y195" i="4"/>
  <c r="Y197" i="4"/>
  <c r="Y205" i="4"/>
  <c r="Y211" i="4"/>
  <c r="Y213" i="4"/>
  <c r="Y221" i="4"/>
  <c r="Y223" i="4"/>
  <c r="Y225" i="4"/>
  <c r="Y227" i="4"/>
  <c r="Y229" i="4"/>
  <c r="Y231" i="4"/>
  <c r="Y233" i="4"/>
  <c r="Y235" i="4"/>
  <c r="Y237" i="4"/>
  <c r="Y239" i="4"/>
  <c r="Y241" i="4"/>
  <c r="Y243" i="4"/>
  <c r="Y245" i="4"/>
  <c r="Y247" i="4"/>
  <c r="Y249" i="4"/>
  <c r="Y251" i="4"/>
  <c r="Y253" i="4"/>
  <c r="Y255" i="4"/>
  <c r="Y257" i="4"/>
  <c r="Y259" i="4"/>
  <c r="Y261" i="4"/>
  <c r="Y263" i="4"/>
  <c r="Y265" i="4"/>
  <c r="Y267" i="4"/>
  <c r="Y269" i="4"/>
  <c r="Y271" i="4"/>
  <c r="Y273" i="4"/>
  <c r="Y275" i="4"/>
  <c r="Y277" i="4"/>
  <c r="Y279" i="4"/>
  <c r="Y281" i="4"/>
  <c r="Y283" i="4"/>
  <c r="Y289" i="4"/>
  <c r="Y291" i="4"/>
  <c r="Y293" i="4"/>
  <c r="Y295" i="4"/>
  <c r="Y297" i="4"/>
  <c r="Y299" i="4"/>
  <c r="Y301" i="4"/>
  <c r="Y303" i="4"/>
  <c r="Y305" i="4"/>
  <c r="Y307" i="4"/>
  <c r="Y309" i="4"/>
  <c r="Y311" i="4"/>
  <c r="Y313" i="4"/>
  <c r="Y315" i="4"/>
  <c r="Y317" i="4"/>
  <c r="Y319" i="4"/>
  <c r="Y321" i="4"/>
  <c r="Y323" i="4"/>
  <c r="Y325" i="4"/>
  <c r="Y327" i="4"/>
  <c r="Y329" i="4"/>
  <c r="Y331" i="4"/>
  <c r="Y333" i="4"/>
  <c r="Y335" i="4"/>
  <c r="Y337" i="4"/>
  <c r="Y339" i="4"/>
  <c r="Y341" i="4"/>
  <c r="Y343" i="4"/>
  <c r="Y345" i="4"/>
  <c r="Y347" i="4"/>
  <c r="Y349" i="4"/>
  <c r="Y351" i="4"/>
  <c r="Y353" i="4"/>
  <c r="Y355" i="4"/>
  <c r="Y357" i="4"/>
  <c r="Y359" i="4"/>
  <c r="Y361" i="4"/>
  <c r="Y363" i="4"/>
  <c r="U77" i="4"/>
  <c r="U79" i="4"/>
  <c r="U81" i="4"/>
  <c r="X77" i="4" s="1"/>
  <c r="U83" i="4"/>
  <c r="U85" i="4"/>
  <c r="U87" i="4"/>
  <c r="U89" i="4"/>
  <c r="X89" i="4" s="1"/>
  <c r="U91" i="4"/>
  <c r="U93" i="4"/>
  <c r="U95" i="4"/>
  <c r="U97" i="4"/>
  <c r="U99" i="4"/>
  <c r="U101" i="4"/>
  <c r="U103" i="4"/>
  <c r="U105" i="4"/>
  <c r="X101" i="4" s="1"/>
  <c r="U107" i="4"/>
  <c r="U109" i="4"/>
  <c r="U111" i="4"/>
  <c r="U113" i="4"/>
  <c r="X113" i="4" s="1"/>
  <c r="U115" i="4"/>
  <c r="U117" i="4"/>
  <c r="U119" i="4"/>
  <c r="U121" i="4"/>
  <c r="V119" i="4" s="1"/>
  <c r="U123" i="4"/>
  <c r="U125" i="4"/>
  <c r="U129" i="4"/>
  <c r="U131" i="4"/>
  <c r="U133" i="4"/>
  <c r="U135" i="4"/>
  <c r="U137" i="4"/>
  <c r="X137" i="4" s="1"/>
  <c r="U139" i="4"/>
  <c r="U141" i="4"/>
  <c r="U143" i="4"/>
  <c r="U145" i="4"/>
  <c r="U147" i="4"/>
  <c r="U149" i="4"/>
  <c r="U151" i="4"/>
  <c r="U153" i="4"/>
  <c r="X149" i="4" s="1"/>
  <c r="U155" i="4"/>
  <c r="U157" i="4"/>
  <c r="U159" i="4"/>
  <c r="U161" i="4"/>
  <c r="U163" i="4"/>
  <c r="U167" i="4"/>
  <c r="U169" i="4"/>
  <c r="U171" i="4"/>
  <c r="U175" i="4"/>
  <c r="U177" i="4"/>
  <c r="U179" i="4"/>
  <c r="U181" i="4"/>
  <c r="X221" i="4"/>
  <c r="U227" i="4"/>
  <c r="U229" i="4"/>
  <c r="U231" i="4"/>
  <c r="U233" i="4"/>
  <c r="X233" i="4" s="1"/>
  <c r="U235" i="4"/>
  <c r="U237" i="4"/>
  <c r="U239" i="4"/>
  <c r="U241" i="4"/>
  <c r="U243" i="4"/>
  <c r="U245" i="4"/>
  <c r="U247" i="4"/>
  <c r="U249" i="4"/>
  <c r="X245" i="4" s="1"/>
  <c r="U251" i="4"/>
  <c r="U253" i="4"/>
  <c r="U255" i="4"/>
  <c r="U257" i="4"/>
  <c r="U259" i="4"/>
  <c r="U261" i="4"/>
  <c r="U263" i="4"/>
  <c r="U265" i="4"/>
  <c r="U267" i="4"/>
  <c r="U269" i="4"/>
  <c r="U271" i="4"/>
  <c r="U273" i="4"/>
  <c r="X269" i="4" s="1"/>
  <c r="U275" i="4"/>
  <c r="U277" i="4"/>
  <c r="U279" i="4"/>
  <c r="X281" i="4"/>
  <c r="U285" i="4"/>
  <c r="U289" i="4"/>
  <c r="U291" i="4"/>
  <c r="U295" i="4"/>
  <c r="U297" i="4"/>
  <c r="U299" i="4"/>
  <c r="U301" i="4"/>
  <c r="U303" i="4"/>
  <c r="U305" i="4"/>
  <c r="X305" i="4" s="1"/>
  <c r="U307" i="4"/>
  <c r="U309" i="4"/>
  <c r="U311" i="4"/>
  <c r="U313" i="4"/>
  <c r="U315" i="4"/>
  <c r="U317" i="4"/>
  <c r="U319" i="4"/>
  <c r="U321" i="4"/>
  <c r="X317" i="4" s="1"/>
  <c r="U323" i="4"/>
  <c r="U325" i="4"/>
  <c r="U327" i="4"/>
  <c r="U329" i="4"/>
  <c r="X329" i="4" s="1"/>
  <c r="U331" i="4"/>
  <c r="U333" i="4"/>
  <c r="U335" i="4"/>
  <c r="U337" i="4"/>
  <c r="U339" i="4"/>
  <c r="U341" i="4"/>
  <c r="U343" i="4"/>
  <c r="U345" i="4"/>
  <c r="W341" i="4" s="1"/>
  <c r="X341" i="4" s="1"/>
  <c r="U347" i="4"/>
  <c r="U349" i="4"/>
  <c r="U351" i="4"/>
  <c r="U353" i="4"/>
  <c r="X353" i="4" s="1"/>
  <c r="U355" i="4"/>
  <c r="U357" i="4"/>
  <c r="U359" i="4"/>
  <c r="U361" i="4"/>
  <c r="U363" i="4"/>
  <c r="V341" i="4"/>
  <c r="X347" i="4"/>
  <c r="X323" i="4"/>
  <c r="X299" i="4"/>
  <c r="X275" i="4"/>
  <c r="X251" i="4"/>
  <c r="X227" i="4"/>
  <c r="X155" i="4"/>
  <c r="X131" i="4"/>
  <c r="X107" i="4"/>
  <c r="X83" i="4"/>
  <c r="N185" i="4"/>
  <c r="O363" i="4"/>
  <c r="O7" i="4"/>
  <c r="O9" i="4"/>
  <c r="O11" i="4"/>
  <c r="O13" i="4"/>
  <c r="O15" i="4"/>
  <c r="O17" i="4"/>
  <c r="O19" i="4"/>
  <c r="O21" i="4"/>
  <c r="O23" i="4"/>
  <c r="O25" i="4"/>
  <c r="O27" i="4"/>
  <c r="O29" i="4"/>
  <c r="O31" i="4"/>
  <c r="O33" i="4"/>
  <c r="O35" i="4"/>
  <c r="O39" i="4"/>
  <c r="O41" i="4"/>
  <c r="O43" i="4"/>
  <c r="O45" i="4"/>
  <c r="O49" i="4"/>
  <c r="O51" i="4"/>
  <c r="O53" i="4"/>
  <c r="O57" i="4"/>
  <c r="O59" i="4"/>
  <c r="O61" i="4"/>
  <c r="O63" i="4"/>
  <c r="O65" i="4"/>
  <c r="O67" i="4"/>
  <c r="O69" i="4"/>
  <c r="O71" i="4"/>
  <c r="O73" i="4"/>
  <c r="O75" i="4"/>
  <c r="O77" i="4"/>
  <c r="O79" i="4"/>
  <c r="O81" i="4"/>
  <c r="O83" i="4"/>
  <c r="O85" i="4"/>
  <c r="O87" i="4"/>
  <c r="O89" i="4"/>
  <c r="O91" i="4"/>
  <c r="O93" i="4"/>
  <c r="O95" i="4"/>
  <c r="O97" i="4"/>
  <c r="O99" i="4"/>
  <c r="O101" i="4"/>
  <c r="O103" i="4"/>
  <c r="O105" i="4"/>
  <c r="O107" i="4"/>
  <c r="O109" i="4"/>
  <c r="O111" i="4"/>
  <c r="O113" i="4"/>
  <c r="O115" i="4"/>
  <c r="O117" i="4"/>
  <c r="O119" i="4"/>
  <c r="O121" i="4"/>
  <c r="O123" i="4"/>
  <c r="O125" i="4"/>
  <c r="O127" i="4"/>
  <c r="O129" i="4"/>
  <c r="O131" i="4"/>
  <c r="O133" i="4"/>
  <c r="O135" i="4"/>
  <c r="O137" i="4"/>
  <c r="O139" i="4"/>
  <c r="O141" i="4"/>
  <c r="O143" i="4"/>
  <c r="O145" i="4"/>
  <c r="O147" i="4"/>
  <c r="O149" i="4"/>
  <c r="O151" i="4"/>
  <c r="O153" i="4"/>
  <c r="O155" i="4"/>
  <c r="O157" i="4"/>
  <c r="O159" i="4"/>
  <c r="O161" i="4"/>
  <c r="O163" i="4"/>
  <c r="O165" i="4"/>
  <c r="O167" i="4"/>
  <c r="O169" i="4"/>
  <c r="O171" i="4"/>
  <c r="O173" i="4"/>
  <c r="O175" i="4"/>
  <c r="O177" i="4"/>
  <c r="O179" i="4"/>
  <c r="O181" i="4"/>
  <c r="O183" i="4"/>
  <c r="O185" i="4"/>
  <c r="O187" i="4"/>
  <c r="O189" i="4"/>
  <c r="O191" i="4"/>
  <c r="O193" i="4"/>
  <c r="O195" i="4"/>
  <c r="O197" i="4"/>
  <c r="O199" i="4"/>
  <c r="O201" i="4"/>
  <c r="O203" i="4"/>
  <c r="O205" i="4"/>
  <c r="O207" i="4"/>
  <c r="O209" i="4"/>
  <c r="O211" i="4"/>
  <c r="O213" i="4"/>
  <c r="O215" i="4"/>
  <c r="O217" i="4"/>
  <c r="O219" i="4"/>
  <c r="O221" i="4"/>
  <c r="O223" i="4"/>
  <c r="O225" i="4"/>
  <c r="O227" i="4"/>
  <c r="O229" i="4"/>
  <c r="O231" i="4"/>
  <c r="O233" i="4"/>
  <c r="O235" i="4"/>
  <c r="O237" i="4"/>
  <c r="O239" i="4"/>
  <c r="O241" i="4"/>
  <c r="O243" i="4"/>
  <c r="O245" i="4"/>
  <c r="O247" i="4"/>
  <c r="O249" i="4"/>
  <c r="O251" i="4"/>
  <c r="O253" i="4"/>
  <c r="O255" i="4"/>
  <c r="O257" i="4"/>
  <c r="O259" i="4"/>
  <c r="O261" i="4"/>
  <c r="O263" i="4"/>
  <c r="O265" i="4"/>
  <c r="O267" i="4"/>
  <c r="O269" i="4"/>
  <c r="O271" i="4"/>
  <c r="O273" i="4"/>
  <c r="O275" i="4"/>
  <c r="O277" i="4"/>
  <c r="O279" i="4"/>
  <c r="O281" i="4"/>
  <c r="O283" i="4"/>
  <c r="O285" i="4"/>
  <c r="O287" i="4"/>
  <c r="O289" i="4"/>
  <c r="O291" i="4"/>
  <c r="O297" i="4"/>
  <c r="O299" i="4"/>
  <c r="O301" i="4"/>
  <c r="O303" i="4"/>
  <c r="O305" i="4"/>
  <c r="O307" i="4"/>
  <c r="O309" i="4"/>
  <c r="O311" i="4"/>
  <c r="O313" i="4"/>
  <c r="O315" i="4"/>
  <c r="O317" i="4"/>
  <c r="O319" i="4"/>
  <c r="O321" i="4"/>
  <c r="O323" i="4"/>
  <c r="O325" i="4"/>
  <c r="O327" i="4"/>
  <c r="O329" i="4"/>
  <c r="O331" i="4"/>
  <c r="O333" i="4"/>
  <c r="O335" i="4"/>
  <c r="O337" i="4"/>
  <c r="O339" i="4"/>
  <c r="O341" i="4"/>
  <c r="O343" i="4"/>
  <c r="O345" i="4"/>
  <c r="O347" i="4"/>
  <c r="O349" i="4"/>
  <c r="O351" i="4"/>
  <c r="O353" i="4"/>
  <c r="O355" i="4"/>
  <c r="O357" i="4"/>
  <c r="O359" i="4"/>
  <c r="O361" i="4"/>
  <c r="V5" i="4" l="1"/>
  <c r="W5" i="4"/>
  <c r="AB293" i="4"/>
  <c r="Y185" i="4"/>
  <c r="X257" i="4"/>
  <c r="Y5" i="4"/>
  <c r="Y47" i="4"/>
  <c r="X293" i="4"/>
  <c r="X335" i="4"/>
  <c r="X311" i="4"/>
  <c r="X263" i="4"/>
  <c r="X239" i="4"/>
  <c r="X167" i="4"/>
  <c r="X143" i="4"/>
  <c r="W119" i="4"/>
  <c r="X119" i="4" s="1"/>
  <c r="X95" i="4"/>
  <c r="X359" i="4"/>
  <c r="P269" i="4"/>
  <c r="P253" i="4"/>
  <c r="P189" i="4"/>
  <c r="P125" i="4"/>
  <c r="P279" i="4"/>
  <c r="P119" i="4"/>
  <c r="P95" i="4"/>
  <c r="P357" i="4"/>
  <c r="P341" i="4"/>
  <c r="P333" i="4"/>
  <c r="P317" i="4"/>
  <c r="P309" i="4"/>
  <c r="P301" i="4"/>
  <c r="P213" i="4"/>
  <c r="P205" i="4"/>
  <c r="P197" i="4"/>
  <c r="P157" i="4"/>
  <c r="P149" i="4"/>
  <c r="P141" i="4"/>
  <c r="P263" i="4"/>
  <c r="P111" i="4"/>
  <c r="P103" i="4"/>
  <c r="P5" i="4"/>
  <c r="P171" i="4"/>
  <c r="P99" i="4"/>
  <c r="N7" i="4"/>
  <c r="N9" i="4"/>
  <c r="P9" i="4" s="1"/>
  <c r="N11" i="4"/>
  <c r="N13" i="4"/>
  <c r="N15" i="4"/>
  <c r="N17" i="4"/>
  <c r="N19" i="4"/>
  <c r="N21" i="4"/>
  <c r="N29" i="4"/>
  <c r="P33" i="4"/>
  <c r="N41" i="4"/>
  <c r="P45" i="4"/>
  <c r="N49" i="4"/>
  <c r="N51" i="4"/>
  <c r="N53" i="4"/>
  <c r="N57" i="4"/>
  <c r="N59" i="4"/>
  <c r="N61" i="4"/>
  <c r="N63" i="4"/>
  <c r="U73" i="4"/>
  <c r="N75" i="4"/>
  <c r="N77" i="4"/>
  <c r="N79" i="4"/>
  <c r="P79" i="4" s="1"/>
  <c r="N81" i="4"/>
  <c r="P81" i="4" s="1"/>
  <c r="N83" i="4"/>
  <c r="P83" i="4" s="1"/>
  <c r="N85" i="4"/>
  <c r="P85" i="4" s="1"/>
  <c r="N87" i="4"/>
  <c r="P87" i="4" s="1"/>
  <c r="N89" i="4"/>
  <c r="N91" i="4"/>
  <c r="P91" i="4" s="1"/>
  <c r="N93" i="4"/>
  <c r="N95" i="4"/>
  <c r="N97" i="4"/>
  <c r="P97" i="4" s="1"/>
  <c r="N99" i="4"/>
  <c r="N101" i="4"/>
  <c r="N103" i="4"/>
  <c r="N105" i="4"/>
  <c r="P105" i="4" s="1"/>
  <c r="N107" i="4"/>
  <c r="P107" i="4" s="1"/>
  <c r="N109" i="4"/>
  <c r="P109" i="4" s="1"/>
  <c r="N111" i="4"/>
  <c r="N113" i="4"/>
  <c r="N115" i="4"/>
  <c r="P115" i="4" s="1"/>
  <c r="N117" i="4"/>
  <c r="P117" i="4" s="1"/>
  <c r="N119" i="4"/>
  <c r="N121" i="4"/>
  <c r="P121" i="4" s="1"/>
  <c r="N123" i="4"/>
  <c r="P123" i="4" s="1"/>
  <c r="N125" i="4"/>
  <c r="N127" i="4"/>
  <c r="N129" i="4"/>
  <c r="P129" i="4" s="1"/>
  <c r="N131" i="4"/>
  <c r="N133" i="4"/>
  <c r="P133" i="4" s="1"/>
  <c r="N135" i="4"/>
  <c r="P135" i="4" s="1"/>
  <c r="N137" i="4"/>
  <c r="N139" i="4"/>
  <c r="P139" i="4" s="1"/>
  <c r="N141" i="4"/>
  <c r="N143" i="4"/>
  <c r="N145" i="4"/>
  <c r="P145" i="4" s="1"/>
  <c r="N147" i="4"/>
  <c r="P147" i="4" s="1"/>
  <c r="N149" i="4"/>
  <c r="N151" i="4"/>
  <c r="P151" i="4" s="1"/>
  <c r="N153" i="4"/>
  <c r="P153" i="4" s="1"/>
  <c r="N155" i="4"/>
  <c r="N157" i="4"/>
  <c r="N159" i="4"/>
  <c r="P159" i="4" s="1"/>
  <c r="N161" i="4"/>
  <c r="P161" i="4" s="1"/>
  <c r="N163" i="4"/>
  <c r="P163" i="4" s="1"/>
  <c r="N165" i="4"/>
  <c r="N167" i="4"/>
  <c r="N169" i="4"/>
  <c r="P169" i="4" s="1"/>
  <c r="N171" i="4"/>
  <c r="N173" i="4"/>
  <c r="N175" i="4"/>
  <c r="P175" i="4" s="1"/>
  <c r="N177" i="4"/>
  <c r="P177" i="4" s="1"/>
  <c r="N179" i="4"/>
  <c r="N181" i="4"/>
  <c r="P181" i="4" s="1"/>
  <c r="N183" i="4"/>
  <c r="N187" i="4"/>
  <c r="N189" i="4"/>
  <c r="N191" i="4"/>
  <c r="N193" i="4"/>
  <c r="P193" i="4" s="1"/>
  <c r="N195" i="4"/>
  <c r="P195" i="4" s="1"/>
  <c r="N197" i="4"/>
  <c r="N199" i="4"/>
  <c r="N201" i="4"/>
  <c r="N203" i="4"/>
  <c r="N205" i="4"/>
  <c r="N207" i="4"/>
  <c r="N209" i="4"/>
  <c r="N211" i="4"/>
  <c r="P211" i="4" s="1"/>
  <c r="N213" i="4"/>
  <c r="N215" i="4"/>
  <c r="N217" i="4"/>
  <c r="N219" i="4"/>
  <c r="N221" i="4"/>
  <c r="N223" i="4"/>
  <c r="P223" i="4" s="1"/>
  <c r="N225" i="4"/>
  <c r="P225" i="4" s="1"/>
  <c r="N227" i="4"/>
  <c r="P227" i="4" s="1"/>
  <c r="N229" i="4"/>
  <c r="P229" i="4" s="1"/>
  <c r="N231" i="4"/>
  <c r="P231" i="4" s="1"/>
  <c r="N233" i="4"/>
  <c r="N235" i="4"/>
  <c r="P235" i="4" s="1"/>
  <c r="N237" i="4"/>
  <c r="P237" i="4" s="1"/>
  <c r="N239" i="4"/>
  <c r="N241" i="4"/>
  <c r="P241" i="4" s="1"/>
  <c r="N243" i="4"/>
  <c r="P243" i="4" s="1"/>
  <c r="N245" i="4"/>
  <c r="N247" i="4"/>
  <c r="P247" i="4" s="1"/>
  <c r="N249" i="4"/>
  <c r="P249" i="4" s="1"/>
  <c r="N251" i="4"/>
  <c r="P251" i="4" s="1"/>
  <c r="N253" i="4"/>
  <c r="N255" i="4"/>
  <c r="P255" i="4" s="1"/>
  <c r="N257" i="4"/>
  <c r="N259" i="4"/>
  <c r="P259" i="4" s="1"/>
  <c r="N261" i="4"/>
  <c r="P261" i="4" s="1"/>
  <c r="N263" i="4"/>
  <c r="N265" i="4"/>
  <c r="P265" i="4" s="1"/>
  <c r="N267" i="4"/>
  <c r="P267" i="4" s="1"/>
  <c r="N269" i="4"/>
  <c r="N271" i="4"/>
  <c r="P271" i="4" s="1"/>
  <c r="N273" i="4"/>
  <c r="P273" i="4" s="1"/>
  <c r="N275" i="4"/>
  <c r="N277" i="4"/>
  <c r="P277" i="4" s="1"/>
  <c r="N279" i="4"/>
  <c r="N281" i="4"/>
  <c r="N283" i="4"/>
  <c r="P283" i="4" s="1"/>
  <c r="N285" i="4"/>
  <c r="P285" i="4" s="1"/>
  <c r="N287" i="4"/>
  <c r="N289" i="4"/>
  <c r="P289" i="4" s="1"/>
  <c r="N291" i="4"/>
  <c r="P291" i="4" s="1"/>
  <c r="P295" i="4"/>
  <c r="N297" i="4"/>
  <c r="P297" i="4" s="1"/>
  <c r="N299" i="4"/>
  <c r="P299" i="4" s="1"/>
  <c r="N301" i="4"/>
  <c r="N303" i="4"/>
  <c r="P303" i="4" s="1"/>
  <c r="N305" i="4"/>
  <c r="N307" i="4"/>
  <c r="P307" i="4" s="1"/>
  <c r="N309" i="4"/>
  <c r="N311" i="4"/>
  <c r="N313" i="4"/>
  <c r="P313" i="4" s="1"/>
  <c r="N315" i="4"/>
  <c r="P315" i="4" s="1"/>
  <c r="N317" i="4"/>
  <c r="N319" i="4"/>
  <c r="P319" i="4" s="1"/>
  <c r="N321" i="4"/>
  <c r="P321" i="4" s="1"/>
  <c r="N323" i="4"/>
  <c r="N325" i="4"/>
  <c r="P325" i="4" s="1"/>
  <c r="N327" i="4"/>
  <c r="P327" i="4" s="1"/>
  <c r="N329" i="4"/>
  <c r="N331" i="4"/>
  <c r="P331" i="4" s="1"/>
  <c r="N333" i="4"/>
  <c r="N335" i="4"/>
  <c r="N337" i="4"/>
  <c r="P337" i="4" s="1"/>
  <c r="N339" i="4"/>
  <c r="P339" i="4" s="1"/>
  <c r="N341" i="4"/>
  <c r="N343" i="4"/>
  <c r="P343" i="4" s="1"/>
  <c r="N345" i="4"/>
  <c r="P345" i="4" s="1"/>
  <c r="N347" i="4"/>
  <c r="N349" i="4"/>
  <c r="P349" i="4" s="1"/>
  <c r="N351" i="4"/>
  <c r="P351" i="4" s="1"/>
  <c r="N353" i="4"/>
  <c r="N355" i="4"/>
  <c r="P355" i="4" s="1"/>
  <c r="N357" i="4"/>
  <c r="N359" i="4"/>
  <c r="N361" i="4"/>
  <c r="P361" i="4" s="1"/>
  <c r="N363" i="4"/>
  <c r="P363" i="4" s="1"/>
  <c r="AA5" i="4" l="1"/>
  <c r="Z5" i="4"/>
  <c r="P219" i="4"/>
  <c r="Y219" i="4"/>
  <c r="P217" i="4"/>
  <c r="T215" i="4"/>
  <c r="Y217" i="4"/>
  <c r="Y215" i="4"/>
  <c r="Y209" i="4"/>
  <c r="P207" i="4"/>
  <c r="Y207" i="4"/>
  <c r="Y203" i="4"/>
  <c r="Y201" i="4"/>
  <c r="Y199" i="4"/>
  <c r="AB197" i="4" s="1"/>
  <c r="Y191" i="4"/>
  <c r="P187" i="4"/>
  <c r="T185" i="4"/>
  <c r="Y187" i="4"/>
  <c r="P183" i="4"/>
  <c r="Y183" i="4"/>
  <c r="U183" i="4"/>
  <c r="U173" i="4"/>
  <c r="Y173" i="4"/>
  <c r="P165" i="4"/>
  <c r="Y165" i="4"/>
  <c r="U165" i="4"/>
  <c r="P127" i="4"/>
  <c r="Y127" i="4"/>
  <c r="U127" i="4"/>
  <c r="Y287" i="4"/>
  <c r="U43" i="4"/>
  <c r="Y43" i="4"/>
  <c r="Y7" i="4"/>
  <c r="U7" i="4"/>
  <c r="P75" i="4"/>
  <c r="Y75" i="4"/>
  <c r="U67" i="4"/>
  <c r="Y67" i="4"/>
  <c r="U59" i="4"/>
  <c r="Y59" i="4"/>
  <c r="P51" i="4"/>
  <c r="U51" i="4"/>
  <c r="Y51" i="4"/>
  <c r="U41" i="4"/>
  <c r="Y41" i="4"/>
  <c r="P29" i="4"/>
  <c r="Y29" i="4"/>
  <c r="U29" i="4"/>
  <c r="P21" i="4"/>
  <c r="Y21" i="4"/>
  <c r="U21" i="4"/>
  <c r="P13" i="4"/>
  <c r="Y13" i="4"/>
  <c r="U13" i="4"/>
  <c r="P37" i="4"/>
  <c r="Y37" i="4"/>
  <c r="U37" i="4"/>
  <c r="P69" i="4"/>
  <c r="Y69" i="4"/>
  <c r="U69" i="4"/>
  <c r="Y53" i="4"/>
  <c r="U53" i="4"/>
  <c r="Y23" i="4"/>
  <c r="U23" i="4"/>
  <c r="P73" i="4"/>
  <c r="Y73" i="4"/>
  <c r="U65" i="4"/>
  <c r="Y65" i="4"/>
  <c r="P57" i="4"/>
  <c r="Y57" i="4"/>
  <c r="U57" i="4"/>
  <c r="P49" i="4"/>
  <c r="Y49" i="4"/>
  <c r="U49" i="4"/>
  <c r="P39" i="4"/>
  <c r="Y39" i="4"/>
  <c r="U39" i="4"/>
  <c r="P27" i="4"/>
  <c r="Y27" i="4"/>
  <c r="U27" i="4"/>
  <c r="P19" i="4"/>
  <c r="U19" i="4"/>
  <c r="Y19" i="4"/>
  <c r="U11" i="4"/>
  <c r="Y11" i="4"/>
  <c r="U35" i="4"/>
  <c r="Y35" i="4"/>
  <c r="P61" i="4"/>
  <c r="Y61" i="4"/>
  <c r="U61" i="4"/>
  <c r="P31" i="4"/>
  <c r="Y31" i="4"/>
  <c r="U31" i="4"/>
  <c r="P15" i="4"/>
  <c r="Y15" i="4"/>
  <c r="U15" i="4"/>
  <c r="Y71" i="4"/>
  <c r="U71" i="4"/>
  <c r="P63" i="4"/>
  <c r="Y63" i="4"/>
  <c r="U63" i="4"/>
  <c r="Y55" i="4"/>
  <c r="U55" i="4"/>
  <c r="Y45" i="4"/>
  <c r="U45" i="4"/>
  <c r="U33" i="4"/>
  <c r="Y33" i="4"/>
  <c r="U25" i="4"/>
  <c r="Y25" i="4"/>
  <c r="U17" i="4"/>
  <c r="Y17" i="4"/>
  <c r="U9" i="4"/>
  <c r="Y9" i="4"/>
  <c r="P25" i="4"/>
  <c r="T335" i="4"/>
  <c r="P335" i="4"/>
  <c r="T257" i="4"/>
  <c r="P209" i="4"/>
  <c r="T137" i="4"/>
  <c r="T113" i="4"/>
  <c r="T89" i="4"/>
  <c r="P89" i="4"/>
  <c r="T41" i="4"/>
  <c r="T29" i="4"/>
  <c r="P305" i="4"/>
  <c r="P359" i="4"/>
  <c r="T311" i="4"/>
  <c r="P311" i="4"/>
  <c r="P287" i="4"/>
  <c r="P191" i="4"/>
  <c r="P143" i="4"/>
  <c r="R119" i="4"/>
  <c r="S119" i="4"/>
  <c r="T119" i="4" s="1"/>
  <c r="T95" i="4"/>
  <c r="P47" i="4"/>
  <c r="T47" i="4"/>
  <c r="P11" i="4"/>
  <c r="P35" i="4"/>
  <c r="P167" i="4"/>
  <c r="P41" i="4"/>
  <c r="P113" i="4"/>
  <c r="P281" i="4"/>
  <c r="R341" i="4"/>
  <c r="S341" i="4"/>
  <c r="T341" i="4" s="1"/>
  <c r="T317" i="4"/>
  <c r="T293" i="4"/>
  <c r="T269" i="4"/>
  <c r="T245" i="4"/>
  <c r="P245" i="4"/>
  <c r="P173" i="4"/>
  <c r="T149" i="4"/>
  <c r="T125" i="4"/>
  <c r="P101" i="4"/>
  <c r="P77" i="4"/>
  <c r="P53" i="4"/>
  <c r="T17" i="4"/>
  <c r="P293" i="4"/>
  <c r="P239" i="4"/>
  <c r="P17" i="4"/>
  <c r="P257" i="4"/>
  <c r="P353" i="4"/>
  <c r="P221" i="4"/>
  <c r="P323" i="4"/>
  <c r="T323" i="4"/>
  <c r="T299" i="4"/>
  <c r="T275" i="4"/>
  <c r="T251" i="4"/>
  <c r="T227" i="4"/>
  <c r="P203" i="4"/>
  <c r="T179" i="4"/>
  <c r="P179" i="4"/>
  <c r="T155" i="4"/>
  <c r="P155" i="4"/>
  <c r="T131" i="4"/>
  <c r="P131" i="4"/>
  <c r="P59" i="4"/>
  <c r="P23" i="4"/>
  <c r="P7" i="4"/>
  <c r="P275" i="4"/>
  <c r="P137" i="4"/>
  <c r="P233" i="4"/>
  <c r="P329" i="4"/>
  <c r="P347" i="4"/>
  <c r="B4" i="11" l="1"/>
  <c r="B3" i="11"/>
  <c r="B2" i="11"/>
  <c r="B5" i="11"/>
  <c r="W71" i="4"/>
  <c r="V71" i="4"/>
  <c r="Z71" i="4"/>
  <c r="AA71" i="4"/>
  <c r="AA65" i="4"/>
  <c r="AB65" i="4" s="1"/>
  <c r="Z65" i="4"/>
  <c r="W65" i="4"/>
  <c r="V65" i="4"/>
  <c r="W35" i="4"/>
  <c r="V35" i="4"/>
  <c r="Z35" i="4"/>
  <c r="AA35" i="4"/>
  <c r="V29" i="4"/>
  <c r="W29" i="4"/>
  <c r="AA29" i="4"/>
  <c r="AB29" i="4" s="1"/>
  <c r="Z29" i="4"/>
  <c r="W23" i="4"/>
  <c r="V23" i="4"/>
  <c r="AA23" i="4"/>
  <c r="Z23" i="4"/>
  <c r="AB215" i="4"/>
  <c r="T209" i="4"/>
  <c r="AB209" i="4"/>
  <c r="T203" i="4"/>
  <c r="AB203" i="4"/>
  <c r="X203" i="4"/>
  <c r="AB191" i="4"/>
  <c r="X185" i="4"/>
  <c r="AB185" i="4"/>
  <c r="X179" i="4"/>
  <c r="AB179" i="4"/>
  <c r="AB173" i="4"/>
  <c r="X173" i="4"/>
  <c r="X161" i="4"/>
  <c r="AB161" i="4"/>
  <c r="T161" i="4"/>
  <c r="E5" i="11"/>
  <c r="E4" i="11"/>
  <c r="E3" i="11"/>
  <c r="E2" i="11"/>
  <c r="X125" i="4"/>
  <c r="AB125" i="4"/>
  <c r="D5" i="11"/>
  <c r="D4" i="11"/>
  <c r="D3" i="11"/>
  <c r="D2" i="11"/>
  <c r="C5" i="11"/>
  <c r="C4" i="11"/>
  <c r="C3" i="11"/>
  <c r="C2" i="11"/>
  <c r="X287" i="4"/>
  <c r="T53" i="4"/>
  <c r="T65" i="4"/>
  <c r="X29" i="4"/>
  <c r="X41" i="4"/>
  <c r="AB5" i="4"/>
  <c r="T5" i="4"/>
  <c r="X23" i="4"/>
  <c r="T23" i="4"/>
  <c r="AB47" i="4"/>
  <c r="T347" i="4"/>
  <c r="T233" i="4"/>
  <c r="T173" i="4"/>
  <c r="T263" i="4"/>
  <c r="T281" i="4"/>
  <c r="T329" i="4"/>
  <c r="T59" i="4"/>
  <c r="T83" i="4"/>
  <c r="T101" i="4"/>
  <c r="T221" i="4"/>
  <c r="T35" i="4"/>
  <c r="T11" i="4"/>
  <c r="T167" i="4"/>
  <c r="T239" i="4"/>
  <c r="T287" i="4"/>
  <c r="T359" i="4"/>
  <c r="T305" i="4"/>
  <c r="T353" i="4"/>
  <c r="T107" i="4"/>
  <c r="T77" i="4"/>
  <c r="T197" i="4"/>
  <c r="T143" i="4"/>
  <c r="T191" i="4"/>
  <c r="X65" i="4" l="1"/>
  <c r="X215" i="4"/>
  <c r="X209" i="4"/>
  <c r="X191" i="4"/>
  <c r="AB287" i="4"/>
  <c r="AB41" i="4"/>
  <c r="X59" i="4"/>
  <c r="AB17" i="4"/>
  <c r="AB53" i="4"/>
  <c r="AB35" i="4"/>
  <c r="AB71" i="4"/>
  <c r="X71" i="4"/>
  <c r="X5" i="4"/>
  <c r="X11" i="4"/>
  <c r="X47" i="4"/>
  <c r="AB59" i="4"/>
  <c r="AB11" i="4"/>
  <c r="AB23" i="4"/>
  <c r="X35" i="4"/>
  <c r="X17" i="4"/>
</calcChain>
</file>

<file path=xl/sharedStrings.xml><?xml version="1.0" encoding="utf-8"?>
<sst xmlns="http://schemas.openxmlformats.org/spreadsheetml/2006/main" count="5801" uniqueCount="794">
  <si>
    <t xml:space="preserve">Analysis of Real Time PCR data </t>
  </si>
  <si>
    <t>version:2013.0</t>
  </si>
  <si>
    <t>WoL: amplicon group</t>
  </si>
  <si>
    <t>Chemistry: DNA binding dyes</t>
  </si>
  <si>
    <t>N0 = threshold /(Eff_mean^Cq)</t>
  </si>
  <si>
    <t>LEGEND</t>
  </si>
  <si>
    <t>analysis date:6/13/2022</t>
  </si>
  <si>
    <t>points in WoL: 4</t>
  </si>
  <si>
    <t>Input: ss-cDNA</t>
  </si>
  <si>
    <t>Input Sheet: Input</t>
  </si>
  <si>
    <t>Thresholds: group</t>
  </si>
  <si>
    <t>Sample Use:</t>
  </si>
  <si>
    <t>sample</t>
  </si>
  <si>
    <t>name</t>
  </si>
  <si>
    <t>lower_limit</t>
  </si>
  <si>
    <t>upper_limit</t>
  </si>
  <si>
    <t>n_included</t>
  </si>
  <si>
    <t>N0_(indiv_eff)</t>
  </si>
  <si>
    <t>indiv PCR eff</t>
  </si>
  <si>
    <t>R2</t>
  </si>
  <si>
    <t>threshold</t>
  </si>
  <si>
    <t>Cq</t>
  </si>
  <si>
    <t>Baseline</t>
  </si>
  <si>
    <t>Amplicon</t>
  </si>
  <si>
    <t>Target_Seq</t>
  </si>
  <si>
    <t>mean_PCR_eff</t>
  </si>
  <si>
    <t>Tissue</t>
  </si>
  <si>
    <t>N0_(mean eff)</t>
  </si>
  <si>
    <t>Sample_Use</t>
  </si>
  <si>
    <t>Quality_checks</t>
  </si>
  <si>
    <t>1: used for W-o-L setting</t>
  </si>
  <si>
    <t>A1  miR-143-3p</t>
  </si>
  <si>
    <t>miR-143-3p</t>
  </si>
  <si>
    <t>----</t>
  </si>
  <si>
    <t>1 2 3</t>
  </si>
  <si>
    <t>0 - - - - - - - - - - - - -</t>
  </si>
  <si>
    <t>2: contributes to mean PCR efficiency</t>
  </si>
  <si>
    <t>A2  miR-143-3p</t>
  </si>
  <si>
    <t>3: N0 value calculated</t>
  </si>
  <si>
    <t>A3  miR-143-3p</t>
  </si>
  <si>
    <t>0: not used / calculated</t>
  </si>
  <si>
    <t>A4  miR-143-3p</t>
  </si>
  <si>
    <t>A5  miR-143-3p</t>
  </si>
  <si>
    <t>Quality Checks:</t>
  </si>
  <si>
    <t>A6  miR-143-3p</t>
  </si>
  <si>
    <t>0 2 3</t>
  </si>
  <si>
    <t>- - - 3 - - - - - - - - - -</t>
  </si>
  <si>
    <t>0: passed all checks</t>
  </si>
  <si>
    <t>A7  miR-143-3p</t>
  </si>
  <si>
    <t>1: no amplification</t>
  </si>
  <si>
    <t>A8  miR-143-3p</t>
  </si>
  <si>
    <t>2: baseline error</t>
  </si>
  <si>
    <t>A9  miR-143-3p</t>
  </si>
  <si>
    <t>3: no plateau</t>
  </si>
  <si>
    <t>A10  miR-143-3p</t>
  </si>
  <si>
    <t>4: noisy sample</t>
  </si>
  <si>
    <t>A11  miR-143-3p</t>
  </si>
  <si>
    <t>5: PCR efficiency outside 5%</t>
  </si>
  <si>
    <t>A12  miR-143-3p</t>
  </si>
  <si>
    <t>6: excluded from mean Eff</t>
  </si>
  <si>
    <t>A13  miR-143-3p</t>
  </si>
  <si>
    <t>7: excluded by user</t>
  </si>
  <si>
    <t>A14  miR-143-3p</t>
  </si>
  <si>
    <t>8: included by user</t>
  </si>
  <si>
    <t>A15  miR-143-3p</t>
  </si>
  <si>
    <t>9: manual baseline</t>
  </si>
  <si>
    <t>A16  miR-143-3p</t>
  </si>
  <si>
    <t>A17  miR-143-3p</t>
  </si>
  <si>
    <t>if amplicon groups are defined the rules are applied per group</t>
  </si>
  <si>
    <t>A18  miR-143-3p</t>
  </si>
  <si>
    <t>A19  miR-143-3p</t>
  </si>
  <si>
    <t>User Choices:</t>
  </si>
  <si>
    <t>A20  miR-143-3p</t>
  </si>
  <si>
    <t>A21  miR-143-3p</t>
  </si>
  <si>
    <t>Calculation of Mean Efficiency:</t>
  </si>
  <si>
    <t>A22  miR-143-3p</t>
  </si>
  <si>
    <t>include &lt;no plateau&gt; samples</t>
  </si>
  <si>
    <t>A23  miR-143-3p</t>
  </si>
  <si>
    <t>exclude &lt;efficiency outlier&gt; samples</t>
  </si>
  <si>
    <t>A24  miR-143-3p</t>
  </si>
  <si>
    <t xml:space="preserve">  efficiency outlier defined as &gt;5% from group median</t>
  </si>
  <si>
    <t>B1  miR-143-3p</t>
  </si>
  <si>
    <t>Baseline Estimation:</t>
  </si>
  <si>
    <t>B2  miR-143-3p</t>
  </si>
  <si>
    <t xml:space="preserve">  log-linear phase criterion: strictly continuous Log-linear phase</t>
  </si>
  <si>
    <t>B3  miR-143-3p</t>
  </si>
  <si>
    <t>B4  miR-143-3p</t>
  </si>
  <si>
    <t>B5  miR-143-3p</t>
  </si>
  <si>
    <t>B6  miR-143-3p</t>
  </si>
  <si>
    <t>B7  miR-143-3p</t>
  </si>
  <si>
    <t>0 0 0</t>
  </si>
  <si>
    <t>- - - 3 - 5 6 - - - - - - -</t>
  </si>
  <si>
    <t>B8  miR-143-3p</t>
  </si>
  <si>
    <t>B9  miR-143-3p</t>
  </si>
  <si>
    <t>B10  miR-143-3p</t>
  </si>
  <si>
    <t>- 1 - 3 - 5 6 - - - - - - -</t>
  </si>
  <si>
    <t>B11  miR-143-3p</t>
  </si>
  <si>
    <t>B12  miR-143-3p</t>
  </si>
  <si>
    <t>B13  miR-143-3p</t>
  </si>
  <si>
    <t>B14  miR-143-3p</t>
  </si>
  <si>
    <t>B15  miR-143-3p</t>
  </si>
  <si>
    <t>B16  miR-143-3p</t>
  </si>
  <si>
    <t>B17  miR-143-3p</t>
  </si>
  <si>
    <t>B18  miR-143-3p</t>
  </si>
  <si>
    <t>B19  miR-143-3p</t>
  </si>
  <si>
    <t>B20  miR-143-3p</t>
  </si>
  <si>
    <t>B21  miR-143-3p</t>
  </si>
  <si>
    <t>B22  miR-143-3p</t>
  </si>
  <si>
    <t>B23  miR-143-3p</t>
  </si>
  <si>
    <t>B24  miR-143-3p</t>
  </si>
  <si>
    <t>C1  miR-143-3p</t>
  </si>
  <si>
    <t>C2  miR-143-3p</t>
  </si>
  <si>
    <t>C3  miR-143-3p</t>
  </si>
  <si>
    <t>C4  miR-143-3p</t>
  </si>
  <si>
    <t>C5  miR-143-3p</t>
  </si>
  <si>
    <t>C6  miR-143-3p</t>
  </si>
  <si>
    <t>C7  miR-143-3p</t>
  </si>
  <si>
    <t>C8  miR-143-3p</t>
  </si>
  <si>
    <t>C9  miR-143-3p</t>
  </si>
  <si>
    <t>C10  miR-143-3p</t>
  </si>
  <si>
    <t>C11  miR-143-3p</t>
  </si>
  <si>
    <t>C12  miR-143-3p</t>
  </si>
  <si>
    <t>C13  miR-143-3p</t>
  </si>
  <si>
    <t>C14  miR-143-3p</t>
  </si>
  <si>
    <t>C15  miR-143-3p</t>
  </si>
  <si>
    <t>C16  miR-143-3p</t>
  </si>
  <si>
    <t>C17  miR-143-3p</t>
  </si>
  <si>
    <t>C18  miR-143-3p</t>
  </si>
  <si>
    <t>C19  miR-143-3p</t>
  </si>
  <si>
    <t>C20  miR-143-3p</t>
  </si>
  <si>
    <t>C21  miR-143-3p</t>
  </si>
  <si>
    <t>C22  miR-143-3p</t>
  </si>
  <si>
    <t>C23  miR-143-3p</t>
  </si>
  <si>
    <t>C24  miR-143-3p</t>
  </si>
  <si>
    <t>D1  miR-423-5p</t>
  </si>
  <si>
    <t>miR-423-5p</t>
  </si>
  <si>
    <t>D2  miR-423-5p</t>
  </si>
  <si>
    <t>D3  miR-423-5p</t>
  </si>
  <si>
    <t>D4  miR-423-5p</t>
  </si>
  <si>
    <t>D5  miR-423-5p</t>
  </si>
  <si>
    <t>D6  miR-423-5p</t>
  </si>
  <si>
    <t>D7  miR-423-5p</t>
  </si>
  <si>
    <t>D8  miR-423-5p</t>
  </si>
  <si>
    <t>D9  miR-423-5p</t>
  </si>
  <si>
    <t>D10  miR-423-5p</t>
  </si>
  <si>
    <t>D11  miR-423-5p</t>
  </si>
  <si>
    <t>D12  miR-423-5p</t>
  </si>
  <si>
    <t>D13  miR-423-5p</t>
  </si>
  <si>
    <t>D14  miR-423-5p</t>
  </si>
  <si>
    <t>D15  miR-423-5p</t>
  </si>
  <si>
    <t>D16  miR-423-5p</t>
  </si>
  <si>
    <t>D17  miR-423-5p</t>
  </si>
  <si>
    <t>D18  miR-423-5p</t>
  </si>
  <si>
    <t>D19  miR-423-5p</t>
  </si>
  <si>
    <t>D20  miR-423-5p</t>
  </si>
  <si>
    <t>D21  miR-423-5p</t>
  </si>
  <si>
    <t>D22  miR-423-5p</t>
  </si>
  <si>
    <t>D23  miR-423-5p</t>
  </si>
  <si>
    <t>D24  miR-423-5p</t>
  </si>
  <si>
    <t>E1  miR-423-5p</t>
  </si>
  <si>
    <t>E2  miR-423-5p</t>
  </si>
  <si>
    <t>E3  miR-423-5p</t>
  </si>
  <si>
    <t>E4  miR-423-5p</t>
  </si>
  <si>
    <t>E5  miR-423-5p</t>
  </si>
  <si>
    <t>E6  miR-423-5p</t>
  </si>
  <si>
    <t>E7  miR-423-5p</t>
  </si>
  <si>
    <t>E8  miR-423-5p</t>
  </si>
  <si>
    <t>E9  miR-423-5p</t>
  </si>
  <si>
    <t>E10  miR-423-5p</t>
  </si>
  <si>
    <t>E11  miR-423-5p</t>
  </si>
  <si>
    <t>E12  miR-423-5p</t>
  </si>
  <si>
    <t>E13  miR-423-5p</t>
  </si>
  <si>
    <t>E14  miR-423-5p</t>
  </si>
  <si>
    <t>E15  miR-423-5p</t>
  </si>
  <si>
    <t>E16  miR-423-5p</t>
  </si>
  <si>
    <t>E17  miR-423-5p</t>
  </si>
  <si>
    <t>E18  miR-423-5p</t>
  </si>
  <si>
    <t>E19  miR-423-5p</t>
  </si>
  <si>
    <t>E20  miR-423-5p</t>
  </si>
  <si>
    <t>E21  miR-423-5p</t>
  </si>
  <si>
    <t>E22  miR-423-5p</t>
  </si>
  <si>
    <t>E23  miR-423-5p</t>
  </si>
  <si>
    <t>E24  miR-423-5p</t>
  </si>
  <si>
    <t>F1  miR-423-5p</t>
  </si>
  <si>
    <t>F2  miR-423-5p</t>
  </si>
  <si>
    <t>F3  miR-423-5p</t>
  </si>
  <si>
    <t>F4  miR-423-5p</t>
  </si>
  <si>
    <t>F5  miR-423-5p</t>
  </si>
  <si>
    <t>F6  miR-423-5p</t>
  </si>
  <si>
    <t>F7  miR-423-5p</t>
  </si>
  <si>
    <t>F8  miR-423-5p</t>
  </si>
  <si>
    <t>F9  miR-423-5p</t>
  </si>
  <si>
    <t>F10  miR-423-5p</t>
  </si>
  <si>
    <t>F11  miR-423-5p</t>
  </si>
  <si>
    <t>F12  miR-423-5p</t>
  </si>
  <si>
    <t>F13  miR-423-5p</t>
  </si>
  <si>
    <t>F14  miR-423-5p</t>
  </si>
  <si>
    <t>F15  miR-423-5p</t>
  </si>
  <si>
    <t>F16  miR-423-5p</t>
  </si>
  <si>
    <t>F17  miR-423-5p</t>
  </si>
  <si>
    <t>F18  miR-423-5p</t>
  </si>
  <si>
    <t>F19  miR-423-5p</t>
  </si>
  <si>
    <t>F20  miR-423-5p</t>
  </si>
  <si>
    <t>F21  miR-423-5p</t>
  </si>
  <si>
    <t>F22  miR-423-5p</t>
  </si>
  <si>
    <t>F23  miR-423-5p</t>
  </si>
  <si>
    <t>F24  miR-423-5p</t>
  </si>
  <si>
    <t>G1  miR-193-3p</t>
  </si>
  <si>
    <t>miR-193-3p</t>
  </si>
  <si>
    <t>G2  miR-193-3p</t>
  </si>
  <si>
    <t>G3  miR-193-3p</t>
  </si>
  <si>
    <t>G4  miR-193-3p</t>
  </si>
  <si>
    <t>G5  miR-193-3p</t>
  </si>
  <si>
    <t>G6  miR-193-3p</t>
  </si>
  <si>
    <t>G7  miR-193-3p</t>
  </si>
  <si>
    <t>G8  miR-193-3p</t>
  </si>
  <si>
    <t>G9  miR-193-3p</t>
  </si>
  <si>
    <t>G10  miR-193-3p</t>
  </si>
  <si>
    <t>G11  miR-193-3p</t>
  </si>
  <si>
    <t>G12  miR-193-3p</t>
  </si>
  <si>
    <t>G13  miR-193-3p</t>
  </si>
  <si>
    <t>G14  miR-193-3p</t>
  </si>
  <si>
    <t>G15  miR-193-3p</t>
  </si>
  <si>
    <t>G16  miR-193-3p</t>
  </si>
  <si>
    <t>G17  miR-193-3p</t>
  </si>
  <si>
    <t>G18  miR-193-3p</t>
  </si>
  <si>
    <t>G19  miR-193-3p</t>
  </si>
  <si>
    <t>G20  miR-193-3p</t>
  </si>
  <si>
    <t>G21  miR-193-3p</t>
  </si>
  <si>
    <t>G22  miR-193-3p</t>
  </si>
  <si>
    <t>G23  miR-193-3p</t>
  </si>
  <si>
    <t>G24  miR-193-3p</t>
  </si>
  <si>
    <t>H1  miR-193-3p</t>
  </si>
  <si>
    <t>H2  miR-193-3p</t>
  </si>
  <si>
    <t>H3  miR-193-3p</t>
  </si>
  <si>
    <t>H4  miR-193-3p</t>
  </si>
  <si>
    <t>H5  miR-193-3p</t>
  </si>
  <si>
    <t>H6  miR-193-3p</t>
  </si>
  <si>
    <t>H7  miR-193-3p</t>
  </si>
  <si>
    <t>H8  miR-193-3p</t>
  </si>
  <si>
    <t>H9  miR-193-3p</t>
  </si>
  <si>
    <t>H10  miR-193-3p</t>
  </si>
  <si>
    <t>H11  miR-193-3p</t>
  </si>
  <si>
    <t>H12  miR-193-3p</t>
  </si>
  <si>
    <t>H13  miR-193-3p</t>
  </si>
  <si>
    <t>H14  miR-193-3p</t>
  </si>
  <si>
    <t>H15  miR-193-3p</t>
  </si>
  <si>
    <t>H16  miR-193-3p</t>
  </si>
  <si>
    <t>H17  miR-193-3p</t>
  </si>
  <si>
    <t>1 0 3</t>
  </si>
  <si>
    <t>- - - - - 5 6 - - - - - - -</t>
  </si>
  <si>
    <t>H18  miR-193-3p</t>
  </si>
  <si>
    <t>H19  miR-193-3p</t>
  </si>
  <si>
    <t>H20  miR-193-3p</t>
  </si>
  <si>
    <t>H21  miR-193-3p</t>
  </si>
  <si>
    <t>H22  miR-193-3p</t>
  </si>
  <si>
    <t>H23  miR-193-3p</t>
  </si>
  <si>
    <t>H24  miR-193-3p</t>
  </si>
  <si>
    <t>I1  miR-193-3p</t>
  </si>
  <si>
    <t>I2  miR-193-3p</t>
  </si>
  <si>
    <t>I3  miR-193-3p</t>
  </si>
  <si>
    <t>I4  miR-193-3p</t>
  </si>
  <si>
    <t>I5  miR-193-3p</t>
  </si>
  <si>
    <t>I6  miR-193-3p</t>
  </si>
  <si>
    <t>I7  miR-193-3p</t>
  </si>
  <si>
    <t>I8  miR-193-3p</t>
  </si>
  <si>
    <t>I9  miR-193-3p</t>
  </si>
  <si>
    <t>I10  miR-193-3p</t>
  </si>
  <si>
    <t>I11  miR-193-3p</t>
  </si>
  <si>
    <t>I12  miR-193-3p</t>
  </si>
  <si>
    <t>I13  miR-193-3p</t>
  </si>
  <si>
    <t>I14  miR-193-3p</t>
  </si>
  <si>
    <t>I15  miR-193-3p</t>
  </si>
  <si>
    <t>I16  miR-193-3p</t>
  </si>
  <si>
    <t>I17  miR-193-3p</t>
  </si>
  <si>
    <t>I18  miR-193-3p</t>
  </si>
  <si>
    <t>I19  miR-193-3p</t>
  </si>
  <si>
    <t>I20  miR-193-3p</t>
  </si>
  <si>
    <t>I21  miR-193-3p</t>
  </si>
  <si>
    <t>I22  miR-193-3p</t>
  </si>
  <si>
    <t>I23  miR-193-3p</t>
  </si>
  <si>
    <t>I24  miR-193-3p</t>
  </si>
  <si>
    <t>J1  miR-130b-3p</t>
  </si>
  <si>
    <t>miR-130b-3p</t>
  </si>
  <si>
    <t>J2  miR-130b-3p</t>
  </si>
  <si>
    <t>J3  miR-130b-3p</t>
  </si>
  <si>
    <t>J4  miR-130b-3p</t>
  </si>
  <si>
    <t>J5  miR-130b-3p</t>
  </si>
  <si>
    <t>J6  miR-130b-3p</t>
  </si>
  <si>
    <t>J7  miR-130b-3p</t>
  </si>
  <si>
    <t>J8  miR-130b-3p</t>
  </si>
  <si>
    <t>J9  miR-130b-3p</t>
  </si>
  <si>
    <t>J10  miR-130b-3p</t>
  </si>
  <si>
    <t>J11  miR-130b-3p</t>
  </si>
  <si>
    <t>J12  miR-130b-3p</t>
  </si>
  <si>
    <t>J13  miR-130b-3p</t>
  </si>
  <si>
    <t>J14  miR-130b-3p</t>
  </si>
  <si>
    <t>J15  miR-130b-3p</t>
  </si>
  <si>
    <t>J16  miR-130b-3p</t>
  </si>
  <si>
    <t>J17  miR-130b-3p</t>
  </si>
  <si>
    <t>J18  miR-130b-3p</t>
  </si>
  <si>
    <t>J19  miR-130b-3p</t>
  </si>
  <si>
    <t>J20  miR-130b-3p</t>
  </si>
  <si>
    <t>J21  miR-130b-3p</t>
  </si>
  <si>
    <t>J22  miR-130b-3p</t>
  </si>
  <si>
    <t>J23  miR-130b-3p</t>
  </si>
  <si>
    <t>J24  miR-130b-3p</t>
  </si>
  <si>
    <t>K1  miR-130b-3p</t>
  </si>
  <si>
    <t>K2  miR-130b-3p</t>
  </si>
  <si>
    <t>K3  miR-130b-3p</t>
  </si>
  <si>
    <t>K4  miR-130b-3p</t>
  </si>
  <si>
    <t>K5  miR-130b-3p</t>
  </si>
  <si>
    <t>K6  miR-130b-3p</t>
  </si>
  <si>
    <t>K7  miR-130b-3p</t>
  </si>
  <si>
    <t>K8  miR-130b-3p</t>
  </si>
  <si>
    <t>K9  miR-130b-3p</t>
  </si>
  <si>
    <t>K10  miR-130b-3p</t>
  </si>
  <si>
    <t>K11  miR-130b-3p</t>
  </si>
  <si>
    <t>K12  miR-130b-3p</t>
  </si>
  <si>
    <t>K13  miR-130b-3p</t>
  </si>
  <si>
    <t>K14  miR-130b-3p</t>
  </si>
  <si>
    <t>K15  miR-130b-3p</t>
  </si>
  <si>
    <t>K16  miR-130b-3p</t>
  </si>
  <si>
    <t>K17  miR-130b-3p</t>
  </si>
  <si>
    <t>K18  miR-130b-3p</t>
  </si>
  <si>
    <t>K19  miR-130b-3p</t>
  </si>
  <si>
    <t>K20  miR-130b-3p</t>
  </si>
  <si>
    <t>K21  miR-130b-3p</t>
  </si>
  <si>
    <t>K22  miR-130b-3p</t>
  </si>
  <si>
    <t>K23  miR-130b-3p</t>
  </si>
  <si>
    <t>K24  miR-130b-3p</t>
  </si>
  <si>
    <t>L1  miR-130b-3p</t>
  </si>
  <si>
    <t>L2  miR-130b-3p</t>
  </si>
  <si>
    <t>L3  miR-130b-3p</t>
  </si>
  <si>
    <t>L4  miR-130b-3p</t>
  </si>
  <si>
    <t>L5  miR-130b-3p</t>
  </si>
  <si>
    <t>L6  miR-130b-3p</t>
  </si>
  <si>
    <t>L7  miR-130b-3p</t>
  </si>
  <si>
    <t>L8  miR-130b-3p</t>
  </si>
  <si>
    <t>L9  miR-130b-3p</t>
  </si>
  <si>
    <t>L10  miR-130b-3p</t>
  </si>
  <si>
    <t>L11  miR-130b-3p</t>
  </si>
  <si>
    <t>L12  miR-130b-3p</t>
  </si>
  <si>
    <t>L13  miR-130b-3p</t>
  </si>
  <si>
    <t>L14  miR-130b-3p</t>
  </si>
  <si>
    <t>L15  miR-130b-3p</t>
  </si>
  <si>
    <t>L16  miR-130b-3p</t>
  </si>
  <si>
    <t>L17  miR-130b-3p</t>
  </si>
  <si>
    <t>L18  miR-130b-3p</t>
  </si>
  <si>
    <t>L19  miR-130b-3p</t>
  </si>
  <si>
    <t>L20  miR-130b-3p</t>
  </si>
  <si>
    <t>L21  miR-130b-3p</t>
  </si>
  <si>
    <t>L22  miR-130b-3p</t>
  </si>
  <si>
    <t>L23  miR-130b-3p</t>
  </si>
  <si>
    <t>L24  miR-130b-3p</t>
  </si>
  <si>
    <t>M1  cel-miR-39-3p</t>
  </si>
  <si>
    <t>cel-miR-39-3p</t>
  </si>
  <si>
    <t>M2  cel-miR-39-3p</t>
  </si>
  <si>
    <t>M3  cel-miR-39-3p</t>
  </si>
  <si>
    <t>M4  cel-miR-39-3p</t>
  </si>
  <si>
    <t>M5  cel-miR-39-3p</t>
  </si>
  <si>
    <t>M6  cel-miR-39-3p</t>
  </si>
  <si>
    <t>M7  cel-miR-39-3p</t>
  </si>
  <si>
    <t>M8  cel-miR-39-3p</t>
  </si>
  <si>
    <t>M9  cel-miR-39-3p</t>
  </si>
  <si>
    <t>M10  cel-miR-39-3p</t>
  </si>
  <si>
    <t>M11  cel-miR-39-3p</t>
  </si>
  <si>
    <t>M12  cel-miR-39-3p</t>
  </si>
  <si>
    <t>M13  cel-miR-39-3p</t>
  </si>
  <si>
    <t>M14  cel-miR-39-3p</t>
  </si>
  <si>
    <t>M15  cel-miR-39-3p</t>
  </si>
  <si>
    <t>M16  cel-miR-39-3p</t>
  </si>
  <si>
    <t>M17  cel-miR-39-3p</t>
  </si>
  <si>
    <t>M18  cel-miR-39-3p</t>
  </si>
  <si>
    <t>M19  cel-miR-39-3p</t>
  </si>
  <si>
    <t>M20  cel-miR-39-3p</t>
  </si>
  <si>
    <t>M21  cel-miR-39-3p</t>
  </si>
  <si>
    <t>M22  cel-miR-39-3p</t>
  </si>
  <si>
    <t>M23  cel-miR-39-3p</t>
  </si>
  <si>
    <t>M24  cel-miR-39-3p</t>
  </si>
  <si>
    <t>N1  cel-miR-39-3p</t>
  </si>
  <si>
    <t>N2  cel-miR-39-3p</t>
  </si>
  <si>
    <t>N3  cel-miR-39-3p</t>
  </si>
  <si>
    <t>N4  cel-miR-39-3p</t>
  </si>
  <si>
    <t>N5  cel-miR-39-3p</t>
  </si>
  <si>
    <t>N6  cel-miR-39-3p</t>
  </si>
  <si>
    <t>N7  cel-miR-39-3p</t>
  </si>
  <si>
    <t>N8  cel-miR-39-3p</t>
  </si>
  <si>
    <t>N9  cel-miR-39-3p</t>
  </si>
  <si>
    <t>N10  cel-miR-39-3p</t>
  </si>
  <si>
    <t>N11  cel-miR-39-3p</t>
  </si>
  <si>
    <t>N12  cel-miR-39-3p</t>
  </si>
  <si>
    <t>N13  cel-miR-39-3p</t>
  </si>
  <si>
    <t>N14  cel-miR-39-3p</t>
  </si>
  <si>
    <t>N15  cel-miR-39-3p</t>
  </si>
  <si>
    <t>N16  cel-miR-39-3p</t>
  </si>
  <si>
    <t>N17  cel-miR-39-3p</t>
  </si>
  <si>
    <t>N18  cel-miR-39-3p</t>
  </si>
  <si>
    <t>N19  cel-miR-39-3p</t>
  </si>
  <si>
    <t>N20  cel-miR-39-3p</t>
  </si>
  <si>
    <t>N21  cel-miR-39-3p</t>
  </si>
  <si>
    <t>N22  cel-miR-39-3p</t>
  </si>
  <si>
    <t>N23  cel-miR-39-3p</t>
  </si>
  <si>
    <t>N24  cel-miR-39-3p</t>
  </si>
  <si>
    <t>O1  cel-miR-39-3p</t>
  </si>
  <si>
    <t>O2  cel-miR-39-3p</t>
  </si>
  <si>
    <t>O3  cel-miR-39-3p</t>
  </si>
  <si>
    <t>O4  cel-miR-39-3p</t>
  </si>
  <si>
    <t>O5  cel-miR-39-3p</t>
  </si>
  <si>
    <t>O6  cel-miR-39-3p</t>
  </si>
  <si>
    <t>O7  cel-miR-39-3p</t>
  </si>
  <si>
    <t>O8  cel-miR-39-3p</t>
  </si>
  <si>
    <t>O9  cel-miR-39-3p</t>
  </si>
  <si>
    <t>O10  cel-miR-39-3p</t>
  </si>
  <si>
    <t>O11  cel-miR-39-3p</t>
  </si>
  <si>
    <t>O12  cel-miR-39-3p</t>
  </si>
  <si>
    <t>O13  cel-miR-39-3p</t>
  </si>
  <si>
    <t>O14  cel-miR-39-3p</t>
  </si>
  <si>
    <t>O15  cel-miR-39-3p</t>
  </si>
  <si>
    <t>O16  cel-miR-39-3p</t>
  </si>
  <si>
    <t>O17  cel-miR-39-3p</t>
  </si>
  <si>
    <t>O18  cel-miR-39-3p</t>
  </si>
  <si>
    <t>O19  cel-miR-39-3p</t>
  </si>
  <si>
    <t>O20  cel-miR-39-3p</t>
  </si>
  <si>
    <t>O21  cel-miR-39-3p</t>
  </si>
  <si>
    <t>O22  cel-miR-39-3p</t>
  </si>
  <si>
    <t>O23  cel-miR-39-3p</t>
  </si>
  <si>
    <t>O24  cel-miR-39-3p</t>
  </si>
  <si>
    <t>P1  miR-143-3p</t>
  </si>
  <si>
    <t>P2  miR-143-3p</t>
  </si>
  <si>
    <t>P3  miR-423-5p</t>
  </si>
  <si>
    <t>P4  miR-423-5p</t>
  </si>
  <si>
    <t>P5  miR-193-3p</t>
  </si>
  <si>
    <t>P6  miR-193-3p</t>
  </si>
  <si>
    <t>P7  miR-130b-3p</t>
  </si>
  <si>
    <t>P8  miR-130b-3p</t>
  </si>
  <si>
    <t>P9  cel-miR-39-3p</t>
  </si>
  <si>
    <t>P10  cel-miR-39-3p</t>
  </si>
  <si>
    <t>indiv_PCR_eff</t>
  </si>
  <si>
    <t>Sample name</t>
  </si>
  <si>
    <t>1005_w1</t>
  </si>
  <si>
    <t>1006_w1</t>
  </si>
  <si>
    <t>1007_w1</t>
  </si>
  <si>
    <t>2005_w1</t>
  </si>
  <si>
    <t>2006_w1</t>
  </si>
  <si>
    <t>2007_w1</t>
  </si>
  <si>
    <t>3005_w1</t>
  </si>
  <si>
    <t>3006_w1</t>
  </si>
  <si>
    <t>3007_w1</t>
  </si>
  <si>
    <t>1005_w12</t>
  </si>
  <si>
    <t>1006_w12</t>
  </si>
  <si>
    <t>2005_w12</t>
  </si>
  <si>
    <t>2006_w12</t>
  </si>
  <si>
    <t>2007_w12</t>
  </si>
  <si>
    <t>3005_w12</t>
  </si>
  <si>
    <t>3006_w12</t>
  </si>
  <si>
    <t>3007_w12</t>
  </si>
  <si>
    <t>1005_w4</t>
  </si>
  <si>
    <t>1006_w4</t>
  </si>
  <si>
    <t>1007_w4</t>
  </si>
  <si>
    <t>2005_w4</t>
  </si>
  <si>
    <t>2006_w4</t>
  </si>
  <si>
    <t>2007_w4</t>
  </si>
  <si>
    <t>3005_w4</t>
  </si>
  <si>
    <t>3006_w4</t>
  </si>
  <si>
    <t>3007_w4</t>
  </si>
  <si>
    <t>1005_w8</t>
  </si>
  <si>
    <t>1006_w8</t>
  </si>
  <si>
    <t>1007_w8</t>
  </si>
  <si>
    <t>2005_w8</t>
  </si>
  <si>
    <t>2006_w8</t>
  </si>
  <si>
    <t>2007_w8</t>
  </si>
  <si>
    <t>3005_w8</t>
  </si>
  <si>
    <t>3006_w8</t>
  </si>
  <si>
    <t>3007_w8</t>
  </si>
  <si>
    <t>NTC</t>
  </si>
  <si>
    <t>Undetermined</t>
  </si>
  <si>
    <t>Tech avg of sample</t>
  </si>
  <si>
    <t>Exosomal count (particles/ml)</t>
  </si>
  <si>
    <t>Tech SD</t>
  </si>
  <si>
    <t>Tech CV</t>
  </si>
  <si>
    <t>Bio average (unnorm)</t>
  </si>
  <si>
    <t>Bio SD (unnorm)</t>
  </si>
  <si>
    <t>Bio CV (unnorm)</t>
  </si>
  <si>
    <t>Bio avg (cel norm)</t>
  </si>
  <si>
    <t>Bio SD (cel norm)</t>
  </si>
  <si>
    <t>Bio CV (cel norm)</t>
  </si>
  <si>
    <t>Norm to cel</t>
  </si>
  <si>
    <t>Norm to exo ct</t>
  </si>
  <si>
    <t>Bio avg (exo norm)</t>
  </si>
  <si>
    <t>Bio SD (exo norm)</t>
  </si>
  <si>
    <t>Bio CV (exo norm)</t>
  </si>
  <si>
    <t>Sample 1</t>
  </si>
  <si>
    <t>Sample 2</t>
  </si>
  <si>
    <t>Sample 3</t>
  </si>
  <si>
    <t>Sample 6</t>
  </si>
  <si>
    <t>Sample 9</t>
  </si>
  <si>
    <t>Sample 7</t>
  </si>
  <si>
    <t>Sample 5</t>
  </si>
  <si>
    <t>Sample 8</t>
  </si>
  <si>
    <t>Sample 4</t>
  </si>
  <si>
    <t>Sample 10</t>
  </si>
  <si>
    <t>Sample 11</t>
  </si>
  <si>
    <t>Sample 12</t>
  </si>
  <si>
    <t>Sample 13</t>
  </si>
  <si>
    <t>Sample 14</t>
  </si>
  <si>
    <t>Sample 15</t>
  </si>
  <si>
    <t>Sample 16</t>
  </si>
  <si>
    <t>Sample 17</t>
  </si>
  <si>
    <t>Sample 18</t>
  </si>
  <si>
    <t>Sample 19</t>
  </si>
  <si>
    <t>Sample 20</t>
  </si>
  <si>
    <t>Sample 21</t>
  </si>
  <si>
    <t>Sample 22</t>
  </si>
  <si>
    <t>Sample 23</t>
  </si>
  <si>
    <t>Sample 24</t>
  </si>
  <si>
    <t>Sample 25</t>
  </si>
  <si>
    <t>Sample 26</t>
  </si>
  <si>
    <t>Sample 27</t>
  </si>
  <si>
    <t>Sample 28</t>
  </si>
  <si>
    <t>Sample 29</t>
  </si>
  <si>
    <t>Sample 30</t>
  </si>
  <si>
    <t>Sample 31</t>
  </si>
  <si>
    <t>Sample 32</t>
  </si>
  <si>
    <t>Sample 33</t>
  </si>
  <si>
    <t>Sample 34</t>
  </si>
  <si>
    <t>Sample 35</t>
  </si>
  <si>
    <t>Sample 36</t>
  </si>
  <si>
    <t>miR-210-3p</t>
  </si>
  <si>
    <t>miR-486-5p</t>
  </si>
  <si>
    <t>unnorm</t>
  </si>
  <si>
    <t>norm to spike-in</t>
  </si>
  <si>
    <t>norm to exosome</t>
  </si>
  <si>
    <t>1007_w12</t>
  </si>
  <si>
    <t>week</t>
  </si>
  <si>
    <t>sampl #</t>
  </si>
  <si>
    <t>AVG</t>
  </si>
  <si>
    <t>sd</t>
  </si>
  <si>
    <t>CV</t>
  </si>
  <si>
    <t>avg</t>
  </si>
  <si>
    <t>sem</t>
  </si>
  <si>
    <t>ttest</t>
  </si>
  <si>
    <t>ttest(2-tailed)</t>
  </si>
  <si>
    <r>
      <t>Protocol for LineReg</t>
    </r>
    <r>
      <rPr>
        <sz val="11"/>
        <color theme="1"/>
        <rFont val="Calibri"/>
        <family val="2"/>
        <scheme val="minor"/>
      </rPr>
      <t>:</t>
    </r>
  </si>
  <si>
    <t>1. Open program. Click ok when warning comes up.</t>
  </si>
  <si>
    <t>2. File-&gt;Read from RDML</t>
  </si>
  <si>
    <t>3. Select following options since this is a TaqMan (hydrolysis probe) assay and the data has not been baseline corrected</t>
  </si>
  <si>
    <t xml:space="preserve"> </t>
  </si>
  <si>
    <t>Screen clipping taken: 5/10/2022 3:46 PM</t>
  </si>
  <si>
    <t>Screen clipping taken: 5/10/2022 3:47 PM</t>
  </si>
  <si>
    <t>4. Resultant data should look like this:</t>
  </si>
  <si>
    <t>5. Click "determine baselines"</t>
  </si>
  <si>
    <t>6. After calculations are performed, data can be exported as an Excel spreadsheet - go to File -&gt; Save to Excel. Make sure Excel is already open and select which export options you like .</t>
  </si>
  <si>
    <t>NOTE: Some RDML files need to be extracted and re-zipped to work in the program. This is the case for my file. Here is procedure to follow:</t>
  </si>
  <si>
    <t xml:space="preserve">The RDML file is a zip-archive containing an rdml_data.xml file. However, some zip-archives cannot be handled by LinRegPCR. </t>
  </si>
  <si>
    <t>To solve this problem you have to:</t>
  </si>
  <si>
    <t>- rename the AAA.rdml file to AAA.zip</t>
  </si>
  <si>
    <t>- extract the rdml_data.xml file from AAA.zip</t>
  </si>
  <si>
    <t>- use your default Zip program (e.g WinZip) to create a new BBB.zip file</t>
  </si>
  <si>
    <t>- rename this new AAA.zip file to BBB,rdml</t>
  </si>
  <si>
    <t>(note: AAA and BBB are the names of your current and new rdml file)</t>
  </si>
  <si>
    <t>The following RDML files were used for input.</t>
  </si>
  <si>
    <t>2022-06-05 212411miRs in exosomes_all timepoints _repeat_miR-143_423_193_130b_Cel-39.RDML</t>
  </si>
  <si>
    <t>2022-06-06 100720_urinary exosome miRs_mir-210_miR-486_repeat.RDML</t>
  </si>
  <si>
    <t>Protocol tab</t>
  </si>
  <si>
    <r>
      <t>N</t>
    </r>
    <r>
      <rPr>
        <vertAlign val="subscript"/>
        <sz val="11"/>
        <color theme="1"/>
        <rFont val="Calibri"/>
        <family val="2"/>
        <scheme val="minor"/>
      </rPr>
      <t>o</t>
    </r>
    <r>
      <rPr>
        <sz val="11"/>
        <color theme="1"/>
        <rFont val="Calibri"/>
        <family val="2"/>
        <scheme val="minor"/>
      </rPr>
      <t xml:space="preserve"> calculations were derived from baseline-corrected amplification data (in RDML format) using the program LineRegPCR. The protocol used is listedin this tab.</t>
    </r>
  </si>
  <si>
    <t>2022_06_05_212411miRs_i_output tab</t>
  </si>
  <si>
    <t>This tab contains the resultant output for "2022-06-05 212411miRs in exosomes_all timepoints _repeat_miR-143_423_193_130b_Cel-39.RDML"</t>
  </si>
  <si>
    <t>Settings used are listed at the top of the table, columns are defined below:</t>
  </si>
  <si>
    <t>Automatically assigned smaple number (arbitrary)</t>
  </si>
  <si>
    <t>qPCR sample location (on 364 well amplification plate) and miRNA target</t>
  </si>
  <si>
    <t>The lower limit (based on measured florescence values) allowed when determining window of linearity (W-o-L). Here, the value is automatically set by the program based on group (target values). Subset of data points in the exponential phase that is used to determine the PCR amplification efficiency (E) per sample.</t>
  </si>
  <si>
    <t>The upper limit (based on measured florescence values) allowed when determining window of linearity (W-o-L). Here, the value is automatically set by the program based on group (target values). Subset of data points in the exponential phase that is used to determine the PCR amplification efficiency (E) per sample.</t>
  </si>
  <si>
    <r>
      <t>This PCR analysis utilizes a N</t>
    </r>
    <r>
      <rPr>
        <vertAlign val="subscript"/>
        <sz val="11"/>
        <color theme="1"/>
        <rFont val="Calibri"/>
        <family val="2"/>
        <scheme val="minor"/>
      </rPr>
      <t>o</t>
    </r>
    <r>
      <rPr>
        <sz val="11"/>
        <color theme="1"/>
        <rFont val="Calibri"/>
        <family val="2"/>
        <scheme val="minor"/>
      </rPr>
      <t xml:space="preserve"> (also known as R</t>
    </r>
    <r>
      <rPr>
        <vertAlign val="subscript"/>
        <sz val="11"/>
        <color theme="1"/>
        <rFont val="Calibri"/>
        <family val="2"/>
        <scheme val="minor"/>
      </rPr>
      <t>o</t>
    </r>
    <r>
      <rPr>
        <sz val="11"/>
        <color theme="1"/>
        <rFont val="Calibri"/>
        <family val="2"/>
        <scheme val="minor"/>
      </rPr>
      <t xml:space="preserve"> or E</t>
    </r>
    <r>
      <rPr>
        <vertAlign val="subscript"/>
        <sz val="11"/>
        <color theme="1"/>
        <rFont val="Calibri"/>
        <family val="2"/>
        <scheme val="minor"/>
      </rPr>
      <t>o</t>
    </r>
    <r>
      <rPr>
        <sz val="11"/>
        <color theme="1"/>
        <rFont val="Calibri"/>
        <family val="2"/>
        <scheme val="minor"/>
      </rPr>
      <t>) calculation, based on amplification data, to derive the initial florescence of each sample. I will use the program LineRegPCR to perform these calculations (https://bmcbioinformatics.biomedcentral.com/articles/10.1186/s12859-021-04306-1).</t>
    </r>
  </si>
  <si>
    <t>To determine the mean PCR efficiency for an amplicon group, LinRegPCR uses a selection of data points in the log-linear phase to determine the PCR efficiency (E) per sample. This is the number of point of PCR cycles included in the efficiency (W-o-L) calculation. Typically 3-5 are included in an acceptable amp curve.</t>
  </si>
  <si>
    <t>Calculated initial fluoresence (No) value based on LineRegPCR calculations (see theory an calculations in Protocol tab).</t>
  </si>
  <si>
    <t>Calculated initial fluoresence (No) value based on LineRegPCR calculations (see theory an calculations in Protocol tab) for the individual amp curve.</t>
  </si>
  <si>
    <t>The correlation coefficient of the points in the W-o-L. The correlation coefficients should be close to 1; a low R2 can indicate the inclusion of measurement noise in the W-o-L.</t>
  </si>
  <si>
    <t>Fluorescence threshold, quantification threshold or Nq: Fixed amount of fluorescence, set to determine the Cq value. By default set at one cycle below the upper limit of the W-o-L (for this experiment, threshold is defined for the target miRNA group).</t>
  </si>
  <si>
    <t>Fractional number of cycles needed to reach the fluorescence threshold. Samples with higher starting concentrations will reach this threshold earlier and will have a low Cq value; Cq is used to calculate N0. Cq is also known as Cp or Ct but the use of those terms is discouraged by the MIQE guidelines (Bustin et al., Clinical Chemistry 2009).</t>
  </si>
  <si>
    <t>Measured fluorescence when no amplification-specific fluorescence can yet be determined. This fluorescence includes fluorescence from cDNA, primers and unbound SYBR Green or inefficiently quenched hydrolysis probe.</t>
  </si>
  <si>
    <t>Amplicon group: A set of samples in which the same pair of primers is used to amplify the DNA-of-interest (=amplicon). Here this s the miRNA target.</t>
  </si>
  <si>
    <t>No</t>
  </si>
  <si>
    <t>The sequence of the target amplicon (if provided)</t>
  </si>
  <si>
    <t>The mean amplicon (target ) efficiency acorss the group. This calculation will be used to determine final No calculations. See theory for more details.</t>
  </si>
  <si>
    <t>Tissue source of sample (user provided)</t>
  </si>
  <si>
    <t>No calculation based on mean efficiency (values used for subsequent statistical analyses)</t>
  </si>
  <si>
    <t>The Sample_Use column tells you whether the sample is used for: 1: setting the window-of-linearity, 2: calculating the mean efficiency, and 3: whether a starting concentration (N0) is calculated. When either of these is not applicable the column contains a '0'.</t>
  </si>
  <si>
    <t>The Quality_checks column contains 0 when the sample is OK. The other 9 positions can contain values of 1 thru 9 of which the explanation is given in the LEGEND column under Quality Checks. Based on these values you can decide to include or exclude the N0
value from further analysis. Samples without amplification (1), usually also do not reach the plateau (3) and are excluded by the program (6). Similarly, samples that are assigned baseline error (2), usually have a deviating PCR efficiency (5) and are always excluded by the program (6), unless you decide to set a manual baseline (9) which results in a N0 value being calculated. Samples that do not reach the plateau phase (3) OR have a deviating PCR efficiency (5) are not included in the calculation of the mean efficiency but a N0 value is calculated. However, when both conditions apply (3 5) the samples are rejected by the program (6) and receive a N0 of ‘-999’. When you are using a cumulative monitoring chemistry two extra quality flags may appear, indicating that the observed Cq value was too low to determine a valid PCR efficiency (A) or to calculate a valid corrected Cq value (B). At the bottom of the LEGEND column (not shown in figure 28) the choices that the user made with respect to the calculation of the mean PCR efficiency are displayed.</t>
  </si>
  <si>
    <t>No of cel CTL</t>
  </si>
  <si>
    <t>Previous Cq calc</t>
  </si>
  <si>
    <t>The Quality_checks column contains 0 when the sample is OK. The other 9 positions can contain values of 1 thru 9 of which the explanation is given in the LEGEND column under Quality Checks. Based on these values you can decide to include or exclude the N0
value from further analysis. Samples without amplification (1), usually also do not reach the plateau (3) and are excluded by the program (6). Similarly, samples that are assigned baseline error (2), usually have a deviating PCR efficiency (5) and are always excluded by the program (6), unless you decide to set a manual baseline (9) which results in a N0 value being calculated. Samples that do not reach the plateau phase (3) OR have a deviating PCR efficiency (5) are not included in the calculation of the mean efficiency but a N0 value is calculated. However, when both conditions apply (3 5) the samples are rejected by the program (6) and receive a N0 of ‘-999’. When you are using a cumulative monitoring chemistry two extra quality flags may appear, indicating that the observed Cq value was too low to determine a valid PCR efficiency (A) or to calculate a valid corrected Cq value (B). At the bottom of the LEGEND column (not shown in figure 28) the choices that the user made with respect to the calculation of the mean PCR efficiency are displayed. For our analysis, we removed values that had QC errors of 5 and 6. 3 was acceptable, as many targets has low amounts and never reached a plateau.</t>
  </si>
  <si>
    <t>Ct (Cq) calculation based on ABI software calculations (not used, only for comparison)</t>
  </si>
  <si>
    <t>Original study sample name - number decode (100 = controls; 200 = 200 µg/kg/dose ; 300 = 300 µg/kg/dose -- last number is mouse number (biological replicate).  _wx where x = the week of collection</t>
  </si>
  <si>
    <r>
      <t>The mean of N</t>
    </r>
    <r>
      <rPr>
        <vertAlign val="subscript"/>
        <sz val="11"/>
        <color theme="1"/>
        <rFont val="Calibri"/>
        <family val="2"/>
        <scheme val="minor"/>
      </rPr>
      <t>o</t>
    </r>
    <r>
      <rPr>
        <sz val="11"/>
        <color theme="1"/>
        <rFont val="Calibri"/>
        <family val="2"/>
        <scheme val="minor"/>
      </rPr>
      <t xml:space="preserve"> of the technical reps for that sample amplicon (technical replicates were performed as n=2 on the qPCR plate)</t>
    </r>
  </si>
  <si>
    <r>
      <t>The standard deviation of N</t>
    </r>
    <r>
      <rPr>
        <vertAlign val="subscript"/>
        <sz val="11"/>
        <color theme="1"/>
        <rFont val="Calibri"/>
        <family val="2"/>
        <scheme val="minor"/>
      </rPr>
      <t>o</t>
    </r>
    <r>
      <rPr>
        <sz val="11"/>
        <color theme="1"/>
        <rFont val="Calibri"/>
        <family val="2"/>
        <scheme val="minor"/>
      </rPr>
      <t xml:space="preserve"> of the technical reps for that sample amplicon (technical replicates were performed as n=2 on the qPCR plate)</t>
    </r>
  </si>
  <si>
    <t>The exosomal particle count (see manuscript for details) from which the RNA sample (and miRNA measures) were derived. This count was used to normalize the miRNA measures.</t>
  </si>
  <si>
    <r>
      <t>The mean of the unnormalized N</t>
    </r>
    <r>
      <rPr>
        <vertAlign val="subscript"/>
        <sz val="11"/>
        <color theme="1"/>
        <rFont val="Calibri"/>
        <family val="2"/>
        <scheme val="minor"/>
      </rPr>
      <t>o</t>
    </r>
    <r>
      <rPr>
        <sz val="11"/>
        <color theme="1"/>
        <rFont val="Calibri"/>
        <family val="2"/>
        <scheme val="minor"/>
      </rPr>
      <t xml:space="preserve"> measures for the biological samples of a treatment group (concentration and time)</t>
    </r>
  </si>
  <si>
    <r>
      <t>The standard deviation of the unnormalized N</t>
    </r>
    <r>
      <rPr>
        <vertAlign val="subscript"/>
        <sz val="11"/>
        <color theme="1"/>
        <rFont val="Calibri"/>
        <family val="2"/>
        <scheme val="minor"/>
      </rPr>
      <t>o</t>
    </r>
    <r>
      <rPr>
        <sz val="11"/>
        <color theme="1"/>
        <rFont val="Calibri"/>
        <family val="2"/>
        <scheme val="minor"/>
      </rPr>
      <t xml:space="preserve"> measures for the biological samples of a treatment group (concentration and time)</t>
    </r>
  </si>
  <si>
    <r>
      <t>The coefficient of variation of N</t>
    </r>
    <r>
      <rPr>
        <vertAlign val="subscript"/>
        <sz val="11"/>
        <color theme="1"/>
        <rFont val="Calibri"/>
        <family val="2"/>
        <scheme val="minor"/>
      </rPr>
      <t>o</t>
    </r>
    <r>
      <rPr>
        <sz val="11"/>
        <color theme="1"/>
        <rFont val="Calibri"/>
        <family val="2"/>
        <scheme val="minor"/>
      </rPr>
      <t xml:space="preserve"> of the technical reps for that sample amplicon (technical replicates were performed as n=2 on the qPCR plate)</t>
    </r>
  </si>
  <si>
    <r>
      <t>The coefficient of variation of the unnormalized N</t>
    </r>
    <r>
      <rPr>
        <vertAlign val="subscript"/>
        <sz val="11"/>
        <color theme="1"/>
        <rFont val="Calibri"/>
        <family val="2"/>
        <scheme val="minor"/>
      </rPr>
      <t>o</t>
    </r>
    <r>
      <rPr>
        <sz val="11"/>
        <color theme="1"/>
        <rFont val="Calibri"/>
        <family val="2"/>
        <scheme val="minor"/>
      </rPr>
      <t xml:space="preserve"> measures for the biological samples of a treatment group (concentration and time)</t>
    </r>
  </si>
  <si>
    <r>
      <t>The N</t>
    </r>
    <r>
      <rPr>
        <vertAlign val="subscript"/>
        <sz val="11"/>
        <color theme="1"/>
        <rFont val="Calibri"/>
        <family val="2"/>
        <scheme val="minor"/>
      </rPr>
      <t xml:space="preserve">o </t>
    </r>
    <r>
      <rPr>
        <sz val="11"/>
        <color theme="1"/>
        <rFont val="Calibri"/>
        <family val="2"/>
        <scheme val="minor"/>
      </rPr>
      <t>for the cel-miR-39-3p miRNA spike-in control for that particular sample (used as normalizing variable for comparison)</t>
    </r>
  </si>
  <si>
    <t>The indivdual sample target No value (mean of tech reps) normalized to the  cel-miR-39-3p No measure for that sample</t>
  </si>
  <si>
    <r>
      <t>The mean of the  cel-miR-39-3p normalized N</t>
    </r>
    <r>
      <rPr>
        <vertAlign val="subscript"/>
        <sz val="11"/>
        <color theme="1"/>
        <rFont val="Calibri"/>
        <family val="2"/>
        <scheme val="minor"/>
      </rPr>
      <t>o</t>
    </r>
    <r>
      <rPr>
        <sz val="11"/>
        <color theme="1"/>
        <rFont val="Calibri"/>
        <family val="2"/>
        <scheme val="minor"/>
      </rPr>
      <t xml:space="preserve"> measures for the biological samples of a treatment group (concentration and time)</t>
    </r>
  </si>
  <si>
    <r>
      <t>The standard deviation of the  cel-miR-39-3p normalized N</t>
    </r>
    <r>
      <rPr>
        <vertAlign val="subscript"/>
        <sz val="11"/>
        <color theme="1"/>
        <rFont val="Calibri"/>
        <family val="2"/>
        <scheme val="minor"/>
      </rPr>
      <t>o</t>
    </r>
    <r>
      <rPr>
        <sz val="11"/>
        <color theme="1"/>
        <rFont val="Calibri"/>
        <family val="2"/>
        <scheme val="minor"/>
      </rPr>
      <t xml:space="preserve"> measures for the biological samples of a treatment group (concentration and time)</t>
    </r>
  </si>
  <si>
    <r>
      <t>The coefficient of variation of the  cel-miR-39-3p normalized N</t>
    </r>
    <r>
      <rPr>
        <vertAlign val="subscript"/>
        <sz val="11"/>
        <color theme="1"/>
        <rFont val="Calibri"/>
        <family val="2"/>
        <scheme val="minor"/>
      </rPr>
      <t>o</t>
    </r>
    <r>
      <rPr>
        <sz val="11"/>
        <color theme="1"/>
        <rFont val="Calibri"/>
        <family val="2"/>
        <scheme val="minor"/>
      </rPr>
      <t xml:space="preserve"> measures for the biological samples of a treatment group (concentration and time)</t>
    </r>
  </si>
  <si>
    <t>The indivdual sample target No value (mean of tech reps) normalized to the exosomal counts for that sample</t>
  </si>
  <si>
    <r>
      <t>The mean of the exosomal normalized N</t>
    </r>
    <r>
      <rPr>
        <vertAlign val="subscript"/>
        <sz val="11"/>
        <color theme="1"/>
        <rFont val="Calibri"/>
        <family val="2"/>
        <scheme val="minor"/>
      </rPr>
      <t>o</t>
    </r>
    <r>
      <rPr>
        <sz val="11"/>
        <color theme="1"/>
        <rFont val="Calibri"/>
        <family val="2"/>
        <scheme val="minor"/>
      </rPr>
      <t xml:space="preserve"> measures for the biological samples of a treatment group (concentration and time)</t>
    </r>
  </si>
  <si>
    <r>
      <t>The standard deviation of the exosomal normalized N</t>
    </r>
    <r>
      <rPr>
        <vertAlign val="subscript"/>
        <sz val="11"/>
        <color theme="1"/>
        <rFont val="Calibri"/>
        <family val="2"/>
        <scheme val="minor"/>
      </rPr>
      <t>o</t>
    </r>
    <r>
      <rPr>
        <sz val="11"/>
        <color theme="1"/>
        <rFont val="Calibri"/>
        <family val="2"/>
        <scheme val="minor"/>
      </rPr>
      <t xml:space="preserve"> measures for the biological samples of a treatment group (concentration and time)</t>
    </r>
  </si>
  <si>
    <r>
      <t>The coefficient of variation of the exosomal normalized N</t>
    </r>
    <r>
      <rPr>
        <vertAlign val="subscript"/>
        <sz val="11"/>
        <color theme="1"/>
        <rFont val="Calibri"/>
        <family val="2"/>
        <scheme val="minor"/>
      </rPr>
      <t>o</t>
    </r>
    <r>
      <rPr>
        <sz val="11"/>
        <color theme="1"/>
        <rFont val="Calibri"/>
        <family val="2"/>
        <scheme val="minor"/>
      </rPr>
      <t xml:space="preserve"> measures for the biological samples of a treatment group (concentration and time)</t>
    </r>
  </si>
  <si>
    <t>Summary and Graphs</t>
  </si>
  <si>
    <t xml:space="preserve">This is a copy and paste of the Analysis tab, arranged by target. Additional mean,SD and CV were calculated to compare normlization methods (exosomal normalization reduce variability compared to cel normalized and unnormalized values)  </t>
  </si>
  <si>
    <t>Red values indicate signficance vs controls (p&lt;0.05)</t>
  </si>
  <si>
    <t>Additional standard error of the mean (sem) and 2-tailed Student's t-tests (ttest) were calculated of treatment normalized values compared to controls. Figure graphs were generated from this data.</t>
  </si>
  <si>
    <t>Cel-miR-39-3p</t>
  </si>
  <si>
    <t>miR-193a-3p</t>
  </si>
  <si>
    <t>CV avg</t>
  </si>
  <si>
    <t>CV med</t>
  </si>
  <si>
    <t>CV max</t>
  </si>
  <si>
    <t>CV min</t>
  </si>
  <si>
    <t>A1  miR-210-3p</t>
  </si>
  <si>
    <t>A3  miR-210-3p</t>
  </si>
  <si>
    <t>A5  miR-210-3p</t>
  </si>
  <si>
    <t>A7  miR-210-3p</t>
  </si>
  <si>
    <t>A9  miR-210-3p</t>
  </si>
  <si>
    <t>A11  miR-210-3p</t>
  </si>
  <si>
    <t>A13  miR-210-3p</t>
  </si>
  <si>
    <t>A15  miR-210-3p</t>
  </si>
  <si>
    <t>A17  miR-210-3p</t>
  </si>
  <si>
    <t>A19  miR-210-3p</t>
  </si>
  <si>
    <t>A21  miR-210-3p</t>
  </si>
  <si>
    <t>A23  miR-210-3p</t>
  </si>
  <si>
    <t>B1  miR-210-3p</t>
  </si>
  <si>
    <t>B3  miR-210-3p</t>
  </si>
  <si>
    <t>B5  miR-210-3p</t>
  </si>
  <si>
    <t>B7  miR-210-3p</t>
  </si>
  <si>
    <t>B9  miR-210-3p</t>
  </si>
  <si>
    <t>B11  miR-210-3p</t>
  </si>
  <si>
    <t>B13  miR-210-3p</t>
  </si>
  <si>
    <t>B15  miR-210-3p</t>
  </si>
  <si>
    <t>B17  miR-210-3p</t>
  </si>
  <si>
    <t>B19  miR-210-3p</t>
  </si>
  <si>
    <t>B21  miR-210-3p</t>
  </si>
  <si>
    <t>B23  miR-210-3p</t>
  </si>
  <si>
    <t>C1  miR-210-3p</t>
  </si>
  <si>
    <t>C3  miR-210-3p</t>
  </si>
  <si>
    <t>C5  miR-210-3p</t>
  </si>
  <si>
    <t>C7  miR-210-3p</t>
  </si>
  <si>
    <t>C9  miR-210-3p</t>
  </si>
  <si>
    <t>C11  miR-210-3p</t>
  </si>
  <si>
    <t>C13  miR-210-3p</t>
  </si>
  <si>
    <t>C15  miR-210-3p</t>
  </si>
  <si>
    <t>C17  miR-210-3p</t>
  </si>
  <si>
    <t>C19  miR-210-3p</t>
  </si>
  <si>
    <t>C21  miR-210-3p</t>
  </si>
  <si>
    <t>C23  miR-210-3p</t>
  </si>
  <si>
    <t>D1  miR-486-5p</t>
  </si>
  <si>
    <t>D3  miR-486-5p</t>
  </si>
  <si>
    <t>D5  miR-486-5p</t>
  </si>
  <si>
    <t>D7  miR-486-5p</t>
  </si>
  <si>
    <t>D9  miR-486-5p</t>
  </si>
  <si>
    <t>D11  miR-486-5p</t>
  </si>
  <si>
    <t>D13  miR-486-5p</t>
  </si>
  <si>
    <t>D15  miR-486-5p</t>
  </si>
  <si>
    <t>D17  miR-486-5p</t>
  </si>
  <si>
    <t>D19  miR-486-5p</t>
  </si>
  <si>
    <t>D21  miR-486-5p</t>
  </si>
  <si>
    <t>D23  miR-486-5p</t>
  </si>
  <si>
    <t>E1  miR-486-5p</t>
  </si>
  <si>
    <t>E3  miR-486-5p</t>
  </si>
  <si>
    <t>E5  miR-486-5p</t>
  </si>
  <si>
    <t>E7  miR-486-5p</t>
  </si>
  <si>
    <t>E9  miR-486-5p</t>
  </si>
  <si>
    <t>E11  miR-486-5p</t>
  </si>
  <si>
    <t>E13  miR-486-5p</t>
  </si>
  <si>
    <t>E15  miR-486-5p</t>
  </si>
  <si>
    <t>E17  miR-486-5p</t>
  </si>
  <si>
    <t>E19  miR-486-5p</t>
  </si>
  <si>
    <t>E21  miR-486-5p</t>
  </si>
  <si>
    <t>E23  miR-486-5p</t>
  </si>
  <si>
    <t>F1  miR-486-5p</t>
  </si>
  <si>
    <t>F3  miR-486-5p</t>
  </si>
  <si>
    <t>F5  miR-486-5p</t>
  </si>
  <si>
    <t>F7  miR-486-5p</t>
  </si>
  <si>
    <t>F9  miR-486-5p</t>
  </si>
  <si>
    <t>F11  miR-486-5p</t>
  </si>
  <si>
    <t>F13  miR-486-5p</t>
  </si>
  <si>
    <t>F15  miR-486-5p</t>
  </si>
  <si>
    <t>F17  miR-486-5p</t>
  </si>
  <si>
    <t>F19  miR-486-5p</t>
  </si>
  <si>
    <t>F21  miR-486-5p</t>
  </si>
  <si>
    <t>F23  miR-486-5p</t>
  </si>
  <si>
    <t>N0</t>
  </si>
  <si>
    <t>Previous Ct calc</t>
  </si>
  <si>
    <t>Ro of cel CTL</t>
  </si>
  <si>
    <t>A2  miR-210-3p</t>
  </si>
  <si>
    <t>A4  miR-210-3p</t>
  </si>
  <si>
    <t>A6  miR-210-3p</t>
  </si>
  <si>
    <t>A8  miR-210-3p</t>
  </si>
  <si>
    <t>A10  miR-210-3p</t>
  </si>
  <si>
    <t>A12  miR-210-3p</t>
  </si>
  <si>
    <t>A14  miR-210-3p</t>
  </si>
  <si>
    <t>A16  miR-210-3p</t>
  </si>
  <si>
    <t>A18  miR-210-3p</t>
  </si>
  <si>
    <t>A20  miR-210-3p</t>
  </si>
  <si>
    <t>A22  miR-210-3p</t>
  </si>
  <si>
    <t>A24  miR-210-3p</t>
  </si>
  <si>
    <t>B2  miR-210-3p</t>
  </si>
  <si>
    <t>B4  miR-210-3p</t>
  </si>
  <si>
    <t>B6  miR-210-3p</t>
  </si>
  <si>
    <t>B8  miR-210-3p</t>
  </si>
  <si>
    <t>B10  miR-210-3p</t>
  </si>
  <si>
    <t>B12  miR-210-3p</t>
  </si>
  <si>
    <t>B14  miR-210-3p</t>
  </si>
  <si>
    <t>B16  miR-210-3p</t>
  </si>
  <si>
    <t>B18  miR-210-3p</t>
  </si>
  <si>
    <t>B20  miR-210-3p</t>
  </si>
  <si>
    <t>B22  miR-210-3p</t>
  </si>
  <si>
    <t>B24  miR-210-3p</t>
  </si>
  <si>
    <t>C2  miR-210-3p</t>
  </si>
  <si>
    <t>C4  miR-210-3p</t>
  </si>
  <si>
    <t>C6  miR-210-3p</t>
  </si>
  <si>
    <t>C8  miR-210-3p</t>
  </si>
  <si>
    <t>C10  miR-210-3p</t>
  </si>
  <si>
    <t>C12  miR-210-3p</t>
  </si>
  <si>
    <t>C14  miR-210-3p</t>
  </si>
  <si>
    <t>C16  miR-210-3p</t>
  </si>
  <si>
    <t>C18  miR-210-3p</t>
  </si>
  <si>
    <t>C20  miR-210-3p</t>
  </si>
  <si>
    <t>C22  miR-210-3p</t>
  </si>
  <si>
    <t>C24  miR-210-3p</t>
  </si>
  <si>
    <t>D2  miR-486-5p</t>
  </si>
  <si>
    <t>D4  miR-486-5p</t>
  </si>
  <si>
    <t>D6  miR-486-5p</t>
  </si>
  <si>
    <t>D8  miR-486-5p</t>
  </si>
  <si>
    <t>D10  miR-486-5p</t>
  </si>
  <si>
    <t>D12  miR-486-5p</t>
  </si>
  <si>
    <t>D14  miR-486-5p</t>
  </si>
  <si>
    <t>D16  miR-486-5p</t>
  </si>
  <si>
    <t>D18  miR-486-5p</t>
  </si>
  <si>
    <t>D20  miR-486-5p</t>
  </si>
  <si>
    <t>D22  miR-486-5p</t>
  </si>
  <si>
    <t>D24  miR-486-5p</t>
  </si>
  <si>
    <t>E2  miR-486-5p</t>
  </si>
  <si>
    <t>E4  miR-486-5p</t>
  </si>
  <si>
    <t>E6  miR-486-5p</t>
  </si>
  <si>
    <t>E8  miR-486-5p</t>
  </si>
  <si>
    <t>E10  miR-486-5p</t>
  </si>
  <si>
    <t>E12  miR-486-5p</t>
  </si>
  <si>
    <t>E14  miR-486-5p</t>
  </si>
  <si>
    <t>E16  miR-486-5p</t>
  </si>
  <si>
    <t>E18  miR-486-5p</t>
  </si>
  <si>
    <t>E20  miR-486-5p</t>
  </si>
  <si>
    <t>E22  miR-486-5p</t>
  </si>
  <si>
    <t>E24  miR-486-5p</t>
  </si>
  <si>
    <t>F2  miR-486-5p</t>
  </si>
  <si>
    <t>F4  miR-486-5p</t>
  </si>
  <si>
    <t>F6  miR-486-5p</t>
  </si>
  <si>
    <t>F8  miR-486-5p</t>
  </si>
  <si>
    <t>F10  miR-486-5p</t>
  </si>
  <si>
    <t>F12  miR-486-5p</t>
  </si>
  <si>
    <t>F14  miR-486-5p</t>
  </si>
  <si>
    <t>F16  miR-486-5p</t>
  </si>
  <si>
    <t>F18  miR-486-5p</t>
  </si>
  <si>
    <t>F20  miR-486-5p</t>
  </si>
  <si>
    <t>F22  miR-486-5p</t>
  </si>
  <si>
    <t>F24  miR-486-5p</t>
  </si>
  <si>
    <t>Analysis and Analysis pt2</t>
  </si>
  <si>
    <t>rank groups</t>
  </si>
  <si>
    <t>r1/r2/n1/n2/u1/u2</t>
  </si>
  <si>
    <t>U/z/p-val</t>
  </si>
  <si>
    <t>MannWhitney</t>
  </si>
  <si>
    <t>Calculated Mann-Whitney U test (non-parametric statistic for small samples) according to guidance: https://www.statology.org/how-to-perform-a-mann-whitney-u-test-in-excel/</t>
  </si>
  <si>
    <t>CV summary (median)</t>
  </si>
  <si>
    <t>median ALL</t>
  </si>
  <si>
    <t>No Norm</t>
  </si>
  <si>
    <t>Spike-in norm</t>
  </si>
  <si>
    <t>EV</t>
  </si>
  <si>
    <t>Exo norm</t>
  </si>
  <si>
    <t>CV summary (average)</t>
  </si>
  <si>
    <t>AVG ALL target</t>
  </si>
  <si>
    <t>Tech Rep CV</t>
  </si>
  <si>
    <t>Summary of the coefficient of variation based on technical replicates of the target miRNA measures.</t>
  </si>
  <si>
    <t>The average of CVs (averaged technical replicates).</t>
  </si>
  <si>
    <t>The median of CVs (median of technical replicates)</t>
  </si>
  <si>
    <t>The largest CV for that measured miRNA among measured samples.</t>
  </si>
  <si>
    <t>The smallest CV for that measured miRNA among measured samples.</t>
  </si>
  <si>
    <t>Bio Rep CV</t>
  </si>
  <si>
    <t>Summary of the coefficient of variation based on biological replicates of the target miRNA measures.</t>
  </si>
  <si>
    <t xml:space="preserve">CV summary (average) or CV summary (median) </t>
  </si>
  <si>
    <t>The average or median  of CVs (based on biological rpelicates).</t>
  </si>
  <si>
    <t>The average/median of CVs of non-normalized No values</t>
  </si>
  <si>
    <t>The average/median of CVs of  No values normalized to cel-miR-39-3p</t>
  </si>
  <si>
    <t>The average/median of CVs of  No values normalized to exosome 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</si>
</sst>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0" x14ac:knownFonts="1">
    <font>
      <sz val="11"/>
      <color theme="1"/>
      <name val="Calibri"/>
      <family val="2"/>
      <scheme val="minor"/>
    </font>
    <font>
      <sz val="10"/>
      <name val="Arial"/>
      <family val="2"/>
    </font>
    <font>
      <sz val="10"/>
      <name val="Arial"/>
      <family val="2"/>
    </font>
    <font>
      <b/>
      <sz val="12"/>
      <color theme="1"/>
      <name val="Calibri"/>
      <family val="2"/>
      <scheme val="minor"/>
    </font>
    <font>
      <sz val="8"/>
      <name val="Calibri"/>
      <family val="2"/>
      <scheme val="minor"/>
    </font>
    <font>
      <sz val="11"/>
      <color rgb="FFFF0000"/>
      <name val="Calibri"/>
      <family val="2"/>
      <scheme val="minor"/>
    </font>
    <font>
      <b/>
      <sz val="11"/>
      <color theme="1"/>
      <name val="Calibri"/>
      <family val="2"/>
      <scheme val="minor"/>
    </font>
    <font>
      <i/>
      <sz val="9"/>
      <color rgb="FF595959"/>
      <name val="Calibri"/>
      <family val="2"/>
      <scheme val="minor"/>
    </font>
    <font>
      <i/>
      <sz val="11"/>
      <color theme="1"/>
      <name val="Calibri"/>
      <family val="2"/>
      <scheme val="minor"/>
    </font>
    <font>
      <vertAlign val="subscript"/>
      <sz val="11"/>
      <color theme="1"/>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4.9989318521683403E-2"/>
        <bgColor indexed="64"/>
      </patternFill>
    </fill>
  </fills>
  <borders count="5">
    <border>
      <left/>
      <right/>
      <top/>
      <bottom/>
      <diagonal/>
    </border>
    <border>
      <left style="medium">
        <color indexed="64"/>
      </left>
      <right style="medium">
        <color indexed="64"/>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cellStyleXfs>
  <cellXfs count="72">
    <xf numFmtId="0" fontId="0" fillId="0" borderId="0" xfId="0"/>
    <xf numFmtId="164" fontId="0" fillId="0" borderId="0" xfId="0" applyNumberFormat="1"/>
    <xf numFmtId="1" fontId="0" fillId="0" borderId="0" xfId="0" applyNumberFormat="1"/>
    <xf numFmtId="11" fontId="0" fillId="0" borderId="0" xfId="0" applyNumberFormat="1"/>
    <xf numFmtId="1" fontId="0" fillId="0" borderId="0" xfId="0" applyNumberFormat="1" applyAlignment="1">
      <alignment horizontal="left"/>
    </xf>
    <xf numFmtId="164" fontId="0" fillId="0" borderId="0" xfId="0" applyNumberFormat="1" applyAlignment="1">
      <alignment horizontal="center"/>
    </xf>
    <xf numFmtId="0" fontId="0" fillId="0" borderId="0" xfId="0" applyAlignment="1">
      <alignment horizontal="center"/>
    </xf>
    <xf numFmtId="0" fontId="2" fillId="0" borderId="0" xfId="1" applyFont="1"/>
    <xf numFmtId="0" fontId="1" fillId="0" borderId="0" xfId="1" applyFont="1" applyAlignment="1">
      <alignment horizontal="left"/>
    </xf>
    <xf numFmtId="11" fontId="3" fillId="0" borderId="0" xfId="0" applyNumberFormat="1" applyFont="1"/>
    <xf numFmtId="0" fontId="1" fillId="0" borderId="0" xfId="1"/>
    <xf numFmtId="165" fontId="1" fillId="0" borderId="0" xfId="1" applyNumberFormat="1"/>
    <xf numFmtId="0" fontId="1" fillId="0" borderId="0" xfId="1" applyAlignment="1">
      <alignment horizontal="left"/>
    </xf>
    <xf numFmtId="2" fontId="0" fillId="0" borderId="0" xfId="0" applyNumberFormat="1"/>
    <xf numFmtId="0" fontId="0" fillId="0" borderId="0" xfId="0" applyAlignment="1">
      <alignment wrapText="1"/>
    </xf>
    <xf numFmtId="2"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1" fontId="0" fillId="0" borderId="0" xfId="0" applyNumberFormat="1" applyAlignment="1">
      <alignment horizontal="left" wrapText="1"/>
    </xf>
    <xf numFmtId="11" fontId="0" fillId="0" borderId="0" xfId="0" applyNumberFormat="1" applyAlignment="1">
      <alignment wrapText="1"/>
    </xf>
    <xf numFmtId="164" fontId="0" fillId="0" borderId="0" xfId="0" applyNumberFormat="1" applyAlignment="1">
      <alignment horizontal="center" wrapText="1"/>
    </xf>
    <xf numFmtId="0" fontId="5" fillId="0" borderId="0" xfId="0" applyFont="1" applyAlignment="1">
      <alignment horizontal="right"/>
    </xf>
    <xf numFmtId="0" fontId="6" fillId="0" borderId="0" xfId="0" applyFont="1"/>
    <xf numFmtId="0" fontId="0" fillId="0" borderId="0" xfId="0" applyAlignment="1">
      <alignment horizontal="left" vertical="center" indent="1"/>
    </xf>
    <xf numFmtId="0" fontId="0" fillId="0" borderId="0" xfId="0" applyAlignment="1">
      <alignment horizontal="left" vertical="center" indent="4"/>
    </xf>
    <xf numFmtId="0" fontId="7" fillId="0" borderId="0" xfId="0" applyFont="1" applyAlignment="1">
      <alignment vertical="center"/>
    </xf>
    <xf numFmtId="0" fontId="0" fillId="0" borderId="0" xfId="0" applyAlignment="1">
      <alignment vertical="center" wrapText="1"/>
    </xf>
    <xf numFmtId="0" fontId="8" fillId="0" borderId="0" xfId="0" applyFont="1" applyAlignment="1">
      <alignment vertical="center" wrapText="1"/>
    </xf>
    <xf numFmtId="0" fontId="6" fillId="0" borderId="0" xfId="0" applyFont="1" applyAlignment="1">
      <alignment vertical="top"/>
    </xf>
    <xf numFmtId="1" fontId="8" fillId="0" borderId="0" xfId="0" applyNumberFormat="1" applyFont="1" applyAlignment="1">
      <alignment horizontal="left"/>
    </xf>
    <xf numFmtId="164" fontId="8" fillId="0" borderId="0" xfId="0" applyNumberFormat="1" applyFont="1" applyAlignment="1">
      <alignment horizontal="left"/>
    </xf>
    <xf numFmtId="11" fontId="8" fillId="0" borderId="0" xfId="0" applyNumberFormat="1" applyFont="1" applyAlignment="1">
      <alignment horizontal="left"/>
    </xf>
    <xf numFmtId="0" fontId="0" fillId="0" borderId="0" xfId="0" applyAlignment="1">
      <alignment vertical="top" wrapText="1"/>
    </xf>
    <xf numFmtId="0" fontId="0" fillId="0" borderId="0" xfId="0" applyBorder="1"/>
    <xf numFmtId="0" fontId="0" fillId="2" borderId="1" xfId="0" applyFill="1" applyBorder="1"/>
    <xf numFmtId="164" fontId="8" fillId="0" borderId="0" xfId="0" applyNumberFormat="1" applyFont="1" applyAlignment="1">
      <alignment horizontal="left" wrapText="1"/>
    </xf>
    <xf numFmtId="1" fontId="8" fillId="0" borderId="0" xfId="0" applyNumberFormat="1" applyFont="1" applyAlignment="1">
      <alignment horizontal="left" wrapText="1"/>
    </xf>
    <xf numFmtId="11" fontId="8" fillId="0" borderId="0" xfId="0" applyNumberFormat="1" applyFont="1" applyAlignment="1">
      <alignment horizontal="left" wrapText="1"/>
    </xf>
    <xf numFmtId="0" fontId="8" fillId="0" borderId="0" xfId="0" applyFont="1" applyAlignment="1">
      <alignment horizontal="left" wrapText="1"/>
    </xf>
    <xf numFmtId="2" fontId="8" fillId="0" borderId="0" xfId="0" applyNumberFormat="1" applyFont="1" applyAlignment="1">
      <alignment horizontal="left" wrapText="1"/>
    </xf>
    <xf numFmtId="0" fontId="0" fillId="0" borderId="0" xfId="0" applyFont="1" applyAlignment="1">
      <alignment horizontal="left"/>
    </xf>
    <xf numFmtId="0" fontId="0" fillId="3" borderId="0" xfId="0" applyFill="1"/>
    <xf numFmtId="0" fontId="1" fillId="3" borderId="0" xfId="1" applyFill="1"/>
    <xf numFmtId="0" fontId="2" fillId="3" borderId="0" xfId="1" applyFont="1" applyFill="1"/>
    <xf numFmtId="0" fontId="1" fillId="3" borderId="0" xfId="1" applyFill="1" applyAlignment="1">
      <alignment horizontal="left"/>
    </xf>
    <xf numFmtId="0" fontId="0" fillId="0" borderId="0" xfId="0" applyFill="1"/>
    <xf numFmtId="0" fontId="1" fillId="0" borderId="0" xfId="1" applyFill="1"/>
    <xf numFmtId="0" fontId="1" fillId="0" borderId="0" xfId="1" applyFill="1" applyAlignment="1">
      <alignment horizontal="left"/>
    </xf>
    <xf numFmtId="0" fontId="0" fillId="4" borderId="0" xfId="0" applyFill="1"/>
    <xf numFmtId="0" fontId="1" fillId="4" borderId="0" xfId="1" applyFill="1"/>
    <xf numFmtId="0" fontId="2" fillId="4" borderId="0" xfId="1" applyFont="1" applyFill="1"/>
    <xf numFmtId="0" fontId="1" fillId="4" borderId="0" xfId="1" applyFill="1" applyAlignment="1">
      <alignment horizontal="left"/>
    </xf>
    <xf numFmtId="0" fontId="0" fillId="0" borderId="3" xfId="0" applyBorder="1"/>
    <xf numFmtId="0" fontId="0" fillId="4" borderId="3" xfId="0" applyFill="1" applyBorder="1"/>
    <xf numFmtId="11" fontId="0" fillId="0" borderId="3" xfId="0" applyNumberFormat="1" applyBorder="1"/>
    <xf numFmtId="2" fontId="0" fillId="0" borderId="3" xfId="0" applyNumberFormat="1" applyBorder="1"/>
    <xf numFmtId="0" fontId="0" fillId="0" borderId="2" xfId="0" applyFill="1" applyBorder="1"/>
    <xf numFmtId="0" fontId="1" fillId="0" borderId="2" xfId="1" applyFill="1" applyBorder="1" applyAlignment="1">
      <alignment horizontal="left"/>
    </xf>
    <xf numFmtId="0" fontId="0" fillId="0" borderId="2" xfId="0" applyBorder="1"/>
    <xf numFmtId="0" fontId="0" fillId="0" borderId="4" xfId="0" applyBorder="1"/>
    <xf numFmtId="0" fontId="0" fillId="0" borderId="2" xfId="0" applyFill="1" applyBorder="1" applyAlignment="1">
      <alignment wrapText="1"/>
    </xf>
    <xf numFmtId="0" fontId="0" fillId="0" borderId="2" xfId="0" applyBorder="1" applyAlignment="1">
      <alignment wrapText="1"/>
    </xf>
    <xf numFmtId="164" fontId="0" fillId="0" borderId="2" xfId="0" applyNumberFormat="1" applyBorder="1" applyAlignment="1">
      <alignment wrapText="1"/>
    </xf>
    <xf numFmtId="1" fontId="0" fillId="0" borderId="2" xfId="0" applyNumberFormat="1" applyBorder="1" applyAlignment="1">
      <alignment wrapText="1"/>
    </xf>
    <xf numFmtId="0" fontId="0" fillId="0" borderId="4" xfId="0" applyBorder="1" applyAlignment="1">
      <alignment wrapText="1"/>
    </xf>
    <xf numFmtId="0" fontId="0" fillId="0" borderId="2" xfId="0" quotePrefix="1" applyBorder="1" applyAlignment="1">
      <alignment wrapText="1"/>
    </xf>
    <xf numFmtId="0" fontId="0" fillId="0" borderId="4" xfId="0" quotePrefix="1" applyBorder="1"/>
    <xf numFmtId="0" fontId="1" fillId="0" borderId="2" xfId="1" applyFill="1" applyBorder="1"/>
    <xf numFmtId="1" fontId="0" fillId="0" borderId="2" xfId="0" applyNumberFormat="1" applyBorder="1" applyAlignment="1">
      <alignment horizontal="center" wrapText="1"/>
    </xf>
    <xf numFmtId="164" fontId="0" fillId="0" borderId="2" xfId="0" applyNumberFormat="1" applyBorder="1" applyAlignment="1">
      <alignment horizontal="center" wrapText="1"/>
    </xf>
    <xf numFmtId="0" fontId="0" fillId="0" borderId="2" xfId="0" applyBorder="1" applyAlignment="1">
      <alignment horizontal="center" wrapText="1"/>
    </xf>
    <xf numFmtId="0" fontId="8" fillId="0" borderId="0" xfId="0" applyFont="1"/>
  </cellXfs>
  <cellStyles count="2">
    <cellStyle name="Normal" xfId="0" builtinId="0"/>
    <cellStyle name="Normal 2" xfId="1" xr:uid="{FFA6626B-4719-4B80-9416-D43A1636793D}"/>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04A1E"/>
      <color rgb="FF00729A"/>
      <color rgb="FFD09E00"/>
      <color rgb="FFBF5711"/>
      <color rgb="FF00487E"/>
      <color rgb="FF002E5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'Summary and Graphs'!$V$1</c:f>
              <c:strCache>
                <c:ptCount val="1"/>
                <c:pt idx="0">
                  <c:v>miR-143-3p</c:v>
                </c:pt>
              </c:strCache>
            </c:strRef>
          </c:tx>
          <c:spPr>
            <a:ln w="28575" cap="rnd">
              <a:solidFill>
                <a:schemeClr val="accent1"/>
              </a:solidFill>
              <a:round/>
            </a:ln>
            <a:effectLst/>
          </c:spPr>
          <c:marker>
            <c:symbol val="none"/>
          </c:marker>
          <c:cat>
            <c:numRef>
              <c:f>'Summary and Graphs'!$U$2:$U$37</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'Summary and Graphs'!$V$2:$V$37</c:f>
              <c:numCache>
                <c:formatCode>General</c:formatCode>
                <c:ptCount val="36"/>
                <c:pt idx="0">
                  <c:v>1.1657417417983238E-10</c:v>
                </c:pt>
                <c:pt idx="1">
                  <c:v>1.0870942789459941E-9</c:v>
                </c:pt>
                <c:pt idx="2">
                  <c:v>1.0366544005680258E-10</c:v>
                </c:pt>
                <c:pt idx="3">
                  <c:v>4.6826019501364849E-11</c:v>
                </c:pt>
                <c:pt idx="4">
                  <c:v>7.9825838559407557E-10</c:v>
                </c:pt>
                <c:pt idx="5">
                  <c:v>2.0052928167533454E-9</c:v>
                </c:pt>
                <c:pt idx="6">
                  <c:v>2.957354740239774E-10</c:v>
                </c:pt>
                <c:pt idx="7">
                  <c:v>1.0243026163555512E-10</c:v>
                </c:pt>
                <c:pt idx="8">
                  <c:v>4.0542018841205083E-11</c:v>
                </c:pt>
                <c:pt idx="9">
                  <c:v>2.662026636556258E-10</c:v>
                </c:pt>
                <c:pt idx="10">
                  <c:v>1.3991588023304683E-10</c:v>
                </c:pt>
                <c:pt idx="11">
                  <c:v>1.5280916986532019E-9</c:v>
                </c:pt>
                <c:pt idx="12">
                  <c:v>1.8571518846679144E-11</c:v>
                </c:pt>
                <c:pt idx="13">
                  <c:v>6.3228132906516027E-11</c:v>
                </c:pt>
                <c:pt idx="14">
                  <c:v>2.9323409819012804E-11</c:v>
                </c:pt>
                <c:pt idx="15">
                  <c:v>6.5886442286155541E-12</c:v>
                </c:pt>
                <c:pt idx="16">
                  <c:v>2.3567107018155121E-11</c:v>
                </c:pt>
                <c:pt idx="17">
                  <c:v>3.203202632520108E-11</c:v>
                </c:pt>
                <c:pt idx="18">
                  <c:v>1.8852869699259884E-11</c:v>
                </c:pt>
                <c:pt idx="19">
                  <c:v>4.7806672206610348E-11</c:v>
                </c:pt>
                <c:pt idx="20">
                  <c:v>9.0145520919911843E-11</c:v>
                </c:pt>
                <c:pt idx="21">
                  <c:v>7.6113035514374619E-12</c:v>
                </c:pt>
                <c:pt idx="22">
                  <c:v>5.2176777657800926E-12</c:v>
                </c:pt>
                <c:pt idx="23">
                  <c:v>1.900051450920111E-11</c:v>
                </c:pt>
                <c:pt idx="24">
                  <c:v>7.5337478941214429E-12</c:v>
                </c:pt>
                <c:pt idx="25">
                  <c:v>0</c:v>
                </c:pt>
                <c:pt idx="26">
                  <c:v>1.2364556903666039E-11</c:v>
                </c:pt>
                <c:pt idx="27">
                  <c:v>8.1671477870895228E-11</c:v>
                </c:pt>
                <c:pt idx="28">
                  <c:v>4.2650791036625471E-12</c:v>
                </c:pt>
                <c:pt idx="29">
                  <c:v>2.0134279411662433E-11</c:v>
                </c:pt>
                <c:pt idx="30">
                  <c:v>0</c:v>
                </c:pt>
                <c:pt idx="31">
                  <c:v>0</c:v>
                </c:pt>
                <c:pt idx="32">
                  <c:v>2.5502280130917314E-11</c:v>
                </c:pt>
                <c:pt idx="33">
                  <c:v>0</c:v>
                </c:pt>
                <c:pt idx="34">
                  <c:v>7.6098909504183306E-12</c:v>
                </c:pt>
                <c:pt idx="35">
                  <c:v>2.2754890674148833E-11</c:v>
                </c:pt>
              </c:numCache>
            </c:numRef>
          </c:val>
          <c:extLst>
            <c:ext xmlns:c16="http://schemas.microsoft.com/office/drawing/2014/chart" uri="{C3380CC4-5D6E-409C-BE32-E72D297353CC}">
              <c16:uniqueId val="{00000000-AE73-4F15-9A0D-4DC0B06E72C8}"/>
            </c:ext>
          </c:extLst>
        </c:ser>
        <c:ser>
          <c:idx val="1"/>
          <c:order val="1"/>
          <c:tx>
            <c:strRef>
              <c:f>'Summary and Graphs'!$W$1</c:f>
              <c:strCache>
                <c:ptCount val="1"/>
                <c:pt idx="0">
                  <c:v>miR-423-5p</c:v>
                </c:pt>
              </c:strCache>
            </c:strRef>
          </c:tx>
          <c:spPr>
            <a:ln w="28575" cap="rnd">
              <a:solidFill>
                <a:schemeClr val="accent2"/>
              </a:solidFill>
              <a:round/>
            </a:ln>
            <a:effectLst/>
          </c:spPr>
          <c:marker>
            <c:symbol val="none"/>
          </c:marker>
          <c:cat>
            <c:numRef>
              <c:f>'Summary and Graphs'!$U$2:$U$37</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'Summary and Graphs'!$W$2:$W$37</c:f>
              <c:numCache>
                <c:formatCode>General</c:formatCode>
                <c:ptCount val="36"/>
                <c:pt idx="0">
                  <c:v>1.6267504440018881E-9</c:v>
                </c:pt>
                <c:pt idx="1">
                  <c:v>4.1207157735193774E-9</c:v>
                </c:pt>
                <c:pt idx="2">
                  <c:v>3.2055904876512047E-9</c:v>
                </c:pt>
                <c:pt idx="3">
                  <c:v>7.955818842433515E-10</c:v>
                </c:pt>
                <c:pt idx="4">
                  <c:v>1.4760930750128998E-9</c:v>
                </c:pt>
                <c:pt idx="5">
                  <c:v>1.2844552968617758E-7</c:v>
                </c:pt>
                <c:pt idx="6">
                  <c:v>1.6660333264099936E-9</c:v>
                </c:pt>
                <c:pt idx="7">
                  <c:v>1.117269879851656E-9</c:v>
                </c:pt>
                <c:pt idx="8">
                  <c:v>8.1223915218363317E-10</c:v>
                </c:pt>
                <c:pt idx="9">
                  <c:v>8.6654074395408398E-10</c:v>
                </c:pt>
                <c:pt idx="10">
                  <c:v>3.3878463687013945E-9</c:v>
                </c:pt>
                <c:pt idx="11">
                  <c:v>2.326556552471212E-9</c:v>
                </c:pt>
                <c:pt idx="12">
                  <c:v>1.2515669893027219E-10</c:v>
                </c:pt>
                <c:pt idx="13">
                  <c:v>1.8276421072640139E-9</c:v>
                </c:pt>
                <c:pt idx="14">
                  <c:v>1.0621881385828264E-9</c:v>
                </c:pt>
                <c:pt idx="15">
                  <c:v>2.8159269814479192E-10</c:v>
                </c:pt>
                <c:pt idx="16">
                  <c:v>3.1013731575201358E-10</c:v>
                </c:pt>
                <c:pt idx="17">
                  <c:v>9.4539404076157132E-10</c:v>
                </c:pt>
                <c:pt idx="18">
                  <c:v>2.258951440399079E-10</c:v>
                </c:pt>
                <c:pt idx="19">
                  <c:v>2.1773402590924035E-9</c:v>
                </c:pt>
                <c:pt idx="20">
                  <c:v>2.1422879484930012E-9</c:v>
                </c:pt>
                <c:pt idx="21">
                  <c:v>1.5626576351443506E-10</c:v>
                </c:pt>
                <c:pt idx="22">
                  <c:v>3.7702176251810031E-10</c:v>
                </c:pt>
                <c:pt idx="23">
                  <c:v>1.3683909328774258E-9</c:v>
                </c:pt>
                <c:pt idx="24">
                  <c:v>6.8561044101064986E-10</c:v>
                </c:pt>
                <c:pt idx="25">
                  <c:v>1.6710956257114604E-11</c:v>
                </c:pt>
                <c:pt idx="26">
                  <c:v>1.2115374277987373E-10</c:v>
                </c:pt>
                <c:pt idx="27">
                  <c:v>6.6247615961754728E-10</c:v>
                </c:pt>
                <c:pt idx="28">
                  <c:v>3.1026942860923378E-10</c:v>
                </c:pt>
                <c:pt idx="29">
                  <c:v>1.4490859580665726E-9</c:v>
                </c:pt>
                <c:pt idx="30">
                  <c:v>1.9247004897005087E-10</c:v>
                </c:pt>
                <c:pt idx="31">
                  <c:v>5.6950861396589474E-10</c:v>
                </c:pt>
                <c:pt idx="32">
                  <c:v>6.7401237862414634E-10</c:v>
                </c:pt>
                <c:pt idx="33">
                  <c:v>3.0244018139680202E-10</c:v>
                </c:pt>
                <c:pt idx="34">
                  <c:v>1.895932652220112E-10</c:v>
                </c:pt>
                <c:pt idx="35">
                  <c:v>5.8407505358480927E-10</c:v>
                </c:pt>
              </c:numCache>
            </c:numRef>
          </c:val>
          <c:extLst>
            <c:ext xmlns:c16="http://schemas.microsoft.com/office/drawing/2014/chart" uri="{C3380CC4-5D6E-409C-BE32-E72D297353CC}">
              <c16:uniqueId val="{00000001-AE73-4F15-9A0D-4DC0B06E72C8}"/>
            </c:ext>
          </c:extLst>
        </c:ser>
        <c:ser>
          <c:idx val="2"/>
          <c:order val="2"/>
          <c:tx>
            <c:strRef>
              <c:f>'Summary and Graphs'!$X$1</c:f>
              <c:strCache>
                <c:ptCount val="1"/>
                <c:pt idx="0">
                  <c:v>miR-193-3p</c:v>
                </c:pt>
              </c:strCache>
            </c:strRef>
          </c:tx>
          <c:spPr>
            <a:ln w="28575" cap="rnd">
              <a:solidFill>
                <a:schemeClr val="accent3"/>
              </a:solidFill>
              <a:round/>
            </a:ln>
            <a:effectLst/>
          </c:spPr>
          <c:marker>
            <c:symbol val="none"/>
          </c:marker>
          <c:cat>
            <c:numRef>
              <c:f>'Summary and Graphs'!$U$2:$U$37</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'Summary and Graphs'!$X$2:$X$37</c:f>
              <c:numCache>
                <c:formatCode>General</c:formatCode>
                <c:ptCount val="36"/>
                <c:pt idx="0">
                  <c:v>2.5399041378857663E-10</c:v>
                </c:pt>
                <c:pt idx="1">
                  <c:v>1.700049058703021E-9</c:v>
                </c:pt>
                <c:pt idx="2">
                  <c:v>2.4038812241635508E-10</c:v>
                </c:pt>
                <c:pt idx="3">
                  <c:v>3.5795128124272688E-11</c:v>
                </c:pt>
                <c:pt idx="4">
                  <c:v>2.0175993285260057E-10</c:v>
                </c:pt>
                <c:pt idx="5">
                  <c:v>1.9842249331959594E-9</c:v>
                </c:pt>
                <c:pt idx="6">
                  <c:v>2.1406589184069246E-10</c:v>
                </c:pt>
                <c:pt idx="7">
                  <c:v>2.5716861797686398E-10</c:v>
                </c:pt>
                <c:pt idx="8">
                  <c:v>3.1655610725598913E-11</c:v>
                </c:pt>
                <c:pt idx="9">
                  <c:v>1.9787608917352549E-10</c:v>
                </c:pt>
                <c:pt idx="10">
                  <c:v>4.1953909291672379E-10</c:v>
                </c:pt>
                <c:pt idx="11">
                  <c:v>2.7241885449048114E-10</c:v>
                </c:pt>
                <c:pt idx="12">
                  <c:v>3.2090452770972822E-11</c:v>
                </c:pt>
                <c:pt idx="13">
                  <c:v>1.3095201244354807E-10</c:v>
                </c:pt>
                <c:pt idx="14">
                  <c:v>8.7835031668637992E-11</c:v>
                </c:pt>
                <c:pt idx="15">
                  <c:v>8.6577750814918623E-11</c:v>
                </c:pt>
                <c:pt idx="16">
                  <c:v>9.7311363039369341E-11</c:v>
                </c:pt>
                <c:pt idx="17">
                  <c:v>4.2532855293431034E-11</c:v>
                </c:pt>
                <c:pt idx="18">
                  <c:v>0</c:v>
                </c:pt>
                <c:pt idx="19">
                  <c:v>2.4161073330031318E-11</c:v>
                </c:pt>
                <c:pt idx="20">
                  <c:v>1.9957493249087624E-10</c:v>
                </c:pt>
                <c:pt idx="21">
                  <c:v>2.5392006268496071E-11</c:v>
                </c:pt>
                <c:pt idx="22">
                  <c:v>4.0928715938188001E-11</c:v>
                </c:pt>
                <c:pt idx="23">
                  <c:v>6.112521585267009E-11</c:v>
                </c:pt>
                <c:pt idx="24">
                  <c:v>7.6710555686019142E-11</c:v>
                </c:pt>
                <c:pt idx="25">
                  <c:v>0</c:v>
                </c:pt>
                <c:pt idx="26">
                  <c:v>0</c:v>
                </c:pt>
                <c:pt idx="27">
                  <c:v>5.8488722189516237E-11</c:v>
                </c:pt>
                <c:pt idx="28">
                  <c:v>1.8192485275894151E-11</c:v>
                </c:pt>
                <c:pt idx="29">
                  <c:v>2.9789096568519745E-11</c:v>
                </c:pt>
                <c:pt idx="30">
                  <c:v>1.0600917558016239E-11</c:v>
                </c:pt>
                <c:pt idx="31">
                  <c:v>3.1321298986817838E-11</c:v>
                </c:pt>
                <c:pt idx="32">
                  <c:v>3.4976368285662167E-11</c:v>
                </c:pt>
                <c:pt idx="33">
                  <c:v>0</c:v>
                </c:pt>
                <c:pt idx="34">
                  <c:v>8.1996608405553466E-12</c:v>
                </c:pt>
                <c:pt idx="35">
                  <c:v>1.5786809758234864E-11</c:v>
                </c:pt>
              </c:numCache>
            </c:numRef>
          </c:val>
          <c:extLst>
            <c:ext xmlns:c16="http://schemas.microsoft.com/office/drawing/2014/chart" uri="{C3380CC4-5D6E-409C-BE32-E72D297353CC}">
              <c16:uniqueId val="{00000002-AE73-4F15-9A0D-4DC0B06E72C8}"/>
            </c:ext>
          </c:extLst>
        </c:ser>
        <c:ser>
          <c:idx val="3"/>
          <c:order val="3"/>
          <c:tx>
            <c:strRef>
              <c:f>'Summary and Graphs'!$Y$1</c:f>
              <c:strCache>
                <c:ptCount val="1"/>
                <c:pt idx="0">
                  <c:v>miR-130b-3p</c:v>
                </c:pt>
              </c:strCache>
            </c:strRef>
          </c:tx>
          <c:spPr>
            <a:ln w="28575" cap="rnd">
              <a:solidFill>
                <a:schemeClr val="accent4"/>
              </a:solidFill>
              <a:round/>
            </a:ln>
            <a:effectLst/>
          </c:spPr>
          <c:marker>
            <c:symbol val="none"/>
          </c:marker>
          <c:cat>
            <c:numRef>
              <c:f>'Summary and Graphs'!$U$2:$U$37</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'Summary and Graphs'!$Y$2:$Y$37</c:f>
              <c:numCache>
                <c:formatCode>General</c:formatCode>
                <c:ptCount val="36"/>
                <c:pt idx="0">
                  <c:v>3.4140022270189203E-10</c:v>
                </c:pt>
                <c:pt idx="1">
                  <c:v>6.9780354347918512E-9</c:v>
                </c:pt>
                <c:pt idx="2">
                  <c:v>1.6755440319528751E-10</c:v>
                </c:pt>
                <c:pt idx="3">
                  <c:v>5.2476260914756624E-11</c:v>
                </c:pt>
                <c:pt idx="4">
                  <c:v>1.7704191352787994E-10</c:v>
                </c:pt>
                <c:pt idx="5">
                  <c:v>1.6363462497041981E-8</c:v>
                </c:pt>
                <c:pt idx="6">
                  <c:v>1.8920669456917582E-10</c:v>
                </c:pt>
                <c:pt idx="7">
                  <c:v>1.5159589568071806E-10</c:v>
                </c:pt>
                <c:pt idx="8">
                  <c:v>1.8037810454178566E-10</c:v>
                </c:pt>
                <c:pt idx="9">
                  <c:v>1.7144195965702835E-10</c:v>
                </c:pt>
                <c:pt idx="10">
                  <c:v>7.3094700620667944E-11</c:v>
                </c:pt>
                <c:pt idx="11">
                  <c:v>2.1397078036011292E-10</c:v>
                </c:pt>
                <c:pt idx="12">
                  <c:v>4.7908586007398236E-11</c:v>
                </c:pt>
                <c:pt idx="13">
                  <c:v>4.3272195328532708E-10</c:v>
                </c:pt>
                <c:pt idx="14">
                  <c:v>2.2971727331667011E-11</c:v>
                </c:pt>
                <c:pt idx="15">
                  <c:v>1.7809034532708558E-10</c:v>
                </c:pt>
                <c:pt idx="16">
                  <c:v>6.9001782381379986E-11</c:v>
                </c:pt>
                <c:pt idx="17">
                  <c:v>7.1300150176959108E-11</c:v>
                </c:pt>
                <c:pt idx="18">
                  <c:v>3.9693498825452339E-11</c:v>
                </c:pt>
                <c:pt idx="19">
                  <c:v>5.7644335909188845E-10</c:v>
                </c:pt>
                <c:pt idx="20">
                  <c:v>9.6752731598761105E-11</c:v>
                </c:pt>
                <c:pt idx="21">
                  <c:v>3.2008596979488673E-11</c:v>
                </c:pt>
                <c:pt idx="22">
                  <c:v>4.3845129544496286E-11</c:v>
                </c:pt>
                <c:pt idx="23">
                  <c:v>2.2862980645089425E-8</c:v>
                </c:pt>
                <c:pt idx="24">
                  <c:v>4.0117627850170863E-11</c:v>
                </c:pt>
                <c:pt idx="25">
                  <c:v>1.6883502549692746E-11</c:v>
                </c:pt>
                <c:pt idx="26">
                  <c:v>1.1198354542685425E-10</c:v>
                </c:pt>
                <c:pt idx="27">
                  <c:v>7.4681814524661167E-11</c:v>
                </c:pt>
                <c:pt idx="28">
                  <c:v>5.4104092909059676E-11</c:v>
                </c:pt>
                <c:pt idx="29">
                  <c:v>1.6338066324257685E-10</c:v>
                </c:pt>
                <c:pt idx="30">
                  <c:v>3.7865108437510735E-11</c:v>
                </c:pt>
                <c:pt idx="31">
                  <c:v>8.8266305141608257E-11</c:v>
                </c:pt>
                <c:pt idx="32">
                  <c:v>6.5832421644231256E-11</c:v>
                </c:pt>
                <c:pt idx="33">
                  <c:v>1.750475769602514E-11</c:v>
                </c:pt>
                <c:pt idx="34">
                  <c:v>2.2964260110326634E-11</c:v>
                </c:pt>
                <c:pt idx="35">
                  <c:v>1.1737802303646082E-10</c:v>
                </c:pt>
              </c:numCache>
            </c:numRef>
          </c:val>
          <c:extLst>
            <c:ext xmlns:c16="http://schemas.microsoft.com/office/drawing/2014/chart" uri="{C3380CC4-5D6E-409C-BE32-E72D297353CC}">
              <c16:uniqueId val="{00000003-AE73-4F15-9A0D-4DC0B06E72C8}"/>
            </c:ext>
          </c:extLst>
        </c:ser>
        <c:ser>
          <c:idx val="4"/>
          <c:order val="4"/>
          <c:tx>
            <c:strRef>
              <c:f>'Summary and Graphs'!$Z$1</c:f>
              <c:strCache>
                <c:ptCount val="1"/>
                <c:pt idx="0">
                  <c:v>miR-210-3p</c:v>
                </c:pt>
              </c:strCache>
            </c:strRef>
          </c:tx>
          <c:spPr>
            <a:ln w="28575" cap="rnd">
              <a:solidFill>
                <a:schemeClr val="accent5"/>
              </a:solidFill>
              <a:round/>
            </a:ln>
            <a:effectLst/>
          </c:spPr>
          <c:marker>
            <c:symbol val="none"/>
          </c:marker>
          <c:cat>
            <c:numRef>
              <c:f>'Summary and Graphs'!$U$2:$U$37</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'Summary and Graphs'!$Z$2:$Z$37</c:f>
              <c:numCache>
                <c:formatCode>General</c:formatCode>
                <c:ptCount val="36"/>
                <c:pt idx="0">
                  <c:v>1.1522177955001851E-8</c:v>
                </c:pt>
                <c:pt idx="1">
                  <c:v>6.2812889989617354E-8</c:v>
                </c:pt>
                <c:pt idx="2">
                  <c:v>2.779183715137149E-9</c:v>
                </c:pt>
                <c:pt idx="3">
                  <c:v>1.1987154830063225E-9</c:v>
                </c:pt>
                <c:pt idx="4">
                  <c:v>8.5332157564844999E-9</c:v>
                </c:pt>
                <c:pt idx="5">
                  <c:v>2.6115696648968205E-8</c:v>
                </c:pt>
                <c:pt idx="6">
                  <c:v>3.1944760298801575E-9</c:v>
                </c:pt>
                <c:pt idx="7">
                  <c:v>1.0393002071721193E-9</c:v>
                </c:pt>
                <c:pt idx="8">
                  <c:v>3.0116362680379924E-9</c:v>
                </c:pt>
                <c:pt idx="9">
                  <c:v>2.3209921422584015E-9</c:v>
                </c:pt>
                <c:pt idx="10">
                  <c:v>9.9361854044178769E-10</c:v>
                </c:pt>
                <c:pt idx="11">
                  <c:v>2.7012241526465627E-9</c:v>
                </c:pt>
                <c:pt idx="12">
                  <c:v>3.5296888226850297E-10</c:v>
                </c:pt>
                <c:pt idx="13">
                  <c:v>4.2126068998867489E-9</c:v>
                </c:pt>
                <c:pt idx="14">
                  <c:v>1.1898792060054497E-9</c:v>
                </c:pt>
                <c:pt idx="15">
                  <c:v>5.9603195748437615E-10</c:v>
                </c:pt>
                <c:pt idx="16">
                  <c:v>6.6208735183784345E-10</c:v>
                </c:pt>
                <c:pt idx="17">
                  <c:v>1.0766734728054235E-9</c:v>
                </c:pt>
                <c:pt idx="18">
                  <c:v>3.4295339109937602E-10</c:v>
                </c:pt>
                <c:pt idx="19">
                  <c:v>4.9317508390535061E-10</c:v>
                </c:pt>
                <c:pt idx="20">
                  <c:v>8.0476377295450517E-10</c:v>
                </c:pt>
                <c:pt idx="21">
                  <c:v>1.4462518765850178E-10</c:v>
                </c:pt>
                <c:pt idx="22">
                  <c:v>4.4933192842769391E-10</c:v>
                </c:pt>
                <c:pt idx="23">
                  <c:v>7.3221016907151552E-9</c:v>
                </c:pt>
                <c:pt idx="24">
                  <c:v>1.6614711096931611E-10</c:v>
                </c:pt>
                <c:pt idx="25">
                  <c:v>4.5773242137526103E-11</c:v>
                </c:pt>
                <c:pt idx="26">
                  <c:v>5.3476745658809376E-10</c:v>
                </c:pt>
                <c:pt idx="27">
                  <c:v>4.2640619132988439E-10</c:v>
                </c:pt>
                <c:pt idx="28">
                  <c:v>3.6131641489730558E-10</c:v>
                </c:pt>
                <c:pt idx="29">
                  <c:v>2.4754411011656722E-9</c:v>
                </c:pt>
                <c:pt idx="30">
                  <c:v>1.8419547144230389E-10</c:v>
                </c:pt>
                <c:pt idx="31">
                  <c:v>6.7007123551306618E-10</c:v>
                </c:pt>
                <c:pt idx="32">
                  <c:v>5.4522713035962838E-10</c:v>
                </c:pt>
                <c:pt idx="33">
                  <c:v>2.7178087064342607E-10</c:v>
                </c:pt>
                <c:pt idx="34">
                  <c:v>2.0866918580940502E-10</c:v>
                </c:pt>
                <c:pt idx="35">
                  <c:v>5.0317764177648487E-10</c:v>
                </c:pt>
              </c:numCache>
            </c:numRef>
          </c:val>
          <c:extLst>
            <c:ext xmlns:c16="http://schemas.microsoft.com/office/drawing/2014/chart" uri="{C3380CC4-5D6E-409C-BE32-E72D297353CC}">
              <c16:uniqueId val="{00000005-AE73-4F15-9A0D-4DC0B06E72C8}"/>
            </c:ext>
          </c:extLst>
        </c:ser>
        <c:ser>
          <c:idx val="5"/>
          <c:order val="5"/>
          <c:tx>
            <c:strRef>
              <c:f>'Summary and Graphs'!$AA$1</c:f>
              <c:strCache>
                <c:ptCount val="1"/>
                <c:pt idx="0">
                  <c:v>miR-486-5p</c:v>
                </c:pt>
              </c:strCache>
            </c:strRef>
          </c:tx>
          <c:spPr>
            <a:ln w="28575" cap="rnd">
              <a:solidFill>
                <a:schemeClr val="accent6"/>
              </a:solidFill>
              <a:round/>
            </a:ln>
            <a:effectLst/>
          </c:spPr>
          <c:marker>
            <c:symbol val="none"/>
          </c:marker>
          <c:cat>
            <c:numRef>
              <c:f>'Summary and Graphs'!$U$2:$U$37</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'Summary and Graphs'!$AA$2:$AA$37</c:f>
              <c:numCache>
                <c:formatCode>General</c:formatCode>
                <c:ptCount val="36"/>
                <c:pt idx="0">
                  <c:v>2.9756935941786682E-10</c:v>
                </c:pt>
                <c:pt idx="1">
                  <c:v>9.4367219631728354E-10</c:v>
                </c:pt>
                <c:pt idx="2">
                  <c:v>1.9457566422329644E-10</c:v>
                </c:pt>
                <c:pt idx="3">
                  <c:v>6.2877732274731991E-11</c:v>
                </c:pt>
                <c:pt idx="4">
                  <c:v>1.3748367840602526E-10</c:v>
                </c:pt>
                <c:pt idx="5">
                  <c:v>5.6720457214094864E-9</c:v>
                </c:pt>
                <c:pt idx="6">
                  <c:v>1.2908106642218182E-9</c:v>
                </c:pt>
                <c:pt idx="7">
                  <c:v>2.8858793365827783E-10</c:v>
                </c:pt>
                <c:pt idx="8">
                  <c:v>5.6026340092821001E-10</c:v>
                </c:pt>
                <c:pt idx="9">
                  <c:v>5.726708475893156E-10</c:v>
                </c:pt>
                <c:pt idx="10">
                  <c:v>1.5269554275985439E-10</c:v>
                </c:pt>
                <c:pt idx="11">
                  <c:v>2.704844069861211E-10</c:v>
                </c:pt>
                <c:pt idx="12">
                  <c:v>9.6018343057238599E-11</c:v>
                </c:pt>
                <c:pt idx="13">
                  <c:v>2.5095717979814077E-10</c:v>
                </c:pt>
                <c:pt idx="14">
                  <c:v>8.4034829107420836E-11</c:v>
                </c:pt>
                <c:pt idx="15">
                  <c:v>6.3431697342727882E-10</c:v>
                </c:pt>
                <c:pt idx="16">
                  <c:v>1.5823285310431514E-10</c:v>
                </c:pt>
                <c:pt idx="17">
                  <c:v>6.5616317332324414E-11</c:v>
                </c:pt>
                <c:pt idx="18">
                  <c:v>5.8169939849081694E-11</c:v>
                </c:pt>
                <c:pt idx="19">
                  <c:v>1.35275363622489E-7</c:v>
                </c:pt>
                <c:pt idx="20">
                  <c:v>1.2521170157028648E-10</c:v>
                </c:pt>
                <c:pt idx="21">
                  <c:v>7.1737919321486068E-11</c:v>
                </c:pt>
                <c:pt idx="22">
                  <c:v>5.5755758789004253E-11</c:v>
                </c:pt>
                <c:pt idx="23">
                  <c:v>1.9773045789238827E-10</c:v>
                </c:pt>
                <c:pt idx="24">
                  <c:v>5.1018044521777062E-11</c:v>
                </c:pt>
                <c:pt idx="25">
                  <c:v>6.11550908245491E-11</c:v>
                </c:pt>
                <c:pt idx="26">
                  <c:v>7.5086345219950323E-11</c:v>
                </c:pt>
                <c:pt idx="27">
                  <c:v>8.703483093350622E-11</c:v>
                </c:pt>
                <c:pt idx="28">
                  <c:v>4.6931114096748495E-11</c:v>
                </c:pt>
                <c:pt idx="29">
                  <c:v>6.8165382875618259E-11</c:v>
                </c:pt>
                <c:pt idx="30">
                  <c:v>4.5772105803830539E-11</c:v>
                </c:pt>
                <c:pt idx="31">
                  <c:v>5.0610674117862182E-11</c:v>
                </c:pt>
                <c:pt idx="32">
                  <c:v>1.1958748991592757E-10</c:v>
                </c:pt>
                <c:pt idx="33">
                  <c:v>8.4397720864776614E-12</c:v>
                </c:pt>
                <c:pt idx="34">
                  <c:v>5.0944163939779772E-11</c:v>
                </c:pt>
                <c:pt idx="35">
                  <c:v>9.7547627739987422E-11</c:v>
                </c:pt>
              </c:numCache>
            </c:numRef>
          </c:val>
          <c:extLst>
            <c:ext xmlns:c16="http://schemas.microsoft.com/office/drawing/2014/chart" uri="{C3380CC4-5D6E-409C-BE32-E72D297353CC}">
              <c16:uniqueId val="{00000006-AE73-4F15-9A0D-4DC0B06E72C8}"/>
            </c:ext>
          </c:extLst>
        </c:ser>
        <c:dLbls>
          <c:showLegendKey val="0"/>
          <c:showVal val="0"/>
          <c:showCatName val="0"/>
          <c:showSerName val="0"/>
          <c:showPercent val="0"/>
          <c:showBubbleSize val="0"/>
        </c:dLbls>
        <c:axId val="619365728"/>
        <c:axId val="619366056"/>
      </c:radarChart>
      <c:catAx>
        <c:axId val="6193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366056"/>
        <c:crosses val="autoZero"/>
        <c:auto val="1"/>
        <c:lblAlgn val="ctr"/>
        <c:lblOffset val="100"/>
        <c:noMultiLvlLbl val="0"/>
      </c:catAx>
      <c:valAx>
        <c:axId val="619366056"/>
        <c:scaling>
          <c:logBase val="10"/>
          <c:orientation val="minMax"/>
          <c:max val="1.0000000000000004E-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3657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miR-486-5p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6"/>
            </a:solidFill>
            <a:ln>
              <a:noFill/>
            </a:ln>
            <a:effectLst/>
          </c:spPr>
          <c:invertIfNegative val="0"/>
          <c:errBars>
            <c:errBarType val="both"/>
            <c:errValType val="cust"/>
            <c:noEndCap val="0"/>
            <c:plus>
              <c:numRef>
                <c:f>('Summary and Graphs'!$Y$313,'Summary and Graphs'!$Y$322,'Summary and Graphs'!$Y$331,'Summary and Graphs'!$Y$340)</c:f>
                <c:numCache>
                  <c:formatCode>General</c:formatCode>
                  <c:ptCount val="4"/>
                  <c:pt idx="0">
                    <c:v>2.5194397610380291E-20</c:v>
                  </c:pt>
                  <c:pt idx="1">
                    <c:v>4.8335690729980542E-18</c:v>
                  </c:pt>
                  <c:pt idx="2">
                    <c:v>8.1647459063503935E-21</c:v>
                  </c:pt>
                  <c:pt idx="3">
                    <c:v>7.6489458871377359E-20</c:v>
                  </c:pt>
                </c:numCache>
              </c:numRef>
            </c:plus>
            <c:minus>
              <c:numRef>
                <c:f>('Summary and Graphs'!$Y$313,'Summary and Graphs'!$Y$322,'Summary and Graphs'!$Y$331,'Summary and Graphs'!$Y$340)</c:f>
                <c:numCache>
                  <c:formatCode>General</c:formatCode>
                  <c:ptCount val="4"/>
                  <c:pt idx="0">
                    <c:v>2.5194397610380291E-20</c:v>
                  </c:pt>
                  <c:pt idx="1">
                    <c:v>4.8335690729980542E-18</c:v>
                  </c:pt>
                  <c:pt idx="2">
                    <c:v>8.1647459063503935E-21</c:v>
                  </c:pt>
                  <c:pt idx="3">
                    <c:v>7.6489458871377359E-20</c:v>
                  </c:pt>
                </c:numCache>
              </c:numRef>
            </c:minus>
            <c:spPr>
              <a:noFill/>
              <a:ln w="9525" cap="flat" cmpd="sng" algn="ctr">
                <a:solidFill>
                  <a:schemeClr val="tx1">
                    <a:lumMod val="65000"/>
                    <a:lumOff val="35000"/>
                  </a:schemeClr>
                </a:solidFill>
                <a:round/>
              </a:ln>
              <a:effectLst/>
            </c:spPr>
          </c:errBars>
          <c:val>
            <c:numRef>
              <c:f>('Summary and Graphs'!$W$313,'Summary and Graphs'!$W$322,'Summary and Graphs'!$W$331,'Summary and Graphs'!$W$340)</c:f>
              <c:numCache>
                <c:formatCode>General</c:formatCode>
                <c:ptCount val="4"/>
                <c:pt idx="0">
                  <c:v>5.5660800423491624E-20</c:v>
                </c:pt>
                <c:pt idx="1">
                  <c:v>4.8527143255255731E-18</c:v>
                </c:pt>
                <c:pt idx="2">
                  <c:v>1.4094823950395412E-20</c:v>
                </c:pt>
                <c:pt idx="3">
                  <c:v>1.5856967519452062E-19</c:v>
                </c:pt>
              </c:numCache>
            </c:numRef>
          </c:val>
          <c:extLst>
            <c:ext xmlns:c16="http://schemas.microsoft.com/office/drawing/2014/chart" uri="{C3380CC4-5D6E-409C-BE32-E72D297353CC}">
              <c16:uniqueId val="{00000000-726A-4D12-85BD-438F16CF91C5}"/>
            </c:ext>
          </c:extLst>
        </c:ser>
        <c:ser>
          <c:idx val="1"/>
          <c:order val="1"/>
          <c:spPr>
            <a:solidFill>
              <a:srgbClr val="304A1E"/>
            </a:solidFill>
            <a:ln>
              <a:noFill/>
            </a:ln>
            <a:effectLst/>
          </c:spPr>
          <c:invertIfNegative val="0"/>
          <c:errBars>
            <c:errBarType val="both"/>
            <c:errValType val="cust"/>
            <c:noEndCap val="0"/>
            <c:plus>
              <c:numRef>
                <c:f>('Summary and Graphs'!$Y$316,'Summary and Graphs'!$Y$325,'Summary and Graphs'!$Y$334,'Summary and Graphs'!$Y$343)</c:f>
                <c:numCache>
                  <c:formatCode>General</c:formatCode>
                  <c:ptCount val="4"/>
                  <c:pt idx="0">
                    <c:v>1.7095065160930716E-20</c:v>
                  </c:pt>
                  <c:pt idx="1">
                    <c:v>6.2737160818097904E-21</c:v>
                  </c:pt>
                  <c:pt idx="2">
                    <c:v>1.4384930716353421E-20</c:v>
                  </c:pt>
                  <c:pt idx="3">
                    <c:v>1.6995818481005986E-20</c:v>
                  </c:pt>
                </c:numCache>
              </c:numRef>
            </c:plus>
            <c:minus>
              <c:numRef>
                <c:f>('Summary and Graphs'!$Y$316,'Summary and Graphs'!$Y$325,'Summary and Graphs'!$Y$334,'Summary and Graphs'!$Y$343)</c:f>
                <c:numCache>
                  <c:formatCode>General</c:formatCode>
                  <c:ptCount val="4"/>
                  <c:pt idx="0">
                    <c:v>1.7095065160930716E-20</c:v>
                  </c:pt>
                  <c:pt idx="1">
                    <c:v>6.2737160818097904E-21</c:v>
                  </c:pt>
                  <c:pt idx="2">
                    <c:v>1.4384930716353421E-20</c:v>
                  </c:pt>
                  <c:pt idx="3">
                    <c:v>1.6995818481005986E-20</c:v>
                  </c:pt>
                </c:numCache>
              </c:numRef>
            </c:minus>
            <c:spPr>
              <a:noFill/>
              <a:ln w="9525" cap="flat" cmpd="sng" algn="ctr">
                <a:solidFill>
                  <a:schemeClr val="tx1">
                    <a:lumMod val="65000"/>
                    <a:lumOff val="35000"/>
                  </a:schemeClr>
                </a:solidFill>
                <a:round/>
              </a:ln>
              <a:effectLst/>
            </c:spPr>
          </c:errBars>
          <c:val>
            <c:numRef>
              <c:f>('Summary and Graphs'!$W$316,'Summary and Graphs'!$W$325,'Summary and Graphs'!$W$334,'Summary and Graphs'!$W$343)</c:f>
              <c:numCache>
                <c:formatCode>General</c:formatCode>
                <c:ptCount val="4"/>
                <c:pt idx="0">
                  <c:v>3.7686235707934673E-20</c:v>
                </c:pt>
                <c:pt idx="1">
                  <c:v>1.4991583282127645E-20</c:v>
                </c:pt>
                <c:pt idx="2">
                  <c:v>2.2770519738054074E-20</c:v>
                </c:pt>
                <c:pt idx="3">
                  <c:v>5.3057975070954235E-20</c:v>
                </c:pt>
              </c:numCache>
            </c:numRef>
          </c:val>
          <c:extLst>
            <c:ext xmlns:c16="http://schemas.microsoft.com/office/drawing/2014/chart" uri="{C3380CC4-5D6E-409C-BE32-E72D297353CC}">
              <c16:uniqueId val="{00000001-726A-4D12-85BD-438F16CF91C5}"/>
            </c:ext>
          </c:extLst>
        </c:ser>
        <c:ser>
          <c:idx val="2"/>
          <c:order val="2"/>
          <c:spPr>
            <a:solidFill>
              <a:schemeClr val="tx1"/>
            </a:solidFill>
            <a:ln>
              <a:noFill/>
            </a:ln>
            <a:effectLst/>
          </c:spPr>
          <c:invertIfNegative val="0"/>
          <c:errBars>
            <c:errBarType val="both"/>
            <c:errValType val="cust"/>
            <c:noEndCap val="0"/>
            <c:plus>
              <c:numRef>
                <c:f>('Summary and Graphs'!$Y$319,'Summary and Graphs'!$Y$328,'Summary and Graphs'!$Y$337,'Summary and Graphs'!$Y$346)</c:f>
                <c:numCache>
                  <c:formatCode>General</c:formatCode>
                  <c:ptCount val="4"/>
                  <c:pt idx="0">
                    <c:v>4.6366114387641862E-20</c:v>
                  </c:pt>
                  <c:pt idx="1">
                    <c:v>3.5241838935295395E-20</c:v>
                  </c:pt>
                  <c:pt idx="2">
                    <c:v>5.2249034769466192E-21</c:v>
                  </c:pt>
                  <c:pt idx="3">
                    <c:v>1.5530636772252735E-19</c:v>
                  </c:pt>
                </c:numCache>
              </c:numRef>
            </c:plus>
            <c:minus>
              <c:numRef>
                <c:f>('Summary and Graphs'!$Y$281,'Summary and Graphs'!$Y$290,'Summary and Graphs'!$Y$299,'Summary and Graphs'!$Y$308,'Summary and Graphs'!$Y$319,'Summary and Graphs'!$Y$328,'Summary and Graphs'!$Y$337,'Summary and Graphs'!$Y$346)</c:f>
                <c:numCache>
                  <c:formatCode>General</c:formatCode>
                  <c:ptCount val="8"/>
                  <c:pt idx="0">
                    <c:v>1.3845404312402898E-19</c:v>
                  </c:pt>
                  <c:pt idx="1">
                    <c:v>1.648112066058413E-20</c:v>
                  </c:pt>
                  <c:pt idx="2">
                    <c:v>5.0672341432956627E-21</c:v>
                  </c:pt>
                  <c:pt idx="3">
                    <c:v>6.0632677707912067E-20</c:v>
                  </c:pt>
                  <c:pt idx="4">
                    <c:v>4.6366114387641862E-20</c:v>
                  </c:pt>
                  <c:pt idx="5">
                    <c:v>3.5241838935295395E-20</c:v>
                  </c:pt>
                  <c:pt idx="6">
                    <c:v>5.2249034769466192E-21</c:v>
                  </c:pt>
                  <c:pt idx="7">
                    <c:v>1.5530636772252735E-19</c:v>
                  </c:pt>
                </c:numCache>
              </c:numRef>
            </c:minus>
            <c:spPr>
              <a:noFill/>
              <a:ln w="9525" cap="flat" cmpd="sng" algn="ctr">
                <a:solidFill>
                  <a:schemeClr val="tx1">
                    <a:lumMod val="65000"/>
                    <a:lumOff val="35000"/>
                  </a:schemeClr>
                </a:solidFill>
                <a:round/>
              </a:ln>
              <a:effectLst/>
            </c:spPr>
          </c:errBars>
          <c:val>
            <c:numRef>
              <c:f>('Summary and Graphs'!$W$319,'Summary and Graphs'!$W$328,'Summary and Graphs'!$W$337,'Summary and Graphs'!$W$346)</c:f>
              <c:numCache>
                <c:formatCode>General</c:formatCode>
                <c:ptCount val="4"/>
                <c:pt idx="0">
                  <c:v>1.17705312823428E-19</c:v>
                </c:pt>
                <c:pt idx="1">
                  <c:v>3.6511367752246951E-20</c:v>
                </c:pt>
                <c:pt idx="2">
                  <c:v>1.3136531224443983E-20</c:v>
                </c:pt>
                <c:pt idx="3">
                  <c:v>2.032082888343279E-19</c:v>
                </c:pt>
              </c:numCache>
            </c:numRef>
          </c:val>
          <c:extLst>
            <c:ext xmlns:c16="http://schemas.microsoft.com/office/drawing/2014/chart" uri="{C3380CC4-5D6E-409C-BE32-E72D297353CC}">
              <c16:uniqueId val="{00000002-726A-4D12-85BD-438F16CF91C5}"/>
            </c:ext>
          </c:extLst>
        </c:ser>
        <c:dLbls>
          <c:showLegendKey val="0"/>
          <c:showVal val="0"/>
          <c:showCatName val="0"/>
          <c:showSerName val="0"/>
          <c:showPercent val="0"/>
          <c:showBubbleSize val="0"/>
        </c:dLbls>
        <c:gapWidth val="219"/>
        <c:overlap val="-27"/>
        <c:axId val="753310856"/>
        <c:axId val="753306920"/>
      </c:barChart>
      <c:catAx>
        <c:axId val="753310856"/>
        <c:scaling>
          <c:orientation val="minMax"/>
        </c:scaling>
        <c:delete val="1"/>
        <c:axPos val="b"/>
        <c:majorTickMark val="none"/>
        <c:minorTickMark val="none"/>
        <c:tickLblPos val="nextTo"/>
        <c:crossAx val="753306920"/>
        <c:crosses val="autoZero"/>
        <c:auto val="1"/>
        <c:lblAlgn val="ctr"/>
        <c:lblOffset val="100"/>
        <c:noMultiLvlLbl val="0"/>
      </c:catAx>
      <c:valAx>
        <c:axId val="753306920"/>
        <c:scaling>
          <c:orientation val="minMax"/>
          <c:max val="1.2000000000000011E-18"/>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3310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70C0"/>
            </a:solidFill>
            <a:ln>
              <a:noFill/>
            </a:ln>
            <a:effectLst/>
          </c:spPr>
          <c:invertIfNegative val="0"/>
          <c:errBars>
            <c:errBarType val="both"/>
            <c:errValType val="cust"/>
            <c:noEndCap val="0"/>
            <c:plus>
              <c:numRef>
                <c:f>('Summary and Graphs'!$Y$123,'Summary and Graphs'!$Y$132,'Summary and Graphs'!$Y$141,'Summary and Graphs'!$Y$150)</c:f>
                <c:numCache>
                  <c:formatCode>General</c:formatCode>
                  <c:ptCount val="4"/>
                  <c:pt idx="0">
                    <c:v>1.6377799608860845E-20</c:v>
                  </c:pt>
                  <c:pt idx="1">
                    <c:v>2.0854986045096015E-21</c:v>
                  </c:pt>
                  <c:pt idx="2">
                    <c:v>9.156061390221913E-21</c:v>
                  </c:pt>
                  <c:pt idx="3">
                    <c:v>6.7919526465326176E-20</c:v>
                  </c:pt>
                </c:numCache>
              </c:numRef>
            </c:plus>
            <c:minus>
              <c:numRef>
                <c:f>('Summary and Graphs'!$Y$123,'Summary and Graphs'!$Y$132,'Summary and Graphs'!$Y$141,'Summary and Graphs'!$Y$150)</c:f>
                <c:numCache>
                  <c:formatCode>General</c:formatCode>
                  <c:ptCount val="4"/>
                  <c:pt idx="0">
                    <c:v>1.6377799608860845E-20</c:v>
                  </c:pt>
                  <c:pt idx="1">
                    <c:v>2.0854986045096015E-21</c:v>
                  </c:pt>
                  <c:pt idx="2">
                    <c:v>9.156061390221913E-21</c:v>
                  </c:pt>
                  <c:pt idx="3">
                    <c:v>6.7919526465326176E-20</c:v>
                  </c:pt>
                </c:numCache>
              </c:numRef>
            </c:minus>
            <c:spPr>
              <a:noFill/>
              <a:ln w="9525" cap="flat" cmpd="sng" algn="ctr">
                <a:solidFill>
                  <a:schemeClr val="tx1">
                    <a:lumMod val="65000"/>
                    <a:lumOff val="35000"/>
                  </a:schemeClr>
                </a:solidFill>
                <a:round/>
              </a:ln>
              <a:effectLst/>
            </c:spPr>
          </c:errBars>
          <c:val>
            <c:numRef>
              <c:f>('Summary and Graphs'!$W$123,'Summary and Graphs'!$W$132,'Summary and Graphs'!$W$141,'Summary and Graphs'!$W$150)</c:f>
              <c:numCache>
                <c:formatCode>General</c:formatCode>
                <c:ptCount val="4"/>
                <c:pt idx="0">
                  <c:v>3.6284268072806016E-20</c:v>
                </c:pt>
                <c:pt idx="1">
                  <c:v>8.0646521139483438E-21</c:v>
                </c:pt>
                <c:pt idx="2">
                  <c:v>1.0155779509161686E-20</c:v>
                </c:pt>
                <c:pt idx="3">
                  <c:v>1.8896634674418763E-19</c:v>
                </c:pt>
              </c:numCache>
            </c:numRef>
          </c:val>
          <c:extLst>
            <c:ext xmlns:c16="http://schemas.microsoft.com/office/drawing/2014/chart" uri="{C3380CC4-5D6E-409C-BE32-E72D297353CC}">
              <c16:uniqueId val="{00000000-D5FA-4FED-AE55-93AF3531FB54}"/>
            </c:ext>
          </c:extLst>
        </c:ser>
        <c:ser>
          <c:idx val="1"/>
          <c:order val="1"/>
          <c:spPr>
            <a:solidFill>
              <a:srgbClr val="00487E"/>
            </a:solidFill>
            <a:ln>
              <a:noFill/>
            </a:ln>
            <a:effectLst/>
          </c:spPr>
          <c:invertIfNegative val="0"/>
          <c:errBars>
            <c:errBarType val="both"/>
            <c:errValType val="cust"/>
            <c:noEndCap val="0"/>
            <c:plus>
              <c:numRef>
                <c:f>('Summary and Graphs'!$Y$126,'Summary and Graphs'!$Y$135,'Summary and Graphs'!$Y$144,'Summary and Graphs'!$Y$153)</c:f>
                <c:numCache>
                  <c:formatCode>General</c:formatCode>
                  <c:ptCount val="4"/>
                  <c:pt idx="0">
                    <c:v>4.8310101886324025E-20</c:v>
                  </c:pt>
                  <c:pt idx="1">
                    <c:v>5.925874307192028E-22</c:v>
                  </c:pt>
                  <c:pt idx="2">
                    <c:v>3.6552032728941914E-21</c:v>
                  </c:pt>
                  <c:pt idx="3">
                    <c:v>4.0784276466512665E-21</c:v>
                  </c:pt>
                </c:numCache>
              </c:numRef>
            </c:plus>
            <c:minus>
              <c:numRef>
                <c:f>('Summary and Graphs'!$Y$126,'Summary and Graphs'!$Y$135,'Summary and Graphs'!$Y$144,'Summary and Graphs'!$Y$153)</c:f>
                <c:numCache>
                  <c:formatCode>General</c:formatCode>
                  <c:ptCount val="4"/>
                  <c:pt idx="0">
                    <c:v>4.8310101886324025E-20</c:v>
                  </c:pt>
                  <c:pt idx="1">
                    <c:v>5.925874307192028E-22</c:v>
                  </c:pt>
                  <c:pt idx="2">
                    <c:v>3.6552032728941914E-21</c:v>
                  </c:pt>
                  <c:pt idx="3">
                    <c:v>4.0784276466512665E-21</c:v>
                  </c:pt>
                </c:numCache>
              </c:numRef>
            </c:minus>
            <c:spPr>
              <a:noFill/>
              <a:ln w="9525" cap="flat" cmpd="sng" algn="ctr">
                <a:solidFill>
                  <a:schemeClr val="tx1">
                    <a:lumMod val="65000"/>
                    <a:lumOff val="35000"/>
                  </a:schemeClr>
                </a:solidFill>
                <a:round/>
              </a:ln>
              <a:effectLst/>
            </c:spPr>
          </c:errBars>
          <c:val>
            <c:numRef>
              <c:f>('Summary and Graphs'!$W$126,'Summary and Graphs'!$W$135,'Summary and Graphs'!$W$144,'Summary and Graphs'!$W$153)</c:f>
              <c:numCache>
                <c:formatCode>General</c:formatCode>
                <c:ptCount val="4"/>
                <c:pt idx="0">
                  <c:v>6.5948626366248644E-20</c:v>
                </c:pt>
                <c:pt idx="1">
                  <c:v>1.4613650740533603E-21</c:v>
                </c:pt>
                <c:pt idx="2">
                  <c:v>3.6552032728941914E-21</c:v>
                </c:pt>
                <c:pt idx="3">
                  <c:v>1.3369358851374538E-20</c:v>
                </c:pt>
              </c:numCache>
            </c:numRef>
          </c:val>
          <c:extLst>
            <c:ext xmlns:c16="http://schemas.microsoft.com/office/drawing/2014/chart" uri="{C3380CC4-5D6E-409C-BE32-E72D297353CC}">
              <c16:uniqueId val="{00000001-D5FA-4FED-AE55-93AF3531FB54}"/>
            </c:ext>
          </c:extLst>
        </c:ser>
        <c:ser>
          <c:idx val="2"/>
          <c:order val="2"/>
          <c:spPr>
            <a:solidFill>
              <a:schemeClr val="tx1"/>
            </a:solidFill>
            <a:ln>
              <a:noFill/>
            </a:ln>
            <a:effectLst/>
          </c:spPr>
          <c:invertIfNegative val="0"/>
          <c:errBars>
            <c:errBarType val="both"/>
            <c:errValType val="cust"/>
            <c:noEndCap val="0"/>
            <c:plus>
              <c:numRef>
                <c:f>('Summary and Graphs'!$Y$129,'Summary and Graphs'!$Y$138,'Summary and Graphs'!$Y$147,'Summary and Graphs'!$Y$156)</c:f>
                <c:numCache>
                  <c:formatCode>General</c:formatCode>
                  <c:ptCount val="4"/>
                  <c:pt idx="0">
                    <c:v>1.7055950300973917E-20</c:v>
                  </c:pt>
                  <c:pt idx="1">
                    <c:v>4.9730474606469815E-22</c:v>
                  </c:pt>
                  <c:pt idx="2">
                    <c:v>1.2409637500199786E-21</c:v>
                  </c:pt>
                  <c:pt idx="3">
                    <c:v>1.9676996569310916E-21</c:v>
                  </c:pt>
                </c:numCache>
              </c:numRef>
            </c:plus>
            <c:minus>
              <c:numRef>
                <c:f>('Summary and Graphs'!$Y$129,'Summary and Graphs'!$Y$138,'Summary and Graphs'!$Y$147,'Summary and Graphs'!$Y$156)</c:f>
                <c:numCache>
                  <c:formatCode>General</c:formatCode>
                  <c:ptCount val="4"/>
                  <c:pt idx="0">
                    <c:v>1.7055950300973917E-20</c:v>
                  </c:pt>
                  <c:pt idx="1">
                    <c:v>4.9730474606469815E-22</c:v>
                  </c:pt>
                  <c:pt idx="2">
                    <c:v>1.2409637500199786E-21</c:v>
                  </c:pt>
                  <c:pt idx="3">
                    <c:v>1.9676996569310916E-21</c:v>
                  </c:pt>
                </c:numCache>
              </c:numRef>
            </c:minus>
            <c:spPr>
              <a:noFill/>
              <a:ln w="9525" cap="flat" cmpd="sng" algn="ctr">
                <a:solidFill>
                  <a:schemeClr val="tx1">
                    <a:lumMod val="65000"/>
                    <a:lumOff val="35000"/>
                  </a:schemeClr>
                </a:solidFill>
                <a:round/>
              </a:ln>
              <a:effectLst/>
            </c:spPr>
          </c:errBars>
          <c:val>
            <c:numRef>
              <c:f>('Summary and Graphs'!$W$129,'Summary and Graphs'!$W$138,'Summary and Graphs'!$W$147,'Summary and Graphs'!$W$156)</c:f>
              <c:numCache>
                <c:formatCode>General</c:formatCode>
                <c:ptCount val="4"/>
                <c:pt idx="0">
                  <c:v>3.2812940532791305E-20</c:v>
                </c:pt>
                <c:pt idx="1">
                  <c:v>8.0617302599121981E-22</c:v>
                </c:pt>
                <c:pt idx="2">
                  <c:v>2.3355191824227644E-21</c:v>
                </c:pt>
                <c:pt idx="3">
                  <c:v>8.5358962542145447E-21</c:v>
                </c:pt>
              </c:numCache>
            </c:numRef>
          </c:val>
          <c:extLst>
            <c:ext xmlns:c16="http://schemas.microsoft.com/office/drawing/2014/chart" uri="{C3380CC4-5D6E-409C-BE32-E72D297353CC}">
              <c16:uniqueId val="{00000002-D5FA-4FED-AE55-93AF3531FB54}"/>
            </c:ext>
          </c:extLst>
        </c:ser>
        <c:dLbls>
          <c:showLegendKey val="0"/>
          <c:showVal val="0"/>
          <c:showCatName val="0"/>
          <c:showSerName val="0"/>
          <c:showPercent val="0"/>
          <c:showBubbleSize val="0"/>
        </c:dLbls>
        <c:gapWidth val="219"/>
        <c:overlap val="-27"/>
        <c:axId val="753310856"/>
        <c:axId val="753306920"/>
      </c:barChart>
      <c:catAx>
        <c:axId val="753310856"/>
        <c:scaling>
          <c:orientation val="minMax"/>
        </c:scaling>
        <c:delete val="1"/>
        <c:axPos val="b"/>
        <c:majorTickMark val="none"/>
        <c:minorTickMark val="none"/>
        <c:tickLblPos val="nextTo"/>
        <c:crossAx val="753306920"/>
        <c:crosses val="autoZero"/>
        <c:auto val="1"/>
        <c:lblAlgn val="ctr"/>
        <c:lblOffset val="100"/>
        <c:noMultiLvlLbl val="0"/>
      </c:catAx>
      <c:valAx>
        <c:axId val="753306920"/>
        <c:scaling>
          <c:orientation val="minMax"/>
          <c:max val="2.0000000000002021E-2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3310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70C0"/>
            </a:solidFill>
            <a:ln>
              <a:noFill/>
            </a:ln>
            <a:effectLst/>
          </c:spPr>
          <c:invertIfNegative val="0"/>
          <c:errBars>
            <c:errBarType val="both"/>
            <c:errValType val="cust"/>
            <c:noEndCap val="0"/>
            <c:plus>
              <c:numRef>
                <c:f>('Summary and Graphs'!$Y$123,'Summary and Graphs'!$Y$132,'Summary and Graphs'!$Y$141,'Summary and Graphs'!$Y$150)</c:f>
                <c:numCache>
                  <c:formatCode>General</c:formatCode>
                  <c:ptCount val="4"/>
                  <c:pt idx="0">
                    <c:v>1.6377799608860845E-20</c:v>
                  </c:pt>
                  <c:pt idx="1">
                    <c:v>2.0854986045096015E-21</c:v>
                  </c:pt>
                  <c:pt idx="2">
                    <c:v>9.156061390221913E-21</c:v>
                  </c:pt>
                  <c:pt idx="3">
                    <c:v>6.7919526465326176E-20</c:v>
                  </c:pt>
                </c:numCache>
              </c:numRef>
            </c:plus>
            <c:minus>
              <c:numRef>
                <c:f>('Summary and Graphs'!$Y$123,'Summary and Graphs'!$Y$132,'Summary and Graphs'!$Y$141,'Summary and Graphs'!$Y$150)</c:f>
                <c:numCache>
                  <c:formatCode>General</c:formatCode>
                  <c:ptCount val="4"/>
                  <c:pt idx="0">
                    <c:v>1.6377799608860845E-20</c:v>
                  </c:pt>
                  <c:pt idx="1">
                    <c:v>2.0854986045096015E-21</c:v>
                  </c:pt>
                  <c:pt idx="2">
                    <c:v>9.156061390221913E-21</c:v>
                  </c:pt>
                  <c:pt idx="3">
                    <c:v>6.7919526465326176E-20</c:v>
                  </c:pt>
                </c:numCache>
              </c:numRef>
            </c:minus>
            <c:spPr>
              <a:noFill/>
              <a:ln w="9525" cap="flat" cmpd="sng" algn="ctr">
                <a:solidFill>
                  <a:schemeClr val="tx1">
                    <a:lumMod val="65000"/>
                    <a:lumOff val="35000"/>
                  </a:schemeClr>
                </a:solidFill>
                <a:round/>
              </a:ln>
              <a:effectLst/>
            </c:spPr>
          </c:errBars>
          <c:val>
            <c:numRef>
              <c:f>('Summary and Graphs'!$W$123,'Summary and Graphs'!$W$132,'Summary and Graphs'!$W$141,'Summary and Graphs'!$W$150)</c:f>
              <c:numCache>
                <c:formatCode>General</c:formatCode>
                <c:ptCount val="4"/>
                <c:pt idx="0">
                  <c:v>3.6284268072806016E-20</c:v>
                </c:pt>
                <c:pt idx="1">
                  <c:v>8.0646521139483438E-21</c:v>
                </c:pt>
                <c:pt idx="2">
                  <c:v>1.0155779509161686E-20</c:v>
                </c:pt>
                <c:pt idx="3">
                  <c:v>1.8896634674418763E-19</c:v>
                </c:pt>
              </c:numCache>
            </c:numRef>
          </c:val>
          <c:extLst>
            <c:ext xmlns:c16="http://schemas.microsoft.com/office/drawing/2014/chart" uri="{C3380CC4-5D6E-409C-BE32-E72D297353CC}">
              <c16:uniqueId val="{00000000-1AA3-4329-AC1B-E00B56B95533}"/>
            </c:ext>
          </c:extLst>
        </c:ser>
        <c:ser>
          <c:idx val="1"/>
          <c:order val="1"/>
          <c:spPr>
            <a:solidFill>
              <a:srgbClr val="00487E"/>
            </a:solidFill>
            <a:ln>
              <a:noFill/>
            </a:ln>
            <a:effectLst/>
          </c:spPr>
          <c:invertIfNegative val="0"/>
          <c:errBars>
            <c:errBarType val="both"/>
            <c:errValType val="cust"/>
            <c:noEndCap val="0"/>
            <c:plus>
              <c:numRef>
                <c:f>('Summary and Graphs'!$Y$126,'Summary and Graphs'!$Y$135,'Summary and Graphs'!$Y$144,'Summary and Graphs'!$Y$153)</c:f>
                <c:numCache>
                  <c:formatCode>General</c:formatCode>
                  <c:ptCount val="4"/>
                  <c:pt idx="0">
                    <c:v>4.8310101886324025E-20</c:v>
                  </c:pt>
                  <c:pt idx="1">
                    <c:v>5.925874307192028E-22</c:v>
                  </c:pt>
                  <c:pt idx="2">
                    <c:v>3.6552032728941914E-21</c:v>
                  </c:pt>
                  <c:pt idx="3">
                    <c:v>4.0784276466512665E-21</c:v>
                  </c:pt>
                </c:numCache>
              </c:numRef>
            </c:plus>
            <c:minus>
              <c:numRef>
                <c:f>('Summary and Graphs'!$Y$126,'Summary and Graphs'!$Y$135,'Summary and Graphs'!$Y$144,'Summary and Graphs'!$Y$153)</c:f>
                <c:numCache>
                  <c:formatCode>General</c:formatCode>
                  <c:ptCount val="4"/>
                  <c:pt idx="0">
                    <c:v>4.8310101886324025E-20</c:v>
                  </c:pt>
                  <c:pt idx="1">
                    <c:v>5.925874307192028E-22</c:v>
                  </c:pt>
                  <c:pt idx="2">
                    <c:v>3.6552032728941914E-21</c:v>
                  </c:pt>
                  <c:pt idx="3">
                    <c:v>4.0784276466512665E-21</c:v>
                  </c:pt>
                </c:numCache>
              </c:numRef>
            </c:minus>
            <c:spPr>
              <a:noFill/>
              <a:ln w="9525" cap="flat" cmpd="sng" algn="ctr">
                <a:solidFill>
                  <a:schemeClr val="tx1">
                    <a:lumMod val="65000"/>
                    <a:lumOff val="35000"/>
                  </a:schemeClr>
                </a:solidFill>
                <a:round/>
              </a:ln>
              <a:effectLst/>
            </c:spPr>
          </c:errBars>
          <c:val>
            <c:numRef>
              <c:f>('Summary and Graphs'!$W$126,'Summary and Graphs'!$W$135,'Summary and Graphs'!$W$144,'Summary and Graphs'!$W$153)</c:f>
              <c:numCache>
                <c:formatCode>General</c:formatCode>
                <c:ptCount val="4"/>
                <c:pt idx="0">
                  <c:v>6.5948626366248644E-20</c:v>
                </c:pt>
                <c:pt idx="1">
                  <c:v>1.4613650740533603E-21</c:v>
                </c:pt>
                <c:pt idx="2">
                  <c:v>3.6552032728941914E-21</c:v>
                </c:pt>
                <c:pt idx="3">
                  <c:v>1.3369358851374538E-20</c:v>
                </c:pt>
              </c:numCache>
            </c:numRef>
          </c:val>
          <c:extLst>
            <c:ext xmlns:c16="http://schemas.microsoft.com/office/drawing/2014/chart" uri="{C3380CC4-5D6E-409C-BE32-E72D297353CC}">
              <c16:uniqueId val="{00000001-1AA3-4329-AC1B-E00B56B95533}"/>
            </c:ext>
          </c:extLst>
        </c:ser>
        <c:ser>
          <c:idx val="2"/>
          <c:order val="2"/>
          <c:spPr>
            <a:solidFill>
              <a:schemeClr val="tx1"/>
            </a:solidFill>
            <a:ln>
              <a:noFill/>
            </a:ln>
            <a:effectLst/>
          </c:spPr>
          <c:invertIfNegative val="0"/>
          <c:errBars>
            <c:errBarType val="both"/>
            <c:errValType val="cust"/>
            <c:noEndCap val="0"/>
            <c:plus>
              <c:numRef>
                <c:f>('Summary and Graphs'!$Y$129,'Summary and Graphs'!$Y$138,'Summary and Graphs'!$Y$147,'Summary and Graphs'!$Y$156)</c:f>
                <c:numCache>
                  <c:formatCode>General</c:formatCode>
                  <c:ptCount val="4"/>
                  <c:pt idx="0">
                    <c:v>1.7055950300973917E-20</c:v>
                  </c:pt>
                  <c:pt idx="1">
                    <c:v>4.9730474606469815E-22</c:v>
                  </c:pt>
                  <c:pt idx="2">
                    <c:v>1.2409637500199786E-21</c:v>
                  </c:pt>
                  <c:pt idx="3">
                    <c:v>1.9676996569310916E-21</c:v>
                  </c:pt>
                </c:numCache>
              </c:numRef>
            </c:plus>
            <c:minus>
              <c:numRef>
                <c:f>('Summary and Graphs'!$Y$129,'Summary and Graphs'!$Y$138,'Summary and Graphs'!$Y$147,'Summary and Graphs'!$Y$156)</c:f>
                <c:numCache>
                  <c:formatCode>General</c:formatCode>
                  <c:ptCount val="4"/>
                  <c:pt idx="0">
                    <c:v>1.7055950300973917E-20</c:v>
                  </c:pt>
                  <c:pt idx="1">
                    <c:v>4.9730474606469815E-22</c:v>
                  </c:pt>
                  <c:pt idx="2">
                    <c:v>1.2409637500199786E-21</c:v>
                  </c:pt>
                  <c:pt idx="3">
                    <c:v>1.9676996569310916E-21</c:v>
                  </c:pt>
                </c:numCache>
              </c:numRef>
            </c:minus>
            <c:spPr>
              <a:noFill/>
              <a:ln w="9525" cap="flat" cmpd="sng" algn="ctr">
                <a:solidFill>
                  <a:schemeClr val="tx1">
                    <a:lumMod val="65000"/>
                    <a:lumOff val="35000"/>
                  </a:schemeClr>
                </a:solidFill>
                <a:round/>
              </a:ln>
              <a:effectLst/>
            </c:spPr>
          </c:errBars>
          <c:val>
            <c:numRef>
              <c:f>('Summary and Graphs'!$W$129,'Summary and Graphs'!$W$138,'Summary and Graphs'!$W$147,'Summary and Graphs'!$W$156)</c:f>
              <c:numCache>
                <c:formatCode>General</c:formatCode>
                <c:ptCount val="4"/>
                <c:pt idx="0">
                  <c:v>3.2812940532791305E-20</c:v>
                </c:pt>
                <c:pt idx="1">
                  <c:v>8.0617302599121981E-22</c:v>
                </c:pt>
                <c:pt idx="2">
                  <c:v>2.3355191824227644E-21</c:v>
                </c:pt>
                <c:pt idx="3">
                  <c:v>8.5358962542145447E-21</c:v>
                </c:pt>
              </c:numCache>
            </c:numRef>
          </c:val>
          <c:extLst>
            <c:ext xmlns:c16="http://schemas.microsoft.com/office/drawing/2014/chart" uri="{C3380CC4-5D6E-409C-BE32-E72D297353CC}">
              <c16:uniqueId val="{00000002-1AA3-4329-AC1B-E00B56B95533}"/>
            </c:ext>
          </c:extLst>
        </c:ser>
        <c:dLbls>
          <c:showLegendKey val="0"/>
          <c:showVal val="0"/>
          <c:showCatName val="0"/>
          <c:showSerName val="0"/>
          <c:showPercent val="0"/>
          <c:showBubbleSize val="0"/>
        </c:dLbls>
        <c:gapWidth val="219"/>
        <c:overlap val="-27"/>
        <c:axId val="753310856"/>
        <c:axId val="753306920"/>
      </c:barChart>
      <c:catAx>
        <c:axId val="753310856"/>
        <c:scaling>
          <c:orientation val="minMax"/>
        </c:scaling>
        <c:delete val="1"/>
        <c:axPos val="b"/>
        <c:majorTickMark val="none"/>
        <c:minorTickMark val="none"/>
        <c:tickLblPos val="nextTo"/>
        <c:crossAx val="753306920"/>
        <c:crosses val="autoZero"/>
        <c:auto val="1"/>
        <c:lblAlgn val="ctr"/>
        <c:lblOffset val="100"/>
        <c:noMultiLvlLbl val="0"/>
      </c:catAx>
      <c:valAx>
        <c:axId val="753306920"/>
        <c:scaling>
          <c:orientation val="minMax"/>
          <c:min val="3.0000000000000033E-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3310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2"/>
            </a:solidFill>
            <a:ln>
              <a:noFill/>
            </a:ln>
            <a:effectLst/>
          </c:spPr>
          <c:invertIfNegative val="0"/>
          <c:errBars>
            <c:errBarType val="both"/>
            <c:errValType val="cust"/>
            <c:noEndCap val="0"/>
            <c:plus>
              <c:numRef>
                <c:f>('Summary and Graphs'!$Y$161,'Summary and Graphs'!$Y$170,'Summary and Graphs'!$Y$179,'Summary and Graphs'!$Y$188)</c:f>
                <c:numCache>
                  <c:formatCode>General</c:formatCode>
                  <c:ptCount val="4"/>
                  <c:pt idx="0">
                    <c:v>1.0807865476769819E-19</c:v>
                  </c:pt>
                  <c:pt idx="1">
                    <c:v>6.1072725970492025E-20</c:v>
                  </c:pt>
                  <c:pt idx="2">
                    <c:v>5.4486478538641716E-20</c:v>
                  </c:pt>
                  <c:pt idx="3">
                    <c:v>6.5510231056580369E-19</c:v>
                  </c:pt>
                </c:numCache>
              </c:numRef>
            </c:plus>
            <c:minus>
              <c:numRef>
                <c:f>('Summary and Graphs'!$Y$161,'Summary and Graphs'!$Y$170,'Summary and Graphs'!$Y$179,'Summary and Graphs'!$Y$188)</c:f>
                <c:numCache>
                  <c:formatCode>General</c:formatCode>
                  <c:ptCount val="4"/>
                  <c:pt idx="0">
                    <c:v>1.0807865476769819E-19</c:v>
                  </c:pt>
                  <c:pt idx="1">
                    <c:v>6.1072725970492025E-20</c:v>
                  </c:pt>
                  <c:pt idx="2">
                    <c:v>5.4486478538641716E-20</c:v>
                  </c:pt>
                  <c:pt idx="3">
                    <c:v>6.5510231056580369E-19</c:v>
                  </c:pt>
                </c:numCache>
              </c:numRef>
            </c:minus>
            <c:spPr>
              <a:noFill/>
              <a:ln w="9525" cap="flat" cmpd="sng" algn="ctr">
                <a:solidFill>
                  <a:schemeClr val="tx1">
                    <a:lumMod val="65000"/>
                    <a:lumOff val="35000"/>
                  </a:schemeClr>
                </a:solidFill>
                <a:round/>
              </a:ln>
              <a:effectLst/>
            </c:spPr>
          </c:errBars>
          <c:val>
            <c:numRef>
              <c:f>('Summary and Graphs'!$W$161,'Summary and Graphs'!$W$170,'Summary and Graphs'!$W$179,'Summary and Graphs'!$W$188)</c:f>
              <c:numCache>
                <c:formatCode>General</c:formatCode>
                <c:ptCount val="4"/>
                <c:pt idx="0">
                  <c:v>3.298464968970397E-19</c:v>
                </c:pt>
                <c:pt idx="1">
                  <c:v>2.0155922261762661E-19</c:v>
                </c:pt>
                <c:pt idx="2">
                  <c:v>1.2519570033371569E-19</c:v>
                </c:pt>
                <c:pt idx="3">
                  <c:v>1.133996620905559E-18</c:v>
                </c:pt>
              </c:numCache>
            </c:numRef>
          </c:val>
          <c:extLst>
            <c:ext xmlns:c16="http://schemas.microsoft.com/office/drawing/2014/chart" uri="{C3380CC4-5D6E-409C-BE32-E72D297353CC}">
              <c16:uniqueId val="{00000000-0D78-4B81-8817-61FC282E4CE6}"/>
            </c:ext>
          </c:extLst>
        </c:ser>
        <c:ser>
          <c:idx val="1"/>
          <c:order val="1"/>
          <c:spPr>
            <a:solidFill>
              <a:srgbClr val="BF5711"/>
            </a:solidFill>
            <a:ln>
              <a:noFill/>
            </a:ln>
            <a:effectLst/>
          </c:spPr>
          <c:invertIfNegative val="0"/>
          <c:errBars>
            <c:errBarType val="both"/>
            <c:errValType val="cust"/>
            <c:noEndCap val="0"/>
            <c:plus>
              <c:numRef>
                <c:f>('Summary and Graphs'!$Y$164,'Summary and Graphs'!$Y$173,'Summary and Graphs'!$Y$182,'Summary and Graphs'!$Y$191)</c:f>
                <c:numCache>
                  <c:formatCode>General</c:formatCode>
                  <c:ptCount val="4"/>
                  <c:pt idx="0">
                    <c:v>4.5692789684854722E-19</c:v>
                  </c:pt>
                  <c:pt idx="1">
                    <c:v>5.1792032826280391E-20</c:v>
                  </c:pt>
                  <c:pt idx="2">
                    <c:v>7.7833074850055929E-20</c:v>
                  </c:pt>
                  <c:pt idx="3">
                    <c:v>1.6224366233671404E-19</c:v>
                  </c:pt>
                </c:numCache>
              </c:numRef>
            </c:plus>
            <c:minus>
              <c:numRef>
                <c:f>('Summary and Graphs'!$Y$164,'Summary and Graphs'!$Y$173,'Summary and Graphs'!$Y$182,'Summary and Graphs'!$Y$191)</c:f>
                <c:numCache>
                  <c:formatCode>General</c:formatCode>
                  <c:ptCount val="4"/>
                  <c:pt idx="0">
                    <c:v>4.5692789684854722E-19</c:v>
                  </c:pt>
                  <c:pt idx="1">
                    <c:v>5.1792032826280391E-20</c:v>
                  </c:pt>
                  <c:pt idx="2">
                    <c:v>7.7833074850055929E-20</c:v>
                  </c:pt>
                  <c:pt idx="3">
                    <c:v>1.6224366233671404E-19</c:v>
                  </c:pt>
                </c:numCache>
              </c:numRef>
            </c:minus>
            <c:spPr>
              <a:noFill/>
              <a:ln w="9525" cap="flat" cmpd="sng" algn="ctr">
                <a:solidFill>
                  <a:schemeClr val="tx1">
                    <a:lumMod val="65000"/>
                    <a:lumOff val="35000"/>
                  </a:schemeClr>
                </a:solidFill>
                <a:round/>
              </a:ln>
              <a:effectLst/>
            </c:spPr>
          </c:errBars>
          <c:val>
            <c:numRef>
              <c:f>('Summary and Graphs'!$W$164,'Summary and Graphs'!$W$173,'Summary and Graphs'!$W$182,'Summary and Graphs'!$W$191)</c:f>
              <c:numCache>
                <c:formatCode>General</c:formatCode>
                <c:ptCount val="4"/>
                <c:pt idx="0">
                  <c:v>6.9528663116537818E-19</c:v>
                </c:pt>
                <c:pt idx="1">
                  <c:v>8.9872146163442179E-20</c:v>
                </c:pt>
                <c:pt idx="2">
                  <c:v>1.3479098731496414E-19</c:v>
                </c:pt>
                <c:pt idx="3">
                  <c:v>3.4438595525557124E-19</c:v>
                </c:pt>
              </c:numCache>
            </c:numRef>
          </c:val>
          <c:extLst>
            <c:ext xmlns:c16="http://schemas.microsoft.com/office/drawing/2014/chart" uri="{C3380CC4-5D6E-409C-BE32-E72D297353CC}">
              <c16:uniqueId val="{00000001-0D78-4B81-8817-61FC282E4CE6}"/>
            </c:ext>
          </c:extLst>
        </c:ser>
        <c:ser>
          <c:idx val="2"/>
          <c:order val="2"/>
          <c:spPr>
            <a:solidFill>
              <a:schemeClr val="tx1"/>
            </a:solidFill>
            <a:ln>
              <a:noFill/>
            </a:ln>
            <a:effectLst/>
          </c:spPr>
          <c:invertIfNegative val="0"/>
          <c:errBars>
            <c:errBarType val="both"/>
            <c:errValType val="cust"/>
            <c:noEndCap val="0"/>
            <c:plus>
              <c:numRef>
                <c:f>('Summary and Graphs'!$Y$167,'Summary and Graphs'!$Y$176,'Summary and Graphs'!$Y$185,'Summary and Graphs'!$Y$194)</c:f>
                <c:numCache>
                  <c:formatCode>General</c:formatCode>
                  <c:ptCount val="4"/>
                  <c:pt idx="0">
                    <c:v>1.8694390118693717E-19</c:v>
                  </c:pt>
                  <c:pt idx="1">
                    <c:v>3.4253568193756995E-20</c:v>
                  </c:pt>
                  <c:pt idx="2">
                    <c:v>1.1655252948499759E-20</c:v>
                  </c:pt>
                  <c:pt idx="3">
                    <c:v>2.5397401352510278E-20</c:v>
                  </c:pt>
                </c:numCache>
              </c:numRef>
            </c:plus>
            <c:minus>
              <c:numRef>
                <c:f>('Summary and Graphs'!$Y$167,'Summary and Graphs'!$Y$176,'Summary and Graphs'!$Y$185,'Summary and Graphs'!$Y$194)</c:f>
                <c:numCache>
                  <c:formatCode>General</c:formatCode>
                  <c:ptCount val="4"/>
                  <c:pt idx="0">
                    <c:v>1.8694390118693717E-19</c:v>
                  </c:pt>
                  <c:pt idx="1">
                    <c:v>3.4253568193756995E-20</c:v>
                  </c:pt>
                  <c:pt idx="2">
                    <c:v>1.1655252948499759E-20</c:v>
                  </c:pt>
                  <c:pt idx="3">
                    <c:v>2.5397401352510278E-20</c:v>
                  </c:pt>
                </c:numCache>
              </c:numRef>
            </c:minus>
            <c:spPr>
              <a:noFill/>
              <a:ln w="9525" cap="flat" cmpd="sng" algn="ctr">
                <a:solidFill>
                  <a:schemeClr val="tx1">
                    <a:lumMod val="65000"/>
                    <a:lumOff val="35000"/>
                  </a:schemeClr>
                </a:solidFill>
                <a:round/>
              </a:ln>
              <a:effectLst/>
            </c:spPr>
          </c:errBars>
          <c:val>
            <c:numRef>
              <c:f>('Summary and Graphs'!$W$167,'Summary and Graphs'!$W$176,'Summary and Graphs'!$W$185,'Summary and Graphs'!$W$194)</c:f>
              <c:numCache>
                <c:formatCode>General</c:formatCode>
                <c:ptCount val="4"/>
                <c:pt idx="0">
                  <c:v>3.0030718166122103E-19</c:v>
                </c:pt>
                <c:pt idx="1">
                  <c:v>4.6905228569742609E-20</c:v>
                </c:pt>
                <c:pt idx="2">
                  <c:v>9.1381809298076247E-20</c:v>
                </c:pt>
                <c:pt idx="3">
                  <c:v>2.0937109577527914E-19</c:v>
                </c:pt>
              </c:numCache>
            </c:numRef>
          </c:val>
          <c:extLst>
            <c:ext xmlns:c16="http://schemas.microsoft.com/office/drawing/2014/chart" uri="{C3380CC4-5D6E-409C-BE32-E72D297353CC}">
              <c16:uniqueId val="{00000002-0D78-4B81-8817-61FC282E4CE6}"/>
            </c:ext>
          </c:extLst>
        </c:ser>
        <c:dLbls>
          <c:showLegendKey val="0"/>
          <c:showVal val="0"/>
          <c:showCatName val="0"/>
          <c:showSerName val="0"/>
          <c:showPercent val="0"/>
          <c:showBubbleSize val="0"/>
        </c:dLbls>
        <c:gapWidth val="219"/>
        <c:overlap val="-27"/>
        <c:axId val="753310856"/>
        <c:axId val="753306920"/>
      </c:barChart>
      <c:catAx>
        <c:axId val="753310856"/>
        <c:scaling>
          <c:orientation val="minMax"/>
        </c:scaling>
        <c:delete val="1"/>
        <c:axPos val="b"/>
        <c:majorTickMark val="none"/>
        <c:minorTickMark val="none"/>
        <c:tickLblPos val="nextTo"/>
        <c:crossAx val="753306920"/>
        <c:crosses val="autoZero"/>
        <c:auto val="1"/>
        <c:lblAlgn val="ctr"/>
        <c:lblOffset val="100"/>
        <c:noMultiLvlLbl val="0"/>
      </c:catAx>
      <c:valAx>
        <c:axId val="7533069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3310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1">
                <a:lumMod val="65000"/>
              </a:schemeClr>
            </a:solidFill>
            <a:ln>
              <a:noFill/>
            </a:ln>
            <a:effectLst/>
          </c:spPr>
          <c:invertIfNegative val="0"/>
          <c:errBars>
            <c:errBarType val="both"/>
            <c:errValType val="cust"/>
            <c:noEndCap val="0"/>
            <c:plus>
              <c:numRef>
                <c:f>('Summary and Graphs'!$Y$199,'Summary and Graphs'!$Y$208,'Summary and Graphs'!$Y$217,'Summary and Graphs'!$Y$226)</c:f>
                <c:numCache>
                  <c:formatCode>General</c:formatCode>
                  <c:ptCount val="4"/>
                  <c:pt idx="0">
                    <c:v>2.5824702703372004E-20</c:v>
                  </c:pt>
                  <c:pt idx="1">
                    <c:v>8.5296688688038319E-21</c:v>
                  </c:pt>
                  <c:pt idx="2">
                    <c:v>5.9918632611787562E-21</c:v>
                  </c:pt>
                  <c:pt idx="3">
                    <c:v>7.4894840590985966E-20</c:v>
                  </c:pt>
                </c:numCache>
              </c:numRef>
            </c:plus>
            <c:minus>
              <c:numRef>
                <c:f>('Summary and Graphs'!$Y$199,'Summary and Graphs'!$Y$208,'Summary and Graphs'!$Y$217,'Summary and Graphs'!$Y$226)</c:f>
                <c:numCache>
                  <c:formatCode>General</c:formatCode>
                  <c:ptCount val="4"/>
                  <c:pt idx="0">
                    <c:v>2.5824702703372004E-20</c:v>
                  </c:pt>
                  <c:pt idx="1">
                    <c:v>8.5296688688038319E-21</c:v>
                  </c:pt>
                  <c:pt idx="2">
                    <c:v>5.9918632611787562E-21</c:v>
                  </c:pt>
                  <c:pt idx="3">
                    <c:v>7.4894840590985966E-20</c:v>
                  </c:pt>
                </c:numCache>
              </c:numRef>
            </c:minus>
            <c:spPr>
              <a:noFill/>
              <a:ln w="9525" cap="flat" cmpd="sng" algn="ctr">
                <a:solidFill>
                  <a:schemeClr val="tx1">
                    <a:lumMod val="65000"/>
                    <a:lumOff val="35000"/>
                  </a:schemeClr>
                </a:solidFill>
                <a:round/>
              </a:ln>
              <a:effectLst/>
            </c:spPr>
          </c:errBars>
          <c:val>
            <c:numRef>
              <c:f>('Summary and Graphs'!$W$199,'Summary and Graphs'!$W$208,'Summary and Graphs'!$W$217,'Summary and Graphs'!$W$226)</c:f>
              <c:numCache>
                <c:formatCode>General</c:formatCode>
                <c:ptCount val="4"/>
                <c:pt idx="0">
                  <c:v>6.6418678189334137E-20</c:v>
                </c:pt>
                <c:pt idx="1">
                  <c:v>9.7934230202073489E-21</c:v>
                </c:pt>
                <c:pt idx="2">
                  <c:v>8.4128803350042734E-21</c:v>
                </c:pt>
                <c:pt idx="3">
                  <c:v>1.5558610809192728E-19</c:v>
                </c:pt>
              </c:numCache>
            </c:numRef>
          </c:val>
          <c:extLst>
            <c:ext xmlns:c16="http://schemas.microsoft.com/office/drawing/2014/chart" uri="{C3380CC4-5D6E-409C-BE32-E72D297353CC}">
              <c16:uniqueId val="{00000000-83D2-4111-B58B-E94F7C24F770}"/>
            </c:ext>
          </c:extLst>
        </c:ser>
        <c:ser>
          <c:idx val="1"/>
          <c:order val="1"/>
          <c:spPr>
            <a:solidFill>
              <a:schemeClr val="tx1">
                <a:lumMod val="65000"/>
                <a:lumOff val="35000"/>
              </a:schemeClr>
            </a:solidFill>
            <a:ln>
              <a:noFill/>
            </a:ln>
            <a:effectLst/>
          </c:spPr>
          <c:invertIfNegative val="0"/>
          <c:errBars>
            <c:errBarType val="both"/>
            <c:errValType val="cust"/>
            <c:noEndCap val="0"/>
            <c:plus>
              <c:numRef>
                <c:f>('Summary and Graphs'!$Y$202,'Summary and Graphs'!$Y$211,'Summary and Graphs'!$Y$220,'Summary and Graphs'!$Y$229)</c:f>
                <c:numCache>
                  <c:formatCode>General</c:formatCode>
                  <c:ptCount val="4"/>
                  <c:pt idx="0">
                    <c:v>9.5048600620587866E-21</c:v>
                  </c:pt>
                  <c:pt idx="1">
                    <c:v>1.6141937062046357E-21</c:v>
                  </c:pt>
                  <c:pt idx="2">
                    <c:v>3.9813188935836185E-21</c:v>
                  </c:pt>
                  <c:pt idx="3">
                    <c:v>8.4305693031711872E-21</c:v>
                  </c:pt>
                </c:numCache>
              </c:numRef>
            </c:plus>
            <c:minus>
              <c:numRef>
                <c:f>('Summary and Graphs'!$Y$202,'Summary and Graphs'!$Y$211,'Summary and Graphs'!$Y$220,'Summary and Graphs'!$Y$229)</c:f>
                <c:numCache>
                  <c:formatCode>General</c:formatCode>
                  <c:ptCount val="4"/>
                  <c:pt idx="0">
                    <c:v>9.5048600620587866E-21</c:v>
                  </c:pt>
                  <c:pt idx="1">
                    <c:v>1.6141937062046357E-21</c:v>
                  </c:pt>
                  <c:pt idx="2">
                    <c:v>3.9813188935836185E-21</c:v>
                  </c:pt>
                  <c:pt idx="3">
                    <c:v>8.4305693031711872E-21</c:v>
                  </c:pt>
                </c:numCache>
              </c:numRef>
            </c:minus>
            <c:spPr>
              <a:noFill/>
              <a:ln w="9525" cap="flat" cmpd="sng" algn="ctr">
                <a:solidFill>
                  <a:schemeClr val="tx1">
                    <a:lumMod val="65000"/>
                    <a:lumOff val="35000"/>
                  </a:schemeClr>
                </a:solidFill>
                <a:round/>
              </a:ln>
              <a:effectLst/>
            </c:spPr>
          </c:errBars>
          <c:val>
            <c:numRef>
              <c:f>('Summary and Graphs'!$W$202,'Summary and Graphs'!$W$211,'Summary and Graphs'!$W$220,'Summary and Graphs'!$W$229)</c:f>
              <c:numCache>
                <c:formatCode>General</c:formatCode>
                <c:ptCount val="4"/>
                <c:pt idx="0">
                  <c:v>2.4629087991441861E-20</c:v>
                </c:pt>
                <c:pt idx="1">
                  <c:v>6.0301560411049331E-21</c:v>
                </c:pt>
                <c:pt idx="2">
                  <c:v>7.1144369277254257E-21</c:v>
                </c:pt>
                <c:pt idx="3">
                  <c:v>2.9660407647551506E-20</c:v>
                </c:pt>
              </c:numCache>
            </c:numRef>
          </c:val>
          <c:extLst>
            <c:ext xmlns:c16="http://schemas.microsoft.com/office/drawing/2014/chart" uri="{C3380CC4-5D6E-409C-BE32-E72D297353CC}">
              <c16:uniqueId val="{00000001-83D2-4111-B58B-E94F7C24F770}"/>
            </c:ext>
          </c:extLst>
        </c:ser>
        <c:ser>
          <c:idx val="2"/>
          <c:order val="2"/>
          <c:spPr>
            <a:solidFill>
              <a:schemeClr val="tx1"/>
            </a:solidFill>
            <a:ln>
              <a:noFill/>
            </a:ln>
            <a:effectLst/>
          </c:spPr>
          <c:invertIfNegative val="0"/>
          <c:errBars>
            <c:errBarType val="both"/>
            <c:errValType val="cust"/>
            <c:noEndCap val="0"/>
            <c:plus>
              <c:numRef>
                <c:f>('Summary and Graphs'!$Y$205,'Summary and Graphs'!$Y$214,'Summary and Graphs'!$Y$223,'Summary and Graphs'!$Y$232)</c:f>
                <c:numCache>
                  <c:formatCode>General</c:formatCode>
                  <c:ptCount val="4"/>
                  <c:pt idx="0">
                    <c:v>4.6740186398653319E-20</c:v>
                  </c:pt>
                  <c:pt idx="1">
                    <c:v>4.6743325844544323E-21</c:v>
                  </c:pt>
                  <c:pt idx="2">
                    <c:v>9.8783059097384199E-22</c:v>
                  </c:pt>
                  <c:pt idx="3">
                    <c:v>1.7317500671585722E-20</c:v>
                  </c:pt>
                </c:numCache>
              </c:numRef>
            </c:plus>
            <c:minus>
              <c:numRef>
                <c:f>('Summary and Graphs'!$Y$205,'Summary and Graphs'!$Y$214,'Summary and Graphs'!$Y$223,'Summary and Graphs'!$Y$232)</c:f>
                <c:numCache>
                  <c:formatCode>General</c:formatCode>
                  <c:ptCount val="4"/>
                  <c:pt idx="0">
                    <c:v>4.6740186398653319E-20</c:v>
                  </c:pt>
                  <c:pt idx="1">
                    <c:v>4.6743325844544323E-21</c:v>
                  </c:pt>
                  <c:pt idx="2">
                    <c:v>9.8783059097384199E-22</c:v>
                  </c:pt>
                  <c:pt idx="3">
                    <c:v>1.7317500671585722E-20</c:v>
                  </c:pt>
                </c:numCache>
              </c:numRef>
            </c:minus>
            <c:spPr>
              <a:noFill/>
              <a:ln w="9525" cap="flat" cmpd="sng" algn="ctr">
                <a:solidFill>
                  <a:schemeClr val="tx1">
                    <a:lumMod val="65000"/>
                    <a:lumOff val="35000"/>
                  </a:schemeClr>
                </a:solidFill>
                <a:round/>
              </a:ln>
              <a:effectLst/>
            </c:spPr>
          </c:errBars>
          <c:val>
            <c:numRef>
              <c:f>('Summary and Graphs'!$W$205,'Summary and Graphs'!$W$214,'Summary and Graphs'!$W$223,'Summary and Graphs'!$W$232)</c:f>
              <c:numCache>
                <c:formatCode>General</c:formatCode>
                <c:ptCount val="4"/>
                <c:pt idx="0">
                  <c:v>5.9920624645584976E-20</c:v>
                </c:pt>
                <c:pt idx="1">
                  <c:v>3.8165765733261061E-21</c:v>
                </c:pt>
                <c:pt idx="2">
                  <c:v>1.9753964497267246E-21</c:v>
                </c:pt>
                <c:pt idx="3">
                  <c:v>4.3559491185274123E-20</c:v>
                </c:pt>
              </c:numCache>
            </c:numRef>
          </c:val>
          <c:extLst>
            <c:ext xmlns:c16="http://schemas.microsoft.com/office/drawing/2014/chart" uri="{C3380CC4-5D6E-409C-BE32-E72D297353CC}">
              <c16:uniqueId val="{00000002-83D2-4111-B58B-E94F7C24F770}"/>
            </c:ext>
          </c:extLst>
        </c:ser>
        <c:dLbls>
          <c:showLegendKey val="0"/>
          <c:showVal val="0"/>
          <c:showCatName val="0"/>
          <c:showSerName val="0"/>
          <c:showPercent val="0"/>
          <c:showBubbleSize val="0"/>
        </c:dLbls>
        <c:gapWidth val="219"/>
        <c:overlap val="-27"/>
        <c:axId val="753310856"/>
        <c:axId val="753306920"/>
      </c:barChart>
      <c:catAx>
        <c:axId val="753310856"/>
        <c:scaling>
          <c:orientation val="minMax"/>
        </c:scaling>
        <c:delete val="1"/>
        <c:axPos val="b"/>
        <c:majorTickMark val="none"/>
        <c:minorTickMark val="none"/>
        <c:tickLblPos val="nextTo"/>
        <c:crossAx val="753306920"/>
        <c:crosses val="autoZero"/>
        <c:auto val="1"/>
        <c:lblAlgn val="ctr"/>
        <c:lblOffset val="100"/>
        <c:noMultiLvlLbl val="0"/>
      </c:catAx>
      <c:valAx>
        <c:axId val="7533069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3310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4"/>
            </a:solidFill>
            <a:ln>
              <a:noFill/>
            </a:ln>
            <a:effectLst/>
          </c:spPr>
          <c:invertIfNegative val="0"/>
          <c:errBars>
            <c:errBarType val="both"/>
            <c:errValType val="cust"/>
            <c:noEndCap val="0"/>
            <c:plus>
              <c:numRef>
                <c:f>('Summary and Graphs'!$Y$237,'Summary and Graphs'!$Y$246,'Summary and Graphs'!$Y$255,'Summary and Graphs'!$Y$264)</c:f>
                <c:numCache>
                  <c:formatCode>General</c:formatCode>
                  <c:ptCount val="4"/>
                  <c:pt idx="0">
                    <c:v>1.1814398055094322E-19</c:v>
                  </c:pt>
                  <c:pt idx="1">
                    <c:v>1.6023764252358953E-20</c:v>
                  </c:pt>
                  <c:pt idx="2">
                    <c:v>5.484848093065891E-21</c:v>
                  </c:pt>
                  <c:pt idx="3">
                    <c:v>1.462735120154022E-20</c:v>
                  </c:pt>
                </c:numCache>
              </c:numRef>
            </c:plus>
            <c:minus>
              <c:numRef>
                <c:f>('Summary and Graphs'!$Y$237,'Summary and Graphs'!$Y$246,'Summary and Graphs'!$Y$255,'Summary and Graphs'!$Y$264)</c:f>
                <c:numCache>
                  <c:formatCode>General</c:formatCode>
                  <c:ptCount val="4"/>
                  <c:pt idx="0">
                    <c:v>1.1814398055094322E-19</c:v>
                  </c:pt>
                  <c:pt idx="1">
                    <c:v>1.6023764252358953E-20</c:v>
                  </c:pt>
                  <c:pt idx="2">
                    <c:v>5.484848093065891E-21</c:v>
                  </c:pt>
                  <c:pt idx="3">
                    <c:v>1.462735120154022E-20</c:v>
                  </c:pt>
                </c:numCache>
              </c:numRef>
            </c:minus>
            <c:spPr>
              <a:noFill/>
              <a:ln w="9525" cap="flat" cmpd="sng" algn="ctr">
                <a:solidFill>
                  <a:schemeClr val="tx1">
                    <a:lumMod val="65000"/>
                    <a:lumOff val="35000"/>
                  </a:schemeClr>
                </a:solidFill>
                <a:round/>
              </a:ln>
              <a:effectLst/>
            </c:spPr>
          </c:errBars>
          <c:val>
            <c:numRef>
              <c:f>('Summary and Graphs'!$W$237,'Summary and Graphs'!$W$246,'Summary and Graphs'!$W$255,'Summary and Graphs'!$W$264)</c:f>
              <c:numCache>
                <c:formatCode>General</c:formatCode>
                <c:ptCount val="4"/>
                <c:pt idx="0">
                  <c:v>1.7684664373808818E-19</c:v>
                </c:pt>
                <c:pt idx="1">
                  <c:v>2.9839908915336558E-20</c:v>
                </c:pt>
                <c:pt idx="2">
                  <c:v>1.5128297891100106E-20</c:v>
                </c:pt>
                <c:pt idx="3">
                  <c:v>6.3414534049529173E-20</c:v>
                </c:pt>
              </c:numCache>
            </c:numRef>
          </c:val>
          <c:extLst>
            <c:ext xmlns:c16="http://schemas.microsoft.com/office/drawing/2014/chart" uri="{C3380CC4-5D6E-409C-BE32-E72D297353CC}">
              <c16:uniqueId val="{00000000-20FB-427C-A487-7BC00A1EA901}"/>
            </c:ext>
          </c:extLst>
        </c:ser>
        <c:ser>
          <c:idx val="1"/>
          <c:order val="1"/>
          <c:spPr>
            <a:solidFill>
              <a:srgbClr val="D09E00"/>
            </a:solidFill>
            <a:ln>
              <a:noFill/>
            </a:ln>
            <a:effectLst/>
          </c:spPr>
          <c:invertIfNegative val="0"/>
          <c:errBars>
            <c:errBarType val="both"/>
            <c:errValType val="cust"/>
            <c:noEndCap val="0"/>
            <c:plus>
              <c:numRef>
                <c:f>('Summary and Graphs'!$Y$240,'Summary and Graphs'!$Y$249,'Summary and Graphs'!$Y$258,'Summary and Graphs'!$Y$267)</c:f>
                <c:numCache>
                  <c:formatCode>General</c:formatCode>
                  <c:ptCount val="4"/>
                  <c:pt idx="0">
                    <c:v>6.065354051194493E-20</c:v>
                  </c:pt>
                  <c:pt idx="1">
                    <c:v>1.0594955898293729E-18</c:v>
                  </c:pt>
                  <c:pt idx="2">
                    <c:v>6.1876630939231761E-21</c:v>
                  </c:pt>
                  <c:pt idx="3">
                    <c:v>4.4208617893677283E-20</c:v>
                  </c:pt>
                </c:numCache>
              </c:numRef>
            </c:plus>
            <c:minus>
              <c:numRef>
                <c:f>('Summary and Graphs'!$Y$240,'Summary and Graphs'!$Y$249,'Summary and Graphs'!$Y$258,'Summary and Graphs'!$Y$267)</c:f>
                <c:numCache>
                  <c:formatCode>General</c:formatCode>
                  <c:ptCount val="4"/>
                  <c:pt idx="0">
                    <c:v>6.065354051194493E-20</c:v>
                  </c:pt>
                  <c:pt idx="1">
                    <c:v>1.0594955898293729E-18</c:v>
                  </c:pt>
                  <c:pt idx="2">
                    <c:v>6.1876630939231761E-21</c:v>
                  </c:pt>
                  <c:pt idx="3">
                    <c:v>4.4208617893677283E-20</c:v>
                  </c:pt>
                </c:numCache>
              </c:numRef>
            </c:minus>
            <c:spPr>
              <a:noFill/>
              <a:ln w="9525" cap="flat" cmpd="sng" algn="ctr">
                <a:solidFill>
                  <a:schemeClr val="tx1">
                    <a:lumMod val="65000"/>
                    <a:lumOff val="35000"/>
                  </a:schemeClr>
                </a:solidFill>
                <a:round/>
              </a:ln>
              <a:effectLst/>
            </c:spPr>
          </c:errBars>
          <c:val>
            <c:numRef>
              <c:f>('Summary and Graphs'!$W$240,'Summary and Graphs'!$W$249,'Summary and Graphs'!$W$258,'Summary and Graphs'!$W$267)</c:f>
              <c:numCache>
                <c:formatCode>General</c:formatCode>
                <c:ptCount val="4"/>
                <c:pt idx="0">
                  <c:v>8.4156779824635114E-20</c:v>
                </c:pt>
                <c:pt idx="1">
                  <c:v>1.0649096135932222E-18</c:v>
                </c:pt>
                <c:pt idx="2">
                  <c:v>1.5980858414409753E-20</c:v>
                </c:pt>
                <c:pt idx="3">
                  <c:v>5.9258684511306115E-20</c:v>
                </c:pt>
              </c:numCache>
            </c:numRef>
          </c:val>
          <c:extLst>
            <c:ext xmlns:c16="http://schemas.microsoft.com/office/drawing/2014/chart" uri="{C3380CC4-5D6E-409C-BE32-E72D297353CC}">
              <c16:uniqueId val="{00000001-20FB-427C-A487-7BC00A1EA901}"/>
            </c:ext>
          </c:extLst>
        </c:ser>
        <c:ser>
          <c:idx val="2"/>
          <c:order val="2"/>
          <c:spPr>
            <a:solidFill>
              <a:schemeClr val="tx1"/>
            </a:solidFill>
            <a:ln>
              <a:noFill/>
            </a:ln>
            <a:effectLst/>
          </c:spPr>
          <c:invertIfNegative val="0"/>
          <c:errBars>
            <c:errBarType val="both"/>
            <c:errValType val="cust"/>
            <c:noEndCap val="0"/>
            <c:plus>
              <c:numRef>
                <c:f>('Summary and Graphs'!$Y$243,'Summary and Graphs'!$Y$252,'Summary and Graphs'!$Y$261,'Summary and Graphs'!$Y$270)</c:f>
                <c:numCache>
                  <c:formatCode>General</c:formatCode>
                  <c:ptCount val="4"/>
                  <c:pt idx="0">
                    <c:v>2.5106212904089486E-20</c:v>
                  </c:pt>
                  <c:pt idx="1">
                    <c:v>7.2747855142938675E-21</c:v>
                  </c:pt>
                  <c:pt idx="2">
                    <c:v>5.0137804145486863E-21</c:v>
                  </c:pt>
                  <c:pt idx="3">
                    <c:v>3.924789048617325E-20</c:v>
                  </c:pt>
                </c:numCache>
              </c:numRef>
            </c:plus>
            <c:minus>
              <c:numRef>
                <c:f>('Summary and Graphs'!$Y$243,'Summary and Graphs'!$Y$252,'Summary and Graphs'!$Y$261,'Summary and Graphs'!$Y$270)</c:f>
                <c:numCache>
                  <c:formatCode>General</c:formatCode>
                  <c:ptCount val="4"/>
                  <c:pt idx="0">
                    <c:v>2.5106212904089486E-20</c:v>
                  </c:pt>
                  <c:pt idx="1">
                    <c:v>7.2747855142938675E-21</c:v>
                  </c:pt>
                  <c:pt idx="2">
                    <c:v>5.0137804145486863E-21</c:v>
                  </c:pt>
                  <c:pt idx="3">
                    <c:v>3.924789048617325E-20</c:v>
                  </c:pt>
                </c:numCache>
              </c:numRef>
            </c:minus>
            <c:spPr>
              <a:noFill/>
              <a:ln w="9525" cap="flat" cmpd="sng" algn="ctr">
                <a:solidFill>
                  <a:schemeClr val="tx1">
                    <a:lumMod val="65000"/>
                    <a:lumOff val="35000"/>
                  </a:schemeClr>
                </a:solidFill>
                <a:round/>
              </a:ln>
              <a:effectLst/>
            </c:spPr>
          </c:errBars>
          <c:val>
            <c:numRef>
              <c:f>('Summary and Graphs'!$W$243,'Summary and Graphs'!$W$252,'Summary and Graphs'!$W$261,'Summary and Graphs'!$W$270)</c:f>
              <c:numCache>
                <c:formatCode>General</c:formatCode>
                <c:ptCount val="4"/>
                <c:pt idx="0">
                  <c:v>4.0311818981916039E-20</c:v>
                </c:pt>
                <c:pt idx="1">
                  <c:v>1.4558609419684153E-20</c:v>
                </c:pt>
                <c:pt idx="2">
                  <c:v>1.1926345263055794E-20</c:v>
                </c:pt>
                <c:pt idx="3">
                  <c:v>6.5766686656288713E-20</c:v>
                </c:pt>
              </c:numCache>
            </c:numRef>
          </c:val>
          <c:extLst>
            <c:ext xmlns:c16="http://schemas.microsoft.com/office/drawing/2014/chart" uri="{C3380CC4-5D6E-409C-BE32-E72D297353CC}">
              <c16:uniqueId val="{00000002-20FB-427C-A487-7BC00A1EA901}"/>
            </c:ext>
          </c:extLst>
        </c:ser>
        <c:dLbls>
          <c:showLegendKey val="0"/>
          <c:showVal val="0"/>
          <c:showCatName val="0"/>
          <c:showSerName val="0"/>
          <c:showPercent val="0"/>
          <c:showBubbleSize val="0"/>
        </c:dLbls>
        <c:gapWidth val="219"/>
        <c:overlap val="-27"/>
        <c:axId val="753310856"/>
        <c:axId val="753306920"/>
      </c:barChart>
      <c:catAx>
        <c:axId val="753310856"/>
        <c:scaling>
          <c:orientation val="minMax"/>
        </c:scaling>
        <c:delete val="1"/>
        <c:axPos val="b"/>
        <c:majorTickMark val="none"/>
        <c:minorTickMark val="none"/>
        <c:tickLblPos val="nextTo"/>
        <c:crossAx val="753306920"/>
        <c:crosses val="autoZero"/>
        <c:auto val="1"/>
        <c:lblAlgn val="ctr"/>
        <c:lblOffset val="100"/>
        <c:noMultiLvlLbl val="0"/>
      </c:catAx>
      <c:valAx>
        <c:axId val="753306920"/>
        <c:scaling>
          <c:orientation val="minMax"/>
          <c:max val="3.0000000000000033E-19"/>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3310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4"/>
            </a:solidFill>
            <a:ln>
              <a:noFill/>
            </a:ln>
            <a:effectLst/>
          </c:spPr>
          <c:invertIfNegative val="0"/>
          <c:errBars>
            <c:errBarType val="both"/>
            <c:errValType val="cust"/>
            <c:noEndCap val="0"/>
            <c:plus>
              <c:numRef>
                <c:f>('Summary and Graphs'!$Y$237,'Summary and Graphs'!$Y$246,'Summary and Graphs'!$Y$255,'Summary and Graphs'!$Y$264)</c:f>
                <c:numCache>
                  <c:formatCode>General</c:formatCode>
                  <c:ptCount val="4"/>
                  <c:pt idx="0">
                    <c:v>1.1814398055094322E-19</c:v>
                  </c:pt>
                  <c:pt idx="1">
                    <c:v>1.6023764252358953E-20</c:v>
                  </c:pt>
                  <c:pt idx="2">
                    <c:v>5.484848093065891E-21</c:v>
                  </c:pt>
                  <c:pt idx="3">
                    <c:v>1.462735120154022E-20</c:v>
                  </c:pt>
                </c:numCache>
              </c:numRef>
            </c:plus>
            <c:minus>
              <c:numRef>
                <c:f>('Summary and Graphs'!$Y$237,'Summary and Graphs'!$Y$246,'Summary and Graphs'!$Y$255,'Summary and Graphs'!$Y$264)</c:f>
                <c:numCache>
                  <c:formatCode>General</c:formatCode>
                  <c:ptCount val="4"/>
                  <c:pt idx="0">
                    <c:v>1.1814398055094322E-19</c:v>
                  </c:pt>
                  <c:pt idx="1">
                    <c:v>1.6023764252358953E-20</c:v>
                  </c:pt>
                  <c:pt idx="2">
                    <c:v>5.484848093065891E-21</c:v>
                  </c:pt>
                  <c:pt idx="3">
                    <c:v>1.462735120154022E-20</c:v>
                  </c:pt>
                </c:numCache>
              </c:numRef>
            </c:minus>
            <c:spPr>
              <a:noFill/>
              <a:ln w="9525" cap="flat" cmpd="sng" algn="ctr">
                <a:solidFill>
                  <a:schemeClr val="tx1">
                    <a:lumMod val="65000"/>
                    <a:lumOff val="35000"/>
                  </a:schemeClr>
                </a:solidFill>
                <a:round/>
              </a:ln>
              <a:effectLst/>
            </c:spPr>
          </c:errBars>
          <c:val>
            <c:numRef>
              <c:f>('Summary and Graphs'!$W$237,'Summary and Graphs'!$W$246,'Summary and Graphs'!$W$255,'Summary and Graphs'!$W$264)</c:f>
              <c:numCache>
                <c:formatCode>General</c:formatCode>
                <c:ptCount val="4"/>
                <c:pt idx="0">
                  <c:v>1.7684664373808818E-19</c:v>
                </c:pt>
                <c:pt idx="1">
                  <c:v>2.9839908915336558E-20</c:v>
                </c:pt>
                <c:pt idx="2">
                  <c:v>1.5128297891100106E-20</c:v>
                </c:pt>
                <c:pt idx="3">
                  <c:v>6.3414534049529173E-20</c:v>
                </c:pt>
              </c:numCache>
            </c:numRef>
          </c:val>
          <c:extLst>
            <c:ext xmlns:c16="http://schemas.microsoft.com/office/drawing/2014/chart" uri="{C3380CC4-5D6E-409C-BE32-E72D297353CC}">
              <c16:uniqueId val="{00000000-15B3-4BA1-8E35-E86F21457213}"/>
            </c:ext>
          </c:extLst>
        </c:ser>
        <c:ser>
          <c:idx val="1"/>
          <c:order val="1"/>
          <c:spPr>
            <a:solidFill>
              <a:srgbClr val="D09E00"/>
            </a:solidFill>
            <a:ln>
              <a:noFill/>
            </a:ln>
            <a:effectLst/>
          </c:spPr>
          <c:invertIfNegative val="0"/>
          <c:errBars>
            <c:errBarType val="both"/>
            <c:errValType val="cust"/>
            <c:noEndCap val="0"/>
            <c:plus>
              <c:numRef>
                <c:f>('Summary and Graphs'!$Y$240,'Summary and Graphs'!$Y$249,'Summary and Graphs'!$Y$258,'Summary and Graphs'!$Y$267)</c:f>
                <c:numCache>
                  <c:formatCode>General</c:formatCode>
                  <c:ptCount val="4"/>
                  <c:pt idx="0">
                    <c:v>6.065354051194493E-20</c:v>
                  </c:pt>
                  <c:pt idx="1">
                    <c:v>1.0594955898293729E-18</c:v>
                  </c:pt>
                  <c:pt idx="2">
                    <c:v>6.1876630939231761E-21</c:v>
                  </c:pt>
                  <c:pt idx="3">
                    <c:v>4.4208617893677283E-20</c:v>
                  </c:pt>
                </c:numCache>
              </c:numRef>
            </c:plus>
            <c:minus>
              <c:numRef>
                <c:f>('Summary and Graphs'!$Y$240,'Summary and Graphs'!$Y$249,'Summary and Graphs'!$Y$258,'Summary and Graphs'!$Y$267)</c:f>
                <c:numCache>
                  <c:formatCode>General</c:formatCode>
                  <c:ptCount val="4"/>
                  <c:pt idx="0">
                    <c:v>6.065354051194493E-20</c:v>
                  </c:pt>
                  <c:pt idx="1">
                    <c:v>1.0594955898293729E-18</c:v>
                  </c:pt>
                  <c:pt idx="2">
                    <c:v>6.1876630939231761E-21</c:v>
                  </c:pt>
                  <c:pt idx="3">
                    <c:v>4.4208617893677283E-20</c:v>
                  </c:pt>
                </c:numCache>
              </c:numRef>
            </c:minus>
            <c:spPr>
              <a:noFill/>
              <a:ln w="9525" cap="flat" cmpd="sng" algn="ctr">
                <a:solidFill>
                  <a:schemeClr val="tx1">
                    <a:lumMod val="65000"/>
                    <a:lumOff val="35000"/>
                  </a:schemeClr>
                </a:solidFill>
                <a:round/>
              </a:ln>
              <a:effectLst/>
            </c:spPr>
          </c:errBars>
          <c:val>
            <c:numRef>
              <c:f>('Summary and Graphs'!$W$240,'Summary and Graphs'!$W$249,'Summary and Graphs'!$W$258,'Summary and Graphs'!$W$267)</c:f>
              <c:numCache>
                <c:formatCode>General</c:formatCode>
                <c:ptCount val="4"/>
                <c:pt idx="0">
                  <c:v>8.4156779824635114E-20</c:v>
                </c:pt>
                <c:pt idx="1">
                  <c:v>1.0649096135932222E-18</c:v>
                </c:pt>
                <c:pt idx="2">
                  <c:v>1.5980858414409753E-20</c:v>
                </c:pt>
                <c:pt idx="3">
                  <c:v>5.9258684511306115E-20</c:v>
                </c:pt>
              </c:numCache>
            </c:numRef>
          </c:val>
          <c:extLst>
            <c:ext xmlns:c16="http://schemas.microsoft.com/office/drawing/2014/chart" uri="{C3380CC4-5D6E-409C-BE32-E72D297353CC}">
              <c16:uniqueId val="{00000001-15B3-4BA1-8E35-E86F21457213}"/>
            </c:ext>
          </c:extLst>
        </c:ser>
        <c:ser>
          <c:idx val="2"/>
          <c:order val="2"/>
          <c:spPr>
            <a:solidFill>
              <a:schemeClr val="tx1"/>
            </a:solidFill>
            <a:ln>
              <a:noFill/>
            </a:ln>
            <a:effectLst/>
          </c:spPr>
          <c:invertIfNegative val="0"/>
          <c:errBars>
            <c:errBarType val="both"/>
            <c:errValType val="cust"/>
            <c:noEndCap val="0"/>
            <c:plus>
              <c:numRef>
                <c:f>('Summary and Graphs'!$Y$243,'Summary and Graphs'!$Y$252,'Summary and Graphs'!$Y$261,'Summary and Graphs'!$Y$270)</c:f>
                <c:numCache>
                  <c:formatCode>General</c:formatCode>
                  <c:ptCount val="4"/>
                  <c:pt idx="0">
                    <c:v>2.5106212904089486E-20</c:v>
                  </c:pt>
                  <c:pt idx="1">
                    <c:v>7.2747855142938675E-21</c:v>
                  </c:pt>
                  <c:pt idx="2">
                    <c:v>5.0137804145486863E-21</c:v>
                  </c:pt>
                  <c:pt idx="3">
                    <c:v>3.924789048617325E-20</c:v>
                  </c:pt>
                </c:numCache>
              </c:numRef>
            </c:plus>
            <c:minus>
              <c:numRef>
                <c:f>('Summary and Graphs'!$Y$243,'Summary and Graphs'!$Y$252,'Summary and Graphs'!$Y$261,'Summary and Graphs'!$Y$270)</c:f>
                <c:numCache>
                  <c:formatCode>General</c:formatCode>
                  <c:ptCount val="4"/>
                  <c:pt idx="0">
                    <c:v>2.5106212904089486E-20</c:v>
                  </c:pt>
                  <c:pt idx="1">
                    <c:v>7.2747855142938675E-21</c:v>
                  </c:pt>
                  <c:pt idx="2">
                    <c:v>5.0137804145486863E-21</c:v>
                  </c:pt>
                  <c:pt idx="3">
                    <c:v>3.924789048617325E-20</c:v>
                  </c:pt>
                </c:numCache>
              </c:numRef>
            </c:minus>
            <c:spPr>
              <a:noFill/>
              <a:ln w="9525" cap="flat" cmpd="sng" algn="ctr">
                <a:solidFill>
                  <a:schemeClr val="tx1">
                    <a:lumMod val="65000"/>
                    <a:lumOff val="35000"/>
                  </a:schemeClr>
                </a:solidFill>
                <a:round/>
              </a:ln>
              <a:effectLst/>
            </c:spPr>
          </c:errBars>
          <c:val>
            <c:numRef>
              <c:f>('Summary and Graphs'!$W$243,'Summary and Graphs'!$W$252,'Summary and Graphs'!$W$261,'Summary and Graphs'!$W$270)</c:f>
              <c:numCache>
                <c:formatCode>General</c:formatCode>
                <c:ptCount val="4"/>
                <c:pt idx="0">
                  <c:v>4.0311818981916039E-20</c:v>
                </c:pt>
                <c:pt idx="1">
                  <c:v>1.4558609419684153E-20</c:v>
                </c:pt>
                <c:pt idx="2">
                  <c:v>1.1926345263055794E-20</c:v>
                </c:pt>
                <c:pt idx="3">
                  <c:v>6.5766686656288713E-20</c:v>
                </c:pt>
              </c:numCache>
            </c:numRef>
          </c:val>
          <c:extLst>
            <c:ext xmlns:c16="http://schemas.microsoft.com/office/drawing/2014/chart" uri="{C3380CC4-5D6E-409C-BE32-E72D297353CC}">
              <c16:uniqueId val="{00000002-15B3-4BA1-8E35-E86F21457213}"/>
            </c:ext>
          </c:extLst>
        </c:ser>
        <c:dLbls>
          <c:showLegendKey val="0"/>
          <c:showVal val="0"/>
          <c:showCatName val="0"/>
          <c:showSerName val="0"/>
          <c:showPercent val="0"/>
          <c:showBubbleSize val="0"/>
        </c:dLbls>
        <c:gapWidth val="219"/>
        <c:overlap val="-27"/>
        <c:axId val="753310856"/>
        <c:axId val="753306920"/>
      </c:barChart>
      <c:catAx>
        <c:axId val="753310856"/>
        <c:scaling>
          <c:orientation val="minMax"/>
        </c:scaling>
        <c:delete val="1"/>
        <c:axPos val="b"/>
        <c:majorTickMark val="none"/>
        <c:minorTickMark val="none"/>
        <c:tickLblPos val="nextTo"/>
        <c:crossAx val="753306920"/>
        <c:crosses val="autoZero"/>
        <c:auto val="1"/>
        <c:lblAlgn val="ctr"/>
        <c:lblOffset val="100"/>
        <c:noMultiLvlLbl val="0"/>
      </c:catAx>
      <c:valAx>
        <c:axId val="753306920"/>
        <c:scaling>
          <c:orientation val="minMax"/>
          <c:min val="8.0000000000000085E-19"/>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3310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B0F0"/>
            </a:solidFill>
            <a:ln>
              <a:noFill/>
            </a:ln>
            <a:effectLst/>
          </c:spPr>
          <c:invertIfNegative val="0"/>
          <c:errBars>
            <c:errBarType val="both"/>
            <c:errValType val="cust"/>
            <c:noEndCap val="0"/>
            <c:plus>
              <c:numRef>
                <c:f>('Summary and Graphs'!$Y$275,'Summary and Graphs'!$Y$284,'Summary and Graphs'!$Y$293,'Summary and Graphs'!$Y$302)</c:f>
                <c:numCache>
                  <c:formatCode>General</c:formatCode>
                  <c:ptCount val="4"/>
                  <c:pt idx="0">
                    <c:v>1.1940234024916742E-18</c:v>
                  </c:pt>
                  <c:pt idx="1">
                    <c:v>2.2134074036348335E-20</c:v>
                  </c:pt>
                  <c:pt idx="2">
                    <c:v>3.3009940501033632E-20</c:v>
                  </c:pt>
                  <c:pt idx="3">
                    <c:v>2.0658011700608399E-19</c:v>
                  </c:pt>
                </c:numCache>
              </c:numRef>
            </c:plus>
            <c:minus>
              <c:numRef>
                <c:f>('Summary and Graphs'!$Y$275,'Summary and Graphs'!$Y$284,'Summary and Graphs'!$Y$293,'Summary and Graphs'!$Y$302)</c:f>
                <c:numCache>
                  <c:formatCode>General</c:formatCode>
                  <c:ptCount val="4"/>
                  <c:pt idx="0">
                    <c:v>1.1940234024916742E-18</c:v>
                  </c:pt>
                  <c:pt idx="1">
                    <c:v>2.2134074036348335E-20</c:v>
                  </c:pt>
                  <c:pt idx="2">
                    <c:v>3.3009940501033632E-20</c:v>
                  </c:pt>
                  <c:pt idx="3">
                    <c:v>2.0658011700608399E-19</c:v>
                  </c:pt>
                </c:numCache>
              </c:numRef>
            </c:minus>
            <c:spPr>
              <a:noFill/>
              <a:ln w="9525" cap="flat" cmpd="sng" algn="ctr">
                <a:solidFill>
                  <a:schemeClr val="tx1">
                    <a:lumMod val="65000"/>
                    <a:lumOff val="35000"/>
                  </a:schemeClr>
                </a:solidFill>
                <a:round/>
              </a:ln>
              <a:effectLst/>
            </c:spPr>
          </c:errBars>
          <c:val>
            <c:numRef>
              <c:f>('Summary and Graphs'!$W$275,'Summary and Graphs'!$W$284,'Summary and Graphs'!$W$293,'Summary and Graphs'!$W$302)</c:f>
              <c:numCache>
                <c:formatCode>General</c:formatCode>
                <c:ptCount val="4"/>
                <c:pt idx="0">
                  <c:v>2.5626863199486562E-18</c:v>
                </c:pt>
                <c:pt idx="1">
                  <c:v>9.5873280830000072E-20</c:v>
                </c:pt>
                <c:pt idx="2">
                  <c:v>1.2298686110537463E-19</c:v>
                </c:pt>
                <c:pt idx="3">
                  <c:v>8.4572744232736165E-19</c:v>
                </c:pt>
              </c:numCache>
            </c:numRef>
          </c:val>
          <c:extLst>
            <c:ext xmlns:c16="http://schemas.microsoft.com/office/drawing/2014/chart" uri="{C3380CC4-5D6E-409C-BE32-E72D297353CC}">
              <c16:uniqueId val="{00000000-F291-435A-9BAF-364563EEF8C9}"/>
            </c:ext>
          </c:extLst>
        </c:ser>
        <c:ser>
          <c:idx val="1"/>
          <c:order val="1"/>
          <c:spPr>
            <a:solidFill>
              <a:srgbClr val="00729A"/>
            </a:solidFill>
            <a:ln>
              <a:noFill/>
            </a:ln>
            <a:effectLst/>
          </c:spPr>
          <c:invertIfNegative val="0"/>
          <c:errBars>
            <c:errBarType val="both"/>
            <c:errValType val="cust"/>
            <c:noEndCap val="0"/>
            <c:plus>
              <c:numRef>
                <c:f>('Summary and Graphs'!$Y$278,'Summary and Graphs'!$Y$287,'Summary and Graphs'!$Y$296,'Summary and Graphs'!$Y$305)</c:f>
                <c:numCache>
                  <c:formatCode>General</c:formatCode>
                  <c:ptCount val="4"/>
                  <c:pt idx="0">
                    <c:v>4.7875572534798456E-19</c:v>
                  </c:pt>
                  <c:pt idx="1">
                    <c:v>3.253982286431327E-19</c:v>
                  </c:pt>
                  <c:pt idx="2">
                    <c:v>5.8407332301110909E-20</c:v>
                  </c:pt>
                  <c:pt idx="3">
                    <c:v>3.8942574931876952E-19</c:v>
                  </c:pt>
                </c:numCache>
              </c:numRef>
            </c:plus>
            <c:minus>
              <c:numRef>
                <c:f>('Summary and Graphs'!$Y$278,'Summary and Graphs'!$Y$287,'Summary and Graphs'!$Y$296,'Summary and Graphs'!$Y$305)</c:f>
                <c:numCache>
                  <c:formatCode>General</c:formatCode>
                  <c:ptCount val="4"/>
                  <c:pt idx="0">
                    <c:v>4.7875572534798456E-19</c:v>
                  </c:pt>
                  <c:pt idx="1">
                    <c:v>3.253982286431327E-19</c:v>
                  </c:pt>
                  <c:pt idx="2">
                    <c:v>5.8407332301110909E-20</c:v>
                  </c:pt>
                  <c:pt idx="3">
                    <c:v>3.8942574931876952E-19</c:v>
                  </c:pt>
                </c:numCache>
              </c:numRef>
            </c:minus>
            <c:spPr>
              <a:noFill/>
              <a:ln w="9525" cap="flat" cmpd="sng" algn="ctr">
                <a:solidFill>
                  <a:schemeClr val="tx1">
                    <a:lumMod val="65000"/>
                    <a:lumOff val="35000"/>
                  </a:schemeClr>
                </a:solidFill>
                <a:round/>
              </a:ln>
              <a:effectLst/>
            </c:spPr>
          </c:errBars>
          <c:val>
            <c:numRef>
              <c:f>('Summary and Graphs'!$W$278,'Summary and Graphs'!$W$287,'Summary and Graphs'!$W$296,'Summary and Graphs'!$W$305)</c:f>
              <c:numCache>
                <c:formatCode>General</c:formatCode>
                <c:ptCount val="4"/>
                <c:pt idx="0">
                  <c:v>7.7697220862230106E-19</c:v>
                </c:pt>
                <c:pt idx="1">
                  <c:v>3.6965805044924372E-19</c:v>
                </c:pt>
                <c:pt idx="2">
                  <c:v>1.1977785728664582E-19</c:v>
                </c:pt>
                <c:pt idx="3">
                  <c:v>6.6532637622204065E-19</c:v>
                </c:pt>
              </c:numCache>
            </c:numRef>
          </c:val>
          <c:extLst>
            <c:ext xmlns:c16="http://schemas.microsoft.com/office/drawing/2014/chart" uri="{C3380CC4-5D6E-409C-BE32-E72D297353CC}">
              <c16:uniqueId val="{00000001-F291-435A-9BAF-364563EEF8C9}"/>
            </c:ext>
          </c:extLst>
        </c:ser>
        <c:ser>
          <c:idx val="2"/>
          <c:order val="2"/>
          <c:spPr>
            <a:solidFill>
              <a:schemeClr val="tx1"/>
            </a:solidFill>
            <a:ln>
              <a:noFill/>
            </a:ln>
            <a:effectLst/>
          </c:spPr>
          <c:invertIfNegative val="0"/>
          <c:errBars>
            <c:errBarType val="both"/>
            <c:errValType val="cust"/>
            <c:noEndCap val="0"/>
            <c:plus>
              <c:numRef>
                <c:f>('Summary and Graphs'!$Y$243,'Summary and Graphs'!$Y$252,'Summary and Graphs'!$Y$261,'Summary and Graphs'!$Y$270,'Summary and Graphs'!$Y$281,'Summary and Graphs'!$Y$290,'Summary and Graphs'!$Y$299,'Summary and Graphs'!$Y$308)</c:f>
                <c:numCache>
                  <c:formatCode>General</c:formatCode>
                  <c:ptCount val="8"/>
                  <c:pt idx="0">
                    <c:v>2.5106212904089486E-20</c:v>
                  </c:pt>
                  <c:pt idx="1">
                    <c:v>7.2747855142938675E-21</c:v>
                  </c:pt>
                  <c:pt idx="2">
                    <c:v>5.0137804145486863E-21</c:v>
                  </c:pt>
                  <c:pt idx="3">
                    <c:v>3.924789048617325E-20</c:v>
                  </c:pt>
                  <c:pt idx="4">
                    <c:v>1.3845404312402898E-19</c:v>
                  </c:pt>
                  <c:pt idx="5">
                    <c:v>1.648112066058413E-20</c:v>
                  </c:pt>
                  <c:pt idx="6">
                    <c:v>5.0672341432956627E-21</c:v>
                  </c:pt>
                  <c:pt idx="7">
                    <c:v>6.0632677707912067E-20</c:v>
                  </c:pt>
                </c:numCache>
              </c:numRef>
            </c:plus>
            <c:minus>
              <c:numRef>
                <c:f>('Summary and Graphs'!$Y$281,'Summary and Graphs'!$Y$290,'Summary and Graphs'!$Y$299,'Summary and Graphs'!$Y$308)</c:f>
                <c:numCache>
                  <c:formatCode>General</c:formatCode>
                  <c:ptCount val="4"/>
                  <c:pt idx="0">
                    <c:v>1.3845404312402898E-19</c:v>
                  </c:pt>
                  <c:pt idx="1">
                    <c:v>1.648112066058413E-20</c:v>
                  </c:pt>
                  <c:pt idx="2">
                    <c:v>5.0672341432956627E-21</c:v>
                  </c:pt>
                  <c:pt idx="3">
                    <c:v>6.0632677707912067E-20</c:v>
                  </c:pt>
                </c:numCache>
              </c:numRef>
            </c:minus>
            <c:spPr>
              <a:noFill/>
              <a:ln w="9525" cap="flat" cmpd="sng" algn="ctr">
                <a:solidFill>
                  <a:schemeClr val="tx1">
                    <a:lumMod val="65000"/>
                    <a:lumOff val="35000"/>
                  </a:schemeClr>
                </a:solidFill>
                <a:round/>
              </a:ln>
              <a:effectLst/>
            </c:spPr>
          </c:errBars>
          <c:val>
            <c:numRef>
              <c:f>('Summary and Graphs'!$W$281,'Summary and Graphs'!$W$290,'Summary and Graphs'!$W$299,'Summary and Graphs'!$W$308)</c:f>
              <c:numCache>
                <c:formatCode>General</c:formatCode>
                <c:ptCount val="4"/>
                <c:pt idx="0">
                  <c:v>3.7997089316079548E-19</c:v>
                </c:pt>
                <c:pt idx="1">
                  <c:v>5.0389572917489575E-20</c:v>
                </c:pt>
                <c:pt idx="2">
                  <c:v>8.543061246459308E-20</c:v>
                </c:pt>
                <c:pt idx="3">
                  <c:v>3.6534467923722199E-19</c:v>
                </c:pt>
              </c:numCache>
            </c:numRef>
          </c:val>
          <c:extLst>
            <c:ext xmlns:c16="http://schemas.microsoft.com/office/drawing/2014/chart" uri="{C3380CC4-5D6E-409C-BE32-E72D297353CC}">
              <c16:uniqueId val="{00000002-F291-435A-9BAF-364563EEF8C9}"/>
            </c:ext>
          </c:extLst>
        </c:ser>
        <c:dLbls>
          <c:showLegendKey val="0"/>
          <c:showVal val="0"/>
          <c:showCatName val="0"/>
          <c:showSerName val="0"/>
          <c:showPercent val="0"/>
          <c:showBubbleSize val="0"/>
        </c:dLbls>
        <c:gapWidth val="219"/>
        <c:overlap val="-27"/>
        <c:axId val="753310856"/>
        <c:axId val="753306920"/>
      </c:barChart>
      <c:catAx>
        <c:axId val="753310856"/>
        <c:scaling>
          <c:orientation val="minMax"/>
        </c:scaling>
        <c:delete val="1"/>
        <c:axPos val="b"/>
        <c:majorTickMark val="none"/>
        <c:minorTickMark val="none"/>
        <c:tickLblPos val="nextTo"/>
        <c:crossAx val="753306920"/>
        <c:crosses val="autoZero"/>
        <c:auto val="1"/>
        <c:lblAlgn val="ctr"/>
        <c:lblOffset val="100"/>
        <c:noMultiLvlLbl val="0"/>
      </c:catAx>
      <c:valAx>
        <c:axId val="753306920"/>
        <c:scaling>
          <c:orientation val="minMax"/>
          <c:max val="7.0000000000000176E-19"/>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3310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B0F0"/>
            </a:solidFill>
            <a:ln>
              <a:noFill/>
            </a:ln>
            <a:effectLst/>
          </c:spPr>
          <c:invertIfNegative val="0"/>
          <c:errBars>
            <c:errBarType val="both"/>
            <c:errValType val="cust"/>
            <c:noEndCap val="0"/>
            <c:plus>
              <c:numRef>
                <c:f>('Summary and Graphs'!$Y$275,'Summary and Graphs'!$Y$284,'Summary and Graphs'!$Y$293,'Summary and Graphs'!$Y$302)</c:f>
                <c:numCache>
                  <c:formatCode>General</c:formatCode>
                  <c:ptCount val="4"/>
                  <c:pt idx="0">
                    <c:v>1.1940234024916742E-18</c:v>
                  </c:pt>
                  <c:pt idx="1">
                    <c:v>2.2134074036348335E-20</c:v>
                  </c:pt>
                  <c:pt idx="2">
                    <c:v>3.3009940501033632E-20</c:v>
                  </c:pt>
                  <c:pt idx="3">
                    <c:v>2.0658011700608399E-19</c:v>
                  </c:pt>
                </c:numCache>
              </c:numRef>
            </c:plus>
            <c:minus>
              <c:numRef>
                <c:f>('Summary and Graphs'!$Y$275,'Summary and Graphs'!$Y$284,'Summary and Graphs'!$Y$293,'Summary and Graphs'!$Y$302)</c:f>
                <c:numCache>
                  <c:formatCode>General</c:formatCode>
                  <c:ptCount val="4"/>
                  <c:pt idx="0">
                    <c:v>1.1940234024916742E-18</c:v>
                  </c:pt>
                  <c:pt idx="1">
                    <c:v>2.2134074036348335E-20</c:v>
                  </c:pt>
                  <c:pt idx="2">
                    <c:v>3.3009940501033632E-20</c:v>
                  </c:pt>
                  <c:pt idx="3">
                    <c:v>2.0658011700608399E-19</c:v>
                  </c:pt>
                </c:numCache>
              </c:numRef>
            </c:minus>
            <c:spPr>
              <a:noFill/>
              <a:ln w="9525" cap="flat" cmpd="sng" algn="ctr">
                <a:solidFill>
                  <a:schemeClr val="tx1">
                    <a:lumMod val="65000"/>
                    <a:lumOff val="35000"/>
                  </a:schemeClr>
                </a:solidFill>
                <a:round/>
              </a:ln>
              <a:effectLst/>
            </c:spPr>
          </c:errBars>
          <c:val>
            <c:numRef>
              <c:f>('Summary and Graphs'!$W$275,'Summary and Graphs'!$W$284,'Summary and Graphs'!$W$293,'Summary and Graphs'!$W$302)</c:f>
              <c:numCache>
                <c:formatCode>General</c:formatCode>
                <c:ptCount val="4"/>
                <c:pt idx="0">
                  <c:v>2.5626863199486562E-18</c:v>
                </c:pt>
                <c:pt idx="1">
                  <c:v>9.5873280830000072E-20</c:v>
                </c:pt>
                <c:pt idx="2">
                  <c:v>1.2298686110537463E-19</c:v>
                </c:pt>
                <c:pt idx="3">
                  <c:v>8.4572744232736165E-19</c:v>
                </c:pt>
              </c:numCache>
            </c:numRef>
          </c:val>
          <c:extLst>
            <c:ext xmlns:c16="http://schemas.microsoft.com/office/drawing/2014/chart" uri="{C3380CC4-5D6E-409C-BE32-E72D297353CC}">
              <c16:uniqueId val="{00000000-CB30-41E8-A371-5791E3778CC7}"/>
            </c:ext>
          </c:extLst>
        </c:ser>
        <c:ser>
          <c:idx val="1"/>
          <c:order val="1"/>
          <c:spPr>
            <a:solidFill>
              <a:srgbClr val="00729A"/>
            </a:solidFill>
            <a:ln>
              <a:noFill/>
            </a:ln>
            <a:effectLst/>
          </c:spPr>
          <c:invertIfNegative val="0"/>
          <c:errBars>
            <c:errBarType val="both"/>
            <c:errValType val="cust"/>
            <c:noEndCap val="0"/>
            <c:plus>
              <c:numRef>
                <c:f>('Summary and Graphs'!$Y$278,'Summary and Graphs'!$Y$287,'Summary and Graphs'!$Y$296,'Summary and Graphs'!$Y$305)</c:f>
                <c:numCache>
                  <c:formatCode>General</c:formatCode>
                  <c:ptCount val="4"/>
                  <c:pt idx="0">
                    <c:v>4.7875572534798456E-19</c:v>
                  </c:pt>
                  <c:pt idx="1">
                    <c:v>3.253982286431327E-19</c:v>
                  </c:pt>
                  <c:pt idx="2">
                    <c:v>5.8407332301110909E-20</c:v>
                  </c:pt>
                  <c:pt idx="3">
                    <c:v>3.8942574931876952E-19</c:v>
                  </c:pt>
                </c:numCache>
              </c:numRef>
            </c:plus>
            <c:minus>
              <c:numRef>
                <c:f>('Summary and Graphs'!$Y$278,'Summary and Graphs'!$Y$287,'Summary and Graphs'!$Y$296,'Summary and Graphs'!$Y$305)</c:f>
                <c:numCache>
                  <c:formatCode>General</c:formatCode>
                  <c:ptCount val="4"/>
                  <c:pt idx="0">
                    <c:v>4.7875572534798456E-19</c:v>
                  </c:pt>
                  <c:pt idx="1">
                    <c:v>3.253982286431327E-19</c:v>
                  </c:pt>
                  <c:pt idx="2">
                    <c:v>5.8407332301110909E-20</c:v>
                  </c:pt>
                  <c:pt idx="3">
                    <c:v>3.8942574931876952E-19</c:v>
                  </c:pt>
                </c:numCache>
              </c:numRef>
            </c:minus>
            <c:spPr>
              <a:noFill/>
              <a:ln w="9525" cap="flat" cmpd="sng" algn="ctr">
                <a:solidFill>
                  <a:schemeClr val="tx1">
                    <a:lumMod val="65000"/>
                    <a:lumOff val="35000"/>
                  </a:schemeClr>
                </a:solidFill>
                <a:round/>
              </a:ln>
              <a:effectLst/>
            </c:spPr>
          </c:errBars>
          <c:val>
            <c:numRef>
              <c:f>('Summary and Graphs'!$W$278,'Summary and Graphs'!$W$287,'Summary and Graphs'!$W$296,'Summary and Graphs'!$W$305)</c:f>
              <c:numCache>
                <c:formatCode>General</c:formatCode>
                <c:ptCount val="4"/>
                <c:pt idx="0">
                  <c:v>7.7697220862230106E-19</c:v>
                </c:pt>
                <c:pt idx="1">
                  <c:v>3.6965805044924372E-19</c:v>
                </c:pt>
                <c:pt idx="2">
                  <c:v>1.1977785728664582E-19</c:v>
                </c:pt>
                <c:pt idx="3">
                  <c:v>6.6532637622204065E-19</c:v>
                </c:pt>
              </c:numCache>
            </c:numRef>
          </c:val>
          <c:extLst>
            <c:ext xmlns:c16="http://schemas.microsoft.com/office/drawing/2014/chart" uri="{C3380CC4-5D6E-409C-BE32-E72D297353CC}">
              <c16:uniqueId val="{00000001-CB30-41E8-A371-5791E3778CC7}"/>
            </c:ext>
          </c:extLst>
        </c:ser>
        <c:ser>
          <c:idx val="2"/>
          <c:order val="2"/>
          <c:spPr>
            <a:solidFill>
              <a:schemeClr val="tx1"/>
            </a:solidFill>
            <a:ln>
              <a:noFill/>
            </a:ln>
            <a:effectLst/>
          </c:spPr>
          <c:invertIfNegative val="0"/>
          <c:errBars>
            <c:errBarType val="both"/>
            <c:errValType val="cust"/>
            <c:noEndCap val="0"/>
            <c:plus>
              <c:numRef>
                <c:f>('Summary and Graphs'!$Y$243,'Summary and Graphs'!$Y$252,'Summary and Graphs'!$Y$261,'Summary and Graphs'!$Y$270,'Summary and Graphs'!$Y$281,'Summary and Graphs'!$Y$290,'Summary and Graphs'!$Y$299,'Summary and Graphs'!$Y$308)</c:f>
                <c:numCache>
                  <c:formatCode>General</c:formatCode>
                  <c:ptCount val="8"/>
                  <c:pt idx="0">
                    <c:v>2.5106212904089486E-20</c:v>
                  </c:pt>
                  <c:pt idx="1">
                    <c:v>7.2747855142938675E-21</c:v>
                  </c:pt>
                  <c:pt idx="2">
                    <c:v>5.0137804145486863E-21</c:v>
                  </c:pt>
                  <c:pt idx="3">
                    <c:v>3.924789048617325E-20</c:v>
                  </c:pt>
                  <c:pt idx="4">
                    <c:v>1.3845404312402898E-19</c:v>
                  </c:pt>
                  <c:pt idx="5">
                    <c:v>1.648112066058413E-20</c:v>
                  </c:pt>
                  <c:pt idx="6">
                    <c:v>5.0672341432956627E-21</c:v>
                  </c:pt>
                  <c:pt idx="7">
                    <c:v>6.0632677707912067E-20</c:v>
                  </c:pt>
                </c:numCache>
              </c:numRef>
            </c:plus>
            <c:minus>
              <c:numRef>
                <c:f>('Summary and Graphs'!$Y$281,'Summary and Graphs'!$Y$290,'Summary and Graphs'!$Y$299,'Summary and Graphs'!$Y$308)</c:f>
                <c:numCache>
                  <c:formatCode>General</c:formatCode>
                  <c:ptCount val="4"/>
                  <c:pt idx="0">
                    <c:v>1.3845404312402898E-19</c:v>
                  </c:pt>
                  <c:pt idx="1">
                    <c:v>1.648112066058413E-20</c:v>
                  </c:pt>
                  <c:pt idx="2">
                    <c:v>5.0672341432956627E-21</c:v>
                  </c:pt>
                  <c:pt idx="3">
                    <c:v>6.0632677707912067E-20</c:v>
                  </c:pt>
                </c:numCache>
              </c:numRef>
            </c:minus>
            <c:spPr>
              <a:noFill/>
              <a:ln w="9525" cap="flat" cmpd="sng" algn="ctr">
                <a:solidFill>
                  <a:schemeClr val="tx1">
                    <a:lumMod val="65000"/>
                    <a:lumOff val="35000"/>
                  </a:schemeClr>
                </a:solidFill>
                <a:round/>
              </a:ln>
              <a:effectLst/>
            </c:spPr>
          </c:errBars>
          <c:val>
            <c:numRef>
              <c:f>('Summary and Graphs'!$W$281,'Summary and Graphs'!$W$290,'Summary and Graphs'!$W$299,'Summary and Graphs'!$W$308)</c:f>
              <c:numCache>
                <c:formatCode>General</c:formatCode>
                <c:ptCount val="4"/>
                <c:pt idx="0">
                  <c:v>3.7997089316079548E-19</c:v>
                </c:pt>
                <c:pt idx="1">
                  <c:v>5.0389572917489575E-20</c:v>
                </c:pt>
                <c:pt idx="2">
                  <c:v>8.543061246459308E-20</c:v>
                </c:pt>
                <c:pt idx="3">
                  <c:v>3.6534467923722199E-19</c:v>
                </c:pt>
              </c:numCache>
            </c:numRef>
          </c:val>
          <c:extLst>
            <c:ext xmlns:c16="http://schemas.microsoft.com/office/drawing/2014/chart" uri="{C3380CC4-5D6E-409C-BE32-E72D297353CC}">
              <c16:uniqueId val="{00000002-CB30-41E8-A371-5791E3778CC7}"/>
            </c:ext>
          </c:extLst>
        </c:ser>
        <c:dLbls>
          <c:showLegendKey val="0"/>
          <c:showVal val="0"/>
          <c:showCatName val="0"/>
          <c:showSerName val="0"/>
          <c:showPercent val="0"/>
          <c:showBubbleSize val="0"/>
        </c:dLbls>
        <c:gapWidth val="219"/>
        <c:overlap val="-27"/>
        <c:axId val="753310856"/>
        <c:axId val="753306920"/>
      </c:barChart>
      <c:catAx>
        <c:axId val="753310856"/>
        <c:scaling>
          <c:orientation val="minMax"/>
        </c:scaling>
        <c:delete val="1"/>
        <c:axPos val="b"/>
        <c:majorTickMark val="none"/>
        <c:minorTickMark val="none"/>
        <c:tickLblPos val="nextTo"/>
        <c:crossAx val="753306920"/>
        <c:crosses val="autoZero"/>
        <c:auto val="1"/>
        <c:lblAlgn val="ctr"/>
        <c:lblOffset val="100"/>
        <c:noMultiLvlLbl val="0"/>
      </c:catAx>
      <c:valAx>
        <c:axId val="753306920"/>
        <c:scaling>
          <c:orientation val="minMax"/>
          <c:min val="7.5000000000000179E-19"/>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3310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6"/>
            </a:solidFill>
            <a:ln>
              <a:noFill/>
            </a:ln>
            <a:effectLst/>
          </c:spPr>
          <c:invertIfNegative val="0"/>
          <c:errBars>
            <c:errBarType val="both"/>
            <c:errValType val="cust"/>
            <c:noEndCap val="0"/>
            <c:plus>
              <c:numRef>
                <c:f>('Summary and Graphs'!$Y$313,'Summary and Graphs'!$Y$322,'Summary and Graphs'!$Y$331,'Summary and Graphs'!$Y$340)</c:f>
                <c:numCache>
                  <c:formatCode>General</c:formatCode>
                  <c:ptCount val="4"/>
                  <c:pt idx="0">
                    <c:v>2.5194397610380291E-20</c:v>
                  </c:pt>
                  <c:pt idx="1">
                    <c:v>4.8335690729980542E-18</c:v>
                  </c:pt>
                  <c:pt idx="2">
                    <c:v>8.1647459063503935E-21</c:v>
                  </c:pt>
                  <c:pt idx="3">
                    <c:v>7.6489458871377359E-20</c:v>
                  </c:pt>
                </c:numCache>
              </c:numRef>
            </c:plus>
            <c:minus>
              <c:numRef>
                <c:f>('Summary and Graphs'!$Y$313,'Summary and Graphs'!$Y$322,'Summary and Graphs'!$Y$331,'Summary and Graphs'!$Y$340)</c:f>
                <c:numCache>
                  <c:formatCode>General</c:formatCode>
                  <c:ptCount val="4"/>
                  <c:pt idx="0">
                    <c:v>2.5194397610380291E-20</c:v>
                  </c:pt>
                  <c:pt idx="1">
                    <c:v>4.8335690729980542E-18</c:v>
                  </c:pt>
                  <c:pt idx="2">
                    <c:v>8.1647459063503935E-21</c:v>
                  </c:pt>
                  <c:pt idx="3">
                    <c:v>7.6489458871377359E-20</c:v>
                  </c:pt>
                </c:numCache>
              </c:numRef>
            </c:minus>
            <c:spPr>
              <a:noFill/>
              <a:ln w="9525" cap="flat" cmpd="sng" algn="ctr">
                <a:solidFill>
                  <a:schemeClr val="tx1">
                    <a:lumMod val="65000"/>
                    <a:lumOff val="35000"/>
                  </a:schemeClr>
                </a:solidFill>
                <a:round/>
              </a:ln>
              <a:effectLst/>
            </c:spPr>
          </c:errBars>
          <c:val>
            <c:numRef>
              <c:f>('Summary and Graphs'!$W$313,'Summary and Graphs'!$W$322,'Summary and Graphs'!$W$331,'Summary and Graphs'!$W$340)</c:f>
              <c:numCache>
                <c:formatCode>General</c:formatCode>
                <c:ptCount val="4"/>
                <c:pt idx="0">
                  <c:v>5.5660800423491624E-20</c:v>
                </c:pt>
                <c:pt idx="1">
                  <c:v>4.8527143255255731E-18</c:v>
                </c:pt>
                <c:pt idx="2">
                  <c:v>1.4094823950395412E-20</c:v>
                </c:pt>
                <c:pt idx="3">
                  <c:v>1.5856967519452062E-19</c:v>
                </c:pt>
              </c:numCache>
            </c:numRef>
          </c:val>
          <c:extLst>
            <c:ext xmlns:c16="http://schemas.microsoft.com/office/drawing/2014/chart" uri="{C3380CC4-5D6E-409C-BE32-E72D297353CC}">
              <c16:uniqueId val="{00000000-285F-4CB6-80C9-376E33EE8CAE}"/>
            </c:ext>
          </c:extLst>
        </c:ser>
        <c:ser>
          <c:idx val="1"/>
          <c:order val="1"/>
          <c:spPr>
            <a:solidFill>
              <a:srgbClr val="304A1E"/>
            </a:solidFill>
            <a:ln>
              <a:noFill/>
            </a:ln>
            <a:effectLst/>
          </c:spPr>
          <c:invertIfNegative val="0"/>
          <c:errBars>
            <c:errBarType val="both"/>
            <c:errValType val="cust"/>
            <c:noEndCap val="0"/>
            <c:plus>
              <c:numRef>
                <c:f>('Summary and Graphs'!$Y$316,'Summary and Graphs'!$Y$325,'Summary and Graphs'!$Y$334,'Summary and Graphs'!$Y$343)</c:f>
                <c:numCache>
                  <c:formatCode>General</c:formatCode>
                  <c:ptCount val="4"/>
                  <c:pt idx="0">
                    <c:v>1.7095065160930716E-20</c:v>
                  </c:pt>
                  <c:pt idx="1">
                    <c:v>6.2737160818097904E-21</c:v>
                  </c:pt>
                  <c:pt idx="2">
                    <c:v>1.4384930716353421E-20</c:v>
                  </c:pt>
                  <c:pt idx="3">
                    <c:v>1.6995818481005986E-20</c:v>
                  </c:pt>
                </c:numCache>
              </c:numRef>
            </c:plus>
            <c:minus>
              <c:numRef>
                <c:f>('Summary and Graphs'!$Y$316,'Summary and Graphs'!$Y$325,'Summary and Graphs'!$Y$334,'Summary and Graphs'!$Y$343)</c:f>
                <c:numCache>
                  <c:formatCode>General</c:formatCode>
                  <c:ptCount val="4"/>
                  <c:pt idx="0">
                    <c:v>1.7095065160930716E-20</c:v>
                  </c:pt>
                  <c:pt idx="1">
                    <c:v>6.2737160818097904E-21</c:v>
                  </c:pt>
                  <c:pt idx="2">
                    <c:v>1.4384930716353421E-20</c:v>
                  </c:pt>
                  <c:pt idx="3">
                    <c:v>1.6995818481005986E-20</c:v>
                  </c:pt>
                </c:numCache>
              </c:numRef>
            </c:minus>
            <c:spPr>
              <a:noFill/>
              <a:ln w="9525" cap="flat" cmpd="sng" algn="ctr">
                <a:solidFill>
                  <a:schemeClr val="tx1">
                    <a:lumMod val="65000"/>
                    <a:lumOff val="35000"/>
                  </a:schemeClr>
                </a:solidFill>
                <a:round/>
              </a:ln>
              <a:effectLst/>
            </c:spPr>
          </c:errBars>
          <c:val>
            <c:numRef>
              <c:f>('Summary and Graphs'!$W$316,'Summary and Graphs'!$W$325,'Summary and Graphs'!$W$334,'Summary and Graphs'!$W$343)</c:f>
              <c:numCache>
                <c:formatCode>General</c:formatCode>
                <c:ptCount val="4"/>
                <c:pt idx="0">
                  <c:v>3.7686235707934673E-20</c:v>
                </c:pt>
                <c:pt idx="1">
                  <c:v>1.4991583282127645E-20</c:v>
                </c:pt>
                <c:pt idx="2">
                  <c:v>2.2770519738054074E-20</c:v>
                </c:pt>
                <c:pt idx="3">
                  <c:v>5.3057975070954235E-20</c:v>
                </c:pt>
              </c:numCache>
            </c:numRef>
          </c:val>
          <c:extLst>
            <c:ext xmlns:c16="http://schemas.microsoft.com/office/drawing/2014/chart" uri="{C3380CC4-5D6E-409C-BE32-E72D297353CC}">
              <c16:uniqueId val="{00000001-285F-4CB6-80C9-376E33EE8CAE}"/>
            </c:ext>
          </c:extLst>
        </c:ser>
        <c:ser>
          <c:idx val="2"/>
          <c:order val="2"/>
          <c:spPr>
            <a:solidFill>
              <a:schemeClr val="tx1"/>
            </a:solidFill>
            <a:ln>
              <a:noFill/>
            </a:ln>
            <a:effectLst/>
          </c:spPr>
          <c:invertIfNegative val="0"/>
          <c:errBars>
            <c:errBarType val="both"/>
            <c:errValType val="cust"/>
            <c:noEndCap val="0"/>
            <c:plus>
              <c:numRef>
                <c:f>('Summary and Graphs'!$Y$319,'Summary and Graphs'!$Y$328,'Summary and Graphs'!$Y$337,'Summary and Graphs'!$Y$346)</c:f>
                <c:numCache>
                  <c:formatCode>General</c:formatCode>
                  <c:ptCount val="4"/>
                  <c:pt idx="0">
                    <c:v>4.6366114387641862E-20</c:v>
                  </c:pt>
                  <c:pt idx="1">
                    <c:v>3.5241838935295395E-20</c:v>
                  </c:pt>
                  <c:pt idx="2">
                    <c:v>5.2249034769466192E-21</c:v>
                  </c:pt>
                  <c:pt idx="3">
                    <c:v>1.5530636772252735E-19</c:v>
                  </c:pt>
                </c:numCache>
              </c:numRef>
            </c:plus>
            <c:minus>
              <c:numRef>
                <c:f>('Summary and Graphs'!$Y$281,'Summary and Graphs'!$Y$290,'Summary and Graphs'!$Y$299,'Summary and Graphs'!$Y$308,'Summary and Graphs'!$Y$319,'Summary and Graphs'!$Y$328,'Summary and Graphs'!$Y$337,'Summary and Graphs'!$Y$346)</c:f>
                <c:numCache>
                  <c:formatCode>General</c:formatCode>
                  <c:ptCount val="8"/>
                  <c:pt idx="0">
                    <c:v>1.3845404312402898E-19</c:v>
                  </c:pt>
                  <c:pt idx="1">
                    <c:v>1.648112066058413E-20</c:v>
                  </c:pt>
                  <c:pt idx="2">
                    <c:v>5.0672341432956627E-21</c:v>
                  </c:pt>
                  <c:pt idx="3">
                    <c:v>6.0632677707912067E-20</c:v>
                  </c:pt>
                  <c:pt idx="4">
                    <c:v>4.6366114387641862E-20</c:v>
                  </c:pt>
                  <c:pt idx="5">
                    <c:v>3.5241838935295395E-20</c:v>
                  </c:pt>
                  <c:pt idx="6">
                    <c:v>5.2249034769466192E-21</c:v>
                  </c:pt>
                  <c:pt idx="7">
                    <c:v>1.5530636772252735E-19</c:v>
                  </c:pt>
                </c:numCache>
              </c:numRef>
            </c:minus>
            <c:spPr>
              <a:noFill/>
              <a:ln w="9525" cap="flat" cmpd="sng" algn="ctr">
                <a:solidFill>
                  <a:schemeClr val="tx1">
                    <a:lumMod val="65000"/>
                    <a:lumOff val="35000"/>
                  </a:schemeClr>
                </a:solidFill>
                <a:round/>
              </a:ln>
              <a:effectLst/>
            </c:spPr>
          </c:errBars>
          <c:val>
            <c:numRef>
              <c:f>('Summary and Graphs'!$W$319,'Summary and Graphs'!$W$328,'Summary and Graphs'!$W$337,'Summary and Graphs'!$W$346)</c:f>
              <c:numCache>
                <c:formatCode>General</c:formatCode>
                <c:ptCount val="4"/>
                <c:pt idx="0">
                  <c:v>1.17705312823428E-19</c:v>
                </c:pt>
                <c:pt idx="1">
                  <c:v>3.6511367752246951E-20</c:v>
                </c:pt>
                <c:pt idx="2">
                  <c:v>1.3136531224443983E-20</c:v>
                </c:pt>
                <c:pt idx="3">
                  <c:v>2.032082888343279E-19</c:v>
                </c:pt>
              </c:numCache>
            </c:numRef>
          </c:val>
          <c:extLst>
            <c:ext xmlns:c16="http://schemas.microsoft.com/office/drawing/2014/chart" uri="{C3380CC4-5D6E-409C-BE32-E72D297353CC}">
              <c16:uniqueId val="{00000002-285F-4CB6-80C9-376E33EE8CAE}"/>
            </c:ext>
          </c:extLst>
        </c:ser>
        <c:dLbls>
          <c:showLegendKey val="0"/>
          <c:showVal val="0"/>
          <c:showCatName val="0"/>
          <c:showSerName val="0"/>
          <c:showPercent val="0"/>
          <c:showBubbleSize val="0"/>
        </c:dLbls>
        <c:gapWidth val="219"/>
        <c:overlap val="-27"/>
        <c:axId val="753310856"/>
        <c:axId val="753306920"/>
      </c:barChart>
      <c:catAx>
        <c:axId val="753310856"/>
        <c:scaling>
          <c:orientation val="minMax"/>
        </c:scaling>
        <c:delete val="1"/>
        <c:axPos val="b"/>
        <c:majorTickMark val="none"/>
        <c:minorTickMark val="none"/>
        <c:tickLblPos val="nextTo"/>
        <c:crossAx val="753306920"/>
        <c:crosses val="autoZero"/>
        <c:auto val="1"/>
        <c:lblAlgn val="ctr"/>
        <c:lblOffset val="100"/>
        <c:noMultiLvlLbl val="0"/>
      </c:catAx>
      <c:valAx>
        <c:axId val="753306920"/>
        <c:scaling>
          <c:orientation val="minMax"/>
          <c:max val="4.0000000000000042E-19"/>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3310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'Summary and Graphs'!$AC$1</c:f>
              <c:strCache>
                <c:ptCount val="1"/>
                <c:pt idx="0">
                  <c:v>Exosomal count (particles/ml)</c:v>
                </c:pt>
              </c:strCache>
            </c:strRef>
          </c:tx>
          <c:spPr>
            <a:ln w="28575" cap="rnd">
              <a:solidFill>
                <a:schemeClr val="accent1"/>
              </a:solidFill>
              <a:round/>
            </a:ln>
            <a:effectLst/>
          </c:spPr>
          <c:marker>
            <c:symbol val="none"/>
          </c:marker>
          <c:cat>
            <c:numRef>
              <c:f>'Summary and Graphs'!$U$2:$U$37</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'Summary and Graphs'!$AC$2:$AC$37</c:f>
              <c:numCache>
                <c:formatCode>General</c:formatCode>
                <c:ptCount val="36"/>
                <c:pt idx="0">
                  <c:v>2984368000</c:v>
                </c:pt>
                <c:pt idx="1">
                  <c:v>17211580000</c:v>
                </c:pt>
                <c:pt idx="2">
                  <c:v>15634453000</c:v>
                </c:pt>
                <c:pt idx="3">
                  <c:v>4433922000</c:v>
                </c:pt>
                <c:pt idx="4">
                  <c:v>4921309000</c:v>
                </c:pt>
                <c:pt idx="5">
                  <c:v>79954140000</c:v>
                </c:pt>
                <c:pt idx="6">
                  <c:v>8229062000</c:v>
                </c:pt>
                <c:pt idx="7">
                  <c:v>1688374000</c:v>
                </c:pt>
                <c:pt idx="8">
                  <c:v>22119100000</c:v>
                </c:pt>
                <c:pt idx="9">
                  <c:v>1856610000</c:v>
                </c:pt>
                <c:pt idx="10">
                  <c:v>1386118000</c:v>
                </c:pt>
                <c:pt idx="11">
                  <c:v>4737135000</c:v>
                </c:pt>
                <c:pt idx="12">
                  <c:v>2087862000</c:v>
                </c:pt>
                <c:pt idx="13">
                  <c:v>2939072000</c:v>
                </c:pt>
                <c:pt idx="14">
                  <c:v>3022993000</c:v>
                </c:pt>
                <c:pt idx="15">
                  <c:v>1239914000</c:v>
                </c:pt>
                <c:pt idx="16">
                  <c:v>1947092000</c:v>
                </c:pt>
                <c:pt idx="17">
                  <c:v>3911042000</c:v>
                </c:pt>
                <c:pt idx="18">
                  <c:v>2707470000</c:v>
                </c:pt>
                <c:pt idx="19">
                  <c:v>9316580000</c:v>
                </c:pt>
                <c:pt idx="20">
                  <c:v>7450460000</c:v>
                </c:pt>
                <c:pt idx="21">
                  <c:v>8460266000</c:v>
                </c:pt>
                <c:pt idx="22">
                  <c:v>6223156000</c:v>
                </c:pt>
                <c:pt idx="23">
                  <c:v>7180810000</c:v>
                </c:pt>
                <c:pt idx="24">
                  <c:v>6699770000</c:v>
                </c:pt>
                <c:pt idx="25">
                  <c:v>650165000</c:v>
                </c:pt>
                <c:pt idx="26">
                  <c:v>9555000000</c:v>
                </c:pt>
                <c:pt idx="27">
                  <c:v>2869280000</c:v>
                </c:pt>
                <c:pt idx="28">
                  <c:v>6285720000</c:v>
                </c:pt>
                <c:pt idx="29">
                  <c:v>15199100000</c:v>
                </c:pt>
                <c:pt idx="30">
                  <c:v>4272230000</c:v>
                </c:pt>
                <c:pt idx="31">
                  <c:v>8193660000</c:v>
                </c:pt>
                <c:pt idx="32">
                  <c:v>2325660000</c:v>
                </c:pt>
                <c:pt idx="33">
                  <c:v>3137556000</c:v>
                </c:pt>
                <c:pt idx="34">
                  <c:v>2741350000</c:v>
                </c:pt>
                <c:pt idx="35">
                  <c:v>5378653000</c:v>
                </c:pt>
              </c:numCache>
            </c:numRef>
          </c:val>
          <c:extLst>
            <c:ext xmlns:c16="http://schemas.microsoft.com/office/drawing/2014/chart" uri="{C3380CC4-5D6E-409C-BE32-E72D297353CC}">
              <c16:uniqueId val="{00000000-EF32-44B0-92D5-D733BDE7046E}"/>
            </c:ext>
          </c:extLst>
        </c:ser>
        <c:dLbls>
          <c:showLegendKey val="0"/>
          <c:showVal val="0"/>
          <c:showCatName val="0"/>
          <c:showSerName val="0"/>
          <c:showPercent val="0"/>
          <c:showBubbleSize val="0"/>
        </c:dLbls>
        <c:axId val="737751168"/>
        <c:axId val="737756744"/>
      </c:radarChart>
      <c:catAx>
        <c:axId val="737751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7756744"/>
        <c:crosses val="autoZero"/>
        <c:auto val="1"/>
        <c:lblAlgn val="ctr"/>
        <c:lblOffset val="100"/>
        <c:noMultiLvlLbl val="0"/>
      </c:catAx>
      <c:valAx>
        <c:axId val="737756744"/>
        <c:scaling>
          <c:orientation val="minMax"/>
          <c:max val="2000000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77511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6"/>
            </a:solidFill>
            <a:ln>
              <a:noFill/>
            </a:ln>
            <a:effectLst/>
          </c:spPr>
          <c:invertIfNegative val="0"/>
          <c:errBars>
            <c:errBarType val="both"/>
            <c:errValType val="cust"/>
            <c:noEndCap val="0"/>
            <c:plus>
              <c:numRef>
                <c:f>('Summary and Graphs'!$Y$313,'Summary and Graphs'!$Y$322,'Summary and Graphs'!$Y$331,'Summary and Graphs'!$Y$340)</c:f>
                <c:numCache>
                  <c:formatCode>General</c:formatCode>
                  <c:ptCount val="4"/>
                  <c:pt idx="0">
                    <c:v>2.5194397610380291E-20</c:v>
                  </c:pt>
                  <c:pt idx="1">
                    <c:v>4.8335690729980542E-18</c:v>
                  </c:pt>
                  <c:pt idx="2">
                    <c:v>8.1647459063503935E-21</c:v>
                  </c:pt>
                  <c:pt idx="3">
                    <c:v>7.6489458871377359E-20</c:v>
                  </c:pt>
                </c:numCache>
              </c:numRef>
            </c:plus>
            <c:minus>
              <c:numRef>
                <c:f>('Summary and Graphs'!$Y$313,'Summary and Graphs'!$Y$322,'Summary and Graphs'!$Y$331,'Summary and Graphs'!$Y$340)</c:f>
                <c:numCache>
                  <c:formatCode>General</c:formatCode>
                  <c:ptCount val="4"/>
                  <c:pt idx="0">
                    <c:v>2.5194397610380291E-20</c:v>
                  </c:pt>
                  <c:pt idx="1">
                    <c:v>4.8335690729980542E-18</c:v>
                  </c:pt>
                  <c:pt idx="2">
                    <c:v>8.1647459063503935E-21</c:v>
                  </c:pt>
                  <c:pt idx="3">
                    <c:v>7.6489458871377359E-20</c:v>
                  </c:pt>
                </c:numCache>
              </c:numRef>
            </c:minus>
            <c:spPr>
              <a:noFill/>
              <a:ln w="9525" cap="flat" cmpd="sng" algn="ctr">
                <a:solidFill>
                  <a:schemeClr val="tx1">
                    <a:lumMod val="65000"/>
                    <a:lumOff val="35000"/>
                  </a:schemeClr>
                </a:solidFill>
                <a:round/>
              </a:ln>
              <a:effectLst/>
            </c:spPr>
          </c:errBars>
          <c:val>
            <c:numRef>
              <c:f>('Summary and Graphs'!$W$313,'Summary and Graphs'!$W$322,'Summary and Graphs'!$W$331,'Summary and Graphs'!$W$340)</c:f>
              <c:numCache>
                <c:formatCode>General</c:formatCode>
                <c:ptCount val="4"/>
                <c:pt idx="0">
                  <c:v>5.5660800423491624E-20</c:v>
                </c:pt>
                <c:pt idx="1">
                  <c:v>4.8527143255255731E-18</c:v>
                </c:pt>
                <c:pt idx="2">
                  <c:v>1.4094823950395412E-20</c:v>
                </c:pt>
                <c:pt idx="3">
                  <c:v>1.5856967519452062E-19</c:v>
                </c:pt>
              </c:numCache>
            </c:numRef>
          </c:val>
          <c:extLst>
            <c:ext xmlns:c16="http://schemas.microsoft.com/office/drawing/2014/chart" uri="{C3380CC4-5D6E-409C-BE32-E72D297353CC}">
              <c16:uniqueId val="{00000000-F393-4159-A2E4-3EBEC68D193C}"/>
            </c:ext>
          </c:extLst>
        </c:ser>
        <c:ser>
          <c:idx val="1"/>
          <c:order val="1"/>
          <c:spPr>
            <a:solidFill>
              <a:srgbClr val="304A1E"/>
            </a:solidFill>
            <a:ln>
              <a:noFill/>
            </a:ln>
            <a:effectLst/>
          </c:spPr>
          <c:invertIfNegative val="0"/>
          <c:errBars>
            <c:errBarType val="both"/>
            <c:errValType val="cust"/>
            <c:noEndCap val="0"/>
            <c:plus>
              <c:numRef>
                <c:f>('Summary and Graphs'!$Y$316,'Summary and Graphs'!$Y$325,'Summary and Graphs'!$Y$334,'Summary and Graphs'!$Y$343)</c:f>
                <c:numCache>
                  <c:formatCode>General</c:formatCode>
                  <c:ptCount val="4"/>
                  <c:pt idx="0">
                    <c:v>1.7095065160930716E-20</c:v>
                  </c:pt>
                  <c:pt idx="1">
                    <c:v>6.2737160818097904E-21</c:v>
                  </c:pt>
                  <c:pt idx="2">
                    <c:v>1.4384930716353421E-20</c:v>
                  </c:pt>
                  <c:pt idx="3">
                    <c:v>1.6995818481005986E-20</c:v>
                  </c:pt>
                </c:numCache>
              </c:numRef>
            </c:plus>
            <c:minus>
              <c:numRef>
                <c:f>('Summary and Graphs'!$Y$316,'Summary and Graphs'!$Y$325,'Summary and Graphs'!$Y$334,'Summary and Graphs'!$Y$343)</c:f>
                <c:numCache>
                  <c:formatCode>General</c:formatCode>
                  <c:ptCount val="4"/>
                  <c:pt idx="0">
                    <c:v>1.7095065160930716E-20</c:v>
                  </c:pt>
                  <c:pt idx="1">
                    <c:v>6.2737160818097904E-21</c:v>
                  </c:pt>
                  <c:pt idx="2">
                    <c:v>1.4384930716353421E-20</c:v>
                  </c:pt>
                  <c:pt idx="3">
                    <c:v>1.6995818481005986E-20</c:v>
                  </c:pt>
                </c:numCache>
              </c:numRef>
            </c:minus>
            <c:spPr>
              <a:noFill/>
              <a:ln w="9525" cap="flat" cmpd="sng" algn="ctr">
                <a:solidFill>
                  <a:schemeClr val="tx1">
                    <a:lumMod val="65000"/>
                    <a:lumOff val="35000"/>
                  </a:schemeClr>
                </a:solidFill>
                <a:round/>
              </a:ln>
              <a:effectLst/>
            </c:spPr>
          </c:errBars>
          <c:val>
            <c:numRef>
              <c:f>('Summary and Graphs'!$W$316,'Summary and Graphs'!$W$325,'Summary and Graphs'!$W$334,'Summary and Graphs'!$W$343)</c:f>
              <c:numCache>
                <c:formatCode>General</c:formatCode>
                <c:ptCount val="4"/>
                <c:pt idx="0">
                  <c:v>3.7686235707934673E-20</c:v>
                </c:pt>
                <c:pt idx="1">
                  <c:v>1.4991583282127645E-20</c:v>
                </c:pt>
                <c:pt idx="2">
                  <c:v>2.2770519738054074E-20</c:v>
                </c:pt>
                <c:pt idx="3">
                  <c:v>5.3057975070954235E-20</c:v>
                </c:pt>
              </c:numCache>
            </c:numRef>
          </c:val>
          <c:extLst>
            <c:ext xmlns:c16="http://schemas.microsoft.com/office/drawing/2014/chart" uri="{C3380CC4-5D6E-409C-BE32-E72D297353CC}">
              <c16:uniqueId val="{00000001-F393-4159-A2E4-3EBEC68D193C}"/>
            </c:ext>
          </c:extLst>
        </c:ser>
        <c:ser>
          <c:idx val="2"/>
          <c:order val="2"/>
          <c:spPr>
            <a:solidFill>
              <a:schemeClr val="tx1"/>
            </a:solidFill>
            <a:ln>
              <a:noFill/>
            </a:ln>
            <a:effectLst/>
          </c:spPr>
          <c:invertIfNegative val="0"/>
          <c:errBars>
            <c:errBarType val="both"/>
            <c:errValType val="cust"/>
            <c:noEndCap val="0"/>
            <c:plus>
              <c:numRef>
                <c:f>('Summary and Graphs'!$Y$319,'Summary and Graphs'!$Y$328,'Summary and Graphs'!$Y$337,'Summary and Graphs'!$Y$346)</c:f>
                <c:numCache>
                  <c:formatCode>General</c:formatCode>
                  <c:ptCount val="4"/>
                  <c:pt idx="0">
                    <c:v>4.6366114387641862E-20</c:v>
                  </c:pt>
                  <c:pt idx="1">
                    <c:v>3.5241838935295395E-20</c:v>
                  </c:pt>
                  <c:pt idx="2">
                    <c:v>5.2249034769466192E-21</c:v>
                  </c:pt>
                  <c:pt idx="3">
                    <c:v>1.5530636772252735E-19</c:v>
                  </c:pt>
                </c:numCache>
              </c:numRef>
            </c:plus>
            <c:minus>
              <c:numRef>
                <c:f>('Summary and Graphs'!$Y$281,'Summary and Graphs'!$Y$290,'Summary and Graphs'!$Y$299,'Summary and Graphs'!$Y$308,'Summary and Graphs'!$Y$319,'Summary and Graphs'!$Y$328,'Summary and Graphs'!$Y$337,'Summary and Graphs'!$Y$346)</c:f>
                <c:numCache>
                  <c:formatCode>General</c:formatCode>
                  <c:ptCount val="8"/>
                  <c:pt idx="0">
                    <c:v>1.3845404312402898E-19</c:v>
                  </c:pt>
                  <c:pt idx="1">
                    <c:v>1.648112066058413E-20</c:v>
                  </c:pt>
                  <c:pt idx="2">
                    <c:v>5.0672341432956627E-21</c:v>
                  </c:pt>
                  <c:pt idx="3">
                    <c:v>6.0632677707912067E-20</c:v>
                  </c:pt>
                  <c:pt idx="4">
                    <c:v>4.6366114387641862E-20</c:v>
                  </c:pt>
                  <c:pt idx="5">
                    <c:v>3.5241838935295395E-20</c:v>
                  </c:pt>
                  <c:pt idx="6">
                    <c:v>5.2249034769466192E-21</c:v>
                  </c:pt>
                  <c:pt idx="7">
                    <c:v>1.5530636772252735E-19</c:v>
                  </c:pt>
                </c:numCache>
              </c:numRef>
            </c:minus>
            <c:spPr>
              <a:noFill/>
              <a:ln w="9525" cap="flat" cmpd="sng" algn="ctr">
                <a:solidFill>
                  <a:schemeClr val="tx1">
                    <a:lumMod val="65000"/>
                    <a:lumOff val="35000"/>
                  </a:schemeClr>
                </a:solidFill>
                <a:round/>
              </a:ln>
              <a:effectLst/>
            </c:spPr>
          </c:errBars>
          <c:val>
            <c:numRef>
              <c:f>('Summary and Graphs'!$W$319,'Summary and Graphs'!$W$328,'Summary and Graphs'!$W$337,'Summary and Graphs'!$W$346)</c:f>
              <c:numCache>
                <c:formatCode>General</c:formatCode>
                <c:ptCount val="4"/>
                <c:pt idx="0">
                  <c:v>1.17705312823428E-19</c:v>
                </c:pt>
                <c:pt idx="1">
                  <c:v>3.6511367752246951E-20</c:v>
                </c:pt>
                <c:pt idx="2">
                  <c:v>1.3136531224443983E-20</c:v>
                </c:pt>
                <c:pt idx="3">
                  <c:v>2.032082888343279E-19</c:v>
                </c:pt>
              </c:numCache>
            </c:numRef>
          </c:val>
          <c:extLst>
            <c:ext xmlns:c16="http://schemas.microsoft.com/office/drawing/2014/chart" uri="{C3380CC4-5D6E-409C-BE32-E72D297353CC}">
              <c16:uniqueId val="{00000002-F393-4159-A2E4-3EBEC68D193C}"/>
            </c:ext>
          </c:extLst>
        </c:ser>
        <c:dLbls>
          <c:showLegendKey val="0"/>
          <c:showVal val="0"/>
          <c:showCatName val="0"/>
          <c:showSerName val="0"/>
          <c:showPercent val="0"/>
          <c:showBubbleSize val="0"/>
        </c:dLbls>
        <c:gapWidth val="219"/>
        <c:overlap val="-27"/>
        <c:axId val="753310856"/>
        <c:axId val="753306920"/>
      </c:barChart>
      <c:catAx>
        <c:axId val="753310856"/>
        <c:scaling>
          <c:orientation val="minMax"/>
        </c:scaling>
        <c:delete val="1"/>
        <c:axPos val="b"/>
        <c:majorTickMark val="none"/>
        <c:minorTickMark val="none"/>
        <c:tickLblPos val="nextTo"/>
        <c:crossAx val="753306920"/>
        <c:crosses val="autoZero"/>
        <c:auto val="1"/>
        <c:lblAlgn val="ctr"/>
        <c:lblOffset val="100"/>
        <c:noMultiLvlLbl val="0"/>
      </c:catAx>
      <c:valAx>
        <c:axId val="753306920"/>
        <c:scaling>
          <c:orientation val="minMax"/>
          <c:min val="2.0000000000000021E-18"/>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3310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'Summary and Graphs'!$R$2:$R$37</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xVal>
          <c:yVal>
            <c:numRef>
              <c:f>'Summary and Graphs'!$AB$2:$AB$37</c:f>
              <c:numCache>
                <c:formatCode>General</c:formatCode>
                <c:ptCount val="36"/>
                <c:pt idx="0">
                  <c:v>1.4347216539756385E-5</c:v>
                </c:pt>
                <c:pt idx="1">
                  <c:v>1.2878215468877093E-5</c:v>
                </c:pt>
                <c:pt idx="2">
                  <c:v>1.5145588233809848E-5</c:v>
                </c:pt>
                <c:pt idx="3">
                  <c:v>1.2367672335809875E-5</c:v>
                </c:pt>
                <c:pt idx="4">
                  <c:v>1.8819065892133391E-5</c:v>
                </c:pt>
                <c:pt idx="5">
                  <c:v>1.1710430406862521E-5</c:v>
                </c:pt>
                <c:pt idx="6">
                  <c:v>1.8768200156009667E-5</c:v>
                </c:pt>
                <c:pt idx="7">
                  <c:v>1.6753964128443098E-5</c:v>
                </c:pt>
                <c:pt idx="8">
                  <c:v>1.2616809789995369E-5</c:v>
                </c:pt>
                <c:pt idx="9">
                  <c:v>1.6538010894857295E-5</c:v>
                </c:pt>
                <c:pt idx="10">
                  <c:v>1.4366252805902729E-5</c:v>
                </c:pt>
                <c:pt idx="11">
                  <c:v>1.857182273821181E-5</c:v>
                </c:pt>
                <c:pt idx="12">
                  <c:v>1.3749308549186186E-5</c:v>
                </c:pt>
                <c:pt idx="13">
                  <c:v>1.2395556167182494E-5</c:v>
                </c:pt>
                <c:pt idx="14">
                  <c:v>1.1320499630362006E-5</c:v>
                </c:pt>
                <c:pt idx="15">
                  <c:v>1.4095587106394508E-5</c:v>
                </c:pt>
                <c:pt idx="16">
                  <c:v>1.4028655893555212E-5</c:v>
                </c:pt>
                <c:pt idx="17">
                  <c:v>1.6378900290129411E-5</c:v>
                </c:pt>
                <c:pt idx="18">
                  <c:v>1.1032097020134835E-5</c:v>
                </c:pt>
                <c:pt idx="19">
                  <c:v>3.9337180552267042E-6</c:v>
                </c:pt>
                <c:pt idx="20">
                  <c:v>1.1895200477344981E-5</c:v>
                </c:pt>
                <c:pt idx="21">
                  <c:v>9.0847091215990157E-6</c:v>
                </c:pt>
                <c:pt idx="22">
                  <c:v>9.575730182740915E-6</c:v>
                </c:pt>
                <c:pt idx="23">
                  <c:v>8.939543213882547E-6</c:v>
                </c:pt>
                <c:pt idx="24">
                  <c:v>6.9311941617740544E-6</c:v>
                </c:pt>
                <c:pt idx="25">
                  <c:v>1.0031796409967538E-5</c:v>
                </c:pt>
                <c:pt idx="26">
                  <c:v>9.676705214301723E-6</c:v>
                </c:pt>
                <c:pt idx="27">
                  <c:v>9.1145521846981103E-6</c:v>
                </c:pt>
                <c:pt idx="28">
                  <c:v>8.5612677031403338E-6</c:v>
                </c:pt>
                <c:pt idx="29">
                  <c:v>9.2909448675318237E-6</c:v>
                </c:pt>
                <c:pt idx="30">
                  <c:v>1.1482955936809839E-5</c:v>
                </c:pt>
                <c:pt idx="31">
                  <c:v>9.3756517073117472E-6</c:v>
                </c:pt>
                <c:pt idx="32">
                  <c:v>9.8685644665021274E-6</c:v>
                </c:pt>
                <c:pt idx="33">
                  <c:v>9.2026589821091432E-6</c:v>
                </c:pt>
                <c:pt idx="34">
                  <c:v>7.7288367079220206E-6</c:v>
                </c:pt>
                <c:pt idx="35">
                  <c:v>8.3888056886716441E-6</c:v>
                </c:pt>
              </c:numCache>
            </c:numRef>
          </c:yVal>
          <c:smooth val="0"/>
          <c:extLst>
            <c:ext xmlns:c16="http://schemas.microsoft.com/office/drawing/2014/chart" uri="{C3380CC4-5D6E-409C-BE32-E72D297353CC}">
              <c16:uniqueId val="{00000000-E8B5-48E1-B976-D1CAF6862A21}"/>
            </c:ext>
          </c:extLst>
        </c:ser>
        <c:dLbls>
          <c:showLegendKey val="0"/>
          <c:showVal val="0"/>
          <c:showCatName val="0"/>
          <c:showSerName val="0"/>
          <c:showPercent val="0"/>
          <c:showBubbleSize val="0"/>
        </c:dLbls>
        <c:axId val="1678099775"/>
        <c:axId val="1331225823"/>
      </c:scatterChart>
      <c:valAx>
        <c:axId val="1678099775"/>
        <c:scaling>
          <c:orientation val="minMax"/>
          <c:max val="36"/>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1225823"/>
        <c:crosses val="autoZero"/>
        <c:crossBetween val="midCat"/>
        <c:majorUnit val="1"/>
      </c:valAx>
      <c:valAx>
        <c:axId val="133122582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809977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'Summary and Graphs'!$V$1</c:f>
              <c:strCache>
                <c:ptCount val="1"/>
                <c:pt idx="0">
                  <c:v>miR-143-3p</c:v>
                </c:pt>
              </c:strCache>
            </c:strRef>
          </c:tx>
          <c:spPr>
            <a:ln w="28575" cap="rnd">
              <a:solidFill>
                <a:schemeClr val="accent1"/>
              </a:solidFill>
              <a:round/>
            </a:ln>
            <a:effectLst/>
          </c:spPr>
          <c:marker>
            <c:symbol val="none"/>
          </c:marker>
          <c:cat>
            <c:numRef>
              <c:f>'Summary and Graphs'!$U$42:$U$77</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'Summary and Graphs'!$V$42:$V$77</c:f>
              <c:numCache>
                <c:formatCode>General</c:formatCode>
                <c:ptCount val="36"/>
                <c:pt idx="0">
                  <c:v>8.1252118734531769E-6</c:v>
                </c:pt>
                <c:pt idx="1">
                  <c:v>8.4413425258583793E-5</c:v>
                </c:pt>
                <c:pt idx="2">
                  <c:v>6.8445964895168484E-6</c:v>
                </c:pt>
                <c:pt idx="3">
                  <c:v>3.7861626852599285E-6</c:v>
                </c:pt>
                <c:pt idx="4">
                  <c:v>4.2417534970625603E-5</c:v>
                </c:pt>
                <c:pt idx="5">
                  <c:v>1.7123989017331148E-4</c:v>
                </c:pt>
                <c:pt idx="6">
                  <c:v>1.5757263433131146E-5</c:v>
                </c:pt>
                <c:pt idx="7">
                  <c:v>6.1137925836703873E-6</c:v>
                </c:pt>
                <c:pt idx="8">
                  <c:v>3.2133336014428386E-6</c:v>
                </c:pt>
                <c:pt idx="9">
                  <c:v>1.6096413610321475E-5</c:v>
                </c:pt>
                <c:pt idx="10">
                  <c:v>9.7392049355806238E-6</c:v>
                </c:pt>
                <c:pt idx="11">
                  <c:v>8.2280114353510918E-5</c:v>
                </c:pt>
                <c:pt idx="12">
                  <c:v>1.3507238404202066E-6</c:v>
                </c:pt>
                <c:pt idx="13">
                  <c:v>5.1008709939061786E-6</c:v>
                </c:pt>
                <c:pt idx="14">
                  <c:v>2.5902929001796278E-6</c:v>
                </c:pt>
                <c:pt idx="15">
                  <c:v>4.6742602339895402E-7</c:v>
                </c:pt>
                <c:pt idx="16">
                  <c:v>1.6799262307789508E-6</c:v>
                </c:pt>
                <c:pt idx="17">
                  <c:v>1.9556884624607474E-6</c:v>
                </c:pt>
                <c:pt idx="18">
                  <c:v>1.7089107959122593E-6</c:v>
                </c:pt>
                <c:pt idx="19">
                  <c:v>1.2153049998865564E-5</c:v>
                </c:pt>
                <c:pt idx="20">
                  <c:v>7.5783103522801996E-6</c:v>
                </c:pt>
                <c:pt idx="21">
                  <c:v>8.3781477750800925E-7</c:v>
                </c:pt>
                <c:pt idx="22">
                  <c:v>5.4488562921126582E-7</c:v>
                </c:pt>
                <c:pt idx="23">
                  <c:v>2.1254457923190647E-6</c:v>
                </c:pt>
                <c:pt idx="24">
                  <c:v>1.0869336103251165E-6</c:v>
                </c:pt>
                <c:pt idx="25">
                  <c:v>0</c:v>
                </c:pt>
                <c:pt idx="26">
                  <c:v>1.2777651721157936E-6</c:v>
                </c:pt>
                <c:pt idx="27">
                  <c:v>8.9605584800983104E-6</c:v>
                </c:pt>
                <c:pt idx="28">
                  <c:v>4.9818312562496858E-7</c:v>
                </c:pt>
                <c:pt idx="29">
                  <c:v>2.1670863080916315E-6</c:v>
                </c:pt>
                <c:pt idx="30">
                  <c:v>0</c:v>
                </c:pt>
                <c:pt idx="31">
                  <c:v>0</c:v>
                </c:pt>
                <c:pt idx="32">
                  <c:v>2.5841934982015164E-6</c:v>
                </c:pt>
                <c:pt idx="33">
                  <c:v>0</c:v>
                </c:pt>
                <c:pt idx="34">
                  <c:v>9.8461013448740985E-7</c:v>
                </c:pt>
                <c:pt idx="35">
                  <c:v>2.7125304266943916E-6</c:v>
                </c:pt>
              </c:numCache>
            </c:numRef>
          </c:val>
          <c:extLst>
            <c:ext xmlns:c16="http://schemas.microsoft.com/office/drawing/2014/chart" uri="{C3380CC4-5D6E-409C-BE32-E72D297353CC}">
              <c16:uniqueId val="{00000000-AC11-4CB2-BD2F-71BE62D0364E}"/>
            </c:ext>
          </c:extLst>
        </c:ser>
        <c:ser>
          <c:idx val="1"/>
          <c:order val="1"/>
          <c:tx>
            <c:strRef>
              <c:f>'Summary and Graphs'!$W$1</c:f>
              <c:strCache>
                <c:ptCount val="1"/>
                <c:pt idx="0">
                  <c:v>miR-423-5p</c:v>
                </c:pt>
              </c:strCache>
            </c:strRef>
          </c:tx>
          <c:spPr>
            <a:ln w="28575" cap="rnd">
              <a:solidFill>
                <a:schemeClr val="accent2"/>
              </a:solidFill>
              <a:round/>
            </a:ln>
            <a:effectLst/>
          </c:spPr>
          <c:marker>
            <c:symbol val="none"/>
          </c:marker>
          <c:cat>
            <c:numRef>
              <c:f>'Summary and Graphs'!$U$42:$U$77</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'Summary and Graphs'!$W$42:$W$77</c:f>
              <c:numCache>
                <c:formatCode>General</c:formatCode>
                <c:ptCount val="36"/>
                <c:pt idx="0">
                  <c:v>1.1338439337652252E-4</c:v>
                </c:pt>
                <c:pt idx="1">
                  <c:v>3.1997568168337849E-4</c:v>
                </c:pt>
                <c:pt idx="2">
                  <c:v>2.1165176539629478E-4</c:v>
                </c:pt>
                <c:pt idx="3">
                  <c:v>6.4327535743309642E-5</c:v>
                </c:pt>
                <c:pt idx="4">
                  <c:v>7.8436043716172195E-5</c:v>
                </c:pt>
                <c:pt idx="5">
                  <c:v>1.0968472141801569E-2</c:v>
                </c:pt>
                <c:pt idx="6">
                  <c:v>8.8768944947367358E-5</c:v>
                </c:pt>
                <c:pt idx="7">
                  <c:v>6.6686896980689721E-5</c:v>
                </c:pt>
                <c:pt idx="8">
                  <c:v>6.4377538038792241E-5</c:v>
                </c:pt>
                <c:pt idx="9">
                  <c:v>5.2396914566282323E-5</c:v>
                </c:pt>
                <c:pt idx="10">
                  <c:v>2.3581976556262565E-4</c:v>
                </c:pt>
                <c:pt idx="11">
                  <c:v>1.252734632064028E-4</c:v>
                </c:pt>
                <c:pt idx="12">
                  <c:v>9.1027631304179398E-6</c:v>
                </c:pt>
                <c:pt idx="13">
                  <c:v>1.4744333232120203E-4</c:v>
                </c:pt>
                <c:pt idx="14">
                  <c:v>9.3828733118280205E-5</c:v>
                </c:pt>
                <c:pt idx="15">
                  <c:v>1.9977365683267388E-5</c:v>
                </c:pt>
                <c:pt idx="16">
                  <c:v>2.210741485893108E-5</c:v>
                </c:pt>
                <c:pt idx="17">
                  <c:v>5.7720239089025043E-5</c:v>
                </c:pt>
                <c:pt idx="18">
                  <c:v>2.0476174532151367E-5</c:v>
                </c:pt>
                <c:pt idx="19">
                  <c:v>5.5350694394566138E-4</c:v>
                </c:pt>
                <c:pt idx="20">
                  <c:v>1.8009683422932622E-4</c:v>
                </c:pt>
                <c:pt idx="21">
                  <c:v>1.720096498664015E-5</c:v>
                </c:pt>
                <c:pt idx="22">
                  <c:v>3.9372638464441704E-5</c:v>
                </c:pt>
                <c:pt idx="23">
                  <c:v>1.5307168388116308E-4</c:v>
                </c:pt>
                <c:pt idx="24">
                  <c:v>9.8916640481929076E-5</c:v>
                </c:pt>
                <c:pt idx="25">
                  <c:v>1.6657989829728492E-6</c:v>
                </c:pt>
                <c:pt idx="26">
                  <c:v>1.2520144005297806E-5</c:v>
                </c:pt>
                <c:pt idx="27">
                  <c:v>7.2683347046905924E-5</c:v>
                </c:pt>
                <c:pt idx="28">
                  <c:v>3.6241061413769917E-5</c:v>
                </c:pt>
                <c:pt idx="29">
                  <c:v>1.5596755537001998E-4</c:v>
                </c:pt>
                <c:pt idx="30">
                  <c:v>1.6761367894225528E-5</c:v>
                </c:pt>
                <c:pt idx="31">
                  <c:v>6.0743362887697144E-5</c:v>
                </c:pt>
                <c:pt idx="32">
                  <c:v>6.8298928472526594E-5</c:v>
                </c:pt>
                <c:pt idx="33">
                  <c:v>3.2864434288478459E-5</c:v>
                </c:pt>
                <c:pt idx="34">
                  <c:v>2.4530634089820917E-5</c:v>
                </c:pt>
                <c:pt idx="35">
                  <c:v>6.9625531364202664E-5</c:v>
                </c:pt>
              </c:numCache>
            </c:numRef>
          </c:val>
          <c:extLst>
            <c:ext xmlns:c16="http://schemas.microsoft.com/office/drawing/2014/chart" uri="{C3380CC4-5D6E-409C-BE32-E72D297353CC}">
              <c16:uniqueId val="{00000001-AC11-4CB2-BD2F-71BE62D0364E}"/>
            </c:ext>
          </c:extLst>
        </c:ser>
        <c:ser>
          <c:idx val="2"/>
          <c:order val="2"/>
          <c:tx>
            <c:strRef>
              <c:f>'Summary and Graphs'!$X$1</c:f>
              <c:strCache>
                <c:ptCount val="1"/>
                <c:pt idx="0">
                  <c:v>miR-193-3p</c:v>
                </c:pt>
              </c:strCache>
            </c:strRef>
          </c:tx>
          <c:spPr>
            <a:ln w="28575" cap="rnd">
              <a:solidFill>
                <a:schemeClr val="accent3"/>
              </a:solidFill>
              <a:round/>
            </a:ln>
            <a:effectLst/>
          </c:spPr>
          <c:marker>
            <c:symbol val="none"/>
          </c:marker>
          <c:cat>
            <c:numRef>
              <c:f>'Summary and Graphs'!$U$42:$U$77</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'Summary and Graphs'!$X$42:$X$77</c:f>
              <c:numCache>
                <c:formatCode>General</c:formatCode>
                <c:ptCount val="36"/>
                <c:pt idx="0">
                  <c:v>1.770311426503983E-5</c:v>
                </c:pt>
                <c:pt idx="1">
                  <c:v>1.3200967655895693E-4</c:v>
                </c:pt>
                <c:pt idx="2">
                  <c:v>1.5871824765427803E-5</c:v>
                </c:pt>
                <c:pt idx="3">
                  <c:v>2.8942493908599099E-6</c:v>
                </c:pt>
                <c:pt idx="4">
                  <c:v>1.0721038653514615E-5</c:v>
                </c:pt>
                <c:pt idx="5">
                  <c:v>1.6944082021384699E-4</c:v>
                </c:pt>
                <c:pt idx="6">
                  <c:v>1.1405776263108934E-5</c:v>
                </c:pt>
                <c:pt idx="7">
                  <c:v>1.5349717595507469E-5</c:v>
                </c:pt>
                <c:pt idx="8">
                  <c:v>2.5090027711046704E-6</c:v>
                </c:pt>
                <c:pt idx="9">
                  <c:v>1.1964926763656781E-5</c:v>
                </c:pt>
                <c:pt idx="10">
                  <c:v>2.9203098301621551E-5</c:v>
                </c:pt>
                <c:pt idx="11">
                  <c:v>1.4668396222088377E-5</c:v>
                </c:pt>
                <c:pt idx="12">
                  <c:v>2.3339684796638186E-6</c:v>
                </c:pt>
                <c:pt idx="13">
                  <c:v>1.0564432178545275E-5</c:v>
                </c:pt>
                <c:pt idx="14">
                  <c:v>7.7589359601285732E-6</c:v>
                </c:pt>
                <c:pt idx="15">
                  <c:v>6.1421883431618358E-6</c:v>
                </c:pt>
                <c:pt idx="16">
                  <c:v>6.9366134416394334E-6</c:v>
                </c:pt>
                <c:pt idx="17">
                  <c:v>2.5968077551008144E-6</c:v>
                </c:pt>
                <c:pt idx="18">
                  <c:v>0</c:v>
                </c:pt>
                <c:pt idx="19">
                  <c:v>6.1420450044528907E-6</c:v>
                </c:pt>
                <c:pt idx="20">
                  <c:v>1.6777769561007142E-5</c:v>
                </c:pt>
                <c:pt idx="21">
                  <c:v>2.7950268884367734E-6</c:v>
                </c:pt>
                <c:pt idx="22">
                  <c:v>4.2742135750605234E-6</c:v>
                </c:pt>
                <c:pt idx="23">
                  <c:v>6.8376218325950347E-6</c:v>
                </c:pt>
                <c:pt idx="24">
                  <c:v>1.106743713934352E-5</c:v>
                </c:pt>
                <c:pt idx="25">
                  <c:v>0</c:v>
                </c:pt>
                <c:pt idx="26">
                  <c:v>0</c:v>
                </c:pt>
                <c:pt idx="27">
                  <c:v>6.417070307382686E-6</c:v>
                </c:pt>
                <c:pt idx="28">
                  <c:v>2.1249756352346063E-6</c:v>
                </c:pt>
                <c:pt idx="29">
                  <c:v>3.2062504937060655E-6</c:v>
                </c:pt>
                <c:pt idx="30">
                  <c:v>9.2318716681946566E-7</c:v>
                </c:pt>
                <c:pt idx="31">
                  <c:v>3.3407063279016046E-6</c:v>
                </c:pt>
                <c:pt idx="32">
                  <c:v>3.5442204795222256E-6</c:v>
                </c:pt>
                <c:pt idx="33">
                  <c:v>0</c:v>
                </c:pt>
                <c:pt idx="34">
                  <c:v>1.0609178522494508E-6</c:v>
                </c:pt>
                <c:pt idx="35">
                  <c:v>1.8818900263184763E-6</c:v>
                </c:pt>
              </c:numCache>
            </c:numRef>
          </c:val>
          <c:extLst>
            <c:ext xmlns:c16="http://schemas.microsoft.com/office/drawing/2014/chart" uri="{C3380CC4-5D6E-409C-BE32-E72D297353CC}">
              <c16:uniqueId val="{00000002-AC11-4CB2-BD2F-71BE62D0364E}"/>
            </c:ext>
          </c:extLst>
        </c:ser>
        <c:ser>
          <c:idx val="3"/>
          <c:order val="3"/>
          <c:tx>
            <c:strRef>
              <c:f>'Summary and Graphs'!$Y$1</c:f>
              <c:strCache>
                <c:ptCount val="1"/>
                <c:pt idx="0">
                  <c:v>miR-130b-3p</c:v>
                </c:pt>
              </c:strCache>
            </c:strRef>
          </c:tx>
          <c:spPr>
            <a:ln w="28575" cap="rnd">
              <a:solidFill>
                <a:schemeClr val="accent4"/>
              </a:solidFill>
              <a:round/>
            </a:ln>
            <a:effectLst/>
          </c:spPr>
          <c:marker>
            <c:symbol val="none"/>
          </c:marker>
          <c:cat>
            <c:numRef>
              <c:f>'Summary and Graphs'!$U$42:$U$77</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'Summary and Graphs'!$Y$42:$Y$77</c:f>
              <c:numCache>
                <c:formatCode>General</c:formatCode>
                <c:ptCount val="36"/>
                <c:pt idx="0">
                  <c:v>2.3795571897577911E-5</c:v>
                </c:pt>
                <c:pt idx="1">
                  <c:v>5.4184801082539239E-4</c:v>
                </c:pt>
                <c:pt idx="2">
                  <c:v>1.106291816525501E-5</c:v>
                </c:pt>
                <c:pt idx="3">
                  <c:v>4.2430183699817687E-6</c:v>
                </c:pt>
                <c:pt idx="4">
                  <c:v>9.4075824242629234E-6</c:v>
                </c:pt>
                <c:pt idx="5">
                  <c:v>1.3973408259574046E-3</c:v>
                </c:pt>
                <c:pt idx="6">
                  <c:v>1.0081238104687995E-5</c:v>
                </c:pt>
                <c:pt idx="7">
                  <c:v>9.0483598101630574E-6</c:v>
                </c:pt>
                <c:pt idx="8">
                  <c:v>1.4296649275383256E-5</c:v>
                </c:pt>
                <c:pt idx="9">
                  <c:v>1.036654049552842E-5</c:v>
                </c:pt>
                <c:pt idx="10">
                  <c:v>5.0879447555478896E-6</c:v>
                </c:pt>
                <c:pt idx="11">
                  <c:v>1.1521259026442502E-5</c:v>
                </c:pt>
                <c:pt idx="12">
                  <c:v>3.4844360235289009E-6</c:v>
                </c:pt>
                <c:pt idx="13">
                  <c:v>3.4909442339583589E-5</c:v>
                </c:pt>
                <c:pt idx="14">
                  <c:v>2.0292149712240595E-6</c:v>
                </c:pt>
                <c:pt idx="15">
                  <c:v>1.2634475171757432E-5</c:v>
                </c:pt>
                <c:pt idx="16">
                  <c:v>4.9186310438393113E-6</c:v>
                </c:pt>
                <c:pt idx="17">
                  <c:v>4.3531707815528659E-6</c:v>
                </c:pt>
                <c:pt idx="18">
                  <c:v>3.5980012460919422E-6</c:v>
                </c:pt>
                <c:pt idx="19">
                  <c:v>1.4653906329813651E-4</c:v>
                </c:pt>
                <c:pt idx="20">
                  <c:v>8.1337621659283208E-6</c:v>
                </c:pt>
                <c:pt idx="21">
                  <c:v>3.5233485795805847E-6</c:v>
                </c:pt>
                <c:pt idx="22">
                  <c:v>4.5787766267184286E-6</c:v>
                </c:pt>
                <c:pt idx="23">
                  <c:v>2.5575110604739463E-3</c:v>
                </c:pt>
                <c:pt idx="24">
                  <c:v>5.787982115898867E-6</c:v>
                </c:pt>
                <c:pt idx="25">
                  <c:v>1.682998922597491E-6</c:v>
                </c:pt>
                <c:pt idx="26">
                  <c:v>1.1572487013590922E-5</c:v>
                </c:pt>
                <c:pt idx="27">
                  <c:v>8.1936899379478132E-6</c:v>
                </c:pt>
                <c:pt idx="28">
                  <c:v>6.319635687739785E-6</c:v>
                </c:pt>
                <c:pt idx="29">
                  <c:v>1.7584935178501342E-5</c:v>
                </c:pt>
                <c:pt idx="30">
                  <c:v>3.2975053327628032E-6</c:v>
                </c:pt>
                <c:pt idx="31">
                  <c:v>9.4144181009595749E-6</c:v>
                </c:pt>
                <c:pt idx="32">
                  <c:v>6.6709217807405471E-6</c:v>
                </c:pt>
                <c:pt idx="33">
                  <c:v>1.9021412974289362E-6</c:v>
                </c:pt>
                <c:pt idx="34">
                  <c:v>2.9712440536864203E-6</c:v>
                </c:pt>
                <c:pt idx="35">
                  <c:v>1.3992220989809035E-5</c:v>
                </c:pt>
              </c:numCache>
            </c:numRef>
          </c:val>
          <c:extLst>
            <c:ext xmlns:c16="http://schemas.microsoft.com/office/drawing/2014/chart" uri="{C3380CC4-5D6E-409C-BE32-E72D297353CC}">
              <c16:uniqueId val="{00000003-AC11-4CB2-BD2F-71BE62D0364E}"/>
            </c:ext>
          </c:extLst>
        </c:ser>
        <c:ser>
          <c:idx val="4"/>
          <c:order val="4"/>
          <c:tx>
            <c:strRef>
              <c:f>'Summary and Graphs'!$Z$1</c:f>
              <c:strCache>
                <c:ptCount val="1"/>
                <c:pt idx="0">
                  <c:v>miR-210-3p</c:v>
                </c:pt>
              </c:strCache>
            </c:strRef>
          </c:tx>
          <c:spPr>
            <a:ln w="28575" cap="rnd">
              <a:solidFill>
                <a:schemeClr val="accent5"/>
              </a:solidFill>
              <a:round/>
            </a:ln>
            <a:effectLst/>
          </c:spPr>
          <c:marker>
            <c:symbol val="none"/>
          </c:marker>
          <c:cat>
            <c:numRef>
              <c:f>'Summary and Graphs'!$U$42:$U$77</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'Summary and Graphs'!$Z$42:$Z$77</c:f>
              <c:numCache>
                <c:formatCode>General</c:formatCode>
                <c:ptCount val="36"/>
                <c:pt idx="0">
                  <c:v>8.0309500613402578E-4</c:v>
                </c:pt>
                <c:pt idx="1">
                  <c:v>4.8774529469100643E-3</c:v>
                </c:pt>
                <c:pt idx="2">
                  <c:v>1.8349790527997538E-4</c:v>
                </c:pt>
                <c:pt idx="3">
                  <c:v>9.6923289238146421E-5</c:v>
                </c:pt>
                <c:pt idx="4">
                  <c:v>4.5343460750894615E-4</c:v>
                </c:pt>
                <c:pt idx="5">
                  <c:v>2.2301226975964899E-3</c:v>
                </c:pt>
                <c:pt idx="6">
                  <c:v>1.7020683940528367E-4</c:v>
                </c:pt>
                <c:pt idx="7">
                  <c:v>6.2033092538840164E-5</c:v>
                </c:pt>
                <c:pt idx="8">
                  <c:v>2.3870029890013091E-4</c:v>
                </c:pt>
                <c:pt idx="9">
                  <c:v>1.403428838579459E-4</c:v>
                </c:pt>
                <c:pt idx="10">
                  <c:v>6.9163375715728401E-5</c:v>
                </c:pt>
                <c:pt idx="11">
                  <c:v>1.454474442666714E-4</c:v>
                </c:pt>
                <c:pt idx="12">
                  <c:v>2.5671755129053019E-5</c:v>
                </c:pt>
                <c:pt idx="13">
                  <c:v>3.3984815550589957E-4</c:v>
                </c:pt>
                <c:pt idx="14">
                  <c:v>1.0510836490062232E-4</c:v>
                </c:pt>
                <c:pt idx="15">
                  <c:v>4.2285004021860453E-5</c:v>
                </c:pt>
                <c:pt idx="16">
                  <c:v>4.7195351918355017E-5</c:v>
                </c:pt>
                <c:pt idx="17">
                  <c:v>6.5735394546254764E-5</c:v>
                </c:pt>
                <c:pt idx="18">
                  <c:v>3.1086872284883552E-5</c:v>
                </c:pt>
                <c:pt idx="19">
                  <c:v>1.2537123326621547E-4</c:v>
                </c:pt>
                <c:pt idx="20">
                  <c:v>6.7654494305263618E-5</c:v>
                </c:pt>
                <c:pt idx="21">
                  <c:v>1.5919627774834694E-5</c:v>
                </c:pt>
                <c:pt idx="22">
                  <c:v>4.6924038151947916E-5</c:v>
                </c:pt>
                <c:pt idx="23">
                  <c:v>8.1906888478869852E-4</c:v>
                </c:pt>
                <c:pt idx="24">
                  <c:v>2.3970921473478155E-5</c:v>
                </c:pt>
                <c:pt idx="25">
                  <c:v>4.5628160966311138E-6</c:v>
                </c:pt>
                <c:pt idx="26">
                  <c:v>5.5263381982302427E-5</c:v>
                </c:pt>
                <c:pt idx="27">
                  <c:v>4.6783010584519212E-5</c:v>
                </c:pt>
                <c:pt idx="28">
                  <c:v>4.220361136058999E-5</c:v>
                </c:pt>
                <c:pt idx="29">
                  <c:v>2.664358831593501E-4</c:v>
                </c:pt>
                <c:pt idx="30">
                  <c:v>1.604077142296137E-5</c:v>
                </c:pt>
                <c:pt idx="31">
                  <c:v>7.1469296901302415E-5</c:v>
                </c:pt>
                <c:pt idx="32">
                  <c:v>5.5248879632934285E-5</c:v>
                </c:pt>
                <c:pt idx="33">
                  <c:v>2.9532863400870802E-5</c:v>
                </c:pt>
                <c:pt idx="34">
                  <c:v>2.6998783089248101E-5</c:v>
                </c:pt>
                <c:pt idx="35">
                  <c:v>5.9982035637800351E-5</c:v>
                </c:pt>
              </c:numCache>
            </c:numRef>
          </c:val>
          <c:extLst>
            <c:ext xmlns:c16="http://schemas.microsoft.com/office/drawing/2014/chart" uri="{C3380CC4-5D6E-409C-BE32-E72D297353CC}">
              <c16:uniqueId val="{00000004-AC11-4CB2-BD2F-71BE62D0364E}"/>
            </c:ext>
          </c:extLst>
        </c:ser>
        <c:ser>
          <c:idx val="5"/>
          <c:order val="5"/>
          <c:tx>
            <c:strRef>
              <c:f>'Summary and Graphs'!$AA$1</c:f>
              <c:strCache>
                <c:ptCount val="1"/>
                <c:pt idx="0">
                  <c:v>miR-486-5p</c:v>
                </c:pt>
              </c:strCache>
            </c:strRef>
          </c:tx>
          <c:spPr>
            <a:ln w="28575" cap="rnd">
              <a:solidFill>
                <a:schemeClr val="accent6"/>
              </a:solidFill>
              <a:round/>
            </a:ln>
            <a:effectLst/>
          </c:spPr>
          <c:marker>
            <c:symbol val="none"/>
          </c:marker>
          <c:cat>
            <c:numRef>
              <c:f>'Summary and Graphs'!$U$42:$U$77</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'Summary and Graphs'!$AA$42:$AA$77</c:f>
              <c:numCache>
                <c:formatCode>General</c:formatCode>
                <c:ptCount val="36"/>
                <c:pt idx="0">
                  <c:v>2.0740563759757649E-5</c:v>
                </c:pt>
                <c:pt idx="1">
                  <c:v>7.3276627386602218E-5</c:v>
                </c:pt>
                <c:pt idx="2">
                  <c:v>1.2847019291660172E-5</c:v>
                </c:pt>
                <c:pt idx="3">
                  <c:v>5.0840393056560191E-6</c:v>
                </c:pt>
                <c:pt idx="4">
                  <c:v>7.305552740717869E-6</c:v>
                </c:pt>
                <c:pt idx="5">
                  <c:v>4.8435843298172599E-4</c:v>
                </c:pt>
                <c:pt idx="6">
                  <c:v>6.877647582037825E-5</c:v>
                </c:pt>
                <c:pt idx="7">
                  <c:v>1.7225053810897441E-5</c:v>
                </c:pt>
                <c:pt idx="8">
                  <c:v>4.4406106635012975E-5</c:v>
                </c:pt>
                <c:pt idx="9">
                  <c:v>3.4627552928230016E-5</c:v>
                </c:pt>
                <c:pt idx="10">
                  <c:v>1.0628766235905001E-5</c:v>
                </c:pt>
                <c:pt idx="11">
                  <c:v>1.4564235874898552E-5</c:v>
                </c:pt>
                <c:pt idx="12">
                  <c:v>6.9835034040982281E-6</c:v>
                </c:pt>
                <c:pt idx="13">
                  <c:v>2.0245737780008239E-5</c:v>
                </c:pt>
                <c:pt idx="14">
                  <c:v>7.4232438365208072E-6</c:v>
                </c:pt>
                <c:pt idx="15">
                  <c:v>4.5001103440346869E-5</c:v>
                </c:pt>
                <c:pt idx="16">
                  <c:v>1.127925970277791E-5</c:v>
                </c:pt>
                <c:pt idx="17">
                  <c:v>4.0061491412746105E-6</c:v>
                </c:pt>
                <c:pt idx="18">
                  <c:v>5.2727908160085003E-6</c:v>
                </c:pt>
                <c:pt idx="19">
                  <c:v>3.4388678019958638E-2</c:v>
                </c:pt>
                <c:pt idx="20">
                  <c:v>1.0526237183539579E-5</c:v>
                </c:pt>
                <c:pt idx="21">
                  <c:v>7.8965565502728345E-6</c:v>
                </c:pt>
                <c:pt idx="22">
                  <c:v>5.8226117199393526E-6</c:v>
                </c:pt>
                <c:pt idx="23">
                  <c:v>2.2118631026395769E-5</c:v>
                </c:pt>
                <c:pt idx="24">
                  <c:v>7.3606428172427479E-6</c:v>
                </c:pt>
                <c:pt idx="25">
                  <c:v>6.0961255916024904E-6</c:v>
                </c:pt>
                <c:pt idx="26">
                  <c:v>7.7594949476166929E-6</c:v>
                </c:pt>
                <c:pt idx="27">
                  <c:v>9.5489969413553771E-6</c:v>
                </c:pt>
                <c:pt idx="28">
                  <c:v>5.4817949542138283E-6</c:v>
                </c:pt>
                <c:pt idx="29">
                  <c:v>7.3367546409439263E-6</c:v>
                </c:pt>
                <c:pt idx="30">
                  <c:v>3.9860908685631348E-6</c:v>
                </c:pt>
                <c:pt idx="31">
                  <c:v>5.398096654805624E-6</c:v>
                </c:pt>
                <c:pt idx="32">
                  <c:v>1.21180228717009E-5</c:v>
                </c:pt>
                <c:pt idx="33">
                  <c:v>9.1710147066031598E-7</c:v>
                </c:pt>
                <c:pt idx="34">
                  <c:v>6.5914400659496722E-6</c:v>
                </c:pt>
                <c:pt idx="35">
                  <c:v>1.1628309363717536E-5</c:v>
                </c:pt>
              </c:numCache>
            </c:numRef>
          </c:val>
          <c:extLst>
            <c:ext xmlns:c16="http://schemas.microsoft.com/office/drawing/2014/chart" uri="{C3380CC4-5D6E-409C-BE32-E72D297353CC}">
              <c16:uniqueId val="{00000005-AC11-4CB2-BD2F-71BE62D0364E}"/>
            </c:ext>
          </c:extLst>
        </c:ser>
        <c:dLbls>
          <c:showLegendKey val="0"/>
          <c:showVal val="0"/>
          <c:showCatName val="0"/>
          <c:showSerName val="0"/>
          <c:showPercent val="0"/>
          <c:showBubbleSize val="0"/>
        </c:dLbls>
        <c:axId val="619365728"/>
        <c:axId val="619366056"/>
      </c:radarChart>
      <c:catAx>
        <c:axId val="6193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366056"/>
        <c:crosses val="autoZero"/>
        <c:auto val="1"/>
        <c:lblAlgn val="ctr"/>
        <c:lblOffset val="100"/>
        <c:noMultiLvlLbl val="0"/>
      </c:catAx>
      <c:valAx>
        <c:axId val="619366056"/>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3657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'Summary and Graphs'!$V$1</c:f>
              <c:strCache>
                <c:ptCount val="1"/>
                <c:pt idx="0">
                  <c:v>miR-143-3p</c:v>
                </c:pt>
              </c:strCache>
            </c:strRef>
          </c:tx>
          <c:spPr>
            <a:ln w="28575" cap="rnd">
              <a:solidFill>
                <a:schemeClr val="accent1"/>
              </a:solidFill>
              <a:round/>
            </a:ln>
            <a:effectLst/>
          </c:spPr>
          <c:marker>
            <c:symbol val="none"/>
          </c:marker>
          <c:cat>
            <c:numRef>
              <c:f>'Summary and Graphs'!$U$82:$U$117</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'Summary and Graphs'!$V$82:$V$117</c:f>
              <c:numCache>
                <c:formatCode>General</c:formatCode>
                <c:ptCount val="36"/>
                <c:pt idx="0">
                  <c:v>3.9061595011014855E-20</c:v>
                </c:pt>
                <c:pt idx="1">
                  <c:v>6.3160632489637452E-20</c:v>
                </c:pt>
                <c:pt idx="2">
                  <c:v>6.6305767177657307E-21</c:v>
                </c:pt>
                <c:pt idx="3">
                  <c:v>1.0560857746564971E-20</c:v>
                </c:pt>
                <c:pt idx="4">
                  <c:v>1.6220448372456913E-19</c:v>
                </c:pt>
                <c:pt idx="5">
                  <c:v>2.5080537627611847E-20</c:v>
                </c:pt>
                <c:pt idx="6">
                  <c:v>3.5937932418540218E-20</c:v>
                </c:pt>
                <c:pt idx="7">
                  <c:v>6.0667992776218489E-20</c:v>
                </c:pt>
                <c:pt idx="8">
                  <c:v>1.8328964036152052E-21</c:v>
                </c:pt>
                <c:pt idx="9">
                  <c:v>1.4338103514234319E-19</c:v>
                </c:pt>
                <c:pt idx="10">
                  <c:v>1.0094081473081428E-19</c:v>
                </c:pt>
                <c:pt idx="11">
                  <c:v>3.225771903594054E-19</c:v>
                </c:pt>
                <c:pt idx="12">
                  <c:v>8.8949934654106186E-21</c:v>
                </c:pt>
                <c:pt idx="13">
                  <c:v>2.1512958140023801E-20</c:v>
                </c:pt>
                <c:pt idx="14">
                  <c:v>9.7001249486891976E-21</c:v>
                </c:pt>
                <c:pt idx="15">
                  <c:v>5.3137913021512415E-21</c:v>
                </c:pt>
                <c:pt idx="16">
                  <c:v>1.2103746005918119E-20</c:v>
                </c:pt>
                <c:pt idx="17">
                  <c:v>8.1901514545742742E-21</c:v>
                </c:pt>
                <c:pt idx="18">
                  <c:v>6.9632792604386696E-21</c:v>
                </c:pt>
                <c:pt idx="19">
                  <c:v>5.1313542315538905E-21</c:v>
                </c:pt>
                <c:pt idx="20">
                  <c:v>1.2099322849852471E-20</c:v>
                </c:pt>
                <c:pt idx="21">
                  <c:v>8.9965298389405976E-22</c:v>
                </c:pt>
                <c:pt idx="22">
                  <c:v>8.3842953089719955E-22</c:v>
                </c:pt>
                <c:pt idx="23">
                  <c:v>2.6460127073688217E-21</c:v>
                </c:pt>
                <c:pt idx="24">
                  <c:v>1.1244785857009186E-21</c:v>
                </c:pt>
                <c:pt idx="25">
                  <c:v>0</c:v>
                </c:pt>
                <c:pt idx="26">
                  <c:v>1.2940404922727409E-21</c:v>
                </c:pt>
                <c:pt idx="27">
                  <c:v>2.8464101750576882E-20</c:v>
                </c:pt>
                <c:pt idx="28">
                  <c:v>6.7853469509659146E-22</c:v>
                </c:pt>
                <c:pt idx="29">
                  <c:v>1.3247020818115831E-21</c:v>
                </c:pt>
                <c:pt idx="30">
                  <c:v>0</c:v>
                </c:pt>
                <c:pt idx="31">
                  <c:v>0</c:v>
                </c:pt>
                <c:pt idx="32">
                  <c:v>1.0965609818682574E-20</c:v>
                </c:pt>
                <c:pt idx="33">
                  <c:v>0</c:v>
                </c:pt>
                <c:pt idx="34">
                  <c:v>2.7759647438008027E-21</c:v>
                </c:pt>
                <c:pt idx="35">
                  <c:v>4.2305928034674913E-21</c:v>
                </c:pt>
              </c:numCache>
            </c:numRef>
          </c:val>
          <c:extLst>
            <c:ext xmlns:c16="http://schemas.microsoft.com/office/drawing/2014/chart" uri="{C3380CC4-5D6E-409C-BE32-E72D297353CC}">
              <c16:uniqueId val="{00000000-EF9B-4E63-BB65-06C38CB05293}"/>
            </c:ext>
          </c:extLst>
        </c:ser>
        <c:ser>
          <c:idx val="1"/>
          <c:order val="1"/>
          <c:tx>
            <c:strRef>
              <c:f>'Summary and Graphs'!$W$1</c:f>
              <c:strCache>
                <c:ptCount val="1"/>
                <c:pt idx="0">
                  <c:v>miR-423-5p</c:v>
                </c:pt>
              </c:strCache>
            </c:strRef>
          </c:tx>
          <c:spPr>
            <a:ln w="28575" cap="rnd">
              <a:solidFill>
                <a:schemeClr val="accent2"/>
              </a:solidFill>
              <a:round/>
            </a:ln>
            <a:effectLst/>
          </c:spPr>
          <c:marker>
            <c:symbol val="none"/>
          </c:marker>
          <c:cat>
            <c:numRef>
              <c:f>'Summary and Graphs'!$U$82:$U$117</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'Summary and Graphs'!$W$82:$W$117</c:f>
              <c:numCache>
                <c:formatCode>General</c:formatCode>
                <c:ptCount val="36"/>
                <c:pt idx="0">
                  <c:v>5.4509043254782527E-19</c:v>
                </c:pt>
                <c:pt idx="1">
                  <c:v>2.3941531071054356E-19</c:v>
                </c:pt>
                <c:pt idx="2">
                  <c:v>2.0503374743275027E-19</c:v>
                </c:pt>
                <c:pt idx="3">
                  <c:v>1.7943073519185757E-19</c:v>
                </c:pt>
                <c:pt idx="4">
                  <c:v>2.9993911681077125E-19</c:v>
                </c:pt>
                <c:pt idx="5">
                  <c:v>1.6064900414935058E-18</c:v>
                </c:pt>
                <c:pt idx="6">
                  <c:v>2.0245725775428519E-19</c:v>
                </c:pt>
                <c:pt idx="7">
                  <c:v>6.6174312080833746E-19</c:v>
                </c:pt>
                <c:pt idx="8">
                  <c:v>3.6721166421040331E-20</c:v>
                </c:pt>
                <c:pt idx="9">
                  <c:v>4.6673277853404003E-19</c:v>
                </c:pt>
                <c:pt idx="10">
                  <c:v>2.4441255136297159E-18</c:v>
                </c:pt>
                <c:pt idx="11">
                  <c:v>4.9113157055292114E-19</c:v>
                </c:pt>
                <c:pt idx="12">
                  <c:v>5.9944909639752137E-20</c:v>
                </c:pt>
                <c:pt idx="13">
                  <c:v>6.218432577575554E-19</c:v>
                </c:pt>
                <c:pt idx="14">
                  <c:v>3.513696983694062E-19</c:v>
                </c:pt>
                <c:pt idx="15">
                  <c:v>2.271066365447861E-19</c:v>
                </c:pt>
                <c:pt idx="16">
                  <c:v>1.5928231216193871E-19</c:v>
                </c:pt>
                <c:pt idx="17">
                  <c:v>2.417243386191126E-19</c:v>
                </c:pt>
                <c:pt idx="18">
                  <c:v>8.3434034002189458E-20</c:v>
                </c:pt>
                <c:pt idx="19">
                  <c:v>2.3370595852688472E-19</c:v>
                </c:pt>
                <c:pt idx="20">
                  <c:v>2.8753767532380569E-19</c:v>
                </c:pt>
                <c:pt idx="21">
                  <c:v>1.8470549686550642E-20</c:v>
                </c:pt>
                <c:pt idx="22">
                  <c:v>6.0583691380723918E-20</c:v>
                </c:pt>
                <c:pt idx="23">
                  <c:v>1.9056219742305197E-19</c:v>
                </c:pt>
                <c:pt idx="24">
                  <c:v>1.0233342950737859E-19</c:v>
                </c:pt>
                <c:pt idx="25">
                  <c:v>2.5702638956441217E-20</c:v>
                </c:pt>
                <c:pt idx="26">
                  <c:v>1.267961724540803E-20</c:v>
                </c:pt>
                <c:pt idx="27">
                  <c:v>2.3088585276360178E-19</c:v>
                </c:pt>
                <c:pt idx="28">
                  <c:v>4.9361000586923022E-20</c:v>
                </c:pt>
                <c:pt idx="29">
                  <c:v>9.5340247650622247E-20</c:v>
                </c:pt>
                <c:pt idx="30">
                  <c:v>4.5051424892866459E-20</c:v>
                </c:pt>
                <c:pt idx="31">
                  <c:v>6.9506010008457119E-20</c:v>
                </c:pt>
                <c:pt idx="32">
                  <c:v>2.8981552704356887E-19</c:v>
                </c:pt>
                <c:pt idx="33">
                  <c:v>9.6393556448650487E-20</c:v>
                </c:pt>
                <c:pt idx="34">
                  <c:v>6.9160546891863936E-20</c:v>
                </c:pt>
                <c:pt idx="35">
                  <c:v>1.0859132455371434E-19</c:v>
                </c:pt>
              </c:numCache>
            </c:numRef>
          </c:val>
          <c:extLst>
            <c:ext xmlns:c16="http://schemas.microsoft.com/office/drawing/2014/chart" uri="{C3380CC4-5D6E-409C-BE32-E72D297353CC}">
              <c16:uniqueId val="{00000001-EF9B-4E63-BB65-06C38CB05293}"/>
            </c:ext>
          </c:extLst>
        </c:ser>
        <c:ser>
          <c:idx val="2"/>
          <c:order val="2"/>
          <c:tx>
            <c:strRef>
              <c:f>'Summary and Graphs'!$X$1</c:f>
              <c:strCache>
                <c:ptCount val="1"/>
                <c:pt idx="0">
                  <c:v>miR-193-3p</c:v>
                </c:pt>
              </c:strCache>
            </c:strRef>
          </c:tx>
          <c:spPr>
            <a:ln w="28575" cap="rnd">
              <a:solidFill>
                <a:schemeClr val="accent3"/>
              </a:solidFill>
              <a:round/>
            </a:ln>
            <a:effectLst/>
          </c:spPr>
          <c:marker>
            <c:symbol val="none"/>
          </c:marker>
          <c:cat>
            <c:numRef>
              <c:f>'Summary and Graphs'!$U$82:$U$117</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'Summary and Graphs'!$X$82:$X$117</c:f>
              <c:numCache>
                <c:formatCode>General</c:formatCode>
                <c:ptCount val="36"/>
                <c:pt idx="0">
                  <c:v>8.5106935132857818E-20</c:v>
                </c:pt>
                <c:pt idx="1">
                  <c:v>9.8773561677836729E-20</c:v>
                </c:pt>
                <c:pt idx="2">
                  <c:v>1.5375537757307855E-20</c:v>
                </c:pt>
                <c:pt idx="3">
                  <c:v>8.0730170995955022E-21</c:v>
                </c:pt>
                <c:pt idx="4">
                  <c:v>4.0997208842728745E-20</c:v>
                </c:pt>
                <c:pt idx="5">
                  <c:v>2.4817038032001335E-20</c:v>
                </c:pt>
                <c:pt idx="6">
                  <c:v>2.601340126501568E-20</c:v>
                </c:pt>
                <c:pt idx="7">
                  <c:v>1.5231732896672418E-19</c:v>
                </c:pt>
                <c:pt idx="8">
                  <c:v>1.4311437050150735E-21</c:v>
                </c:pt>
                <c:pt idx="9">
                  <c:v>1.0657924344559466E-19</c:v>
                </c:pt>
                <c:pt idx="10">
                  <c:v>3.0267198962622505E-19</c:v>
                </c:pt>
                <c:pt idx="11">
                  <c:v>5.7507091203962128E-20</c:v>
                </c:pt>
                <c:pt idx="12">
                  <c:v>1.5370006624466953E-20</c:v>
                </c:pt>
                <c:pt idx="13">
                  <c:v>4.4555564628409264E-20</c:v>
                </c:pt>
                <c:pt idx="14">
                  <c:v>2.9055651689778308E-20</c:v>
                </c:pt>
                <c:pt idx="15">
                  <c:v>6.9825609530111459E-20</c:v>
                </c:pt>
                <c:pt idx="16">
                  <c:v>4.9977794084393208E-20</c:v>
                </c:pt>
                <c:pt idx="17">
                  <c:v>1.0875069941317693E-20</c:v>
                </c:pt>
                <c:pt idx="18">
                  <c:v>0</c:v>
                </c:pt>
                <c:pt idx="19">
                  <c:v>2.5933414761673618E-21</c:v>
                </c:pt>
                <c:pt idx="20">
                  <c:v>2.6786927584454683E-20</c:v>
                </c:pt>
                <c:pt idx="21">
                  <c:v>3.00132481277729E-21</c:v>
                </c:pt>
                <c:pt idx="22">
                  <c:v>6.5768423510816698E-21</c:v>
                </c:pt>
                <c:pt idx="23">
                  <c:v>8.5123009594558395E-21</c:v>
                </c:pt>
                <c:pt idx="24">
                  <c:v>1.1449729719978318E-20</c:v>
                </c:pt>
                <c:pt idx="25">
                  <c:v>0</c:v>
                </c:pt>
                <c:pt idx="26">
                  <c:v>0</c:v>
                </c:pt>
                <c:pt idx="27">
                  <c:v>2.0384459582026235E-20</c:v>
                </c:pt>
                <c:pt idx="28">
                  <c:v>2.8942563900228058E-21</c:v>
                </c:pt>
                <c:pt idx="29">
                  <c:v>1.959925032963777E-21</c:v>
                </c:pt>
                <c:pt idx="30">
                  <c:v>2.481354598890097E-21</c:v>
                </c:pt>
                <c:pt idx="31">
                  <c:v>3.8226261508065793E-21</c:v>
                </c:pt>
                <c:pt idx="32">
                  <c:v>1.50393300334796E-20</c:v>
                </c:pt>
                <c:pt idx="33">
                  <c:v>0</c:v>
                </c:pt>
                <c:pt idx="34">
                  <c:v>2.9911032303629041E-21</c:v>
                </c:pt>
                <c:pt idx="35">
                  <c:v>2.9350861188172698E-21</c:v>
                </c:pt>
              </c:numCache>
            </c:numRef>
          </c:val>
          <c:extLst>
            <c:ext xmlns:c16="http://schemas.microsoft.com/office/drawing/2014/chart" uri="{C3380CC4-5D6E-409C-BE32-E72D297353CC}">
              <c16:uniqueId val="{00000002-EF9B-4E63-BB65-06C38CB05293}"/>
            </c:ext>
          </c:extLst>
        </c:ser>
        <c:ser>
          <c:idx val="3"/>
          <c:order val="3"/>
          <c:tx>
            <c:strRef>
              <c:f>'Summary and Graphs'!$Y$1</c:f>
              <c:strCache>
                <c:ptCount val="1"/>
                <c:pt idx="0">
                  <c:v>miR-130b-3p</c:v>
                </c:pt>
              </c:strCache>
            </c:strRef>
          </c:tx>
          <c:spPr>
            <a:ln w="28575" cap="rnd">
              <a:solidFill>
                <a:schemeClr val="accent4"/>
              </a:solidFill>
              <a:round/>
            </a:ln>
            <a:effectLst/>
          </c:spPr>
          <c:marker>
            <c:symbol val="none"/>
          </c:marker>
          <c:cat>
            <c:numRef>
              <c:f>'Summary and Graphs'!$U$82:$U$117</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'Summary and Graphs'!$Y$82:$Y$117</c:f>
              <c:numCache>
                <c:formatCode>General</c:formatCode>
                <c:ptCount val="36"/>
                <c:pt idx="0">
                  <c:v>1.1439615446281828E-19</c:v>
                </c:pt>
                <c:pt idx="1">
                  <c:v>4.0542677864506636E-19</c:v>
                </c:pt>
                <c:pt idx="2">
                  <c:v>1.0716998106380026E-20</c:v>
                </c:pt>
                <c:pt idx="3">
                  <c:v>1.1835179084060709E-20</c:v>
                </c:pt>
                <c:pt idx="4">
                  <c:v>3.5974557486205384E-20</c:v>
                </c:pt>
                <c:pt idx="5">
                  <c:v>2.0466060290363927E-19</c:v>
                </c:pt>
                <c:pt idx="6">
                  <c:v>2.2992498363625869E-20</c:v>
                </c:pt>
                <c:pt idx="7">
                  <c:v>8.978810126234949E-20</c:v>
                </c:pt>
                <c:pt idx="8">
                  <c:v>8.1548573197727611E-21</c:v>
                </c:pt>
                <c:pt idx="9">
                  <c:v>9.2341396231318559E-20</c:v>
                </c:pt>
                <c:pt idx="10">
                  <c:v>5.2733389668605375E-20</c:v>
                </c:pt>
                <c:pt idx="11">
                  <c:v>4.5168816248663573E-20</c:v>
                </c:pt>
                <c:pt idx="12">
                  <c:v>2.2946241661277535E-20</c:v>
                </c:pt>
                <c:pt idx="13">
                  <c:v>1.4723081070668805E-19</c:v>
                </c:pt>
                <c:pt idx="14">
                  <c:v>7.5990011659527539E-21</c:v>
                </c:pt>
                <c:pt idx="15">
                  <c:v>1.4363120775076786E-19</c:v>
                </c:pt>
                <c:pt idx="16">
                  <c:v>3.543837804345146E-20</c:v>
                </c:pt>
                <c:pt idx="17">
                  <c:v>1.8230474174646834E-20</c:v>
                </c:pt>
                <c:pt idx="18">
                  <c:v>1.4660734495840152E-20</c:v>
                </c:pt>
                <c:pt idx="19">
                  <c:v>6.1872850240312269E-20</c:v>
                </c:pt>
                <c:pt idx="20">
                  <c:v>1.2986142009857258E-20</c:v>
                </c:pt>
                <c:pt idx="21">
                  <c:v>3.7834031435286637E-21</c:v>
                </c:pt>
                <c:pt idx="22">
                  <c:v>7.0454813513426761E-21</c:v>
                </c:pt>
                <c:pt idx="23">
                  <c:v>3.1838999562847958E-18</c:v>
                </c:pt>
                <c:pt idx="24">
                  <c:v>5.9879112044399828E-21</c:v>
                </c:pt>
                <c:pt idx="25">
                  <c:v>2.5968027423335223E-20</c:v>
                </c:pt>
                <c:pt idx="26">
                  <c:v>1.1719889631277262E-20</c:v>
                </c:pt>
                <c:pt idx="27">
                  <c:v>2.6028067851398667E-20</c:v>
                </c:pt>
                <c:pt idx="28">
                  <c:v>8.6074615014763113E-21</c:v>
                </c:pt>
                <c:pt idx="29">
                  <c:v>1.0749364320425344E-20</c:v>
                </c:pt>
                <c:pt idx="30">
                  <c:v>8.8630781670253561E-21</c:v>
                </c:pt>
                <c:pt idx="31">
                  <c:v>1.0772512545261611E-20</c:v>
                </c:pt>
                <c:pt idx="32">
                  <c:v>2.8306984530942292E-20</c:v>
                </c:pt>
                <c:pt idx="33">
                  <c:v>5.5791060609038182E-21</c:v>
                </c:pt>
                <c:pt idx="34">
                  <c:v>8.3769894797550965E-21</c:v>
                </c:pt>
                <c:pt idx="35">
                  <c:v>2.1822940248508467E-20</c:v>
                </c:pt>
              </c:numCache>
            </c:numRef>
          </c:val>
          <c:extLst>
            <c:ext xmlns:c16="http://schemas.microsoft.com/office/drawing/2014/chart" uri="{C3380CC4-5D6E-409C-BE32-E72D297353CC}">
              <c16:uniqueId val="{00000003-EF9B-4E63-BB65-06C38CB05293}"/>
            </c:ext>
          </c:extLst>
        </c:ser>
        <c:ser>
          <c:idx val="4"/>
          <c:order val="4"/>
          <c:tx>
            <c:strRef>
              <c:f>'Summary and Graphs'!$Z$1</c:f>
              <c:strCache>
                <c:ptCount val="1"/>
                <c:pt idx="0">
                  <c:v>miR-210-3p</c:v>
                </c:pt>
              </c:strCache>
            </c:strRef>
          </c:tx>
          <c:spPr>
            <a:ln w="28575" cap="rnd">
              <a:solidFill>
                <a:schemeClr val="accent5"/>
              </a:solidFill>
              <a:round/>
            </a:ln>
            <a:effectLst/>
          </c:spPr>
          <c:marker>
            <c:symbol val="none"/>
          </c:marker>
          <c:cat>
            <c:numRef>
              <c:f>'Summary and Graphs'!$U$82:$U$117</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'Summary and Graphs'!$Z$82:$Z$117</c:f>
              <c:numCache>
                <c:formatCode>General</c:formatCode>
                <c:ptCount val="36"/>
                <c:pt idx="0">
                  <c:v>3.8608435538116781E-18</c:v>
                </c:pt>
                <c:pt idx="1">
                  <c:v>3.6494551917730592E-18</c:v>
                </c:pt>
                <c:pt idx="2">
                  <c:v>1.777602142612312E-19</c:v>
                </c:pt>
                <c:pt idx="3">
                  <c:v>2.7035105331269304E-19</c:v>
                </c:pt>
                <c:pt idx="4">
                  <c:v>1.7339321218164721E-18</c:v>
                </c:pt>
                <c:pt idx="5">
                  <c:v>3.2663345073773797E-19</c:v>
                </c:pt>
                <c:pt idx="6">
                  <c:v>3.8819442967863865E-19</c:v>
                </c:pt>
                <c:pt idx="7">
                  <c:v>6.1556278832303698E-19</c:v>
                </c:pt>
                <c:pt idx="8">
                  <c:v>1.3615546148071089E-19</c:v>
                </c:pt>
                <c:pt idx="9">
                  <c:v>1.2501236890129868E-18</c:v>
                </c:pt>
                <c:pt idx="10">
                  <c:v>7.1683546454326959E-19</c:v>
                </c:pt>
                <c:pt idx="11">
                  <c:v>5.7022317342582859E-19</c:v>
                </c:pt>
                <c:pt idx="12">
                  <c:v>1.6905757289921603E-19</c:v>
                </c:pt>
                <c:pt idx="13">
                  <c:v>1.4333119092988362E-18</c:v>
                </c:pt>
                <c:pt idx="14">
                  <c:v>3.9360964646806981E-19</c:v>
                </c:pt>
                <c:pt idx="15">
                  <c:v>4.8070427262243681E-19</c:v>
                </c:pt>
                <c:pt idx="16">
                  <c:v>3.4003906946248223E-19</c:v>
                </c:pt>
                <c:pt idx="17">
                  <c:v>2.7529069562674693E-19</c:v>
                </c:pt>
                <c:pt idx="18">
                  <c:v>1.2666932268847893E-19</c:v>
                </c:pt>
                <c:pt idx="19">
                  <c:v>5.2935206256518018E-20</c:v>
                </c:pt>
                <c:pt idx="20">
                  <c:v>1.0801531354500328E-19</c:v>
                </c:pt>
                <c:pt idx="21">
                  <c:v>1.7094638355165403E-20</c:v>
                </c:pt>
                <c:pt idx="22">
                  <c:v>7.2203224284863485E-20</c:v>
                </c:pt>
                <c:pt idx="23">
                  <c:v>1.0196762887077022E-18</c:v>
                </c:pt>
                <c:pt idx="24">
                  <c:v>2.479892757054587E-20</c:v>
                </c:pt>
                <c:pt idx="25">
                  <c:v>7.0402501115141698E-20</c:v>
                </c:pt>
                <c:pt idx="26">
                  <c:v>5.5967290066781142E-20</c:v>
                </c:pt>
                <c:pt idx="27">
                  <c:v>1.4861086799820317E-19</c:v>
                </c:pt>
                <c:pt idx="28">
                  <c:v>5.7482104659021654E-20</c:v>
                </c:pt>
                <c:pt idx="29">
                  <c:v>1.6286761065889904E-19</c:v>
                </c:pt>
                <c:pt idx="30">
                  <c:v>4.3114596227802317E-20</c:v>
                </c:pt>
                <c:pt idx="31">
                  <c:v>8.1779233640774234E-20</c:v>
                </c:pt>
                <c:pt idx="32">
                  <c:v>2.3443974199136091E-19</c:v>
                </c:pt>
                <c:pt idx="33">
                  <c:v>8.6621838986595325E-20</c:v>
                </c:pt>
                <c:pt idx="34">
                  <c:v>7.6119133204226025E-20</c:v>
                </c:pt>
                <c:pt idx="35">
                  <c:v>9.3550865202957854E-20</c:v>
                </c:pt>
              </c:numCache>
            </c:numRef>
          </c:val>
          <c:extLst>
            <c:ext xmlns:c16="http://schemas.microsoft.com/office/drawing/2014/chart" uri="{C3380CC4-5D6E-409C-BE32-E72D297353CC}">
              <c16:uniqueId val="{00000004-EF9B-4E63-BB65-06C38CB05293}"/>
            </c:ext>
          </c:extLst>
        </c:ser>
        <c:ser>
          <c:idx val="5"/>
          <c:order val="5"/>
          <c:tx>
            <c:strRef>
              <c:f>'Summary and Graphs'!$AA$1</c:f>
              <c:strCache>
                <c:ptCount val="1"/>
                <c:pt idx="0">
                  <c:v>miR-486-5p</c:v>
                </c:pt>
              </c:strCache>
            </c:strRef>
          </c:tx>
          <c:spPr>
            <a:ln w="28575" cap="rnd">
              <a:solidFill>
                <a:schemeClr val="accent6"/>
              </a:solidFill>
              <a:round/>
            </a:ln>
            <a:effectLst/>
          </c:spPr>
          <c:marker>
            <c:symbol val="none"/>
          </c:marker>
          <c:cat>
            <c:numRef>
              <c:f>'Summary and Graphs'!$U$82:$U$117</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'Summary and Graphs'!$AA$82:$AA$117</c:f>
              <c:numCache>
                <c:formatCode>General</c:formatCode>
                <c:ptCount val="36"/>
                <c:pt idx="0">
                  <c:v>9.970933859961868E-20</c:v>
                </c:pt>
                <c:pt idx="1">
                  <c:v>5.4827749475485891E-20</c:v>
                </c:pt>
                <c:pt idx="2">
                  <c:v>1.2445313195370278E-20</c:v>
                </c:pt>
                <c:pt idx="3">
                  <c:v>1.4181064140219877E-20</c:v>
                </c:pt>
                <c:pt idx="4">
                  <c:v>2.7936404400948056E-20</c:v>
                </c:pt>
                <c:pt idx="5">
                  <c:v>7.0941238582636075E-20</c:v>
                </c:pt>
                <c:pt idx="6">
                  <c:v>1.5685999986654838E-19</c:v>
                </c:pt>
                <c:pt idx="7">
                  <c:v>1.70926544508668E-19</c:v>
                </c:pt>
                <c:pt idx="8">
                  <c:v>2.5329394095067611E-20</c:v>
                </c:pt>
                <c:pt idx="9">
                  <c:v>3.0844972696975434E-19</c:v>
                </c:pt>
                <c:pt idx="10">
                  <c:v>1.1016056552173364E-19</c:v>
                </c:pt>
                <c:pt idx="11">
                  <c:v>5.709873309207382E-20</c:v>
                </c:pt>
                <c:pt idx="12">
                  <c:v>4.5988835975384675E-20</c:v>
                </c:pt>
                <c:pt idx="13">
                  <c:v>8.538653690625502E-20</c:v>
                </c:pt>
                <c:pt idx="14">
                  <c:v>2.7798552331223011E-20</c:v>
                </c:pt>
                <c:pt idx="15">
                  <c:v>5.1158142695967531E-19</c:v>
                </c:pt>
                <c:pt idx="16">
                  <c:v>8.1266243764709192E-20</c:v>
                </c:pt>
                <c:pt idx="17">
                  <c:v>1.6777195778599262E-20</c:v>
                </c:pt>
                <c:pt idx="18">
                  <c:v>2.1484980387255146E-20</c:v>
                </c:pt>
                <c:pt idx="19">
                  <c:v>1.4519852094061233E-17</c:v>
                </c:pt>
                <c:pt idx="20">
                  <c:v>1.6805902128229194E-20</c:v>
                </c:pt>
                <c:pt idx="21">
                  <c:v>8.4793928845128589E-21</c:v>
                </c:pt>
                <c:pt idx="22">
                  <c:v>8.9594023979158255E-21</c:v>
                </c:pt>
                <c:pt idx="23">
                  <c:v>2.7535954563954245E-20</c:v>
                </c:pt>
                <c:pt idx="24">
                  <c:v>7.6148949175534481E-21</c:v>
                </c:pt>
                <c:pt idx="25">
                  <c:v>9.4060878122552124E-20</c:v>
                </c:pt>
                <c:pt idx="26">
                  <c:v>7.8583302166353033E-21</c:v>
                </c:pt>
                <c:pt idx="27">
                  <c:v>3.0333334820410077E-20</c:v>
                </c:pt>
                <c:pt idx="28">
                  <c:v>7.4663068187492434E-21</c:v>
                </c:pt>
                <c:pt idx="29">
                  <c:v>4.4848302120269131E-21</c:v>
                </c:pt>
                <c:pt idx="30">
                  <c:v>1.0713867419083369E-20</c:v>
                </c:pt>
                <c:pt idx="31">
                  <c:v>6.1768091570631662E-21</c:v>
                </c:pt>
                <c:pt idx="32">
                  <c:v>5.1420882638015692E-20</c:v>
                </c:pt>
                <c:pt idx="33">
                  <c:v>2.6899191875707276E-21</c:v>
                </c:pt>
                <c:pt idx="34">
                  <c:v>1.858360440650766E-20</c:v>
                </c:pt>
                <c:pt idx="35">
                  <c:v>1.8136070079253565E-20</c:v>
                </c:pt>
              </c:numCache>
            </c:numRef>
          </c:val>
          <c:extLst>
            <c:ext xmlns:c16="http://schemas.microsoft.com/office/drawing/2014/chart" uri="{C3380CC4-5D6E-409C-BE32-E72D297353CC}">
              <c16:uniqueId val="{00000005-EF9B-4E63-BB65-06C38CB05293}"/>
            </c:ext>
          </c:extLst>
        </c:ser>
        <c:dLbls>
          <c:showLegendKey val="0"/>
          <c:showVal val="0"/>
          <c:showCatName val="0"/>
          <c:showSerName val="0"/>
          <c:showPercent val="0"/>
          <c:showBubbleSize val="0"/>
        </c:dLbls>
        <c:axId val="619365728"/>
        <c:axId val="619366056"/>
      </c:radarChart>
      <c:catAx>
        <c:axId val="6193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366056"/>
        <c:crosses val="autoZero"/>
        <c:auto val="1"/>
        <c:lblAlgn val="ctr"/>
        <c:lblOffset val="100"/>
        <c:noMultiLvlLbl val="0"/>
      </c:catAx>
      <c:valAx>
        <c:axId val="619366056"/>
        <c:scaling>
          <c:logBase val="10"/>
          <c:orientation val="minMax"/>
          <c:max val="1.000000000000001E-1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3657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miR-143-3p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0070C0"/>
            </a:solidFill>
            <a:ln>
              <a:noFill/>
            </a:ln>
            <a:effectLst/>
          </c:spPr>
          <c:invertIfNegative val="0"/>
          <c:errBars>
            <c:errBarType val="both"/>
            <c:errValType val="cust"/>
            <c:noEndCap val="0"/>
            <c:plus>
              <c:numRef>
                <c:f>('Summary and Graphs'!$Y$123,'Summary and Graphs'!$Y$132,'Summary and Graphs'!$Y$141,'Summary and Graphs'!$Y$150)</c:f>
                <c:numCache>
                  <c:formatCode>General</c:formatCode>
                  <c:ptCount val="4"/>
                  <c:pt idx="0">
                    <c:v>1.6377799608860845E-20</c:v>
                  </c:pt>
                  <c:pt idx="1">
                    <c:v>2.0854986045096015E-21</c:v>
                  </c:pt>
                  <c:pt idx="2">
                    <c:v>9.156061390221913E-21</c:v>
                  </c:pt>
                  <c:pt idx="3">
                    <c:v>6.7919526465326176E-20</c:v>
                  </c:pt>
                </c:numCache>
              </c:numRef>
            </c:plus>
            <c:minus>
              <c:numRef>
                <c:f>('Summary and Graphs'!$Y$123,'Summary and Graphs'!$Y$132,'Summary and Graphs'!$Y$141,'Summary and Graphs'!$Y$150)</c:f>
                <c:numCache>
                  <c:formatCode>General</c:formatCode>
                  <c:ptCount val="4"/>
                  <c:pt idx="0">
                    <c:v>1.6377799608860845E-20</c:v>
                  </c:pt>
                  <c:pt idx="1">
                    <c:v>2.0854986045096015E-21</c:v>
                  </c:pt>
                  <c:pt idx="2">
                    <c:v>9.156061390221913E-21</c:v>
                  </c:pt>
                  <c:pt idx="3">
                    <c:v>6.7919526465326176E-20</c:v>
                  </c:pt>
                </c:numCache>
              </c:numRef>
            </c:minus>
            <c:spPr>
              <a:noFill/>
              <a:ln w="9525" cap="flat" cmpd="sng" algn="ctr">
                <a:solidFill>
                  <a:schemeClr val="tx1">
                    <a:lumMod val="65000"/>
                    <a:lumOff val="35000"/>
                  </a:schemeClr>
                </a:solidFill>
                <a:round/>
              </a:ln>
              <a:effectLst/>
            </c:spPr>
          </c:errBars>
          <c:val>
            <c:numRef>
              <c:f>('Summary and Graphs'!$W$123,'Summary and Graphs'!$W$132,'Summary and Graphs'!$W$141,'Summary and Graphs'!$W$150)</c:f>
              <c:numCache>
                <c:formatCode>General</c:formatCode>
                <c:ptCount val="4"/>
                <c:pt idx="0">
                  <c:v>3.6284268072806016E-20</c:v>
                </c:pt>
                <c:pt idx="1">
                  <c:v>8.0646521139483438E-21</c:v>
                </c:pt>
                <c:pt idx="2">
                  <c:v>1.0155779509161686E-20</c:v>
                </c:pt>
                <c:pt idx="3">
                  <c:v>1.8896634674418763E-19</c:v>
                </c:pt>
              </c:numCache>
            </c:numRef>
          </c:val>
          <c:extLst>
            <c:ext xmlns:c16="http://schemas.microsoft.com/office/drawing/2014/chart" uri="{C3380CC4-5D6E-409C-BE32-E72D297353CC}">
              <c16:uniqueId val="{00000000-CA61-4E55-907C-B111B6EB5184}"/>
            </c:ext>
          </c:extLst>
        </c:ser>
        <c:ser>
          <c:idx val="1"/>
          <c:order val="1"/>
          <c:spPr>
            <a:solidFill>
              <a:srgbClr val="00487E"/>
            </a:solidFill>
            <a:ln>
              <a:noFill/>
            </a:ln>
            <a:effectLst/>
          </c:spPr>
          <c:invertIfNegative val="0"/>
          <c:errBars>
            <c:errBarType val="both"/>
            <c:errValType val="cust"/>
            <c:noEndCap val="0"/>
            <c:plus>
              <c:numRef>
                <c:f>('Summary and Graphs'!$Y$126,'Summary and Graphs'!$Y$135,'Summary and Graphs'!$Y$144,'Summary and Graphs'!$Y$153)</c:f>
                <c:numCache>
                  <c:formatCode>General</c:formatCode>
                  <c:ptCount val="4"/>
                  <c:pt idx="0">
                    <c:v>4.8310101886324025E-20</c:v>
                  </c:pt>
                  <c:pt idx="1">
                    <c:v>5.925874307192028E-22</c:v>
                  </c:pt>
                  <c:pt idx="2">
                    <c:v>3.6552032728941914E-21</c:v>
                  </c:pt>
                  <c:pt idx="3">
                    <c:v>4.0784276466512665E-21</c:v>
                  </c:pt>
                </c:numCache>
              </c:numRef>
            </c:plus>
            <c:minus>
              <c:numRef>
                <c:f>('Summary and Graphs'!$Y$126,'Summary and Graphs'!$Y$135,'Summary and Graphs'!$Y$144,'Summary and Graphs'!$Y$153)</c:f>
                <c:numCache>
                  <c:formatCode>General</c:formatCode>
                  <c:ptCount val="4"/>
                  <c:pt idx="0">
                    <c:v>4.8310101886324025E-20</c:v>
                  </c:pt>
                  <c:pt idx="1">
                    <c:v>5.925874307192028E-22</c:v>
                  </c:pt>
                  <c:pt idx="2">
                    <c:v>3.6552032728941914E-21</c:v>
                  </c:pt>
                  <c:pt idx="3">
                    <c:v>4.0784276466512665E-21</c:v>
                  </c:pt>
                </c:numCache>
              </c:numRef>
            </c:minus>
            <c:spPr>
              <a:noFill/>
              <a:ln w="9525" cap="flat" cmpd="sng" algn="ctr">
                <a:solidFill>
                  <a:schemeClr val="tx1">
                    <a:lumMod val="65000"/>
                    <a:lumOff val="35000"/>
                  </a:schemeClr>
                </a:solidFill>
                <a:round/>
              </a:ln>
              <a:effectLst/>
            </c:spPr>
          </c:errBars>
          <c:val>
            <c:numRef>
              <c:f>('Summary and Graphs'!$W$126,'Summary and Graphs'!$W$135,'Summary and Graphs'!$W$144,'Summary and Graphs'!$W$153)</c:f>
              <c:numCache>
                <c:formatCode>General</c:formatCode>
                <c:ptCount val="4"/>
                <c:pt idx="0">
                  <c:v>6.5948626366248644E-20</c:v>
                </c:pt>
                <c:pt idx="1">
                  <c:v>1.4613650740533603E-21</c:v>
                </c:pt>
                <c:pt idx="2">
                  <c:v>3.6552032728941914E-21</c:v>
                </c:pt>
                <c:pt idx="3">
                  <c:v>1.3369358851374538E-20</c:v>
                </c:pt>
              </c:numCache>
            </c:numRef>
          </c:val>
          <c:extLst>
            <c:ext xmlns:c16="http://schemas.microsoft.com/office/drawing/2014/chart" uri="{C3380CC4-5D6E-409C-BE32-E72D297353CC}">
              <c16:uniqueId val="{00000003-CA61-4E55-907C-B111B6EB5184}"/>
            </c:ext>
          </c:extLst>
        </c:ser>
        <c:ser>
          <c:idx val="2"/>
          <c:order val="2"/>
          <c:spPr>
            <a:solidFill>
              <a:schemeClr val="tx1"/>
            </a:solidFill>
            <a:ln>
              <a:noFill/>
            </a:ln>
            <a:effectLst/>
          </c:spPr>
          <c:invertIfNegative val="0"/>
          <c:errBars>
            <c:errBarType val="both"/>
            <c:errValType val="cust"/>
            <c:noEndCap val="0"/>
            <c:plus>
              <c:numRef>
                <c:f>('Summary and Graphs'!$Y$129,'Summary and Graphs'!$Y$138,'Summary and Graphs'!$Y$147,'Summary and Graphs'!$Y$156)</c:f>
                <c:numCache>
                  <c:formatCode>General</c:formatCode>
                  <c:ptCount val="4"/>
                  <c:pt idx="0">
                    <c:v>1.7055950300973917E-20</c:v>
                  </c:pt>
                  <c:pt idx="1">
                    <c:v>4.9730474606469815E-22</c:v>
                  </c:pt>
                  <c:pt idx="2">
                    <c:v>1.2409637500199786E-21</c:v>
                  </c:pt>
                  <c:pt idx="3">
                    <c:v>1.9676996569310916E-21</c:v>
                  </c:pt>
                </c:numCache>
              </c:numRef>
            </c:plus>
            <c:minus>
              <c:numRef>
                <c:f>('Summary and Graphs'!$Y$129,'Summary and Graphs'!$Y$138,'Summary and Graphs'!$Y$147,'Summary and Graphs'!$Y$156)</c:f>
                <c:numCache>
                  <c:formatCode>General</c:formatCode>
                  <c:ptCount val="4"/>
                  <c:pt idx="0">
                    <c:v>1.7055950300973917E-20</c:v>
                  </c:pt>
                  <c:pt idx="1">
                    <c:v>4.9730474606469815E-22</c:v>
                  </c:pt>
                  <c:pt idx="2">
                    <c:v>1.2409637500199786E-21</c:v>
                  </c:pt>
                  <c:pt idx="3">
                    <c:v>1.9676996569310916E-21</c:v>
                  </c:pt>
                </c:numCache>
              </c:numRef>
            </c:minus>
            <c:spPr>
              <a:noFill/>
              <a:ln w="9525" cap="flat" cmpd="sng" algn="ctr">
                <a:solidFill>
                  <a:schemeClr val="tx1">
                    <a:lumMod val="65000"/>
                    <a:lumOff val="35000"/>
                  </a:schemeClr>
                </a:solidFill>
                <a:round/>
              </a:ln>
              <a:effectLst/>
            </c:spPr>
          </c:errBars>
          <c:val>
            <c:numRef>
              <c:f>('Summary and Graphs'!$W$129,'Summary and Graphs'!$W$138,'Summary and Graphs'!$W$147,'Summary and Graphs'!$W$156)</c:f>
              <c:numCache>
                <c:formatCode>General</c:formatCode>
                <c:ptCount val="4"/>
                <c:pt idx="0">
                  <c:v>3.2812940532791305E-20</c:v>
                </c:pt>
                <c:pt idx="1">
                  <c:v>8.0617302599121981E-22</c:v>
                </c:pt>
                <c:pt idx="2">
                  <c:v>2.3355191824227644E-21</c:v>
                </c:pt>
                <c:pt idx="3">
                  <c:v>8.5358962542145447E-21</c:v>
                </c:pt>
              </c:numCache>
            </c:numRef>
          </c:val>
          <c:extLst>
            <c:ext xmlns:c16="http://schemas.microsoft.com/office/drawing/2014/chart" uri="{C3380CC4-5D6E-409C-BE32-E72D297353CC}">
              <c16:uniqueId val="{00000004-CA61-4E55-907C-B111B6EB5184}"/>
            </c:ext>
          </c:extLst>
        </c:ser>
        <c:dLbls>
          <c:showLegendKey val="0"/>
          <c:showVal val="0"/>
          <c:showCatName val="0"/>
          <c:showSerName val="0"/>
          <c:showPercent val="0"/>
          <c:showBubbleSize val="0"/>
        </c:dLbls>
        <c:gapWidth val="219"/>
        <c:overlap val="-27"/>
        <c:axId val="753310856"/>
        <c:axId val="753306920"/>
      </c:barChart>
      <c:catAx>
        <c:axId val="753310856"/>
        <c:scaling>
          <c:orientation val="minMax"/>
        </c:scaling>
        <c:delete val="1"/>
        <c:axPos val="b"/>
        <c:majorTickMark val="none"/>
        <c:minorTickMark val="none"/>
        <c:tickLblPos val="nextTo"/>
        <c:crossAx val="753306920"/>
        <c:crosses val="autoZero"/>
        <c:auto val="1"/>
        <c:lblAlgn val="ctr"/>
        <c:lblOffset val="100"/>
        <c:noMultiLvlLbl val="0"/>
      </c:catAx>
      <c:valAx>
        <c:axId val="7533069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3310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miR-423-5p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errBars>
            <c:errBarType val="both"/>
            <c:errValType val="cust"/>
            <c:noEndCap val="0"/>
            <c:plus>
              <c:numRef>
                <c:f>('Summary and Graphs'!$Y$161,'Summary and Graphs'!$Y$170,'Summary and Graphs'!$Y$179,'Summary and Graphs'!$Y$188)</c:f>
                <c:numCache>
                  <c:formatCode>General</c:formatCode>
                  <c:ptCount val="4"/>
                  <c:pt idx="0">
                    <c:v>1.0807865476769819E-19</c:v>
                  </c:pt>
                  <c:pt idx="1">
                    <c:v>6.1072725970492025E-20</c:v>
                  </c:pt>
                  <c:pt idx="2">
                    <c:v>5.4486478538641716E-20</c:v>
                  </c:pt>
                  <c:pt idx="3">
                    <c:v>6.5510231056580369E-19</c:v>
                  </c:pt>
                </c:numCache>
              </c:numRef>
            </c:plus>
            <c:minus>
              <c:numRef>
                <c:f>('Summary and Graphs'!$Y$161,'Summary and Graphs'!$Y$170,'Summary and Graphs'!$Y$179,'Summary and Graphs'!$Y$188)</c:f>
                <c:numCache>
                  <c:formatCode>General</c:formatCode>
                  <c:ptCount val="4"/>
                  <c:pt idx="0">
                    <c:v>1.0807865476769819E-19</c:v>
                  </c:pt>
                  <c:pt idx="1">
                    <c:v>6.1072725970492025E-20</c:v>
                  </c:pt>
                  <c:pt idx="2">
                    <c:v>5.4486478538641716E-20</c:v>
                  </c:pt>
                  <c:pt idx="3">
                    <c:v>6.5510231056580369E-19</c:v>
                  </c:pt>
                </c:numCache>
              </c:numRef>
            </c:minus>
            <c:spPr>
              <a:noFill/>
              <a:ln w="9525" cap="flat" cmpd="sng" algn="ctr">
                <a:solidFill>
                  <a:schemeClr val="tx1">
                    <a:lumMod val="65000"/>
                    <a:lumOff val="35000"/>
                  </a:schemeClr>
                </a:solidFill>
                <a:round/>
              </a:ln>
              <a:effectLst/>
            </c:spPr>
          </c:errBars>
          <c:val>
            <c:numRef>
              <c:f>('Summary and Graphs'!$W$161,'Summary and Graphs'!$W$170,'Summary and Graphs'!$W$179,'Summary and Graphs'!$W$188)</c:f>
              <c:numCache>
                <c:formatCode>General</c:formatCode>
                <c:ptCount val="4"/>
                <c:pt idx="0">
                  <c:v>3.298464968970397E-19</c:v>
                </c:pt>
                <c:pt idx="1">
                  <c:v>2.0155922261762661E-19</c:v>
                </c:pt>
                <c:pt idx="2">
                  <c:v>1.2519570033371569E-19</c:v>
                </c:pt>
                <c:pt idx="3">
                  <c:v>1.133996620905559E-18</c:v>
                </c:pt>
              </c:numCache>
            </c:numRef>
          </c:val>
          <c:extLst>
            <c:ext xmlns:c16="http://schemas.microsoft.com/office/drawing/2014/chart" uri="{C3380CC4-5D6E-409C-BE32-E72D297353CC}">
              <c16:uniqueId val="{00000000-531F-42C1-B1F2-822F05275D47}"/>
            </c:ext>
          </c:extLst>
        </c:ser>
        <c:ser>
          <c:idx val="1"/>
          <c:order val="1"/>
          <c:spPr>
            <a:solidFill>
              <a:srgbClr val="BF5711"/>
            </a:solidFill>
            <a:ln>
              <a:noFill/>
            </a:ln>
            <a:effectLst/>
          </c:spPr>
          <c:invertIfNegative val="0"/>
          <c:errBars>
            <c:errBarType val="both"/>
            <c:errValType val="cust"/>
            <c:noEndCap val="0"/>
            <c:plus>
              <c:numRef>
                <c:f>('Summary and Graphs'!$Y$164,'Summary and Graphs'!$Y$173,'Summary and Graphs'!$Y$182,'Summary and Graphs'!$Y$191)</c:f>
                <c:numCache>
                  <c:formatCode>General</c:formatCode>
                  <c:ptCount val="4"/>
                  <c:pt idx="0">
                    <c:v>4.5692789684854722E-19</c:v>
                  </c:pt>
                  <c:pt idx="1">
                    <c:v>5.1792032826280391E-20</c:v>
                  </c:pt>
                  <c:pt idx="2">
                    <c:v>7.7833074850055929E-20</c:v>
                  </c:pt>
                  <c:pt idx="3">
                    <c:v>1.6224366233671404E-19</c:v>
                  </c:pt>
                </c:numCache>
              </c:numRef>
            </c:plus>
            <c:minus>
              <c:numRef>
                <c:f>('Summary and Graphs'!$Y$164,'Summary and Graphs'!$Y$173,'Summary and Graphs'!$Y$182,'Summary and Graphs'!$Y$191)</c:f>
                <c:numCache>
                  <c:formatCode>General</c:formatCode>
                  <c:ptCount val="4"/>
                  <c:pt idx="0">
                    <c:v>4.5692789684854722E-19</c:v>
                  </c:pt>
                  <c:pt idx="1">
                    <c:v>5.1792032826280391E-20</c:v>
                  </c:pt>
                  <c:pt idx="2">
                    <c:v>7.7833074850055929E-20</c:v>
                  </c:pt>
                  <c:pt idx="3">
                    <c:v>1.6224366233671404E-19</c:v>
                  </c:pt>
                </c:numCache>
              </c:numRef>
            </c:minus>
            <c:spPr>
              <a:noFill/>
              <a:ln w="9525" cap="flat" cmpd="sng" algn="ctr">
                <a:solidFill>
                  <a:schemeClr val="tx1">
                    <a:lumMod val="65000"/>
                    <a:lumOff val="35000"/>
                  </a:schemeClr>
                </a:solidFill>
                <a:round/>
              </a:ln>
              <a:effectLst/>
            </c:spPr>
          </c:errBars>
          <c:val>
            <c:numRef>
              <c:f>('Summary and Graphs'!$W$164,'Summary and Graphs'!$W$173,'Summary and Graphs'!$W$182,'Summary and Graphs'!$W$191)</c:f>
              <c:numCache>
                <c:formatCode>General</c:formatCode>
                <c:ptCount val="4"/>
                <c:pt idx="0">
                  <c:v>6.9528663116537818E-19</c:v>
                </c:pt>
                <c:pt idx="1">
                  <c:v>8.9872146163442179E-20</c:v>
                </c:pt>
                <c:pt idx="2">
                  <c:v>1.3479098731496414E-19</c:v>
                </c:pt>
                <c:pt idx="3">
                  <c:v>3.4438595525557124E-19</c:v>
                </c:pt>
              </c:numCache>
            </c:numRef>
          </c:val>
          <c:extLst>
            <c:ext xmlns:c16="http://schemas.microsoft.com/office/drawing/2014/chart" uri="{C3380CC4-5D6E-409C-BE32-E72D297353CC}">
              <c16:uniqueId val="{00000001-531F-42C1-B1F2-822F05275D47}"/>
            </c:ext>
          </c:extLst>
        </c:ser>
        <c:ser>
          <c:idx val="2"/>
          <c:order val="2"/>
          <c:spPr>
            <a:solidFill>
              <a:schemeClr val="tx1"/>
            </a:solidFill>
            <a:ln>
              <a:noFill/>
            </a:ln>
            <a:effectLst/>
          </c:spPr>
          <c:invertIfNegative val="0"/>
          <c:errBars>
            <c:errBarType val="both"/>
            <c:errValType val="cust"/>
            <c:noEndCap val="0"/>
            <c:plus>
              <c:numRef>
                <c:f>('Summary and Graphs'!$Y$167,'Summary and Graphs'!$Y$176,'Summary and Graphs'!$Y$185,'Summary and Graphs'!$Y$194)</c:f>
                <c:numCache>
                  <c:formatCode>General</c:formatCode>
                  <c:ptCount val="4"/>
                  <c:pt idx="0">
                    <c:v>1.8694390118693717E-19</c:v>
                  </c:pt>
                  <c:pt idx="1">
                    <c:v>3.4253568193756995E-20</c:v>
                  </c:pt>
                  <c:pt idx="2">
                    <c:v>1.1655252948499759E-20</c:v>
                  </c:pt>
                  <c:pt idx="3">
                    <c:v>2.5397401352510278E-20</c:v>
                  </c:pt>
                </c:numCache>
              </c:numRef>
            </c:plus>
            <c:minus>
              <c:numRef>
                <c:f>('Summary and Graphs'!$Y$167,'Summary and Graphs'!$Y$176,'Summary and Graphs'!$Y$185,'Summary and Graphs'!$Y$194)</c:f>
                <c:numCache>
                  <c:formatCode>General</c:formatCode>
                  <c:ptCount val="4"/>
                  <c:pt idx="0">
                    <c:v>1.8694390118693717E-19</c:v>
                  </c:pt>
                  <c:pt idx="1">
                    <c:v>3.4253568193756995E-20</c:v>
                  </c:pt>
                  <c:pt idx="2">
                    <c:v>1.1655252948499759E-20</c:v>
                  </c:pt>
                  <c:pt idx="3">
                    <c:v>2.5397401352510278E-20</c:v>
                  </c:pt>
                </c:numCache>
              </c:numRef>
            </c:minus>
            <c:spPr>
              <a:noFill/>
              <a:ln w="9525" cap="flat" cmpd="sng" algn="ctr">
                <a:solidFill>
                  <a:schemeClr val="tx1">
                    <a:lumMod val="65000"/>
                    <a:lumOff val="35000"/>
                  </a:schemeClr>
                </a:solidFill>
                <a:round/>
              </a:ln>
              <a:effectLst/>
            </c:spPr>
          </c:errBars>
          <c:val>
            <c:numRef>
              <c:f>('Summary and Graphs'!$W$167,'Summary and Graphs'!$W$176,'Summary and Graphs'!$W$185,'Summary and Graphs'!$W$194)</c:f>
              <c:numCache>
                <c:formatCode>General</c:formatCode>
                <c:ptCount val="4"/>
                <c:pt idx="0">
                  <c:v>3.0030718166122103E-19</c:v>
                </c:pt>
                <c:pt idx="1">
                  <c:v>4.6905228569742609E-20</c:v>
                </c:pt>
                <c:pt idx="2">
                  <c:v>9.1381809298076247E-20</c:v>
                </c:pt>
                <c:pt idx="3">
                  <c:v>2.0937109577527914E-19</c:v>
                </c:pt>
              </c:numCache>
            </c:numRef>
          </c:val>
          <c:extLst>
            <c:ext xmlns:c16="http://schemas.microsoft.com/office/drawing/2014/chart" uri="{C3380CC4-5D6E-409C-BE32-E72D297353CC}">
              <c16:uniqueId val="{00000002-531F-42C1-B1F2-822F05275D47}"/>
            </c:ext>
          </c:extLst>
        </c:ser>
        <c:dLbls>
          <c:showLegendKey val="0"/>
          <c:showVal val="0"/>
          <c:showCatName val="0"/>
          <c:showSerName val="0"/>
          <c:showPercent val="0"/>
          <c:showBubbleSize val="0"/>
        </c:dLbls>
        <c:gapWidth val="219"/>
        <c:overlap val="-27"/>
        <c:axId val="753310856"/>
        <c:axId val="753306920"/>
      </c:barChart>
      <c:catAx>
        <c:axId val="753310856"/>
        <c:scaling>
          <c:orientation val="minMax"/>
        </c:scaling>
        <c:delete val="1"/>
        <c:axPos val="b"/>
        <c:majorTickMark val="none"/>
        <c:minorTickMark val="none"/>
        <c:tickLblPos val="nextTo"/>
        <c:crossAx val="753306920"/>
        <c:crosses val="autoZero"/>
        <c:auto val="1"/>
        <c:lblAlgn val="ctr"/>
        <c:lblOffset val="100"/>
        <c:noMultiLvlLbl val="0"/>
      </c:catAx>
      <c:valAx>
        <c:axId val="7533069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3310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miR-193-3p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bg1">
                <a:lumMod val="65000"/>
              </a:schemeClr>
            </a:solidFill>
            <a:ln>
              <a:noFill/>
            </a:ln>
            <a:effectLst/>
          </c:spPr>
          <c:invertIfNegative val="0"/>
          <c:errBars>
            <c:errBarType val="both"/>
            <c:errValType val="cust"/>
            <c:noEndCap val="0"/>
            <c:plus>
              <c:numRef>
                <c:f>('Summary and Graphs'!$Y$199,'Summary and Graphs'!$Y$208,'Summary and Graphs'!$Y$217,'Summary and Graphs'!$Y$226)</c:f>
                <c:numCache>
                  <c:formatCode>General</c:formatCode>
                  <c:ptCount val="4"/>
                  <c:pt idx="0">
                    <c:v>2.5824702703372004E-20</c:v>
                  </c:pt>
                  <c:pt idx="1">
                    <c:v>8.5296688688038319E-21</c:v>
                  </c:pt>
                  <c:pt idx="2">
                    <c:v>5.9918632611787562E-21</c:v>
                  </c:pt>
                  <c:pt idx="3">
                    <c:v>7.4894840590985966E-20</c:v>
                  </c:pt>
                </c:numCache>
              </c:numRef>
            </c:plus>
            <c:minus>
              <c:numRef>
                <c:f>('Summary and Graphs'!$Y$199,'Summary and Graphs'!$Y$208,'Summary and Graphs'!$Y$217,'Summary and Graphs'!$Y$226)</c:f>
                <c:numCache>
                  <c:formatCode>General</c:formatCode>
                  <c:ptCount val="4"/>
                  <c:pt idx="0">
                    <c:v>2.5824702703372004E-20</c:v>
                  </c:pt>
                  <c:pt idx="1">
                    <c:v>8.5296688688038319E-21</c:v>
                  </c:pt>
                  <c:pt idx="2">
                    <c:v>5.9918632611787562E-21</c:v>
                  </c:pt>
                  <c:pt idx="3">
                    <c:v>7.4894840590985966E-20</c:v>
                  </c:pt>
                </c:numCache>
              </c:numRef>
            </c:minus>
            <c:spPr>
              <a:noFill/>
              <a:ln w="9525" cap="flat" cmpd="sng" algn="ctr">
                <a:solidFill>
                  <a:schemeClr val="tx1">
                    <a:lumMod val="65000"/>
                    <a:lumOff val="35000"/>
                  </a:schemeClr>
                </a:solidFill>
                <a:round/>
              </a:ln>
              <a:effectLst/>
            </c:spPr>
          </c:errBars>
          <c:val>
            <c:numRef>
              <c:f>('Summary and Graphs'!$W$199,'Summary and Graphs'!$W$208,'Summary and Graphs'!$W$217,'Summary and Graphs'!$W$226)</c:f>
              <c:numCache>
                <c:formatCode>General</c:formatCode>
                <c:ptCount val="4"/>
                <c:pt idx="0">
                  <c:v>6.6418678189334137E-20</c:v>
                </c:pt>
                <c:pt idx="1">
                  <c:v>9.7934230202073489E-21</c:v>
                </c:pt>
                <c:pt idx="2">
                  <c:v>8.4128803350042734E-21</c:v>
                </c:pt>
                <c:pt idx="3">
                  <c:v>1.5558610809192728E-19</c:v>
                </c:pt>
              </c:numCache>
            </c:numRef>
          </c:val>
          <c:extLst>
            <c:ext xmlns:c16="http://schemas.microsoft.com/office/drawing/2014/chart" uri="{C3380CC4-5D6E-409C-BE32-E72D297353CC}">
              <c16:uniqueId val="{00000000-9071-4DB9-9FF6-447DDAA623BB}"/>
            </c:ext>
          </c:extLst>
        </c:ser>
        <c:ser>
          <c:idx val="1"/>
          <c:order val="1"/>
          <c:spPr>
            <a:solidFill>
              <a:schemeClr val="tx1">
                <a:lumMod val="65000"/>
                <a:lumOff val="35000"/>
              </a:schemeClr>
            </a:solidFill>
            <a:ln>
              <a:noFill/>
            </a:ln>
            <a:effectLst/>
          </c:spPr>
          <c:invertIfNegative val="0"/>
          <c:errBars>
            <c:errBarType val="both"/>
            <c:errValType val="cust"/>
            <c:noEndCap val="0"/>
            <c:plus>
              <c:numRef>
                <c:f>('Summary and Graphs'!$Y$202,'Summary and Graphs'!$Y$211,'Summary and Graphs'!$Y$220,'Summary and Graphs'!$Y$229)</c:f>
                <c:numCache>
                  <c:formatCode>General</c:formatCode>
                  <c:ptCount val="4"/>
                  <c:pt idx="0">
                    <c:v>9.5048600620587866E-21</c:v>
                  </c:pt>
                  <c:pt idx="1">
                    <c:v>1.6141937062046357E-21</c:v>
                  </c:pt>
                  <c:pt idx="2">
                    <c:v>3.9813188935836185E-21</c:v>
                  </c:pt>
                  <c:pt idx="3">
                    <c:v>8.4305693031711872E-21</c:v>
                  </c:pt>
                </c:numCache>
              </c:numRef>
            </c:plus>
            <c:minus>
              <c:numRef>
                <c:f>('Summary and Graphs'!$Y$202,'Summary and Graphs'!$Y$211,'Summary and Graphs'!$Y$220,'Summary and Graphs'!$Y$229)</c:f>
                <c:numCache>
                  <c:formatCode>General</c:formatCode>
                  <c:ptCount val="4"/>
                  <c:pt idx="0">
                    <c:v>9.5048600620587866E-21</c:v>
                  </c:pt>
                  <c:pt idx="1">
                    <c:v>1.6141937062046357E-21</c:v>
                  </c:pt>
                  <c:pt idx="2">
                    <c:v>3.9813188935836185E-21</c:v>
                  </c:pt>
                  <c:pt idx="3">
                    <c:v>8.4305693031711872E-21</c:v>
                  </c:pt>
                </c:numCache>
              </c:numRef>
            </c:minus>
            <c:spPr>
              <a:noFill/>
              <a:ln w="9525" cap="flat" cmpd="sng" algn="ctr">
                <a:solidFill>
                  <a:schemeClr val="tx1">
                    <a:lumMod val="65000"/>
                    <a:lumOff val="35000"/>
                  </a:schemeClr>
                </a:solidFill>
                <a:round/>
              </a:ln>
              <a:effectLst/>
            </c:spPr>
          </c:errBars>
          <c:val>
            <c:numRef>
              <c:f>('Summary and Graphs'!$W$202,'Summary and Graphs'!$W$211,'Summary and Graphs'!$W$220,'Summary and Graphs'!$W$229)</c:f>
              <c:numCache>
                <c:formatCode>General</c:formatCode>
                <c:ptCount val="4"/>
                <c:pt idx="0">
                  <c:v>2.4629087991441861E-20</c:v>
                </c:pt>
                <c:pt idx="1">
                  <c:v>6.0301560411049331E-21</c:v>
                </c:pt>
                <c:pt idx="2">
                  <c:v>7.1144369277254257E-21</c:v>
                </c:pt>
                <c:pt idx="3">
                  <c:v>2.9660407647551506E-20</c:v>
                </c:pt>
              </c:numCache>
            </c:numRef>
          </c:val>
          <c:extLst>
            <c:ext xmlns:c16="http://schemas.microsoft.com/office/drawing/2014/chart" uri="{C3380CC4-5D6E-409C-BE32-E72D297353CC}">
              <c16:uniqueId val="{00000001-9071-4DB9-9FF6-447DDAA623BB}"/>
            </c:ext>
          </c:extLst>
        </c:ser>
        <c:ser>
          <c:idx val="2"/>
          <c:order val="2"/>
          <c:spPr>
            <a:solidFill>
              <a:schemeClr val="tx1"/>
            </a:solidFill>
            <a:ln>
              <a:noFill/>
            </a:ln>
            <a:effectLst/>
          </c:spPr>
          <c:invertIfNegative val="0"/>
          <c:errBars>
            <c:errBarType val="both"/>
            <c:errValType val="cust"/>
            <c:noEndCap val="0"/>
            <c:plus>
              <c:numRef>
                <c:f>('Summary and Graphs'!$Y$205,'Summary and Graphs'!$Y$214,'Summary and Graphs'!$Y$223,'Summary and Graphs'!$Y$232)</c:f>
                <c:numCache>
                  <c:formatCode>General</c:formatCode>
                  <c:ptCount val="4"/>
                  <c:pt idx="0">
                    <c:v>4.6740186398653319E-20</c:v>
                  </c:pt>
                  <c:pt idx="1">
                    <c:v>4.6743325844544323E-21</c:v>
                  </c:pt>
                  <c:pt idx="2">
                    <c:v>9.8783059097384199E-22</c:v>
                  </c:pt>
                  <c:pt idx="3">
                    <c:v>1.7317500671585722E-20</c:v>
                  </c:pt>
                </c:numCache>
              </c:numRef>
            </c:plus>
            <c:minus>
              <c:numRef>
                <c:f>('Summary and Graphs'!$Y$205,'Summary and Graphs'!$Y$214,'Summary and Graphs'!$Y$223,'Summary and Graphs'!$Y$232)</c:f>
                <c:numCache>
                  <c:formatCode>General</c:formatCode>
                  <c:ptCount val="4"/>
                  <c:pt idx="0">
                    <c:v>4.6740186398653319E-20</c:v>
                  </c:pt>
                  <c:pt idx="1">
                    <c:v>4.6743325844544323E-21</c:v>
                  </c:pt>
                  <c:pt idx="2">
                    <c:v>9.8783059097384199E-22</c:v>
                  </c:pt>
                  <c:pt idx="3">
                    <c:v>1.7317500671585722E-20</c:v>
                  </c:pt>
                </c:numCache>
              </c:numRef>
            </c:minus>
            <c:spPr>
              <a:noFill/>
              <a:ln w="9525" cap="flat" cmpd="sng" algn="ctr">
                <a:solidFill>
                  <a:schemeClr val="tx1">
                    <a:lumMod val="65000"/>
                    <a:lumOff val="35000"/>
                  </a:schemeClr>
                </a:solidFill>
                <a:round/>
              </a:ln>
              <a:effectLst/>
            </c:spPr>
          </c:errBars>
          <c:val>
            <c:numRef>
              <c:f>('Summary and Graphs'!$W$205,'Summary and Graphs'!$W$214,'Summary and Graphs'!$W$223,'Summary and Graphs'!$W$232)</c:f>
              <c:numCache>
                <c:formatCode>General</c:formatCode>
                <c:ptCount val="4"/>
                <c:pt idx="0">
                  <c:v>5.9920624645584976E-20</c:v>
                </c:pt>
                <c:pt idx="1">
                  <c:v>3.8165765733261061E-21</c:v>
                </c:pt>
                <c:pt idx="2">
                  <c:v>1.9753964497267246E-21</c:v>
                </c:pt>
                <c:pt idx="3">
                  <c:v>4.3559491185274123E-20</c:v>
                </c:pt>
              </c:numCache>
            </c:numRef>
          </c:val>
          <c:extLst>
            <c:ext xmlns:c16="http://schemas.microsoft.com/office/drawing/2014/chart" uri="{C3380CC4-5D6E-409C-BE32-E72D297353CC}">
              <c16:uniqueId val="{00000002-9071-4DB9-9FF6-447DDAA623BB}"/>
            </c:ext>
          </c:extLst>
        </c:ser>
        <c:dLbls>
          <c:showLegendKey val="0"/>
          <c:showVal val="0"/>
          <c:showCatName val="0"/>
          <c:showSerName val="0"/>
          <c:showPercent val="0"/>
          <c:showBubbleSize val="0"/>
        </c:dLbls>
        <c:gapWidth val="219"/>
        <c:overlap val="-27"/>
        <c:axId val="753310856"/>
        <c:axId val="753306920"/>
      </c:barChart>
      <c:catAx>
        <c:axId val="753310856"/>
        <c:scaling>
          <c:orientation val="minMax"/>
        </c:scaling>
        <c:delete val="1"/>
        <c:axPos val="b"/>
        <c:majorTickMark val="none"/>
        <c:minorTickMark val="none"/>
        <c:tickLblPos val="nextTo"/>
        <c:crossAx val="753306920"/>
        <c:crosses val="autoZero"/>
        <c:auto val="1"/>
        <c:lblAlgn val="ctr"/>
        <c:lblOffset val="100"/>
        <c:noMultiLvlLbl val="0"/>
      </c:catAx>
      <c:valAx>
        <c:axId val="7533069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3310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miR-130b-3p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4"/>
            </a:solidFill>
            <a:ln>
              <a:noFill/>
            </a:ln>
            <a:effectLst/>
          </c:spPr>
          <c:invertIfNegative val="0"/>
          <c:errBars>
            <c:errBarType val="both"/>
            <c:errValType val="cust"/>
            <c:noEndCap val="0"/>
            <c:plus>
              <c:numRef>
                <c:f>('Summary and Graphs'!$Y$237,'Summary and Graphs'!$Y$246,'Summary and Graphs'!$Y$255,'Summary and Graphs'!$Y$264)</c:f>
                <c:numCache>
                  <c:formatCode>General</c:formatCode>
                  <c:ptCount val="4"/>
                  <c:pt idx="0">
                    <c:v>1.1814398055094322E-19</c:v>
                  </c:pt>
                  <c:pt idx="1">
                    <c:v>1.6023764252358953E-20</c:v>
                  </c:pt>
                  <c:pt idx="2">
                    <c:v>5.484848093065891E-21</c:v>
                  </c:pt>
                  <c:pt idx="3">
                    <c:v>1.462735120154022E-20</c:v>
                  </c:pt>
                </c:numCache>
              </c:numRef>
            </c:plus>
            <c:minus>
              <c:numRef>
                <c:f>('Summary and Graphs'!$Y$237,'Summary and Graphs'!$Y$246,'Summary and Graphs'!$Y$255,'Summary and Graphs'!$Y$264)</c:f>
                <c:numCache>
                  <c:formatCode>General</c:formatCode>
                  <c:ptCount val="4"/>
                  <c:pt idx="0">
                    <c:v>1.1814398055094322E-19</c:v>
                  </c:pt>
                  <c:pt idx="1">
                    <c:v>1.6023764252358953E-20</c:v>
                  </c:pt>
                  <c:pt idx="2">
                    <c:v>5.484848093065891E-21</c:v>
                  </c:pt>
                  <c:pt idx="3">
                    <c:v>1.462735120154022E-20</c:v>
                  </c:pt>
                </c:numCache>
              </c:numRef>
            </c:minus>
            <c:spPr>
              <a:noFill/>
              <a:ln w="9525" cap="flat" cmpd="sng" algn="ctr">
                <a:solidFill>
                  <a:schemeClr val="tx1">
                    <a:lumMod val="65000"/>
                    <a:lumOff val="35000"/>
                  </a:schemeClr>
                </a:solidFill>
                <a:round/>
              </a:ln>
              <a:effectLst/>
            </c:spPr>
          </c:errBars>
          <c:val>
            <c:numRef>
              <c:f>('Summary and Graphs'!$W$237,'Summary and Graphs'!$W$246,'Summary and Graphs'!$W$255,'Summary and Graphs'!$W$264)</c:f>
              <c:numCache>
                <c:formatCode>General</c:formatCode>
                <c:ptCount val="4"/>
                <c:pt idx="0">
                  <c:v>1.7684664373808818E-19</c:v>
                </c:pt>
                <c:pt idx="1">
                  <c:v>2.9839908915336558E-20</c:v>
                </c:pt>
                <c:pt idx="2">
                  <c:v>1.5128297891100106E-20</c:v>
                </c:pt>
                <c:pt idx="3">
                  <c:v>6.3414534049529173E-20</c:v>
                </c:pt>
              </c:numCache>
            </c:numRef>
          </c:val>
          <c:extLst>
            <c:ext xmlns:c16="http://schemas.microsoft.com/office/drawing/2014/chart" uri="{C3380CC4-5D6E-409C-BE32-E72D297353CC}">
              <c16:uniqueId val="{00000000-155A-4747-BC10-CFE9691D571E}"/>
            </c:ext>
          </c:extLst>
        </c:ser>
        <c:ser>
          <c:idx val="1"/>
          <c:order val="1"/>
          <c:spPr>
            <a:solidFill>
              <a:srgbClr val="D09E00"/>
            </a:solidFill>
            <a:ln>
              <a:noFill/>
            </a:ln>
            <a:effectLst/>
          </c:spPr>
          <c:invertIfNegative val="0"/>
          <c:errBars>
            <c:errBarType val="both"/>
            <c:errValType val="cust"/>
            <c:noEndCap val="0"/>
            <c:plus>
              <c:numRef>
                <c:f>('Summary and Graphs'!$Y$240,'Summary and Graphs'!$Y$249,'Summary and Graphs'!$Y$258,'Summary and Graphs'!$Y$267)</c:f>
                <c:numCache>
                  <c:formatCode>General</c:formatCode>
                  <c:ptCount val="4"/>
                  <c:pt idx="0">
                    <c:v>6.065354051194493E-20</c:v>
                  </c:pt>
                  <c:pt idx="1">
                    <c:v>1.0594955898293729E-18</c:v>
                  </c:pt>
                  <c:pt idx="2">
                    <c:v>6.1876630939231761E-21</c:v>
                  </c:pt>
                  <c:pt idx="3">
                    <c:v>4.4208617893677283E-20</c:v>
                  </c:pt>
                </c:numCache>
              </c:numRef>
            </c:plus>
            <c:minus>
              <c:numRef>
                <c:f>('Summary and Graphs'!$Y$240,'Summary and Graphs'!$Y$249,'Summary and Graphs'!$Y$258,'Summary and Graphs'!$Y$267)</c:f>
                <c:numCache>
                  <c:formatCode>General</c:formatCode>
                  <c:ptCount val="4"/>
                  <c:pt idx="0">
                    <c:v>6.065354051194493E-20</c:v>
                  </c:pt>
                  <c:pt idx="1">
                    <c:v>1.0594955898293729E-18</c:v>
                  </c:pt>
                  <c:pt idx="2">
                    <c:v>6.1876630939231761E-21</c:v>
                  </c:pt>
                  <c:pt idx="3">
                    <c:v>4.4208617893677283E-20</c:v>
                  </c:pt>
                </c:numCache>
              </c:numRef>
            </c:minus>
            <c:spPr>
              <a:noFill/>
              <a:ln w="9525" cap="flat" cmpd="sng" algn="ctr">
                <a:solidFill>
                  <a:schemeClr val="tx1">
                    <a:lumMod val="65000"/>
                    <a:lumOff val="35000"/>
                  </a:schemeClr>
                </a:solidFill>
                <a:round/>
              </a:ln>
              <a:effectLst/>
            </c:spPr>
          </c:errBars>
          <c:val>
            <c:numRef>
              <c:f>('Summary and Graphs'!$W$240,'Summary and Graphs'!$W$249,'Summary and Graphs'!$W$258,'Summary and Graphs'!$W$267)</c:f>
              <c:numCache>
                <c:formatCode>General</c:formatCode>
                <c:ptCount val="4"/>
                <c:pt idx="0">
                  <c:v>8.4156779824635114E-20</c:v>
                </c:pt>
                <c:pt idx="1">
                  <c:v>1.0649096135932222E-18</c:v>
                </c:pt>
                <c:pt idx="2">
                  <c:v>1.5980858414409753E-20</c:v>
                </c:pt>
                <c:pt idx="3">
                  <c:v>5.9258684511306115E-20</c:v>
                </c:pt>
              </c:numCache>
            </c:numRef>
          </c:val>
          <c:extLst>
            <c:ext xmlns:c16="http://schemas.microsoft.com/office/drawing/2014/chart" uri="{C3380CC4-5D6E-409C-BE32-E72D297353CC}">
              <c16:uniqueId val="{00000001-155A-4747-BC10-CFE9691D571E}"/>
            </c:ext>
          </c:extLst>
        </c:ser>
        <c:ser>
          <c:idx val="2"/>
          <c:order val="2"/>
          <c:spPr>
            <a:solidFill>
              <a:schemeClr val="tx1"/>
            </a:solidFill>
            <a:ln>
              <a:noFill/>
            </a:ln>
            <a:effectLst/>
          </c:spPr>
          <c:invertIfNegative val="0"/>
          <c:errBars>
            <c:errBarType val="both"/>
            <c:errValType val="cust"/>
            <c:noEndCap val="0"/>
            <c:plus>
              <c:numRef>
                <c:f>('Summary and Graphs'!$Y$243,'Summary and Graphs'!$Y$252,'Summary and Graphs'!$Y$261,'Summary and Graphs'!$Y$270)</c:f>
                <c:numCache>
                  <c:formatCode>General</c:formatCode>
                  <c:ptCount val="4"/>
                  <c:pt idx="0">
                    <c:v>2.5106212904089486E-20</c:v>
                  </c:pt>
                  <c:pt idx="1">
                    <c:v>7.2747855142938675E-21</c:v>
                  </c:pt>
                  <c:pt idx="2">
                    <c:v>5.0137804145486863E-21</c:v>
                  </c:pt>
                  <c:pt idx="3">
                    <c:v>3.924789048617325E-20</c:v>
                  </c:pt>
                </c:numCache>
              </c:numRef>
            </c:plus>
            <c:minus>
              <c:numRef>
                <c:f>('Summary and Graphs'!$Y$243,'Summary and Graphs'!$Y$252,'Summary and Graphs'!$Y$261,'Summary and Graphs'!$Y$270)</c:f>
                <c:numCache>
                  <c:formatCode>General</c:formatCode>
                  <c:ptCount val="4"/>
                  <c:pt idx="0">
                    <c:v>2.5106212904089486E-20</c:v>
                  </c:pt>
                  <c:pt idx="1">
                    <c:v>7.2747855142938675E-21</c:v>
                  </c:pt>
                  <c:pt idx="2">
                    <c:v>5.0137804145486863E-21</c:v>
                  </c:pt>
                  <c:pt idx="3">
                    <c:v>3.924789048617325E-20</c:v>
                  </c:pt>
                </c:numCache>
              </c:numRef>
            </c:minus>
            <c:spPr>
              <a:noFill/>
              <a:ln w="9525" cap="flat" cmpd="sng" algn="ctr">
                <a:solidFill>
                  <a:schemeClr val="tx1">
                    <a:lumMod val="65000"/>
                    <a:lumOff val="35000"/>
                  </a:schemeClr>
                </a:solidFill>
                <a:round/>
              </a:ln>
              <a:effectLst/>
            </c:spPr>
          </c:errBars>
          <c:val>
            <c:numRef>
              <c:f>('Summary and Graphs'!$W$243,'Summary and Graphs'!$W$252,'Summary and Graphs'!$W$261,'Summary and Graphs'!$W$270)</c:f>
              <c:numCache>
                <c:formatCode>General</c:formatCode>
                <c:ptCount val="4"/>
                <c:pt idx="0">
                  <c:v>4.0311818981916039E-20</c:v>
                </c:pt>
                <c:pt idx="1">
                  <c:v>1.4558609419684153E-20</c:v>
                </c:pt>
                <c:pt idx="2">
                  <c:v>1.1926345263055794E-20</c:v>
                </c:pt>
                <c:pt idx="3">
                  <c:v>6.5766686656288713E-20</c:v>
                </c:pt>
              </c:numCache>
            </c:numRef>
          </c:val>
          <c:extLst>
            <c:ext xmlns:c16="http://schemas.microsoft.com/office/drawing/2014/chart" uri="{C3380CC4-5D6E-409C-BE32-E72D297353CC}">
              <c16:uniqueId val="{00000002-155A-4747-BC10-CFE9691D571E}"/>
            </c:ext>
          </c:extLst>
        </c:ser>
        <c:dLbls>
          <c:showLegendKey val="0"/>
          <c:showVal val="0"/>
          <c:showCatName val="0"/>
          <c:showSerName val="0"/>
          <c:showPercent val="0"/>
          <c:showBubbleSize val="0"/>
        </c:dLbls>
        <c:gapWidth val="219"/>
        <c:overlap val="-27"/>
        <c:axId val="753310856"/>
        <c:axId val="753306920"/>
      </c:barChart>
      <c:catAx>
        <c:axId val="753310856"/>
        <c:scaling>
          <c:orientation val="minMax"/>
        </c:scaling>
        <c:delete val="1"/>
        <c:axPos val="b"/>
        <c:majorTickMark val="none"/>
        <c:minorTickMark val="none"/>
        <c:tickLblPos val="nextTo"/>
        <c:crossAx val="753306920"/>
        <c:crosses val="autoZero"/>
        <c:auto val="1"/>
        <c:lblAlgn val="ctr"/>
        <c:lblOffset val="100"/>
        <c:noMultiLvlLbl val="0"/>
      </c:catAx>
      <c:valAx>
        <c:axId val="7533069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3310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miR-210-3p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00B0F0"/>
            </a:solidFill>
            <a:ln>
              <a:noFill/>
            </a:ln>
            <a:effectLst/>
          </c:spPr>
          <c:invertIfNegative val="0"/>
          <c:errBars>
            <c:errBarType val="both"/>
            <c:errValType val="cust"/>
            <c:noEndCap val="0"/>
            <c:plus>
              <c:numRef>
                <c:f>('Summary and Graphs'!$Y$275,'Summary and Graphs'!$Y$284,'Summary and Graphs'!$Y$293,'Summary and Graphs'!$Y$302)</c:f>
                <c:numCache>
                  <c:formatCode>General</c:formatCode>
                  <c:ptCount val="4"/>
                  <c:pt idx="0">
                    <c:v>1.1940234024916742E-18</c:v>
                  </c:pt>
                  <c:pt idx="1">
                    <c:v>2.2134074036348335E-20</c:v>
                  </c:pt>
                  <c:pt idx="2">
                    <c:v>3.3009940501033632E-20</c:v>
                  </c:pt>
                  <c:pt idx="3">
                    <c:v>2.0658011700608399E-19</c:v>
                  </c:pt>
                </c:numCache>
              </c:numRef>
            </c:plus>
            <c:minus>
              <c:numRef>
                <c:f>('Summary and Graphs'!$Y$275,'Summary and Graphs'!$Y$284,'Summary and Graphs'!$Y$293,'Summary and Graphs'!$Y$302)</c:f>
                <c:numCache>
                  <c:formatCode>General</c:formatCode>
                  <c:ptCount val="4"/>
                  <c:pt idx="0">
                    <c:v>1.1940234024916742E-18</c:v>
                  </c:pt>
                  <c:pt idx="1">
                    <c:v>2.2134074036348335E-20</c:v>
                  </c:pt>
                  <c:pt idx="2">
                    <c:v>3.3009940501033632E-20</c:v>
                  </c:pt>
                  <c:pt idx="3">
                    <c:v>2.0658011700608399E-19</c:v>
                  </c:pt>
                </c:numCache>
              </c:numRef>
            </c:minus>
            <c:spPr>
              <a:noFill/>
              <a:ln w="9525" cap="flat" cmpd="sng" algn="ctr">
                <a:solidFill>
                  <a:schemeClr val="tx1">
                    <a:lumMod val="65000"/>
                    <a:lumOff val="35000"/>
                  </a:schemeClr>
                </a:solidFill>
                <a:round/>
              </a:ln>
              <a:effectLst/>
            </c:spPr>
          </c:errBars>
          <c:val>
            <c:numRef>
              <c:f>('Summary and Graphs'!$W$275,'Summary and Graphs'!$W$284,'Summary and Graphs'!$W$293,'Summary and Graphs'!$W$302)</c:f>
              <c:numCache>
                <c:formatCode>General</c:formatCode>
                <c:ptCount val="4"/>
                <c:pt idx="0">
                  <c:v>2.5626863199486562E-18</c:v>
                </c:pt>
                <c:pt idx="1">
                  <c:v>9.5873280830000072E-20</c:v>
                </c:pt>
                <c:pt idx="2">
                  <c:v>1.2298686110537463E-19</c:v>
                </c:pt>
                <c:pt idx="3">
                  <c:v>8.4572744232736165E-19</c:v>
                </c:pt>
              </c:numCache>
            </c:numRef>
          </c:val>
          <c:extLst>
            <c:ext xmlns:c16="http://schemas.microsoft.com/office/drawing/2014/chart" uri="{C3380CC4-5D6E-409C-BE32-E72D297353CC}">
              <c16:uniqueId val="{00000000-D212-4739-8844-A5F885C1F6CE}"/>
            </c:ext>
          </c:extLst>
        </c:ser>
        <c:ser>
          <c:idx val="1"/>
          <c:order val="1"/>
          <c:spPr>
            <a:solidFill>
              <a:srgbClr val="00729A"/>
            </a:solidFill>
            <a:ln>
              <a:noFill/>
            </a:ln>
            <a:effectLst/>
          </c:spPr>
          <c:invertIfNegative val="0"/>
          <c:errBars>
            <c:errBarType val="both"/>
            <c:errValType val="cust"/>
            <c:noEndCap val="0"/>
            <c:plus>
              <c:numRef>
                <c:f>('Summary and Graphs'!$Y$278,'Summary and Graphs'!$Y$287,'Summary and Graphs'!$Y$296,'Summary and Graphs'!$Y$305)</c:f>
                <c:numCache>
                  <c:formatCode>General</c:formatCode>
                  <c:ptCount val="4"/>
                  <c:pt idx="0">
                    <c:v>4.7875572534798456E-19</c:v>
                  </c:pt>
                  <c:pt idx="1">
                    <c:v>3.253982286431327E-19</c:v>
                  </c:pt>
                  <c:pt idx="2">
                    <c:v>5.8407332301110909E-20</c:v>
                  </c:pt>
                  <c:pt idx="3">
                    <c:v>3.8942574931876952E-19</c:v>
                  </c:pt>
                </c:numCache>
              </c:numRef>
            </c:plus>
            <c:minus>
              <c:numRef>
                <c:f>('Summary and Graphs'!$Y$278,'Summary and Graphs'!$Y$287,'Summary and Graphs'!$Y$296,'Summary and Graphs'!$Y$305)</c:f>
                <c:numCache>
                  <c:formatCode>General</c:formatCode>
                  <c:ptCount val="4"/>
                  <c:pt idx="0">
                    <c:v>4.7875572534798456E-19</c:v>
                  </c:pt>
                  <c:pt idx="1">
                    <c:v>3.253982286431327E-19</c:v>
                  </c:pt>
                  <c:pt idx="2">
                    <c:v>5.8407332301110909E-20</c:v>
                  </c:pt>
                  <c:pt idx="3">
                    <c:v>3.8942574931876952E-19</c:v>
                  </c:pt>
                </c:numCache>
              </c:numRef>
            </c:minus>
            <c:spPr>
              <a:noFill/>
              <a:ln w="9525" cap="flat" cmpd="sng" algn="ctr">
                <a:solidFill>
                  <a:schemeClr val="tx1">
                    <a:lumMod val="65000"/>
                    <a:lumOff val="35000"/>
                  </a:schemeClr>
                </a:solidFill>
                <a:round/>
              </a:ln>
              <a:effectLst/>
            </c:spPr>
          </c:errBars>
          <c:val>
            <c:numRef>
              <c:f>('Summary and Graphs'!$W$278,'Summary and Graphs'!$W$287,'Summary and Graphs'!$W$296,'Summary and Graphs'!$W$305)</c:f>
              <c:numCache>
                <c:formatCode>General</c:formatCode>
                <c:ptCount val="4"/>
                <c:pt idx="0">
                  <c:v>7.7697220862230106E-19</c:v>
                </c:pt>
                <c:pt idx="1">
                  <c:v>3.6965805044924372E-19</c:v>
                </c:pt>
                <c:pt idx="2">
                  <c:v>1.1977785728664582E-19</c:v>
                </c:pt>
                <c:pt idx="3">
                  <c:v>6.6532637622204065E-19</c:v>
                </c:pt>
              </c:numCache>
            </c:numRef>
          </c:val>
          <c:extLst>
            <c:ext xmlns:c16="http://schemas.microsoft.com/office/drawing/2014/chart" uri="{C3380CC4-5D6E-409C-BE32-E72D297353CC}">
              <c16:uniqueId val="{00000001-D212-4739-8844-A5F885C1F6CE}"/>
            </c:ext>
          </c:extLst>
        </c:ser>
        <c:ser>
          <c:idx val="2"/>
          <c:order val="2"/>
          <c:spPr>
            <a:solidFill>
              <a:schemeClr val="tx1"/>
            </a:solidFill>
            <a:ln>
              <a:noFill/>
            </a:ln>
            <a:effectLst/>
          </c:spPr>
          <c:invertIfNegative val="0"/>
          <c:errBars>
            <c:errBarType val="both"/>
            <c:errValType val="cust"/>
            <c:noEndCap val="0"/>
            <c:plus>
              <c:numRef>
                <c:f>('Summary and Graphs'!$Y$243,'Summary and Graphs'!$Y$252,'Summary and Graphs'!$Y$261,'Summary and Graphs'!$Y$270,'Summary and Graphs'!$Y$281,'Summary and Graphs'!$Y$290,'Summary and Graphs'!$Y$299,'Summary and Graphs'!$Y$308)</c:f>
                <c:numCache>
                  <c:formatCode>General</c:formatCode>
                  <c:ptCount val="8"/>
                  <c:pt idx="0">
                    <c:v>2.5106212904089486E-20</c:v>
                  </c:pt>
                  <c:pt idx="1">
                    <c:v>7.2747855142938675E-21</c:v>
                  </c:pt>
                  <c:pt idx="2">
                    <c:v>5.0137804145486863E-21</c:v>
                  </c:pt>
                  <c:pt idx="3">
                    <c:v>3.924789048617325E-20</c:v>
                  </c:pt>
                  <c:pt idx="4">
                    <c:v>1.3845404312402898E-19</c:v>
                  </c:pt>
                  <c:pt idx="5">
                    <c:v>1.648112066058413E-20</c:v>
                  </c:pt>
                  <c:pt idx="6">
                    <c:v>5.0672341432956627E-21</c:v>
                  </c:pt>
                  <c:pt idx="7">
                    <c:v>6.0632677707912067E-20</c:v>
                  </c:pt>
                </c:numCache>
              </c:numRef>
            </c:plus>
            <c:minus>
              <c:numRef>
                <c:f>('Summary and Graphs'!$Y$281,'Summary and Graphs'!$Y$290,'Summary and Graphs'!$Y$299,'Summary and Graphs'!$Y$308)</c:f>
                <c:numCache>
                  <c:formatCode>General</c:formatCode>
                  <c:ptCount val="4"/>
                  <c:pt idx="0">
                    <c:v>1.3845404312402898E-19</c:v>
                  </c:pt>
                  <c:pt idx="1">
                    <c:v>1.648112066058413E-20</c:v>
                  </c:pt>
                  <c:pt idx="2">
                    <c:v>5.0672341432956627E-21</c:v>
                  </c:pt>
                  <c:pt idx="3">
                    <c:v>6.0632677707912067E-20</c:v>
                  </c:pt>
                </c:numCache>
              </c:numRef>
            </c:minus>
            <c:spPr>
              <a:noFill/>
              <a:ln w="9525" cap="flat" cmpd="sng" algn="ctr">
                <a:solidFill>
                  <a:schemeClr val="tx1">
                    <a:lumMod val="65000"/>
                    <a:lumOff val="35000"/>
                  </a:schemeClr>
                </a:solidFill>
                <a:round/>
              </a:ln>
              <a:effectLst/>
            </c:spPr>
          </c:errBars>
          <c:val>
            <c:numRef>
              <c:f>('Summary and Graphs'!$W$281,'Summary and Graphs'!$W$290,'Summary and Graphs'!$W$299,'Summary and Graphs'!$W$308)</c:f>
              <c:numCache>
                <c:formatCode>General</c:formatCode>
                <c:ptCount val="4"/>
                <c:pt idx="0">
                  <c:v>3.7997089316079548E-19</c:v>
                </c:pt>
                <c:pt idx="1">
                  <c:v>5.0389572917489575E-20</c:v>
                </c:pt>
                <c:pt idx="2">
                  <c:v>8.543061246459308E-20</c:v>
                </c:pt>
                <c:pt idx="3">
                  <c:v>3.6534467923722199E-19</c:v>
                </c:pt>
              </c:numCache>
            </c:numRef>
          </c:val>
          <c:extLst>
            <c:ext xmlns:c16="http://schemas.microsoft.com/office/drawing/2014/chart" uri="{C3380CC4-5D6E-409C-BE32-E72D297353CC}">
              <c16:uniqueId val="{00000002-D212-4739-8844-A5F885C1F6CE}"/>
            </c:ext>
          </c:extLst>
        </c:ser>
        <c:dLbls>
          <c:showLegendKey val="0"/>
          <c:showVal val="0"/>
          <c:showCatName val="0"/>
          <c:showSerName val="0"/>
          <c:showPercent val="0"/>
          <c:showBubbleSize val="0"/>
        </c:dLbls>
        <c:gapWidth val="219"/>
        <c:overlap val="-27"/>
        <c:axId val="753310856"/>
        <c:axId val="753306920"/>
      </c:barChart>
      <c:catAx>
        <c:axId val="753310856"/>
        <c:scaling>
          <c:orientation val="minMax"/>
        </c:scaling>
        <c:delete val="1"/>
        <c:axPos val="b"/>
        <c:majorTickMark val="none"/>
        <c:minorTickMark val="none"/>
        <c:tickLblPos val="nextTo"/>
        <c:crossAx val="753306920"/>
        <c:crosses val="autoZero"/>
        <c:auto val="1"/>
        <c:lblAlgn val="ctr"/>
        <c:lblOffset val="100"/>
        <c:noMultiLvlLbl val="0"/>
      </c:catAx>
      <c:valAx>
        <c:axId val="7533069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3310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6</xdr:row>
      <xdr:rowOff>0</xdr:rowOff>
    </xdr:from>
    <xdr:to>
      <xdr:col>13</xdr:col>
      <xdr:colOff>219075</xdr:colOff>
      <xdr:row>20</xdr:row>
      <xdr:rowOff>123825</xdr:rowOff>
    </xdr:to>
    <xdr:pic>
      <xdr:nvPicPr>
        <xdr:cNvPr id="2" name="Picture 1">
          <a:extLst>
            <a:ext uri="{FF2B5EF4-FFF2-40B4-BE49-F238E27FC236}">
              <a16:creationId xmlns:a16="http://schemas.microsoft.com/office/drawing/2014/main" id="{20825C27-803C-9C7D-18A6-433C4A2C7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 y="1143000"/>
          <a:ext cx="6315075" cy="2981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28</xdr:row>
      <xdr:rowOff>0</xdr:rowOff>
    </xdr:from>
    <xdr:to>
      <xdr:col>18</xdr:col>
      <xdr:colOff>409575</xdr:colOff>
      <xdr:row>63</xdr:row>
      <xdr:rowOff>95250</xdr:rowOff>
    </xdr:to>
    <xdr:pic>
      <xdr:nvPicPr>
        <xdr:cNvPr id="3" name="Picture 2">
          <a:extLst>
            <a:ext uri="{FF2B5EF4-FFF2-40B4-BE49-F238E27FC236}">
              <a16:creationId xmlns:a16="http://schemas.microsoft.com/office/drawing/2014/main" id="{403CE889-079E-1F29-E79D-A6B957E36C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15200" y="5334000"/>
          <a:ext cx="9553575" cy="676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609600</xdr:colOff>
      <xdr:row>16</xdr:row>
      <xdr:rowOff>114300</xdr:rowOff>
    </xdr:from>
    <xdr:to>
      <xdr:col>0</xdr:col>
      <xdr:colOff>3858078</xdr:colOff>
      <xdr:row>32</xdr:row>
      <xdr:rowOff>114725</xdr:rowOff>
    </xdr:to>
    <xdr:pic>
      <xdr:nvPicPr>
        <xdr:cNvPr id="4" name="Picture 3">
          <a:extLst>
            <a:ext uri="{FF2B5EF4-FFF2-40B4-BE49-F238E27FC236}">
              <a16:creationId xmlns:a16="http://schemas.microsoft.com/office/drawing/2014/main" id="{C6DDBC23-8696-225C-D98C-C738D5915CF3}"/>
            </a:ext>
          </a:extLst>
        </xdr:cNvPr>
        <xdr:cNvPicPr>
          <a:picLocks noChangeAspect="1"/>
        </xdr:cNvPicPr>
      </xdr:nvPicPr>
      <xdr:blipFill>
        <a:blip xmlns:r="http://schemas.openxmlformats.org/officeDocument/2006/relationships" r:embed="rId3"/>
        <a:stretch>
          <a:fillRect/>
        </a:stretch>
      </xdr:blipFill>
      <xdr:spPr>
        <a:xfrm>
          <a:off x="609600" y="4305300"/>
          <a:ext cx="3248478" cy="3048425"/>
        </a:xfrm>
        <a:prstGeom prst="rect">
          <a:avLst/>
        </a:prstGeom>
      </xdr:spPr>
    </xdr:pic>
    <xdr:clientData/>
  </xdr:twoCellAnchor>
  <xdr:twoCellAnchor editAs="oneCell">
    <xdr:from>
      <xdr:col>0</xdr:col>
      <xdr:colOff>0</xdr:colOff>
      <xdr:row>38</xdr:row>
      <xdr:rowOff>104775</xdr:rowOff>
    </xdr:from>
    <xdr:to>
      <xdr:col>0</xdr:col>
      <xdr:colOff>5898113</xdr:colOff>
      <xdr:row>77</xdr:row>
      <xdr:rowOff>115435</xdr:rowOff>
    </xdr:to>
    <xdr:pic>
      <xdr:nvPicPr>
        <xdr:cNvPr id="5" name="Picture 4">
          <a:extLst>
            <a:ext uri="{FF2B5EF4-FFF2-40B4-BE49-F238E27FC236}">
              <a16:creationId xmlns:a16="http://schemas.microsoft.com/office/drawing/2014/main" id="{B3C30D45-2254-5B23-1594-6DBB4DF38212}"/>
            </a:ext>
          </a:extLst>
        </xdr:cNvPr>
        <xdr:cNvPicPr>
          <a:picLocks noChangeAspect="1"/>
        </xdr:cNvPicPr>
      </xdr:nvPicPr>
      <xdr:blipFill>
        <a:blip xmlns:r="http://schemas.openxmlformats.org/officeDocument/2006/relationships" r:embed="rId4"/>
        <a:stretch>
          <a:fillRect/>
        </a:stretch>
      </xdr:blipFill>
      <xdr:spPr>
        <a:xfrm>
          <a:off x="0" y="8296275"/>
          <a:ext cx="5898113" cy="7440160"/>
        </a:xfrm>
        <a:prstGeom prst="rect">
          <a:avLst/>
        </a:prstGeom>
      </xdr:spPr>
    </xdr:pic>
    <xdr:clientData/>
  </xdr:twoCellAnchor>
  <xdr:twoCellAnchor editAs="oneCell">
    <xdr:from>
      <xdr:col>0</xdr:col>
      <xdr:colOff>0</xdr:colOff>
      <xdr:row>77</xdr:row>
      <xdr:rowOff>142875</xdr:rowOff>
    </xdr:from>
    <xdr:to>
      <xdr:col>0</xdr:col>
      <xdr:colOff>5946319</xdr:colOff>
      <xdr:row>90</xdr:row>
      <xdr:rowOff>19418</xdr:rowOff>
    </xdr:to>
    <xdr:pic>
      <xdr:nvPicPr>
        <xdr:cNvPr id="6" name="Picture 5">
          <a:extLst>
            <a:ext uri="{FF2B5EF4-FFF2-40B4-BE49-F238E27FC236}">
              <a16:creationId xmlns:a16="http://schemas.microsoft.com/office/drawing/2014/main" id="{4C88F630-605C-541A-32F1-670846D030B6}"/>
            </a:ext>
          </a:extLst>
        </xdr:cNvPr>
        <xdr:cNvPicPr>
          <a:picLocks noChangeAspect="1"/>
        </xdr:cNvPicPr>
      </xdr:nvPicPr>
      <xdr:blipFill>
        <a:blip xmlns:r="http://schemas.openxmlformats.org/officeDocument/2006/relationships" r:embed="rId5"/>
        <a:stretch>
          <a:fillRect/>
        </a:stretch>
      </xdr:blipFill>
      <xdr:spPr>
        <a:xfrm>
          <a:off x="0" y="15763875"/>
          <a:ext cx="5946319" cy="2353043"/>
        </a:xfrm>
        <a:prstGeom prst="rect">
          <a:avLst/>
        </a:prstGeom>
      </xdr:spPr>
    </xdr:pic>
    <xdr:clientData/>
  </xdr:twoCellAnchor>
  <xdr:twoCellAnchor editAs="oneCell">
    <xdr:from>
      <xdr:col>0</xdr:col>
      <xdr:colOff>0</xdr:colOff>
      <xdr:row>94</xdr:row>
      <xdr:rowOff>47625</xdr:rowOff>
    </xdr:from>
    <xdr:to>
      <xdr:col>0</xdr:col>
      <xdr:colOff>6064791</xdr:colOff>
      <xdr:row>123</xdr:row>
      <xdr:rowOff>124693</xdr:rowOff>
    </xdr:to>
    <xdr:pic>
      <xdr:nvPicPr>
        <xdr:cNvPr id="7" name="Picture 6">
          <a:extLst>
            <a:ext uri="{FF2B5EF4-FFF2-40B4-BE49-F238E27FC236}">
              <a16:creationId xmlns:a16="http://schemas.microsoft.com/office/drawing/2014/main" id="{B6DF6DF2-AF43-744B-6DA7-3464C6A01209}"/>
            </a:ext>
          </a:extLst>
        </xdr:cNvPr>
        <xdr:cNvPicPr>
          <a:picLocks noChangeAspect="1"/>
        </xdr:cNvPicPr>
      </xdr:nvPicPr>
      <xdr:blipFill>
        <a:blip xmlns:r="http://schemas.openxmlformats.org/officeDocument/2006/relationships" r:embed="rId6"/>
        <a:stretch>
          <a:fillRect/>
        </a:stretch>
      </xdr:blipFill>
      <xdr:spPr>
        <a:xfrm>
          <a:off x="0" y="18754725"/>
          <a:ext cx="6064791" cy="56015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358587</xdr:colOff>
      <xdr:row>0</xdr:row>
      <xdr:rowOff>426943</xdr:rowOff>
    </xdr:from>
    <xdr:to>
      <xdr:col>39</xdr:col>
      <xdr:colOff>470646</xdr:colOff>
      <xdr:row>21</xdr:row>
      <xdr:rowOff>44823</xdr:rowOff>
    </xdr:to>
    <xdr:graphicFrame macro="">
      <xdr:nvGraphicFramePr>
        <xdr:cNvPr id="2" name="Chart 1">
          <a:extLst>
            <a:ext uri="{FF2B5EF4-FFF2-40B4-BE49-F238E27FC236}">
              <a16:creationId xmlns:a16="http://schemas.microsoft.com/office/drawing/2014/main" id="{F3B87D1A-1268-41D4-9412-9B2D5D475F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37</xdr:col>
      <xdr:colOff>515471</xdr:colOff>
      <xdr:row>0</xdr:row>
      <xdr:rowOff>303676</xdr:rowOff>
    </xdr:from>
    <xdr:to>
      <xdr:col>48</xdr:col>
      <xdr:colOff>145677</xdr:colOff>
      <xdr:row>22</xdr:row>
      <xdr:rowOff>179294</xdr:rowOff>
    </xdr:to>
    <xdr:graphicFrame macro="">
      <xdr:nvGraphicFramePr>
        <xdr:cNvPr id="3" name="Chart 2">
          <a:extLst>
            <a:ext uri="{FF2B5EF4-FFF2-40B4-BE49-F238E27FC236}">
              <a16:creationId xmlns:a16="http://schemas.microsoft.com/office/drawing/2014/main" id="{E255F40E-145B-45C2-95E7-EABDCA0BC6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280147</xdr:colOff>
      <xdr:row>44</xdr:row>
      <xdr:rowOff>156882</xdr:rowOff>
    </xdr:from>
    <xdr:to>
      <xdr:col>39</xdr:col>
      <xdr:colOff>498663</xdr:colOff>
      <xdr:row>66</xdr:row>
      <xdr:rowOff>99733</xdr:rowOff>
    </xdr:to>
    <xdr:graphicFrame macro="">
      <xdr:nvGraphicFramePr>
        <xdr:cNvPr id="4" name="Chart 3">
          <a:extLst>
            <a:ext uri="{FF2B5EF4-FFF2-40B4-BE49-F238E27FC236}">
              <a16:creationId xmlns:a16="http://schemas.microsoft.com/office/drawing/2014/main" id="{36F7ECC5-DB1F-4A56-8CF1-DBB7E76838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67234</xdr:colOff>
      <xdr:row>82</xdr:row>
      <xdr:rowOff>156881</xdr:rowOff>
    </xdr:from>
    <xdr:to>
      <xdr:col>40</xdr:col>
      <xdr:colOff>285751</xdr:colOff>
      <xdr:row>104</xdr:row>
      <xdr:rowOff>133349</xdr:rowOff>
    </xdr:to>
    <xdr:graphicFrame macro="">
      <xdr:nvGraphicFramePr>
        <xdr:cNvPr id="5" name="Chart 4">
          <a:extLst>
            <a:ext uri="{FF2B5EF4-FFF2-40B4-BE49-F238E27FC236}">
              <a16:creationId xmlns:a16="http://schemas.microsoft.com/office/drawing/2014/main" id="{9A33BC43-D53C-4D48-BFFA-EC5BE57DCD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92821</xdr:colOff>
      <xdr:row>123</xdr:row>
      <xdr:rowOff>189193</xdr:rowOff>
    </xdr:from>
    <xdr:to>
      <xdr:col>35</xdr:col>
      <xdr:colOff>612587</xdr:colOff>
      <xdr:row>139</xdr:row>
      <xdr:rowOff>141941</xdr:rowOff>
    </xdr:to>
    <xdr:graphicFrame macro="">
      <xdr:nvGraphicFramePr>
        <xdr:cNvPr id="6" name="Chart 5">
          <a:extLst>
            <a:ext uri="{FF2B5EF4-FFF2-40B4-BE49-F238E27FC236}">
              <a16:creationId xmlns:a16="http://schemas.microsoft.com/office/drawing/2014/main" id="{DFE47120-423B-42AA-A71D-5BAC4A01E4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28</xdr:col>
      <xdr:colOff>414057</xdr:colOff>
      <xdr:row>165</xdr:row>
      <xdr:rowOff>18116</xdr:rowOff>
    </xdr:from>
    <xdr:to>
      <xdr:col>36</xdr:col>
      <xdr:colOff>321235</xdr:colOff>
      <xdr:row>180</xdr:row>
      <xdr:rowOff>144742</xdr:rowOff>
    </xdr:to>
    <xdr:graphicFrame macro="">
      <xdr:nvGraphicFramePr>
        <xdr:cNvPr id="7" name="Chart 6">
          <a:extLst>
            <a:ext uri="{FF2B5EF4-FFF2-40B4-BE49-F238E27FC236}">
              <a16:creationId xmlns:a16="http://schemas.microsoft.com/office/drawing/2014/main" id="{BFD8EC21-773E-422A-8E2A-43017DDBEE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29</xdr:col>
      <xdr:colOff>59765</xdr:colOff>
      <xdr:row>200</xdr:row>
      <xdr:rowOff>44823</xdr:rowOff>
    </xdr:from>
    <xdr:to>
      <xdr:col>37</xdr:col>
      <xdr:colOff>34178</xdr:colOff>
      <xdr:row>216</xdr:row>
      <xdr:rowOff>25212</xdr:rowOff>
    </xdr:to>
    <xdr:graphicFrame macro="">
      <xdr:nvGraphicFramePr>
        <xdr:cNvPr id="8" name="Chart 7">
          <a:extLst>
            <a:ext uri="{FF2B5EF4-FFF2-40B4-BE49-F238E27FC236}">
              <a16:creationId xmlns:a16="http://schemas.microsoft.com/office/drawing/2014/main" id="{58B25AB9-961A-45AD-800E-C543D8BB27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29</xdr:col>
      <xdr:colOff>186764</xdr:colOff>
      <xdr:row>239</xdr:row>
      <xdr:rowOff>22413</xdr:rowOff>
    </xdr:from>
    <xdr:to>
      <xdr:col>37</xdr:col>
      <xdr:colOff>161177</xdr:colOff>
      <xdr:row>255</xdr:row>
      <xdr:rowOff>2802</xdr:rowOff>
    </xdr:to>
    <xdr:graphicFrame macro="">
      <xdr:nvGraphicFramePr>
        <xdr:cNvPr id="9" name="Chart 8">
          <a:extLst>
            <a:ext uri="{FF2B5EF4-FFF2-40B4-BE49-F238E27FC236}">
              <a16:creationId xmlns:a16="http://schemas.microsoft.com/office/drawing/2014/main" id="{3A0F5F1C-C92A-4E34-9E0A-33D04105BD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276</xdr:row>
      <xdr:rowOff>0</xdr:rowOff>
    </xdr:from>
    <xdr:to>
      <xdr:col>36</xdr:col>
      <xdr:colOff>590176</xdr:colOff>
      <xdr:row>291</xdr:row>
      <xdr:rowOff>174624</xdr:rowOff>
    </xdr:to>
    <xdr:graphicFrame macro="">
      <xdr:nvGraphicFramePr>
        <xdr:cNvPr id="10" name="Chart 9">
          <a:extLst>
            <a:ext uri="{FF2B5EF4-FFF2-40B4-BE49-F238E27FC236}">
              <a16:creationId xmlns:a16="http://schemas.microsoft.com/office/drawing/2014/main" id="{D4692F2F-595F-412B-81AB-A921AF876C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313</xdr:row>
      <xdr:rowOff>0</xdr:rowOff>
    </xdr:from>
    <xdr:to>
      <xdr:col>36</xdr:col>
      <xdr:colOff>590176</xdr:colOff>
      <xdr:row>328</xdr:row>
      <xdr:rowOff>174624</xdr:rowOff>
    </xdr:to>
    <xdr:graphicFrame macro="">
      <xdr:nvGraphicFramePr>
        <xdr:cNvPr id="11" name="Chart 10">
          <a:extLst>
            <a:ext uri="{FF2B5EF4-FFF2-40B4-BE49-F238E27FC236}">
              <a16:creationId xmlns:a16="http://schemas.microsoft.com/office/drawing/2014/main" id="{FE138BAA-D396-47FB-8BED-68C017215A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36</xdr:col>
      <xdr:colOff>212911</xdr:colOff>
      <xdr:row>123</xdr:row>
      <xdr:rowOff>145677</xdr:rowOff>
    </xdr:from>
    <xdr:to>
      <xdr:col>44</xdr:col>
      <xdr:colOff>194795</xdr:colOff>
      <xdr:row>139</xdr:row>
      <xdr:rowOff>98425</xdr:rowOff>
    </xdr:to>
    <xdr:graphicFrame macro="">
      <xdr:nvGraphicFramePr>
        <xdr:cNvPr id="12" name="Chart 11">
          <a:extLst>
            <a:ext uri="{FF2B5EF4-FFF2-40B4-BE49-F238E27FC236}">
              <a16:creationId xmlns:a16="http://schemas.microsoft.com/office/drawing/2014/main" id="{11BE952E-0BCB-4370-B5C0-B2E73F9948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36</xdr:col>
      <xdr:colOff>156883</xdr:colOff>
      <xdr:row>139</xdr:row>
      <xdr:rowOff>179294</xdr:rowOff>
    </xdr:from>
    <xdr:to>
      <xdr:col>44</xdr:col>
      <xdr:colOff>138767</xdr:colOff>
      <xdr:row>154</xdr:row>
      <xdr:rowOff>277719</xdr:rowOff>
    </xdr:to>
    <xdr:graphicFrame macro="">
      <xdr:nvGraphicFramePr>
        <xdr:cNvPr id="13" name="Chart 12">
          <a:extLst>
            <a:ext uri="{FF2B5EF4-FFF2-40B4-BE49-F238E27FC236}">
              <a16:creationId xmlns:a16="http://schemas.microsoft.com/office/drawing/2014/main" id="{E6CEACD6-5BB6-4D09-9201-6B20B9AD2D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38</xdr:col>
      <xdr:colOff>0</xdr:colOff>
      <xdr:row>165</xdr:row>
      <xdr:rowOff>0</xdr:rowOff>
    </xdr:from>
    <xdr:to>
      <xdr:col>45</xdr:col>
      <xdr:colOff>579531</xdr:colOff>
      <xdr:row>180</xdr:row>
      <xdr:rowOff>126626</xdr:rowOff>
    </xdr:to>
    <xdr:graphicFrame macro="">
      <xdr:nvGraphicFramePr>
        <xdr:cNvPr id="14" name="Chart 13">
          <a:extLst>
            <a:ext uri="{FF2B5EF4-FFF2-40B4-BE49-F238E27FC236}">
              <a16:creationId xmlns:a16="http://schemas.microsoft.com/office/drawing/2014/main" id="{E91AB01A-9803-4CA3-B860-D2C7769CFC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39</xdr:col>
      <xdr:colOff>0</xdr:colOff>
      <xdr:row>200</xdr:row>
      <xdr:rowOff>0</xdr:rowOff>
    </xdr:from>
    <xdr:to>
      <xdr:col>46</xdr:col>
      <xdr:colOff>579532</xdr:colOff>
      <xdr:row>215</xdr:row>
      <xdr:rowOff>170889</xdr:rowOff>
    </xdr:to>
    <xdr:graphicFrame macro="">
      <xdr:nvGraphicFramePr>
        <xdr:cNvPr id="15" name="Chart 14">
          <a:extLst>
            <a:ext uri="{FF2B5EF4-FFF2-40B4-BE49-F238E27FC236}">
              <a16:creationId xmlns:a16="http://schemas.microsoft.com/office/drawing/2014/main" id="{C885468A-83D6-46DD-A76A-FE2C4164E5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39</xdr:col>
      <xdr:colOff>0</xdr:colOff>
      <xdr:row>239</xdr:row>
      <xdr:rowOff>0</xdr:rowOff>
    </xdr:from>
    <xdr:to>
      <xdr:col>46</xdr:col>
      <xdr:colOff>579532</xdr:colOff>
      <xdr:row>254</xdr:row>
      <xdr:rowOff>170889</xdr:rowOff>
    </xdr:to>
    <xdr:graphicFrame macro="">
      <xdr:nvGraphicFramePr>
        <xdr:cNvPr id="16" name="Chart 15">
          <a:extLst>
            <a:ext uri="{FF2B5EF4-FFF2-40B4-BE49-F238E27FC236}">
              <a16:creationId xmlns:a16="http://schemas.microsoft.com/office/drawing/2014/main" id="{54615F92-59F7-453C-BD3F-A404CAA5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39</xdr:col>
      <xdr:colOff>0</xdr:colOff>
      <xdr:row>256</xdr:row>
      <xdr:rowOff>0</xdr:rowOff>
    </xdr:from>
    <xdr:to>
      <xdr:col>46</xdr:col>
      <xdr:colOff>579532</xdr:colOff>
      <xdr:row>271</xdr:row>
      <xdr:rowOff>170889</xdr:rowOff>
    </xdr:to>
    <xdr:graphicFrame macro="">
      <xdr:nvGraphicFramePr>
        <xdr:cNvPr id="17" name="Chart 16">
          <a:extLst>
            <a:ext uri="{FF2B5EF4-FFF2-40B4-BE49-F238E27FC236}">
              <a16:creationId xmlns:a16="http://schemas.microsoft.com/office/drawing/2014/main" id="{2DCF615E-59D8-4E70-9B3B-3D16EFB547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38</xdr:col>
      <xdr:colOff>302558</xdr:colOff>
      <xdr:row>276</xdr:row>
      <xdr:rowOff>44823</xdr:rowOff>
    </xdr:from>
    <xdr:to>
      <xdr:col>46</xdr:col>
      <xdr:colOff>287617</xdr:colOff>
      <xdr:row>292</xdr:row>
      <xdr:rowOff>28947</xdr:rowOff>
    </xdr:to>
    <xdr:graphicFrame macro="">
      <xdr:nvGraphicFramePr>
        <xdr:cNvPr id="18" name="Chart 17">
          <a:extLst>
            <a:ext uri="{FF2B5EF4-FFF2-40B4-BE49-F238E27FC236}">
              <a16:creationId xmlns:a16="http://schemas.microsoft.com/office/drawing/2014/main" id="{255A762E-80C6-4E64-9E1A-3E6FA382C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38</xdr:col>
      <xdr:colOff>280147</xdr:colOff>
      <xdr:row>292</xdr:row>
      <xdr:rowOff>78442</xdr:rowOff>
    </xdr:from>
    <xdr:to>
      <xdr:col>46</xdr:col>
      <xdr:colOff>265206</xdr:colOff>
      <xdr:row>308</xdr:row>
      <xdr:rowOff>62566</xdr:rowOff>
    </xdr:to>
    <xdr:graphicFrame macro="">
      <xdr:nvGraphicFramePr>
        <xdr:cNvPr id="19" name="Chart 18">
          <a:extLst>
            <a:ext uri="{FF2B5EF4-FFF2-40B4-BE49-F238E27FC236}">
              <a16:creationId xmlns:a16="http://schemas.microsoft.com/office/drawing/2014/main" id="{7DF42FFD-9914-4E09-BD8E-7312321F88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39</xdr:col>
      <xdr:colOff>0</xdr:colOff>
      <xdr:row>313</xdr:row>
      <xdr:rowOff>0</xdr:rowOff>
    </xdr:from>
    <xdr:to>
      <xdr:col>46</xdr:col>
      <xdr:colOff>590177</xdr:colOff>
      <xdr:row>328</xdr:row>
      <xdr:rowOff>174624</xdr:rowOff>
    </xdr:to>
    <xdr:graphicFrame macro="">
      <xdr:nvGraphicFramePr>
        <xdr:cNvPr id="20" name="Chart 19">
          <a:extLst>
            <a:ext uri="{FF2B5EF4-FFF2-40B4-BE49-F238E27FC236}">
              <a16:creationId xmlns:a16="http://schemas.microsoft.com/office/drawing/2014/main" id="{02D6820E-ED64-4AF2-9DB2-DECD5544C8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39</xdr:col>
      <xdr:colOff>0</xdr:colOff>
      <xdr:row>331</xdr:row>
      <xdr:rowOff>0</xdr:rowOff>
    </xdr:from>
    <xdr:to>
      <xdr:col>46</xdr:col>
      <xdr:colOff>590177</xdr:colOff>
      <xdr:row>346</xdr:row>
      <xdr:rowOff>174624</xdr:rowOff>
    </xdr:to>
    <xdr:graphicFrame macro="">
      <xdr:nvGraphicFramePr>
        <xdr:cNvPr id="21" name="Chart 20">
          <a:extLst>
            <a:ext uri="{FF2B5EF4-FFF2-40B4-BE49-F238E27FC236}">
              <a16:creationId xmlns:a16="http://schemas.microsoft.com/office/drawing/2014/main" id="{8A811466-9D7D-450F-98EB-5A9308872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29</xdr:col>
      <xdr:colOff>585881</xdr:colOff>
      <xdr:row>21</xdr:row>
      <xdr:rowOff>164353</xdr:rowOff>
    </xdr:from>
    <xdr:to>
      <xdr:col>41</xdr:col>
      <xdr:colOff>291353</xdr:colOff>
      <xdr:row>34</xdr:row>
      <xdr:rowOff>152774</xdr:rowOff>
    </xdr:to>
    <xdr:graphicFrame macro="">
      <xdr:nvGraphicFramePr>
        <xdr:cNvPr id="22" name="Chart 21">
          <a:extLst>
            <a:ext uri="{FF2B5EF4-FFF2-40B4-BE49-F238E27FC236}">
              <a16:creationId xmlns:a16="http://schemas.microsoft.com/office/drawing/2014/main" id="{88763FA8-1523-4359-3583-29C46803DD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B8787-5815-44F3-8374-52899894CB63}">
  <dimension ref="A1:C70"/>
  <sheetViews>
    <sheetView tabSelected="1" topLeftCell="A47" workbookViewId="0">
      <selection activeCell="A69" sqref="A69:B70"/>
    </sheetView>
  </sheetViews>
  <sheetFormatPr defaultRowHeight="15" x14ac:dyDescent="0.25"/>
  <cols>
    <col min="2" max="2" width="16.28515625" customWidth="1"/>
    <col min="3" max="3" width="127.140625" customWidth="1"/>
  </cols>
  <sheetData>
    <row r="1" spans="1:3" x14ac:dyDescent="0.25">
      <c r="A1" s="22" t="s">
        <v>564</v>
      </c>
    </row>
    <row r="2" spans="1:3" ht="18" x14ac:dyDescent="0.35">
      <c r="B2" t="s">
        <v>565</v>
      </c>
    </row>
    <row r="4" spans="1:3" x14ac:dyDescent="0.25">
      <c r="A4" s="22" t="s">
        <v>566</v>
      </c>
    </row>
    <row r="5" spans="1:3" x14ac:dyDescent="0.25">
      <c r="B5" t="s">
        <v>567</v>
      </c>
    </row>
    <row r="6" spans="1:3" x14ac:dyDescent="0.25">
      <c r="B6" t="s">
        <v>568</v>
      </c>
    </row>
    <row r="7" spans="1:3" x14ac:dyDescent="0.25">
      <c r="B7" s="29" t="s">
        <v>12</v>
      </c>
      <c r="C7" t="s">
        <v>569</v>
      </c>
    </row>
    <row r="8" spans="1:3" x14ac:dyDescent="0.25">
      <c r="B8" s="30" t="s">
        <v>13</v>
      </c>
      <c r="C8" t="s">
        <v>570</v>
      </c>
    </row>
    <row r="9" spans="1:3" ht="30" x14ac:dyDescent="0.25">
      <c r="B9" s="30" t="s">
        <v>14</v>
      </c>
      <c r="C9" s="32" t="s">
        <v>571</v>
      </c>
    </row>
    <row r="10" spans="1:3" ht="45" x14ac:dyDescent="0.25">
      <c r="B10" s="30" t="s">
        <v>15</v>
      </c>
      <c r="C10" s="32" t="s">
        <v>572</v>
      </c>
    </row>
    <row r="11" spans="1:3" ht="45" x14ac:dyDescent="0.25">
      <c r="B11" s="29" t="s">
        <v>16</v>
      </c>
      <c r="C11" s="14" t="s">
        <v>574</v>
      </c>
    </row>
    <row r="12" spans="1:3" x14ac:dyDescent="0.25">
      <c r="B12" s="31" t="s">
        <v>17</v>
      </c>
      <c r="C12" t="s">
        <v>576</v>
      </c>
    </row>
    <row r="13" spans="1:3" x14ac:dyDescent="0.25">
      <c r="B13" s="30" t="s">
        <v>18</v>
      </c>
      <c r="C13" t="s">
        <v>575</v>
      </c>
    </row>
    <row r="14" spans="1:3" ht="30" x14ac:dyDescent="0.25">
      <c r="B14" s="30" t="s">
        <v>19</v>
      </c>
      <c r="C14" s="14" t="s">
        <v>577</v>
      </c>
    </row>
    <row r="15" spans="1:3" ht="30" x14ac:dyDescent="0.25">
      <c r="B15" s="30" t="s">
        <v>20</v>
      </c>
      <c r="C15" s="14" t="s">
        <v>578</v>
      </c>
    </row>
    <row r="16" spans="1:3" ht="45" x14ac:dyDescent="0.25">
      <c r="B16" s="30" t="s">
        <v>21</v>
      </c>
      <c r="C16" s="14" t="s">
        <v>579</v>
      </c>
    </row>
    <row r="17" spans="1:3" ht="30" x14ac:dyDescent="0.25">
      <c r="B17" s="30" t="s">
        <v>22</v>
      </c>
      <c r="C17" s="14" t="s">
        <v>580</v>
      </c>
    </row>
    <row r="18" spans="1:3" ht="30" x14ac:dyDescent="0.25">
      <c r="B18" s="29" t="s">
        <v>23</v>
      </c>
      <c r="C18" s="14" t="s">
        <v>581</v>
      </c>
    </row>
    <row r="19" spans="1:3" x14ac:dyDescent="0.25">
      <c r="B19" s="30" t="s">
        <v>24</v>
      </c>
      <c r="C19" s="14" t="s">
        <v>583</v>
      </c>
    </row>
    <row r="20" spans="1:3" ht="30" x14ac:dyDescent="0.25">
      <c r="B20" s="30" t="s">
        <v>25</v>
      </c>
      <c r="C20" s="14" t="s">
        <v>584</v>
      </c>
    </row>
    <row r="21" spans="1:3" x14ac:dyDescent="0.25">
      <c r="B21" s="29" t="s">
        <v>26</v>
      </c>
      <c r="C21" s="14" t="s">
        <v>585</v>
      </c>
    </row>
    <row r="22" spans="1:3" x14ac:dyDescent="0.25">
      <c r="B22" s="31" t="s">
        <v>27</v>
      </c>
      <c r="C22" s="14" t="s">
        <v>586</v>
      </c>
    </row>
    <row r="23" spans="1:3" ht="30" x14ac:dyDescent="0.25">
      <c r="B23" s="30" t="s">
        <v>28</v>
      </c>
      <c r="C23" s="14" t="s">
        <v>587</v>
      </c>
    </row>
    <row r="24" spans="1:3" ht="150" x14ac:dyDescent="0.25">
      <c r="B24" s="30" t="s">
        <v>29</v>
      </c>
      <c r="C24" s="14" t="s">
        <v>588</v>
      </c>
    </row>
    <row r="25" spans="1:3" x14ac:dyDescent="0.25">
      <c r="A25" s="22" t="s">
        <v>781</v>
      </c>
      <c r="C25" s="14" t="s">
        <v>782</v>
      </c>
    </row>
    <row r="26" spans="1:3" x14ac:dyDescent="0.25">
      <c r="B26" s="71" t="s">
        <v>616</v>
      </c>
      <c r="C26" s="14" t="s">
        <v>783</v>
      </c>
    </row>
    <row r="27" spans="1:3" x14ac:dyDescent="0.25">
      <c r="B27" s="71" t="s">
        <v>617</v>
      </c>
      <c r="C27" s="14" t="s">
        <v>784</v>
      </c>
    </row>
    <row r="28" spans="1:3" x14ac:dyDescent="0.25">
      <c r="B28" s="71" t="s">
        <v>618</v>
      </c>
      <c r="C28" s="14" t="s">
        <v>785</v>
      </c>
    </row>
    <row r="29" spans="1:3" x14ac:dyDescent="0.25">
      <c r="B29" s="71" t="s">
        <v>619</v>
      </c>
      <c r="C29" s="14" t="s">
        <v>786</v>
      </c>
    </row>
    <row r="30" spans="1:3" x14ac:dyDescent="0.25">
      <c r="A30" s="22" t="s">
        <v>767</v>
      </c>
    </row>
    <row r="31" spans="1:3" x14ac:dyDescent="0.25">
      <c r="B31" s="35" t="s">
        <v>13</v>
      </c>
      <c r="C31" t="s">
        <v>570</v>
      </c>
    </row>
    <row r="32" spans="1:3" x14ac:dyDescent="0.25">
      <c r="B32" s="35" t="s">
        <v>438</v>
      </c>
      <c r="C32" t="s">
        <v>575</v>
      </c>
    </row>
    <row r="33" spans="2:3" ht="30" x14ac:dyDescent="0.25">
      <c r="B33" s="36" t="s">
        <v>23</v>
      </c>
      <c r="C33" s="14" t="s">
        <v>581</v>
      </c>
    </row>
    <row r="34" spans="2:3" x14ac:dyDescent="0.25">
      <c r="B34" s="36" t="s">
        <v>26</v>
      </c>
      <c r="C34" s="14" t="s">
        <v>585</v>
      </c>
    </row>
    <row r="35" spans="2:3" ht="30" x14ac:dyDescent="0.25">
      <c r="B35" s="35" t="s">
        <v>20</v>
      </c>
      <c r="C35" s="14" t="s">
        <v>578</v>
      </c>
    </row>
    <row r="36" spans="2:3" ht="30" x14ac:dyDescent="0.25">
      <c r="B36" s="35" t="s">
        <v>25</v>
      </c>
      <c r="C36" s="14" t="s">
        <v>584</v>
      </c>
    </row>
    <row r="37" spans="2:3" ht="45" x14ac:dyDescent="0.25">
      <c r="B37" s="35" t="s">
        <v>21</v>
      </c>
      <c r="C37" s="14" t="s">
        <v>579</v>
      </c>
    </row>
    <row r="38" spans="2:3" x14ac:dyDescent="0.25">
      <c r="B38" s="37" t="s">
        <v>582</v>
      </c>
      <c r="C38" s="14" t="s">
        <v>586</v>
      </c>
    </row>
    <row r="39" spans="2:3" ht="30" x14ac:dyDescent="0.25">
      <c r="B39" s="35" t="s">
        <v>28</v>
      </c>
      <c r="C39" s="14" t="s">
        <v>587</v>
      </c>
    </row>
    <row r="40" spans="2:3" ht="165" x14ac:dyDescent="0.25">
      <c r="B40" s="35" t="s">
        <v>29</v>
      </c>
      <c r="C40" s="14" t="s">
        <v>591</v>
      </c>
    </row>
    <row r="41" spans="2:3" ht="30" x14ac:dyDescent="0.25">
      <c r="B41" s="35" t="s">
        <v>439</v>
      </c>
      <c r="C41" s="14" t="s">
        <v>593</v>
      </c>
    </row>
    <row r="42" spans="2:3" x14ac:dyDescent="0.25">
      <c r="B42" s="35" t="s">
        <v>590</v>
      </c>
      <c r="C42" s="14" t="s">
        <v>592</v>
      </c>
    </row>
    <row r="43" spans="2:3" ht="18" x14ac:dyDescent="0.35">
      <c r="B43" s="38" t="s">
        <v>589</v>
      </c>
      <c r="C43" s="14" t="s">
        <v>601</v>
      </c>
    </row>
    <row r="44" spans="2:3" ht="31.5" x14ac:dyDescent="0.35">
      <c r="B44" s="38" t="s">
        <v>477</v>
      </c>
      <c r="C44" s="14" t="s">
        <v>594</v>
      </c>
    </row>
    <row r="45" spans="2:3" ht="18" x14ac:dyDescent="0.35">
      <c r="B45" s="38" t="s">
        <v>479</v>
      </c>
      <c r="C45" s="14" t="s">
        <v>595</v>
      </c>
    </row>
    <row r="46" spans="2:3" ht="33" x14ac:dyDescent="0.25">
      <c r="B46" s="39" t="s">
        <v>480</v>
      </c>
      <c r="C46" s="14" t="s">
        <v>599</v>
      </c>
    </row>
    <row r="47" spans="2:3" ht="30" x14ac:dyDescent="0.25">
      <c r="B47" s="38" t="s">
        <v>478</v>
      </c>
      <c r="C47" s="14" t="s">
        <v>596</v>
      </c>
    </row>
    <row r="48" spans="2:3" ht="31.5" x14ac:dyDescent="0.35">
      <c r="B48" s="38" t="s">
        <v>481</v>
      </c>
      <c r="C48" s="14" t="s">
        <v>597</v>
      </c>
    </row>
    <row r="49" spans="1:3" ht="18" x14ac:dyDescent="0.35">
      <c r="B49" s="38" t="s">
        <v>482</v>
      </c>
      <c r="C49" s="14" t="s">
        <v>598</v>
      </c>
    </row>
    <row r="50" spans="1:3" ht="18" x14ac:dyDescent="0.35">
      <c r="B50" s="39" t="s">
        <v>483</v>
      </c>
      <c r="C50" s="14" t="s">
        <v>600</v>
      </c>
    </row>
    <row r="51" spans="1:3" x14ac:dyDescent="0.25">
      <c r="B51" s="38" t="s">
        <v>487</v>
      </c>
      <c r="C51" s="14" t="s">
        <v>602</v>
      </c>
    </row>
    <row r="52" spans="1:3" ht="31.5" x14ac:dyDescent="0.35">
      <c r="B52" s="38" t="s">
        <v>484</v>
      </c>
      <c r="C52" s="14" t="s">
        <v>603</v>
      </c>
    </row>
    <row r="53" spans="1:3" ht="33" x14ac:dyDescent="0.25">
      <c r="B53" s="38" t="s">
        <v>485</v>
      </c>
      <c r="C53" s="14" t="s">
        <v>604</v>
      </c>
    </row>
    <row r="54" spans="1:3" ht="33" x14ac:dyDescent="0.25">
      <c r="B54" s="39" t="s">
        <v>486</v>
      </c>
      <c r="C54" s="14" t="s">
        <v>605</v>
      </c>
    </row>
    <row r="55" spans="1:3" x14ac:dyDescent="0.25">
      <c r="B55" s="38" t="s">
        <v>488</v>
      </c>
      <c r="C55" s="14" t="s">
        <v>606</v>
      </c>
    </row>
    <row r="56" spans="1:3" ht="31.5" x14ac:dyDescent="0.35">
      <c r="B56" s="38" t="s">
        <v>489</v>
      </c>
      <c r="C56" s="14" t="s">
        <v>607</v>
      </c>
    </row>
    <row r="57" spans="1:3" ht="31.5" x14ac:dyDescent="0.35">
      <c r="B57" s="38" t="s">
        <v>490</v>
      </c>
      <c r="C57" s="14" t="s">
        <v>608</v>
      </c>
    </row>
    <row r="58" spans="1:3" ht="33" x14ac:dyDescent="0.25">
      <c r="B58" s="39" t="s">
        <v>491</v>
      </c>
      <c r="C58" s="14" t="s">
        <v>609</v>
      </c>
    </row>
    <row r="59" spans="1:3" x14ac:dyDescent="0.25">
      <c r="A59" s="22" t="s">
        <v>610</v>
      </c>
    </row>
    <row r="60" spans="1:3" x14ac:dyDescent="0.25">
      <c r="B60" s="40" t="s">
        <v>611</v>
      </c>
    </row>
    <row r="61" spans="1:3" x14ac:dyDescent="0.25">
      <c r="B61" t="s">
        <v>613</v>
      </c>
    </row>
    <row r="62" spans="1:3" x14ac:dyDescent="0.25">
      <c r="C62" t="s">
        <v>612</v>
      </c>
    </row>
    <row r="63" spans="1:3" x14ac:dyDescent="0.25">
      <c r="A63" s="22" t="s">
        <v>787</v>
      </c>
      <c r="C63" s="14" t="s">
        <v>788</v>
      </c>
    </row>
    <row r="64" spans="1:3" x14ac:dyDescent="0.25">
      <c r="B64" s="71" t="s">
        <v>789</v>
      </c>
      <c r="C64" s="14" t="s">
        <v>790</v>
      </c>
    </row>
    <row r="65" spans="1:3" x14ac:dyDescent="0.25">
      <c r="B65" s="71" t="s">
        <v>775</v>
      </c>
      <c r="C65" s="14" t="s">
        <v>791</v>
      </c>
    </row>
    <row r="66" spans="1:3" x14ac:dyDescent="0.25">
      <c r="B66" s="71" t="s">
        <v>776</v>
      </c>
      <c r="C66" s="14" t="s">
        <v>792</v>
      </c>
    </row>
    <row r="67" spans="1:3" x14ac:dyDescent="0.25">
      <c r="B67" s="71" t="s">
        <v>778</v>
      </c>
      <c r="C67" s="14" t="s">
        <v>793</v>
      </c>
    </row>
    <row r="69" spans="1:3" x14ac:dyDescent="0.25">
      <c r="A69" s="22" t="s">
        <v>771</v>
      </c>
    </row>
    <row r="70" spans="1:3" x14ac:dyDescent="0.25">
      <c r="B70" t="s">
        <v>772</v>
      </c>
    </row>
  </sheetData>
  <conditionalFormatting sqref="B38">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B0080-FAC3-4F12-971D-6940DF9AD468}">
  <dimension ref="A2:D70"/>
  <sheetViews>
    <sheetView topLeftCell="A56" workbookViewId="0">
      <selection activeCell="A92" sqref="A92"/>
    </sheetView>
  </sheetViews>
  <sheetFormatPr defaultRowHeight="15" x14ac:dyDescent="0.25"/>
  <cols>
    <col min="1" max="1" width="91.28515625" customWidth="1"/>
    <col min="2" max="2" width="3.28515625" style="34" customWidth="1"/>
    <col min="3" max="3" width="3.28515625" style="33" customWidth="1"/>
  </cols>
  <sheetData>
    <row r="2" spans="1:4" ht="48" x14ac:dyDescent="0.25">
      <c r="A2" s="26" t="s">
        <v>573</v>
      </c>
      <c r="D2" s="28" t="s">
        <v>543</v>
      </c>
    </row>
    <row r="3" spans="1:4" x14ac:dyDescent="0.25">
      <c r="A3" s="26"/>
      <c r="D3" s="23" t="s">
        <v>544</v>
      </c>
    </row>
    <row r="4" spans="1:4" x14ac:dyDescent="0.25">
      <c r="A4" s="26"/>
      <c r="D4" s="23" t="s">
        <v>545</v>
      </c>
    </row>
    <row r="5" spans="1:4" x14ac:dyDescent="0.25">
      <c r="A5" s="26"/>
      <c r="D5" s="23" t="s">
        <v>546</v>
      </c>
    </row>
    <row r="6" spans="1:4" ht="30" x14ac:dyDescent="0.25">
      <c r="A6" s="26" t="s">
        <v>553</v>
      </c>
      <c r="D6" s="24" t="s">
        <v>547</v>
      </c>
    </row>
    <row r="7" spans="1:4" x14ac:dyDescent="0.25">
      <c r="A7" s="26" t="s">
        <v>547</v>
      </c>
      <c r="D7" s="24"/>
    </row>
    <row r="8" spans="1:4" ht="30" x14ac:dyDescent="0.25">
      <c r="A8" s="27" t="s">
        <v>554</v>
      </c>
      <c r="D8" s="24"/>
    </row>
    <row r="9" spans="1:4" x14ac:dyDescent="0.25">
      <c r="A9" s="26"/>
      <c r="D9" s="24"/>
    </row>
    <row r="10" spans="1:4" x14ac:dyDescent="0.25">
      <c r="A10" s="27" t="s">
        <v>555</v>
      </c>
      <c r="D10" s="24"/>
    </row>
    <row r="11" spans="1:4" x14ac:dyDescent="0.25">
      <c r="A11" s="27" t="s">
        <v>556</v>
      </c>
      <c r="D11" s="24"/>
    </row>
    <row r="12" spans="1:4" x14ac:dyDescent="0.25">
      <c r="A12" s="27" t="s">
        <v>557</v>
      </c>
      <c r="D12" s="24"/>
    </row>
    <row r="13" spans="1:4" x14ac:dyDescent="0.25">
      <c r="A13" s="27" t="s">
        <v>558</v>
      </c>
      <c r="D13" s="24"/>
    </row>
    <row r="14" spans="1:4" x14ac:dyDescent="0.25">
      <c r="A14" s="27" t="s">
        <v>559</v>
      </c>
      <c r="D14" s="24"/>
    </row>
    <row r="15" spans="1:4" x14ac:dyDescent="0.25">
      <c r="A15" s="27" t="s">
        <v>560</v>
      </c>
      <c r="D15" s="24"/>
    </row>
    <row r="16" spans="1:4" x14ac:dyDescent="0.25">
      <c r="D16" s="24"/>
    </row>
    <row r="17" spans="4:4" x14ac:dyDescent="0.25">
      <c r="D17" s="24"/>
    </row>
    <row r="18" spans="4:4" x14ac:dyDescent="0.25">
      <c r="D18" s="24"/>
    </row>
    <row r="19" spans="4:4" x14ac:dyDescent="0.25">
      <c r="D19" s="24"/>
    </row>
    <row r="20" spans="4:4" x14ac:dyDescent="0.25">
      <c r="D20" s="24"/>
    </row>
    <row r="22" spans="4:4" x14ac:dyDescent="0.25">
      <c r="D22" s="24"/>
    </row>
    <row r="24" spans="4:4" x14ac:dyDescent="0.25">
      <c r="D24" s="25" t="s">
        <v>548</v>
      </c>
    </row>
    <row r="26" spans="4:4" x14ac:dyDescent="0.25">
      <c r="D26" s="24"/>
    </row>
    <row r="27" spans="4:4" x14ac:dyDescent="0.25">
      <c r="D27" s="23" t="s">
        <v>550</v>
      </c>
    </row>
    <row r="28" spans="4:4" x14ac:dyDescent="0.25">
      <c r="D28" s="24"/>
    </row>
    <row r="29" spans="4:4" x14ac:dyDescent="0.25">
      <c r="D29" s="24"/>
    </row>
    <row r="30" spans="4:4" x14ac:dyDescent="0.25">
      <c r="D30" s="24"/>
    </row>
    <row r="31" spans="4:4" x14ac:dyDescent="0.25">
      <c r="D31" s="24"/>
    </row>
    <row r="32" spans="4:4" x14ac:dyDescent="0.25">
      <c r="D32" s="24"/>
    </row>
    <row r="33" spans="1:4" x14ac:dyDescent="0.25">
      <c r="D33" s="24"/>
    </row>
    <row r="34" spans="1:4" x14ac:dyDescent="0.25">
      <c r="D34" s="24"/>
    </row>
    <row r="35" spans="1:4" x14ac:dyDescent="0.25">
      <c r="A35" t="s">
        <v>561</v>
      </c>
      <c r="D35" s="24"/>
    </row>
    <row r="36" spans="1:4" x14ac:dyDescent="0.25">
      <c r="D36" s="24"/>
    </row>
    <row r="37" spans="1:4" x14ac:dyDescent="0.25">
      <c r="A37" s="22" t="s">
        <v>562</v>
      </c>
      <c r="D37" s="24"/>
    </row>
    <row r="38" spans="1:4" x14ac:dyDescent="0.25">
      <c r="A38" s="22" t="s">
        <v>563</v>
      </c>
      <c r="D38" s="24"/>
    </row>
    <row r="39" spans="1:4" x14ac:dyDescent="0.25">
      <c r="D39" s="24"/>
    </row>
    <row r="40" spans="1:4" x14ac:dyDescent="0.25">
      <c r="D40" s="24"/>
    </row>
    <row r="41" spans="1:4" x14ac:dyDescent="0.25">
      <c r="D41" s="24"/>
    </row>
    <row r="42" spans="1:4" x14ac:dyDescent="0.25">
      <c r="D42" s="24"/>
    </row>
    <row r="43" spans="1:4" x14ac:dyDescent="0.25">
      <c r="D43" s="24"/>
    </row>
    <row r="44" spans="1:4" x14ac:dyDescent="0.25">
      <c r="D44" s="24"/>
    </row>
    <row r="45" spans="1:4" x14ac:dyDescent="0.25">
      <c r="D45" s="24"/>
    </row>
    <row r="46" spans="1:4" x14ac:dyDescent="0.25">
      <c r="D46" s="24"/>
    </row>
    <row r="47" spans="1:4" x14ac:dyDescent="0.25">
      <c r="D47" s="24"/>
    </row>
    <row r="48" spans="1:4" x14ac:dyDescent="0.25">
      <c r="D48" s="24"/>
    </row>
    <row r="49" spans="4:4" x14ac:dyDescent="0.25">
      <c r="D49" s="24"/>
    </row>
    <row r="50" spans="4:4" x14ac:dyDescent="0.25">
      <c r="D50" s="24"/>
    </row>
    <row r="51" spans="4:4" x14ac:dyDescent="0.25">
      <c r="D51" s="24"/>
    </row>
    <row r="52" spans="4:4" x14ac:dyDescent="0.25">
      <c r="D52" s="24"/>
    </row>
    <row r="53" spans="4:4" x14ac:dyDescent="0.25">
      <c r="D53" s="24"/>
    </row>
    <row r="54" spans="4:4" x14ac:dyDescent="0.25">
      <c r="D54" s="24"/>
    </row>
    <row r="55" spans="4:4" x14ac:dyDescent="0.25">
      <c r="D55" s="24"/>
    </row>
    <row r="56" spans="4:4" x14ac:dyDescent="0.25">
      <c r="D56" s="24"/>
    </row>
    <row r="57" spans="4:4" x14ac:dyDescent="0.25">
      <c r="D57" s="24"/>
    </row>
    <row r="58" spans="4:4" x14ac:dyDescent="0.25">
      <c r="D58" s="24"/>
    </row>
    <row r="59" spans="4:4" x14ac:dyDescent="0.25">
      <c r="D59" s="24"/>
    </row>
    <row r="60" spans="4:4" x14ac:dyDescent="0.25">
      <c r="D60" s="24"/>
    </row>
    <row r="61" spans="4:4" x14ac:dyDescent="0.25">
      <c r="D61" s="24"/>
    </row>
    <row r="62" spans="4:4" x14ac:dyDescent="0.25">
      <c r="D62" s="24"/>
    </row>
    <row r="64" spans="4:4" x14ac:dyDescent="0.25">
      <c r="D64" s="24"/>
    </row>
    <row r="66" spans="4:4" x14ac:dyDescent="0.25">
      <c r="D66" s="25" t="s">
        <v>549</v>
      </c>
    </row>
    <row r="68" spans="4:4" x14ac:dyDescent="0.25">
      <c r="D68" s="24"/>
    </row>
    <row r="69" spans="4:4" x14ac:dyDescent="0.25">
      <c r="D69" s="23" t="s">
        <v>551</v>
      </c>
    </row>
    <row r="70" spans="4:4" x14ac:dyDescent="0.25">
      <c r="D70" s="23" t="s">
        <v>552</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2CFE1-6956-4979-A7ED-4E5F5C271886}">
  <dimension ref="A1:S374"/>
  <sheetViews>
    <sheetView workbookViewId="0">
      <selection activeCell="L20" sqref="L20"/>
    </sheetView>
  </sheetViews>
  <sheetFormatPr defaultRowHeight="15" x14ac:dyDescent="0.25"/>
  <cols>
    <col min="2" max="2" width="20.28515625" customWidth="1"/>
    <col min="16" max="16" width="17.7109375" customWidth="1"/>
    <col min="17" max="17" width="11.85546875" style="6" bestFit="1" customWidth="1"/>
    <col min="18" max="18" width="18" bestFit="1" customWidth="1"/>
  </cols>
  <sheetData>
    <row r="1" spans="1:19" x14ac:dyDescent="0.25">
      <c r="A1" s="2" t="s">
        <v>0</v>
      </c>
      <c r="B1" s="1" t="s">
        <v>1</v>
      </c>
      <c r="C1" s="1" t="s">
        <v>2</v>
      </c>
      <c r="D1" s="1"/>
      <c r="E1" s="2"/>
      <c r="F1" s="3"/>
      <c r="G1" s="1"/>
      <c r="H1" s="1"/>
      <c r="I1" s="1"/>
      <c r="J1" s="1" t="s">
        <v>3</v>
      </c>
      <c r="K1" s="1"/>
      <c r="L1" s="2"/>
      <c r="M1" s="1"/>
      <c r="N1" s="1"/>
      <c r="O1" s="4"/>
      <c r="P1" s="3" t="s">
        <v>4</v>
      </c>
      <c r="Q1" s="5"/>
      <c r="R1" s="1"/>
      <c r="S1" s="1" t="s">
        <v>5</v>
      </c>
    </row>
    <row r="2" spans="1:19" x14ac:dyDescent="0.25">
      <c r="A2" s="2" t="s">
        <v>6</v>
      </c>
      <c r="B2" s="1"/>
      <c r="C2" s="1" t="s">
        <v>7</v>
      </c>
      <c r="D2" s="1"/>
      <c r="E2" s="2"/>
      <c r="F2" s="3"/>
      <c r="G2" s="1"/>
      <c r="H2" s="1"/>
      <c r="I2" s="1"/>
      <c r="J2" s="1" t="s">
        <v>8</v>
      </c>
      <c r="K2" s="1"/>
      <c r="L2" s="2"/>
      <c r="M2" s="1"/>
      <c r="N2" s="1"/>
      <c r="O2" s="4"/>
      <c r="P2" s="3"/>
      <c r="Q2" s="5"/>
      <c r="R2" s="1"/>
      <c r="S2" s="1"/>
    </row>
    <row r="3" spans="1:19" x14ac:dyDescent="0.25">
      <c r="A3" s="2" t="s">
        <v>9</v>
      </c>
      <c r="B3" s="1"/>
      <c r="C3" s="1" t="s">
        <v>10</v>
      </c>
      <c r="D3" s="1"/>
      <c r="E3" s="2"/>
      <c r="F3" s="3"/>
      <c r="G3" s="1"/>
      <c r="H3" s="1"/>
      <c r="I3" s="1"/>
      <c r="J3" s="1"/>
      <c r="K3" s="1"/>
      <c r="L3" s="2"/>
      <c r="M3" s="1"/>
      <c r="N3" s="1"/>
      <c r="O3" s="4"/>
      <c r="P3" s="3"/>
      <c r="Q3" s="5"/>
      <c r="R3" s="1"/>
      <c r="S3" s="1" t="s">
        <v>11</v>
      </c>
    </row>
    <row r="4" spans="1:19" x14ac:dyDescent="0.25">
      <c r="A4" s="2" t="s">
        <v>12</v>
      </c>
      <c r="B4" s="1" t="s">
        <v>13</v>
      </c>
      <c r="C4" s="1" t="s">
        <v>14</v>
      </c>
      <c r="D4" s="1" t="s">
        <v>15</v>
      </c>
      <c r="E4" s="2" t="s">
        <v>16</v>
      </c>
      <c r="F4" s="3" t="s">
        <v>17</v>
      </c>
      <c r="G4" s="1" t="s">
        <v>18</v>
      </c>
      <c r="H4" s="1" t="s">
        <v>19</v>
      </c>
      <c r="I4" s="1" t="s">
        <v>20</v>
      </c>
      <c r="J4" s="1" t="s">
        <v>21</v>
      </c>
      <c r="K4" s="1" t="s">
        <v>22</v>
      </c>
      <c r="L4" s="2" t="s">
        <v>23</v>
      </c>
      <c r="M4" s="1" t="s">
        <v>24</v>
      </c>
      <c r="N4" s="1" t="s">
        <v>25</v>
      </c>
      <c r="O4" s="4" t="s">
        <v>26</v>
      </c>
      <c r="P4" s="3" t="s">
        <v>27</v>
      </c>
      <c r="Q4" s="5" t="s">
        <v>28</v>
      </c>
      <c r="R4" s="1" t="s">
        <v>29</v>
      </c>
      <c r="S4" s="1" t="s">
        <v>30</v>
      </c>
    </row>
    <row r="5" spans="1:19" x14ac:dyDescent="0.25">
      <c r="A5" s="2">
        <v>1</v>
      </c>
      <c r="B5" s="1" t="s">
        <v>31</v>
      </c>
      <c r="C5" s="1">
        <v>4.4874538993313208E-2</v>
      </c>
      <c r="D5" s="1">
        <v>0.60673632958850543</v>
      </c>
      <c r="E5" s="2">
        <v>4</v>
      </c>
      <c r="F5" s="3">
        <v>6.7671617234329017E-11</v>
      </c>
      <c r="G5" s="1">
        <v>1.9354426364320558</v>
      </c>
      <c r="H5" s="1">
        <v>0.99986011228185434</v>
      </c>
      <c r="I5" s="1">
        <v>0.30350000000000005</v>
      </c>
      <c r="J5" s="1">
        <v>33.655561433737354</v>
      </c>
      <c r="K5" s="1">
        <v>0.21178877249242561</v>
      </c>
      <c r="L5" s="2" t="s">
        <v>32</v>
      </c>
      <c r="M5" s="1" t="s">
        <v>33</v>
      </c>
      <c r="N5" s="1">
        <v>1.9054617427247964</v>
      </c>
      <c r="O5" s="4"/>
      <c r="P5" s="3">
        <v>1.1444415930541173E-10</v>
      </c>
      <c r="Q5" s="5" t="s">
        <v>34</v>
      </c>
      <c r="R5" s="1" t="s">
        <v>35</v>
      </c>
      <c r="S5" s="1" t="s">
        <v>36</v>
      </c>
    </row>
    <row r="6" spans="1:19" x14ac:dyDescent="0.25">
      <c r="A6" s="2">
        <v>2</v>
      </c>
      <c r="B6" s="1" t="s">
        <v>37</v>
      </c>
      <c r="C6" s="1">
        <v>4.4874538993313208E-2</v>
      </c>
      <c r="D6" s="1">
        <v>0.60673632958850543</v>
      </c>
      <c r="E6" s="2">
        <v>4</v>
      </c>
      <c r="F6" s="3">
        <v>6.8264605793306501E-11</v>
      </c>
      <c r="G6" s="1">
        <v>1.9370970496481272</v>
      </c>
      <c r="H6" s="1">
        <v>0.99996074225748066</v>
      </c>
      <c r="I6" s="1">
        <v>0.30350000000000005</v>
      </c>
      <c r="J6" s="1">
        <v>33.598874294596691</v>
      </c>
      <c r="K6" s="1">
        <v>0.16160071686000677</v>
      </c>
      <c r="L6" s="2" t="s">
        <v>32</v>
      </c>
      <c r="M6" s="1" t="s">
        <v>33</v>
      </c>
      <c r="N6" s="1">
        <v>1.9054617427247964</v>
      </c>
      <c r="O6" s="4"/>
      <c r="P6" s="3">
        <v>1.1870418905425304E-10</v>
      </c>
      <c r="Q6" s="5" t="s">
        <v>34</v>
      </c>
      <c r="R6" s="1" t="s">
        <v>35</v>
      </c>
      <c r="S6" s="1" t="s">
        <v>38</v>
      </c>
    </row>
    <row r="7" spans="1:19" x14ac:dyDescent="0.25">
      <c r="A7" s="2">
        <v>3</v>
      </c>
      <c r="B7" s="1" t="s">
        <v>39</v>
      </c>
      <c r="C7" s="1">
        <v>4.4874538993313208E-2</v>
      </c>
      <c r="D7" s="1">
        <v>0.60673632958850543</v>
      </c>
      <c r="E7" s="2">
        <v>4</v>
      </c>
      <c r="F7" s="3">
        <v>1.0532700684272159E-9</v>
      </c>
      <c r="G7" s="1">
        <v>1.9104661279672892</v>
      </c>
      <c r="H7" s="1">
        <v>0.99992236020935554</v>
      </c>
      <c r="I7" s="1">
        <v>0.30350000000000005</v>
      </c>
      <c r="J7" s="1">
        <v>30.090484267898663</v>
      </c>
      <c r="K7" s="1">
        <v>0.20222702588742197</v>
      </c>
      <c r="L7" s="2" t="s">
        <v>32</v>
      </c>
      <c r="M7" s="1" t="s">
        <v>33</v>
      </c>
      <c r="N7" s="1">
        <v>1.9054617427247964</v>
      </c>
      <c r="O7" s="4"/>
      <c r="P7" s="3">
        <v>1.1397669836245242E-9</v>
      </c>
      <c r="Q7" s="5" t="s">
        <v>34</v>
      </c>
      <c r="R7" s="1" t="s">
        <v>35</v>
      </c>
      <c r="S7" s="1" t="s">
        <v>40</v>
      </c>
    </row>
    <row r="8" spans="1:19" x14ac:dyDescent="0.25">
      <c r="A8" s="2">
        <v>4</v>
      </c>
      <c r="B8" s="1" t="s">
        <v>41</v>
      </c>
      <c r="C8" s="1">
        <v>4.4874538993313208E-2</v>
      </c>
      <c r="D8" s="1">
        <v>0.60673632958850543</v>
      </c>
      <c r="E8" s="2">
        <v>4</v>
      </c>
      <c r="F8" s="3">
        <v>9.2115943684901039E-10</v>
      </c>
      <c r="G8" s="1">
        <v>1.9127826283443117</v>
      </c>
      <c r="H8" s="1">
        <v>0.99995332194300435</v>
      </c>
      <c r="I8" s="1">
        <v>0.30350000000000005</v>
      </c>
      <c r="J8" s="1">
        <v>30.240907365848532</v>
      </c>
      <c r="K8" s="1">
        <v>0.21221029317701334</v>
      </c>
      <c r="L8" s="2" t="s">
        <v>32</v>
      </c>
      <c r="M8" s="1" t="s">
        <v>33</v>
      </c>
      <c r="N8" s="1">
        <v>1.9054617427247964</v>
      </c>
      <c r="O8" s="4"/>
      <c r="P8" s="3">
        <v>1.0344215742674641E-9</v>
      </c>
      <c r="Q8" s="5" t="s">
        <v>34</v>
      </c>
      <c r="R8" s="1" t="s">
        <v>35</v>
      </c>
      <c r="S8" s="1"/>
    </row>
    <row r="9" spans="1:19" x14ac:dyDescent="0.25">
      <c r="A9" s="2">
        <v>5</v>
      </c>
      <c r="B9" s="1" t="s">
        <v>42</v>
      </c>
      <c r="C9" s="1">
        <v>4.4874538993313208E-2</v>
      </c>
      <c r="D9" s="1">
        <v>0.60673632958850543</v>
      </c>
      <c r="E9" s="2">
        <v>4</v>
      </c>
      <c r="F9" s="3">
        <v>7.4521306840463695E-11</v>
      </c>
      <c r="G9" s="1">
        <v>1.9307614151276262</v>
      </c>
      <c r="H9" s="1">
        <v>0.99989025457701208</v>
      </c>
      <c r="I9" s="1">
        <v>0.30350000000000005</v>
      </c>
      <c r="J9" s="1">
        <v>33.632887493196272</v>
      </c>
      <c r="K9" s="1">
        <v>0.18493792660862574</v>
      </c>
      <c r="L9" s="2" t="s">
        <v>32</v>
      </c>
      <c r="M9" s="1" t="s">
        <v>33</v>
      </c>
      <c r="N9" s="1">
        <v>1.9054617427247964</v>
      </c>
      <c r="O9" s="4"/>
      <c r="P9" s="3">
        <v>1.1612944269482502E-10</v>
      </c>
      <c r="Q9" s="5" t="s">
        <v>34</v>
      </c>
      <c r="R9" s="1" t="s">
        <v>35</v>
      </c>
      <c r="S9" s="1" t="s">
        <v>43</v>
      </c>
    </row>
    <row r="10" spans="1:19" x14ac:dyDescent="0.25">
      <c r="A10" s="2">
        <v>6</v>
      </c>
      <c r="B10" s="1" t="s">
        <v>44</v>
      </c>
      <c r="C10" s="1">
        <v>4.4874538993313208E-2</v>
      </c>
      <c r="D10" s="1">
        <v>0.60673632958850543</v>
      </c>
      <c r="E10" s="2">
        <v>4</v>
      </c>
      <c r="F10" s="3">
        <v>7.4916206625634262E-11</v>
      </c>
      <c r="G10" s="1">
        <v>1.9165148694262999</v>
      </c>
      <c r="H10" s="1">
        <v>0.9998074557797767</v>
      </c>
      <c r="I10" s="1">
        <v>0.30350000000000005</v>
      </c>
      <c r="J10" s="1">
        <v>34.007675246993877</v>
      </c>
      <c r="K10" s="1">
        <v>0.1680427750928013</v>
      </c>
      <c r="L10" s="2" t="s">
        <v>32</v>
      </c>
      <c r="M10" s="1" t="s">
        <v>33</v>
      </c>
      <c r="N10" s="1">
        <v>1.9054617427247964</v>
      </c>
      <c r="O10" s="4"/>
      <c r="P10" s="3">
        <v>9.1201437418780129E-11</v>
      </c>
      <c r="Q10" s="5" t="s">
        <v>45</v>
      </c>
      <c r="R10" s="1" t="s">
        <v>46</v>
      </c>
      <c r="S10" s="1" t="s">
        <v>47</v>
      </c>
    </row>
    <row r="11" spans="1:19" x14ac:dyDescent="0.25">
      <c r="A11" s="2">
        <v>7</v>
      </c>
      <c r="B11" s="1" t="s">
        <v>48</v>
      </c>
      <c r="C11" s="1">
        <v>4.4874538993313208E-2</v>
      </c>
      <c r="D11" s="1">
        <v>0.60673632958850543</v>
      </c>
      <c r="E11" s="2">
        <v>4</v>
      </c>
      <c r="F11" s="3">
        <v>3.8636307460962962E-11</v>
      </c>
      <c r="G11" s="1">
        <v>1.9264238723875375</v>
      </c>
      <c r="H11" s="1">
        <v>0.99997365035405439</v>
      </c>
      <c r="I11" s="1">
        <v>0.30350000000000005</v>
      </c>
      <c r="J11" s="1">
        <v>34.750127286617193</v>
      </c>
      <c r="K11" s="1">
        <v>0.13716943856539277</v>
      </c>
      <c r="L11" s="2" t="s">
        <v>32</v>
      </c>
      <c r="M11" s="1" t="s">
        <v>33</v>
      </c>
      <c r="N11" s="1">
        <v>1.9054617427247964</v>
      </c>
      <c r="O11" s="4"/>
      <c r="P11" s="3">
        <v>5.6508650871319348E-11</v>
      </c>
      <c r="Q11" s="5" t="s">
        <v>45</v>
      </c>
      <c r="R11" s="1" t="s">
        <v>46</v>
      </c>
      <c r="S11" s="1" t="s">
        <v>49</v>
      </c>
    </row>
    <row r="12" spans="1:19" x14ac:dyDescent="0.25">
      <c r="A12" s="2">
        <v>8</v>
      </c>
      <c r="B12" s="1" t="s">
        <v>50</v>
      </c>
      <c r="C12" s="1">
        <v>4.4874538993313208E-2</v>
      </c>
      <c r="D12" s="1">
        <v>0.60673632958850543</v>
      </c>
      <c r="E12" s="2">
        <v>4</v>
      </c>
      <c r="F12" s="3">
        <v>3.6790120761555981E-11</v>
      </c>
      <c r="G12" s="1">
        <v>1.9059761881583781</v>
      </c>
      <c r="H12" s="1">
        <v>0.99997441808765375</v>
      </c>
      <c r="I12" s="1">
        <v>0.30350000000000005</v>
      </c>
      <c r="J12" s="1">
        <v>35.400960394575456</v>
      </c>
      <c r="K12" s="1">
        <v>0.1309735772828472</v>
      </c>
      <c r="L12" s="2" t="s">
        <v>32</v>
      </c>
      <c r="M12" s="1" t="s">
        <v>33</v>
      </c>
      <c r="N12" s="1">
        <v>1.9054617427247964</v>
      </c>
      <c r="O12" s="4"/>
      <c r="P12" s="3">
        <v>3.714338813141035E-11</v>
      </c>
      <c r="Q12" s="5" t="s">
        <v>45</v>
      </c>
      <c r="R12" s="1" t="s">
        <v>46</v>
      </c>
      <c r="S12" s="1" t="s">
        <v>51</v>
      </c>
    </row>
    <row r="13" spans="1:19" x14ac:dyDescent="0.25">
      <c r="A13" s="2">
        <v>9</v>
      </c>
      <c r="B13" s="1" t="s">
        <v>52</v>
      </c>
      <c r="C13" s="1">
        <v>4.4874538993313208E-2</v>
      </c>
      <c r="D13" s="1">
        <v>0.60673632958850543</v>
      </c>
      <c r="E13" s="2">
        <v>4</v>
      </c>
      <c r="F13" s="3">
        <v>7.0425997495719185E-10</v>
      </c>
      <c r="G13" s="1">
        <v>1.9160469351074505</v>
      </c>
      <c r="H13" s="1">
        <v>0.99994426603263709</v>
      </c>
      <c r="I13" s="1">
        <v>0.30350000000000005</v>
      </c>
      <c r="J13" s="1">
        <v>30.574496675807151</v>
      </c>
      <c r="K13" s="1">
        <v>0.13689541558755841</v>
      </c>
      <c r="L13" s="2" t="s">
        <v>32</v>
      </c>
      <c r="M13" s="1" t="s">
        <v>33</v>
      </c>
      <c r="N13" s="1">
        <v>1.9054617427247964</v>
      </c>
      <c r="O13" s="4"/>
      <c r="P13" s="3">
        <v>8.3424283445337953E-10</v>
      </c>
      <c r="Q13" s="5" t="s">
        <v>34</v>
      </c>
      <c r="R13" s="1" t="s">
        <v>35</v>
      </c>
      <c r="S13" s="1" t="s">
        <v>53</v>
      </c>
    </row>
    <row r="14" spans="1:19" x14ac:dyDescent="0.25">
      <c r="A14" s="2">
        <v>10</v>
      </c>
      <c r="B14" s="1" t="s">
        <v>54</v>
      </c>
      <c r="C14" s="1">
        <v>4.4874538993313208E-2</v>
      </c>
      <c r="D14" s="1">
        <v>0.60673632958850543</v>
      </c>
      <c r="E14" s="2">
        <v>4</v>
      </c>
      <c r="F14" s="3">
        <v>5.9871367429910415E-10</v>
      </c>
      <c r="G14" s="1">
        <v>1.9205043819072332</v>
      </c>
      <c r="H14" s="1">
        <v>0.99997906990898777</v>
      </c>
      <c r="I14" s="1">
        <v>0.30350000000000005</v>
      </c>
      <c r="J14" s="1">
        <v>30.714430181249703</v>
      </c>
      <c r="K14" s="1">
        <v>0.14630438946573254</v>
      </c>
      <c r="L14" s="2" t="s">
        <v>32</v>
      </c>
      <c r="M14" s="1" t="s">
        <v>33</v>
      </c>
      <c r="N14" s="1">
        <v>1.9054617427247964</v>
      </c>
      <c r="O14" s="4"/>
      <c r="P14" s="3">
        <v>7.622739367347715E-10</v>
      </c>
      <c r="Q14" s="5" t="s">
        <v>34</v>
      </c>
      <c r="R14" s="1" t="s">
        <v>35</v>
      </c>
      <c r="S14" s="1" t="s">
        <v>55</v>
      </c>
    </row>
    <row r="15" spans="1:19" x14ac:dyDescent="0.25">
      <c r="A15" s="2">
        <v>11</v>
      </c>
      <c r="B15" s="1" t="s">
        <v>56</v>
      </c>
      <c r="C15" s="1">
        <v>4.4874538993313208E-2</v>
      </c>
      <c r="D15" s="1">
        <v>0.60673632958850543</v>
      </c>
      <c r="E15" s="2">
        <v>4</v>
      </c>
      <c r="F15" s="3">
        <v>1.8152780668935293E-9</v>
      </c>
      <c r="G15" s="1">
        <v>1.9132244193846915</v>
      </c>
      <c r="H15" s="1">
        <v>0.9999467497915594</v>
      </c>
      <c r="I15" s="1">
        <v>0.30350000000000005</v>
      </c>
      <c r="J15" s="1">
        <v>29.184564517530482</v>
      </c>
      <c r="K15" s="1">
        <v>0.19394887139286626</v>
      </c>
      <c r="L15" s="2" t="s">
        <v>32</v>
      </c>
      <c r="M15" s="1" t="s">
        <v>33</v>
      </c>
      <c r="N15" s="1">
        <v>1.9054617427247964</v>
      </c>
      <c r="O15" s="4"/>
      <c r="P15" s="3">
        <v>2.0439666904090324E-9</v>
      </c>
      <c r="Q15" s="5" t="s">
        <v>34</v>
      </c>
      <c r="R15" s="1" t="s">
        <v>35</v>
      </c>
      <c r="S15" s="1" t="s">
        <v>57</v>
      </c>
    </row>
    <row r="16" spans="1:19" x14ac:dyDescent="0.25">
      <c r="A16" s="2">
        <v>12</v>
      </c>
      <c r="B16" s="1" t="s">
        <v>58</v>
      </c>
      <c r="C16" s="1">
        <v>4.4874538993313208E-2</v>
      </c>
      <c r="D16" s="1">
        <v>0.60673632958850543</v>
      </c>
      <c r="E16" s="2">
        <v>4</v>
      </c>
      <c r="F16" s="3">
        <v>1.6802559410737258E-9</v>
      </c>
      <c r="G16" s="1">
        <v>1.9157430325072338</v>
      </c>
      <c r="H16" s="1">
        <v>0.9999604696576776</v>
      </c>
      <c r="I16" s="1">
        <v>0.30350000000000005</v>
      </c>
      <c r="J16" s="1">
        <v>29.244398738737637</v>
      </c>
      <c r="K16" s="1">
        <v>0.18546936999600039</v>
      </c>
      <c r="L16" s="2" t="s">
        <v>32</v>
      </c>
      <c r="M16" s="1" t="s">
        <v>33</v>
      </c>
      <c r="N16" s="1">
        <v>1.9054617427247964</v>
      </c>
      <c r="O16" s="4"/>
      <c r="P16" s="3">
        <v>1.9666189430976584E-9</v>
      </c>
      <c r="Q16" s="5" t="s">
        <v>34</v>
      </c>
      <c r="R16" s="1" t="s">
        <v>35</v>
      </c>
      <c r="S16" s="1" t="s">
        <v>59</v>
      </c>
    </row>
    <row r="17" spans="1:19" x14ac:dyDescent="0.25">
      <c r="A17" s="2">
        <v>13</v>
      </c>
      <c r="B17" s="1" t="s">
        <v>60</v>
      </c>
      <c r="C17" s="1">
        <v>4.4874538993313208E-2</v>
      </c>
      <c r="D17" s="1">
        <v>0.60673632958850543</v>
      </c>
      <c r="E17" s="2">
        <v>3</v>
      </c>
      <c r="F17" s="3">
        <v>2.3141929962496473E-10</v>
      </c>
      <c r="G17" s="1">
        <v>1.9323698907782414</v>
      </c>
      <c r="H17" s="1">
        <v>0.99994275962131496</v>
      </c>
      <c r="I17" s="1">
        <v>0.30350000000000005</v>
      </c>
      <c r="J17" s="1">
        <v>31.870218369982879</v>
      </c>
      <c r="K17" s="1">
        <v>0.21063027003400758</v>
      </c>
      <c r="L17" s="2" t="s">
        <v>32</v>
      </c>
      <c r="M17" s="1" t="s">
        <v>33</v>
      </c>
      <c r="N17" s="1">
        <v>1.9054617427247964</v>
      </c>
      <c r="O17" s="4"/>
      <c r="P17" s="3">
        <v>3.6181794950009667E-10</v>
      </c>
      <c r="Q17" s="5" t="s">
        <v>34</v>
      </c>
      <c r="R17" s="1" t="s">
        <v>35</v>
      </c>
      <c r="S17" s="1" t="s">
        <v>61</v>
      </c>
    </row>
    <row r="18" spans="1:19" x14ac:dyDescent="0.25">
      <c r="A18" s="2">
        <v>14</v>
      </c>
      <c r="B18" s="1" t="s">
        <v>62</v>
      </c>
      <c r="C18" s="1">
        <v>4.4874538993313208E-2</v>
      </c>
      <c r="D18" s="1">
        <v>0.60673632958850543</v>
      </c>
      <c r="E18" s="2">
        <v>4</v>
      </c>
      <c r="F18" s="3">
        <v>2.1537423313472728E-10</v>
      </c>
      <c r="G18" s="1">
        <v>1.9092203174551905</v>
      </c>
      <c r="H18" s="1">
        <v>0.99996894565055294</v>
      </c>
      <c r="I18" s="1">
        <v>0.30350000000000005</v>
      </c>
      <c r="J18" s="1">
        <v>32.575282023799609</v>
      </c>
      <c r="K18" s="1">
        <v>0.18760109015912713</v>
      </c>
      <c r="L18" s="2" t="s">
        <v>32</v>
      </c>
      <c r="M18" s="1" t="s">
        <v>33</v>
      </c>
      <c r="N18" s="1">
        <v>1.9054617427247964</v>
      </c>
      <c r="O18" s="4"/>
      <c r="P18" s="3">
        <v>2.2965299854785815E-10</v>
      </c>
      <c r="Q18" s="5" t="s">
        <v>34</v>
      </c>
      <c r="R18" s="1" t="s">
        <v>35</v>
      </c>
      <c r="S18" s="1" t="s">
        <v>63</v>
      </c>
    </row>
    <row r="19" spans="1:19" x14ac:dyDescent="0.25">
      <c r="A19" s="2">
        <v>15</v>
      </c>
      <c r="B19" s="1" t="s">
        <v>64</v>
      </c>
      <c r="C19" s="1">
        <v>4.4874538993313208E-2</v>
      </c>
      <c r="D19" s="1">
        <v>0.60673632958850543</v>
      </c>
      <c r="E19" s="2">
        <v>4</v>
      </c>
      <c r="F19" s="3">
        <v>9.5771068408835328E-11</v>
      </c>
      <c r="G19" s="1">
        <v>1.9149722093236095</v>
      </c>
      <c r="H19" s="1">
        <v>0.99998138616388499</v>
      </c>
      <c r="I19" s="1">
        <v>0.30350000000000005</v>
      </c>
      <c r="J19" s="1">
        <v>33.671820954783243</v>
      </c>
      <c r="K19" s="1">
        <v>0.14948037026746688</v>
      </c>
      <c r="L19" s="2" t="s">
        <v>32</v>
      </c>
      <c r="M19" s="1" t="s">
        <v>33</v>
      </c>
      <c r="N19" s="1">
        <v>1.9054617427247964</v>
      </c>
      <c r="O19" s="4"/>
      <c r="P19" s="3">
        <v>1.1325071785466378E-10</v>
      </c>
      <c r="Q19" s="5" t="s">
        <v>45</v>
      </c>
      <c r="R19" s="1" t="s">
        <v>46</v>
      </c>
      <c r="S19" s="1" t="s">
        <v>65</v>
      </c>
    </row>
    <row r="20" spans="1:19" x14ac:dyDescent="0.25">
      <c r="A20" s="2">
        <v>16</v>
      </c>
      <c r="B20" s="1" t="s">
        <v>66</v>
      </c>
      <c r="C20" s="1">
        <v>4.4874538993313208E-2</v>
      </c>
      <c r="D20" s="1">
        <v>0.60673632958850543</v>
      </c>
      <c r="E20" s="2">
        <v>4</v>
      </c>
      <c r="F20" s="3">
        <v>9.9709644881519683E-11</v>
      </c>
      <c r="G20" s="1">
        <v>1.9007195656069138</v>
      </c>
      <c r="H20" s="1">
        <v>0.99991898285841108</v>
      </c>
      <c r="I20" s="1">
        <v>0.30350000000000005</v>
      </c>
      <c r="J20" s="1">
        <v>34.000745690572877</v>
      </c>
      <c r="K20" s="1">
        <v>0.14540990805444426</v>
      </c>
      <c r="L20" s="2" t="s">
        <v>32</v>
      </c>
      <c r="M20" s="1" t="s">
        <v>33</v>
      </c>
      <c r="N20" s="1">
        <v>1.9054617427247964</v>
      </c>
      <c r="O20" s="4"/>
      <c r="P20" s="3">
        <v>9.1609805416446436E-11</v>
      </c>
      <c r="Q20" s="5" t="s">
        <v>45</v>
      </c>
      <c r="R20" s="1" t="s">
        <v>46</v>
      </c>
      <c r="S20" s="1"/>
    </row>
    <row r="21" spans="1:19" x14ac:dyDescent="0.25">
      <c r="A21" s="2">
        <v>17</v>
      </c>
      <c r="B21" s="1" t="s">
        <v>67</v>
      </c>
      <c r="C21" s="1">
        <v>4.4874538993313208E-2</v>
      </c>
      <c r="D21" s="1">
        <v>0.60673632958850543</v>
      </c>
      <c r="E21" s="2">
        <v>4</v>
      </c>
      <c r="F21" s="3">
        <v>2.5180317515762899E-11</v>
      </c>
      <c r="G21" s="1">
        <v>1.9303735708798393</v>
      </c>
      <c r="H21" s="1">
        <v>0.99981702079693691</v>
      </c>
      <c r="I21" s="1">
        <v>0.30350000000000005</v>
      </c>
      <c r="J21" s="1">
        <v>35.292849011223481</v>
      </c>
      <c r="K21" s="1">
        <v>0.1531051151355266</v>
      </c>
      <c r="L21" s="2" t="s">
        <v>32</v>
      </c>
      <c r="M21" s="1" t="s">
        <v>33</v>
      </c>
      <c r="N21" s="1">
        <v>1.9054617427247964</v>
      </c>
      <c r="O21" s="4"/>
      <c r="P21" s="3">
        <v>3.9824719822676822E-11</v>
      </c>
      <c r="Q21" s="5" t="s">
        <v>45</v>
      </c>
      <c r="R21" s="1" t="s">
        <v>46</v>
      </c>
      <c r="S21" s="1" t="s">
        <v>68</v>
      </c>
    </row>
    <row r="22" spans="1:19" x14ac:dyDescent="0.25">
      <c r="A22" s="2">
        <v>18</v>
      </c>
      <c r="B22" s="1" t="s">
        <v>69</v>
      </c>
      <c r="C22" s="1">
        <v>4.4874538993313208E-2</v>
      </c>
      <c r="D22" s="1">
        <v>0.60673632958850543</v>
      </c>
      <c r="E22" s="2">
        <v>4</v>
      </c>
      <c r="F22" s="3">
        <v>4.1933522294930221E-11</v>
      </c>
      <c r="G22" s="1">
        <v>1.9045854791254859</v>
      </c>
      <c r="H22" s="1">
        <v>0.99993459757949066</v>
      </c>
      <c r="I22" s="1">
        <v>0.30350000000000005</v>
      </c>
      <c r="J22" s="1">
        <v>35.237958648448007</v>
      </c>
      <c r="K22" s="1">
        <v>0.17918954533795708</v>
      </c>
      <c r="L22" s="2" t="s">
        <v>32</v>
      </c>
      <c r="M22" s="1" t="s">
        <v>33</v>
      </c>
      <c r="N22" s="1">
        <v>1.9054617427247964</v>
      </c>
      <c r="O22" s="4"/>
      <c r="P22" s="3">
        <v>4.1259317859733338E-11</v>
      </c>
      <c r="Q22" s="5" t="s">
        <v>45</v>
      </c>
      <c r="R22" s="1" t="s">
        <v>46</v>
      </c>
      <c r="S22" s="1"/>
    </row>
    <row r="23" spans="1:19" x14ac:dyDescent="0.25">
      <c r="A23" s="2">
        <v>19</v>
      </c>
      <c r="B23" s="1" t="s">
        <v>70</v>
      </c>
      <c r="C23" s="1">
        <v>4.4874538993313208E-2</v>
      </c>
      <c r="D23" s="1">
        <v>0.60673632958850543</v>
      </c>
      <c r="E23" s="2">
        <v>4</v>
      </c>
      <c r="F23" s="3">
        <v>2.0034695695108238E-10</v>
      </c>
      <c r="G23" s="1">
        <v>1.9243825698718682</v>
      </c>
      <c r="H23" s="1">
        <v>0.99975717137902209</v>
      </c>
      <c r="I23" s="1">
        <v>0.30350000000000005</v>
      </c>
      <c r="J23" s="1">
        <v>32.292132203011811</v>
      </c>
      <c r="K23" s="1">
        <v>0.20907125393550022</v>
      </c>
      <c r="L23" s="2" t="s">
        <v>32</v>
      </c>
      <c r="M23" s="1" t="s">
        <v>33</v>
      </c>
      <c r="N23" s="1">
        <v>1.9054617427247964</v>
      </c>
      <c r="O23" s="4"/>
      <c r="P23" s="3">
        <v>2.7564754969295631E-10</v>
      </c>
      <c r="Q23" s="5" t="s">
        <v>34</v>
      </c>
      <c r="R23" s="1" t="s">
        <v>35</v>
      </c>
      <c r="S23" s="1" t="s">
        <v>71</v>
      </c>
    </row>
    <row r="24" spans="1:19" x14ac:dyDescent="0.25">
      <c r="A24" s="2">
        <v>20</v>
      </c>
      <c r="B24" s="1" t="s">
        <v>72</v>
      </c>
      <c r="C24" s="1">
        <v>4.4874538993313208E-2</v>
      </c>
      <c r="D24" s="1">
        <v>0.60673632958850543</v>
      </c>
      <c r="E24" s="2">
        <v>4</v>
      </c>
      <c r="F24" s="3">
        <v>1.8633021251297229E-10</v>
      </c>
      <c r="G24" s="1">
        <v>1.9244094342583469</v>
      </c>
      <c r="H24" s="1">
        <v>0.99989114273708191</v>
      </c>
      <c r="I24" s="1">
        <v>0.30350000000000005</v>
      </c>
      <c r="J24" s="1">
        <v>32.402241140811427</v>
      </c>
      <c r="K24" s="1">
        <v>0.23156887483751112</v>
      </c>
      <c r="L24" s="2" t="s">
        <v>32</v>
      </c>
      <c r="M24" s="1" t="s">
        <v>33</v>
      </c>
      <c r="N24" s="1">
        <v>1.9054617427247964</v>
      </c>
      <c r="O24" s="4"/>
      <c r="P24" s="3">
        <v>2.5675777761829528E-10</v>
      </c>
      <c r="Q24" s="5" t="s">
        <v>34</v>
      </c>
      <c r="R24" s="1" t="s">
        <v>35</v>
      </c>
      <c r="S24" s="1"/>
    </row>
    <row r="25" spans="1:19" x14ac:dyDescent="0.25">
      <c r="A25" s="2">
        <v>21</v>
      </c>
      <c r="B25" s="1" t="s">
        <v>73</v>
      </c>
      <c r="C25" s="1">
        <v>4.4874538993313208E-2</v>
      </c>
      <c r="D25" s="1">
        <v>0.60673632958850543</v>
      </c>
      <c r="E25" s="2">
        <v>4</v>
      </c>
      <c r="F25" s="3">
        <v>1.3440552918278872E-10</v>
      </c>
      <c r="G25" s="1">
        <v>1.9077214548927171</v>
      </c>
      <c r="H25" s="1">
        <v>0.99994433968882279</v>
      </c>
      <c r="I25" s="1">
        <v>0.30350000000000005</v>
      </c>
      <c r="J25" s="1">
        <v>33.34489336460851</v>
      </c>
      <c r="K25" s="1">
        <v>0.21771724289500197</v>
      </c>
      <c r="L25" s="2" t="s">
        <v>32</v>
      </c>
      <c r="M25" s="1" t="s">
        <v>33</v>
      </c>
      <c r="N25" s="1">
        <v>1.9054617427247964</v>
      </c>
      <c r="O25" s="4"/>
      <c r="P25" s="3">
        <v>1.3982369193000307E-10</v>
      </c>
      <c r="Q25" s="5" t="s">
        <v>34</v>
      </c>
      <c r="R25" s="1" t="s">
        <v>35</v>
      </c>
      <c r="S25" s="1" t="s">
        <v>74</v>
      </c>
    </row>
    <row r="26" spans="1:19" x14ac:dyDescent="0.25">
      <c r="A26" s="2">
        <v>22</v>
      </c>
      <c r="B26" s="1" t="s">
        <v>75</v>
      </c>
      <c r="C26" s="1">
        <v>4.4874538993313208E-2</v>
      </c>
      <c r="D26" s="1">
        <v>0.60673632958850543</v>
      </c>
      <c r="E26" s="2">
        <v>4</v>
      </c>
      <c r="F26" s="3">
        <v>1.4132123702752122E-10</v>
      </c>
      <c r="G26" s="1">
        <v>1.9049283152820649</v>
      </c>
      <c r="H26" s="1">
        <v>0.99994165236742327</v>
      </c>
      <c r="I26" s="1">
        <v>0.30350000000000005</v>
      </c>
      <c r="J26" s="1">
        <v>33.342849440398076</v>
      </c>
      <c r="K26" s="1">
        <v>0.2155837819504475</v>
      </c>
      <c r="L26" s="2" t="s">
        <v>32</v>
      </c>
      <c r="M26" s="1" t="s">
        <v>33</v>
      </c>
      <c r="N26" s="1">
        <v>1.9054617427247964</v>
      </c>
      <c r="O26" s="4"/>
      <c r="P26" s="3">
        <v>1.4000806853609057E-10</v>
      </c>
      <c r="Q26" s="5" t="s">
        <v>34</v>
      </c>
      <c r="R26" s="1" t="s">
        <v>35</v>
      </c>
      <c r="S26" s="1" t="s">
        <v>76</v>
      </c>
    </row>
    <row r="27" spans="1:19" x14ac:dyDescent="0.25">
      <c r="A27" s="2">
        <v>23</v>
      </c>
      <c r="B27" s="1" t="s">
        <v>77</v>
      </c>
      <c r="C27" s="1">
        <v>4.4874538993313208E-2</v>
      </c>
      <c r="D27" s="1">
        <v>0.60673632958850543</v>
      </c>
      <c r="E27" s="2">
        <v>4</v>
      </c>
      <c r="F27" s="3">
        <v>1.6467886480207928E-9</v>
      </c>
      <c r="G27" s="1">
        <v>1.9042496690588953</v>
      </c>
      <c r="H27" s="1">
        <v>0.99997140148961405</v>
      </c>
      <c r="I27" s="1">
        <v>0.30350000000000005</v>
      </c>
      <c r="J27" s="1">
        <v>29.548855718492103</v>
      </c>
      <c r="K27" s="1">
        <v>0.20834537743965101</v>
      </c>
      <c r="L27" s="2" t="s">
        <v>32</v>
      </c>
      <c r="M27" s="1" t="s">
        <v>33</v>
      </c>
      <c r="N27" s="1">
        <v>1.9054617427247964</v>
      </c>
      <c r="O27" s="4"/>
      <c r="P27" s="3">
        <v>1.6161147449856379E-9</v>
      </c>
      <c r="Q27" s="5" t="s">
        <v>34</v>
      </c>
      <c r="R27" s="1" t="s">
        <v>35</v>
      </c>
      <c r="S27" s="1" t="s">
        <v>78</v>
      </c>
    </row>
    <row r="28" spans="1:19" x14ac:dyDescent="0.25">
      <c r="A28" s="2">
        <v>24</v>
      </c>
      <c r="B28" s="1" t="s">
        <v>79</v>
      </c>
      <c r="C28" s="1">
        <v>4.4874538993313208E-2</v>
      </c>
      <c r="D28" s="1">
        <v>0.60673632958850543</v>
      </c>
      <c r="E28" s="2">
        <v>4</v>
      </c>
      <c r="F28" s="3">
        <v>1.6224360469090122E-9</v>
      </c>
      <c r="G28" s="1">
        <v>1.897834244115749</v>
      </c>
      <c r="H28" s="1">
        <v>0.99998303699528601</v>
      </c>
      <c r="I28" s="1">
        <v>0.30350000000000005</v>
      </c>
      <c r="J28" s="1">
        <v>29.727744840623696</v>
      </c>
      <c r="K28" s="1">
        <v>0.20496889413154087</v>
      </c>
      <c r="L28" s="2" t="s">
        <v>32</v>
      </c>
      <c r="M28" s="1" t="s">
        <v>33</v>
      </c>
      <c r="N28" s="1">
        <v>1.9054617427247964</v>
      </c>
      <c r="O28" s="4"/>
      <c r="P28" s="3">
        <v>1.4400686523207656E-9</v>
      </c>
      <c r="Q28" s="5" t="s">
        <v>34</v>
      </c>
      <c r="R28" s="1" t="s">
        <v>35</v>
      </c>
      <c r="S28" s="1" t="s">
        <v>80</v>
      </c>
    </row>
    <row r="29" spans="1:19" x14ac:dyDescent="0.25">
      <c r="A29" s="2">
        <v>25</v>
      </c>
      <c r="B29" s="1" t="s">
        <v>81</v>
      </c>
      <c r="C29" s="1">
        <v>4.4874538993313208E-2</v>
      </c>
      <c r="D29" s="1">
        <v>0.60673632958850543</v>
      </c>
      <c r="E29" s="2">
        <v>4</v>
      </c>
      <c r="F29" s="3">
        <v>1.9413389211908418E-11</v>
      </c>
      <c r="G29" s="1">
        <v>1.9086082749495081</v>
      </c>
      <c r="H29" s="1">
        <v>0.99988592672095522</v>
      </c>
      <c r="I29" s="1">
        <v>0.30350000000000005</v>
      </c>
      <c r="J29" s="1">
        <v>36.314382487663067</v>
      </c>
      <c r="K29" s="1">
        <v>0.10862514971625002</v>
      </c>
      <c r="L29" s="2" t="s">
        <v>32</v>
      </c>
      <c r="M29" s="1" t="s">
        <v>33</v>
      </c>
      <c r="N29" s="1">
        <v>1.9054617427247964</v>
      </c>
      <c r="O29" s="4"/>
      <c r="P29" s="3">
        <v>2.0612141591606223E-11</v>
      </c>
      <c r="Q29" s="5" t="s">
        <v>45</v>
      </c>
      <c r="R29" s="1" t="s">
        <v>46</v>
      </c>
      <c r="S29" s="1" t="s">
        <v>82</v>
      </c>
    </row>
    <row r="30" spans="1:19" x14ac:dyDescent="0.25">
      <c r="A30" s="2">
        <v>26</v>
      </c>
      <c r="B30" s="1" t="s">
        <v>83</v>
      </c>
      <c r="C30" s="1">
        <v>4.4874538993313208E-2</v>
      </c>
      <c r="D30" s="1">
        <v>0.60673632958850543</v>
      </c>
      <c r="E30" s="2">
        <v>4</v>
      </c>
      <c r="F30" s="3">
        <v>1.6219580877138053E-11</v>
      </c>
      <c r="G30" s="1">
        <v>1.9064502645120229</v>
      </c>
      <c r="H30" s="1">
        <v>0.99997654612500586</v>
      </c>
      <c r="I30" s="1">
        <v>0.30350000000000005</v>
      </c>
      <c r="J30" s="1">
        <v>36.656620490752353</v>
      </c>
      <c r="K30" s="1">
        <v>0.1439006121889386</v>
      </c>
      <c r="L30" s="2" t="s">
        <v>32</v>
      </c>
      <c r="M30" s="1" t="s">
        <v>33</v>
      </c>
      <c r="N30" s="1">
        <v>1.9054617427247964</v>
      </c>
      <c r="O30" s="4"/>
      <c r="P30" s="3">
        <v>1.6530896101752066E-11</v>
      </c>
      <c r="Q30" s="5" t="s">
        <v>45</v>
      </c>
      <c r="R30" s="1" t="s">
        <v>46</v>
      </c>
      <c r="S30" s="1" t="s">
        <v>84</v>
      </c>
    </row>
    <row r="31" spans="1:19" x14ac:dyDescent="0.25">
      <c r="A31" s="2">
        <v>27</v>
      </c>
      <c r="B31" s="1" t="s">
        <v>85</v>
      </c>
      <c r="C31" s="1">
        <v>4.4874538993313208E-2</v>
      </c>
      <c r="D31" s="1">
        <v>0.60673632958850543</v>
      </c>
      <c r="E31" s="2">
        <v>4</v>
      </c>
      <c r="F31" s="3">
        <v>9.5625967671379104E-11</v>
      </c>
      <c r="G31" s="1">
        <v>1.8968177310486676</v>
      </c>
      <c r="H31" s="1">
        <v>0.99995415814718969</v>
      </c>
      <c r="I31" s="1">
        <v>0.30350000000000005</v>
      </c>
      <c r="J31" s="1">
        <v>34.175208431034278</v>
      </c>
      <c r="K31" s="1">
        <v>0.19004993981125104</v>
      </c>
      <c r="L31" s="2" t="s">
        <v>32</v>
      </c>
      <c r="M31" s="1" t="s">
        <v>33</v>
      </c>
      <c r="N31" s="1">
        <v>1.9054617427247964</v>
      </c>
      <c r="O31" s="4"/>
      <c r="P31" s="3">
        <v>8.1863885295502289E-11</v>
      </c>
      <c r="Q31" s="5" t="s">
        <v>45</v>
      </c>
      <c r="R31" s="1" t="s">
        <v>46</v>
      </c>
      <c r="S31" s="1"/>
    </row>
    <row r="32" spans="1:19" x14ac:dyDescent="0.25">
      <c r="A32" s="2">
        <v>28</v>
      </c>
      <c r="B32" s="1" t="s">
        <v>86</v>
      </c>
      <c r="C32" s="1">
        <v>4.4874538993313208E-2</v>
      </c>
      <c r="D32" s="1">
        <v>0.60673632958850543</v>
      </c>
      <c r="E32" s="2">
        <v>4</v>
      </c>
      <c r="F32" s="3">
        <v>4.4944792105136571E-11</v>
      </c>
      <c r="G32" s="1">
        <v>1.9050346644705061</v>
      </c>
      <c r="H32" s="1">
        <v>0.99990734608644616</v>
      </c>
      <c r="I32" s="1">
        <v>0.30350000000000005</v>
      </c>
      <c r="J32" s="1">
        <v>35.117463699608813</v>
      </c>
      <c r="K32" s="1">
        <v>0.19275927214522887</v>
      </c>
      <c r="L32" s="2" t="s">
        <v>32</v>
      </c>
      <c r="M32" s="1" t="s">
        <v>33</v>
      </c>
      <c r="N32" s="1">
        <v>1.9054617427247964</v>
      </c>
      <c r="O32" s="4"/>
      <c r="P32" s="3">
        <v>4.4592380517529766E-11</v>
      </c>
      <c r="Q32" s="5" t="s">
        <v>45</v>
      </c>
      <c r="R32" s="1" t="s">
        <v>46</v>
      </c>
      <c r="S32" s="1"/>
    </row>
    <row r="33" spans="1:19" x14ac:dyDescent="0.25">
      <c r="A33" s="2">
        <v>29</v>
      </c>
      <c r="B33" s="1" t="s">
        <v>87</v>
      </c>
      <c r="C33" s="1">
        <v>4.4874538993313208E-2</v>
      </c>
      <c r="D33" s="1">
        <v>0.60673632958850543</v>
      </c>
      <c r="E33" s="2">
        <v>4</v>
      </c>
      <c r="F33" s="3">
        <v>3.2571270017127466E-11</v>
      </c>
      <c r="G33" s="1">
        <v>1.909983502644194</v>
      </c>
      <c r="H33" s="1">
        <v>0.99993994535785913</v>
      </c>
      <c r="I33" s="1">
        <v>0.30350000000000005</v>
      </c>
      <c r="J33" s="1">
        <v>35.474282539317372</v>
      </c>
      <c r="K33" s="1">
        <v>0.24857123856319263</v>
      </c>
      <c r="L33" s="2" t="s">
        <v>32</v>
      </c>
      <c r="M33" s="1" t="s">
        <v>33</v>
      </c>
      <c r="N33" s="1">
        <v>1.9054617427247964</v>
      </c>
      <c r="O33" s="4"/>
      <c r="P33" s="3">
        <v>3.5428380379447208E-11</v>
      </c>
      <c r="Q33" s="5" t="s">
        <v>45</v>
      </c>
      <c r="R33" s="1" t="s">
        <v>46</v>
      </c>
      <c r="S33" s="1"/>
    </row>
    <row r="34" spans="1:19" x14ac:dyDescent="0.25">
      <c r="A34" s="2">
        <v>30</v>
      </c>
      <c r="B34" s="1" t="s">
        <v>88</v>
      </c>
      <c r="C34" s="1">
        <v>4.4874538993313208E-2</v>
      </c>
      <c r="D34" s="1">
        <v>0.60673632958850543</v>
      </c>
      <c r="E34" s="2">
        <v>4</v>
      </c>
      <c r="F34" s="3">
        <v>2.8392235228315028E-11</v>
      </c>
      <c r="G34" s="1">
        <v>1.8948816798387111</v>
      </c>
      <c r="H34" s="1">
        <v>0.99993220336772914</v>
      </c>
      <c r="I34" s="1">
        <v>0.30350000000000005</v>
      </c>
      <c r="J34" s="1">
        <v>36.129704405871934</v>
      </c>
      <c r="K34" s="1">
        <v>0.22863326827425315</v>
      </c>
      <c r="L34" s="2" t="s">
        <v>32</v>
      </c>
      <c r="M34" s="1" t="s">
        <v>33</v>
      </c>
      <c r="N34" s="1">
        <v>1.9054617427247964</v>
      </c>
      <c r="O34" s="4"/>
      <c r="P34" s="3">
        <v>2.32184392585784E-11</v>
      </c>
      <c r="Q34" s="5" t="s">
        <v>45</v>
      </c>
      <c r="R34" s="1" t="s">
        <v>46</v>
      </c>
      <c r="S34" s="1"/>
    </row>
    <row r="35" spans="1:19" x14ac:dyDescent="0.25">
      <c r="A35" s="2">
        <v>31</v>
      </c>
      <c r="B35" s="1" t="s">
        <v>89</v>
      </c>
      <c r="C35" s="1">
        <v>4.4874538993313208E-2</v>
      </c>
      <c r="D35" s="1">
        <v>0.60673632958850543</v>
      </c>
      <c r="E35" s="2">
        <v>3</v>
      </c>
      <c r="F35" s="3">
        <v>3.2604517682136947E-11</v>
      </c>
      <c r="G35" s="1">
        <v>1.7584775180996162</v>
      </c>
      <c r="H35" s="1">
        <v>0.99574759179653871</v>
      </c>
      <c r="I35" s="1">
        <v>0.30350000000000005</v>
      </c>
      <c r="J35" s="1">
        <v>40.666599589060056</v>
      </c>
      <c r="K35" s="1">
        <v>0.1643163490691186</v>
      </c>
      <c r="L35" s="2" t="s">
        <v>32</v>
      </c>
      <c r="M35" s="1" t="s">
        <v>33</v>
      </c>
      <c r="N35" s="1">
        <v>1.9054617427247964</v>
      </c>
      <c r="O35" s="4"/>
      <c r="P35" s="3">
        <v>-999</v>
      </c>
      <c r="Q35" s="5" t="s">
        <v>90</v>
      </c>
      <c r="R35" s="1" t="s">
        <v>91</v>
      </c>
      <c r="S35" s="1"/>
    </row>
    <row r="36" spans="1:19" x14ac:dyDescent="0.25">
      <c r="A36" s="2">
        <v>32</v>
      </c>
      <c r="B36" s="1" t="s">
        <v>92</v>
      </c>
      <c r="C36" s="1">
        <v>4.4874538993313208E-2</v>
      </c>
      <c r="D36" s="1">
        <v>0.60673632958850543</v>
      </c>
      <c r="E36" s="2">
        <v>4</v>
      </c>
      <c r="F36" s="3">
        <v>1.6287876162868633E-11</v>
      </c>
      <c r="G36" s="1">
        <v>1.8945813897711181</v>
      </c>
      <c r="H36" s="1">
        <v>0.99991937579367063</v>
      </c>
      <c r="I36" s="1">
        <v>0.30350000000000005</v>
      </c>
      <c r="J36" s="1">
        <v>37.008299995087832</v>
      </c>
      <c r="K36" s="1">
        <v>0.15510629284224542</v>
      </c>
      <c r="L36" s="2" t="s">
        <v>32</v>
      </c>
      <c r="M36" s="1" t="s">
        <v>33</v>
      </c>
      <c r="N36" s="1">
        <v>1.9054617427247964</v>
      </c>
      <c r="O36" s="4"/>
      <c r="P36" s="3">
        <v>1.3177288457231108E-11</v>
      </c>
      <c r="Q36" s="5" t="s">
        <v>45</v>
      </c>
      <c r="R36" s="1" t="s">
        <v>46</v>
      </c>
      <c r="S36" s="1"/>
    </row>
    <row r="37" spans="1:19" x14ac:dyDescent="0.25">
      <c r="A37" s="2">
        <v>33</v>
      </c>
      <c r="B37" s="1" t="s">
        <v>93</v>
      </c>
      <c r="C37" s="1">
        <v>4.4874538993313208E-2</v>
      </c>
      <c r="D37" s="1">
        <v>0.60673632958850543</v>
      </c>
      <c r="E37" s="2">
        <v>4</v>
      </c>
      <c r="F37" s="3">
        <v>6.1273128022191584E-11</v>
      </c>
      <c r="G37" s="1">
        <v>1.8912455006432667</v>
      </c>
      <c r="H37" s="1">
        <v>0.99983153106853917</v>
      </c>
      <c r="I37" s="1">
        <v>0.30350000000000005</v>
      </c>
      <c r="J37" s="1">
        <v>35.031479441738256</v>
      </c>
      <c r="K37" s="1">
        <v>0.28244749666539604</v>
      </c>
      <c r="L37" s="2" t="s">
        <v>32</v>
      </c>
      <c r="M37" s="1" t="s">
        <v>33</v>
      </c>
      <c r="N37" s="1">
        <v>1.9054617427247964</v>
      </c>
      <c r="O37" s="4"/>
      <c r="P37" s="3">
        <v>4.7134214036310243E-11</v>
      </c>
      <c r="Q37" s="5" t="s">
        <v>45</v>
      </c>
      <c r="R37" s="1" t="s">
        <v>46</v>
      </c>
      <c r="S37" s="1"/>
    </row>
    <row r="38" spans="1:19" x14ac:dyDescent="0.25">
      <c r="A38" s="2">
        <v>34</v>
      </c>
      <c r="B38" s="1" t="s">
        <v>94</v>
      </c>
      <c r="C38" s="1">
        <v>4.4874538993313208E-2</v>
      </c>
      <c r="D38" s="1">
        <v>0.60673632958850543</v>
      </c>
      <c r="E38" s="2">
        <v>10</v>
      </c>
      <c r="F38" s="3">
        <v>8.1849684491156101E-3</v>
      </c>
      <c r="G38" s="1">
        <v>1.0548376738418614</v>
      </c>
      <c r="H38" s="1">
        <v>0.93185771000864348</v>
      </c>
      <c r="I38" s="1">
        <v>0.30350000000000005</v>
      </c>
      <c r="J38" s="1">
        <v>67.677329723383039</v>
      </c>
      <c r="K38" s="1">
        <v>0.22718429848551749</v>
      </c>
      <c r="L38" s="2" t="s">
        <v>32</v>
      </c>
      <c r="M38" s="1" t="s">
        <v>33</v>
      </c>
      <c r="N38" s="1">
        <v>1.9054617427247964</v>
      </c>
      <c r="O38" s="4"/>
      <c r="P38" s="3">
        <v>-999</v>
      </c>
      <c r="Q38" s="5" t="s">
        <v>90</v>
      </c>
      <c r="R38" s="1" t="s">
        <v>95</v>
      </c>
      <c r="S38" s="1"/>
    </row>
    <row r="39" spans="1:19" x14ac:dyDescent="0.25">
      <c r="A39" s="2">
        <v>35</v>
      </c>
      <c r="B39" s="1" t="s">
        <v>96</v>
      </c>
      <c r="C39" s="1">
        <v>4.4874538993313208E-2</v>
      </c>
      <c r="D39" s="1">
        <v>0.60673632958850543</v>
      </c>
      <c r="E39" s="2">
        <v>5</v>
      </c>
      <c r="F39" s="3">
        <v>4.8846732936875727E-11</v>
      </c>
      <c r="G39" s="1">
        <v>1.8706659578813385</v>
      </c>
      <c r="H39" s="1">
        <v>0.99996859139649863</v>
      </c>
      <c r="I39" s="1">
        <v>0.30350000000000005</v>
      </c>
      <c r="J39" s="1">
        <v>36.005361922102381</v>
      </c>
      <c r="K39" s="1">
        <v>0.17171462513524982</v>
      </c>
      <c r="L39" s="2" t="s">
        <v>32</v>
      </c>
      <c r="M39" s="1" t="s">
        <v>33</v>
      </c>
      <c r="N39" s="1">
        <v>1.9054617427247964</v>
      </c>
      <c r="O39" s="4"/>
      <c r="P39" s="3">
        <v>2.515642641500299E-11</v>
      </c>
      <c r="Q39" s="5" t="s">
        <v>45</v>
      </c>
      <c r="R39" s="1" t="s">
        <v>46</v>
      </c>
      <c r="S39" s="1"/>
    </row>
    <row r="40" spans="1:19" x14ac:dyDescent="0.25">
      <c r="A40" s="2">
        <v>36</v>
      </c>
      <c r="B40" s="1" t="s">
        <v>97</v>
      </c>
      <c r="C40" s="1">
        <v>4.4874538993313208E-2</v>
      </c>
      <c r="D40" s="1">
        <v>0.60673632958850543</v>
      </c>
      <c r="E40" s="2">
        <v>4</v>
      </c>
      <c r="F40" s="3">
        <v>4.1935298812112554E-11</v>
      </c>
      <c r="G40" s="1">
        <v>1.9014242791781637</v>
      </c>
      <c r="H40" s="1">
        <v>0.9999609022549949</v>
      </c>
      <c r="I40" s="1">
        <v>0.30350000000000005</v>
      </c>
      <c r="J40" s="1">
        <v>35.328984673645614</v>
      </c>
      <c r="K40" s="1">
        <v>0.15216316740621433</v>
      </c>
      <c r="L40" s="2" t="s">
        <v>32</v>
      </c>
      <c r="M40" s="1" t="s">
        <v>33</v>
      </c>
      <c r="N40" s="1">
        <v>1.9054617427247964</v>
      </c>
      <c r="O40" s="4"/>
      <c r="P40" s="3">
        <v>3.8907626235399166E-11</v>
      </c>
      <c r="Q40" s="5" t="s">
        <v>45</v>
      </c>
      <c r="R40" s="1" t="s">
        <v>46</v>
      </c>
      <c r="S40" s="1"/>
    </row>
    <row r="41" spans="1:19" x14ac:dyDescent="0.25">
      <c r="A41" s="2">
        <v>37</v>
      </c>
      <c r="B41" s="1" t="s">
        <v>98</v>
      </c>
      <c r="C41" s="1">
        <v>4.4874538993313208E-2</v>
      </c>
      <c r="D41" s="1">
        <v>0.60673632958850543</v>
      </c>
      <c r="E41" s="2">
        <v>4</v>
      </c>
      <c r="F41" s="3">
        <v>2.3200173197335287E-11</v>
      </c>
      <c r="G41" s="1">
        <v>1.8956057671073421</v>
      </c>
      <c r="H41" s="1">
        <v>0.99997202172097932</v>
      </c>
      <c r="I41" s="1">
        <v>0.30350000000000005</v>
      </c>
      <c r="J41" s="1">
        <v>36.423904734645284</v>
      </c>
      <c r="K41" s="1">
        <v>0.14046539586575371</v>
      </c>
      <c r="L41" s="2" t="s">
        <v>32</v>
      </c>
      <c r="M41" s="1" t="s">
        <v>33</v>
      </c>
      <c r="N41" s="1">
        <v>1.9054617427247964</v>
      </c>
      <c r="O41" s="4"/>
      <c r="P41" s="3">
        <v>1.9206881740656648E-11</v>
      </c>
      <c r="Q41" s="5" t="s">
        <v>45</v>
      </c>
      <c r="R41" s="1" t="s">
        <v>46</v>
      </c>
      <c r="S41" s="1"/>
    </row>
    <row r="42" spans="1:19" x14ac:dyDescent="0.25">
      <c r="A42" s="2">
        <v>38</v>
      </c>
      <c r="B42" s="1" t="s">
        <v>99</v>
      </c>
      <c r="C42" s="1">
        <v>4.4874538993313208E-2</v>
      </c>
      <c r="D42" s="1">
        <v>0.60673632958850543</v>
      </c>
      <c r="E42" s="2">
        <v>4</v>
      </c>
      <c r="F42" s="3">
        <v>1.7095015753342373E-11</v>
      </c>
      <c r="G42" s="1">
        <v>1.9095882992498898</v>
      </c>
      <c r="H42" s="1">
        <v>0.99995336075071972</v>
      </c>
      <c r="I42" s="1">
        <v>0.30350000000000005</v>
      </c>
      <c r="J42" s="1">
        <v>36.482161656455752</v>
      </c>
      <c r="K42" s="1">
        <v>0.15231441168495891</v>
      </c>
      <c r="L42" s="2" t="s">
        <v>32</v>
      </c>
      <c r="M42" s="1" t="s">
        <v>33</v>
      </c>
      <c r="N42" s="1">
        <v>1.9054617427247964</v>
      </c>
      <c r="O42" s="4"/>
      <c r="P42" s="3">
        <v>1.8498857657863116E-11</v>
      </c>
      <c r="Q42" s="5" t="s">
        <v>45</v>
      </c>
      <c r="R42" s="1" t="s">
        <v>46</v>
      </c>
      <c r="S42" s="1"/>
    </row>
    <row r="43" spans="1:19" x14ac:dyDescent="0.25">
      <c r="A43" s="2">
        <v>39</v>
      </c>
      <c r="B43" s="1" t="s">
        <v>100</v>
      </c>
      <c r="C43" s="1">
        <v>4.4874538993313208E-2</v>
      </c>
      <c r="D43" s="1">
        <v>0.60673632958850543</v>
      </c>
      <c r="E43" s="2">
        <v>4</v>
      </c>
      <c r="F43" s="3">
        <v>2.5154880321060744E-11</v>
      </c>
      <c r="G43" s="1">
        <v>1.9157666749045381</v>
      </c>
      <c r="H43" s="1">
        <v>0.99998225837344978</v>
      </c>
      <c r="I43" s="1">
        <v>0.30350000000000005</v>
      </c>
      <c r="J43" s="1">
        <v>35.706747501836666</v>
      </c>
      <c r="K43" s="1">
        <v>0.12410194795852678</v>
      </c>
      <c r="L43" s="2" t="s">
        <v>32</v>
      </c>
      <c r="M43" s="1" t="s">
        <v>33</v>
      </c>
      <c r="N43" s="1">
        <v>1.9054617427247964</v>
      </c>
      <c r="O43" s="4"/>
      <c r="P43" s="3">
        <v>3.0497276346283592E-11</v>
      </c>
      <c r="Q43" s="5" t="s">
        <v>45</v>
      </c>
      <c r="R43" s="1" t="s">
        <v>46</v>
      </c>
      <c r="S43" s="1"/>
    </row>
    <row r="44" spans="1:19" x14ac:dyDescent="0.25">
      <c r="A44" s="2">
        <v>40</v>
      </c>
      <c r="B44" s="1" t="s">
        <v>101</v>
      </c>
      <c r="C44" s="1">
        <v>4.4874538993313208E-2</v>
      </c>
      <c r="D44" s="1">
        <v>0.60673632958850543</v>
      </c>
      <c r="E44" s="2">
        <v>4</v>
      </c>
      <c r="F44" s="3">
        <v>6.0789484395415161E-11</v>
      </c>
      <c r="G44" s="1">
        <v>1.9092595642074717</v>
      </c>
      <c r="H44" s="1">
        <v>0.99997699061578471</v>
      </c>
      <c r="I44" s="1">
        <v>0.30350000000000005</v>
      </c>
      <c r="J44" s="1">
        <v>34.530223078219137</v>
      </c>
      <c r="K44" s="1">
        <v>0.1293663428119457</v>
      </c>
      <c r="L44" s="2" t="s">
        <v>32</v>
      </c>
      <c r="M44" s="1" t="s">
        <v>33</v>
      </c>
      <c r="N44" s="1">
        <v>1.9054617427247964</v>
      </c>
      <c r="O44" s="4"/>
      <c r="P44" s="3">
        <v>6.5116068066937105E-11</v>
      </c>
      <c r="Q44" s="5" t="s">
        <v>45</v>
      </c>
      <c r="R44" s="1" t="s">
        <v>46</v>
      </c>
      <c r="S44" s="1"/>
    </row>
    <row r="45" spans="1:19" x14ac:dyDescent="0.25">
      <c r="A45" s="2">
        <v>41</v>
      </c>
      <c r="B45" s="1" t="s">
        <v>102</v>
      </c>
      <c r="C45" s="1">
        <v>4.4874538993313208E-2</v>
      </c>
      <c r="D45" s="1">
        <v>0.60673632958850543</v>
      </c>
      <c r="E45" s="2">
        <v>4</v>
      </c>
      <c r="F45" s="3">
        <v>8.3029563146723277E-11</v>
      </c>
      <c r="G45" s="1">
        <v>1.9173681145637023</v>
      </c>
      <c r="H45" s="1">
        <v>0.99998455392448038</v>
      </c>
      <c r="I45" s="1">
        <v>0.30350000000000005</v>
      </c>
      <c r="J45" s="1">
        <v>33.826458675679554</v>
      </c>
      <c r="K45" s="1">
        <v>0.18914585134598882</v>
      </c>
      <c r="L45" s="2" t="s">
        <v>32</v>
      </c>
      <c r="M45" s="1" t="s">
        <v>33</v>
      </c>
      <c r="N45" s="1">
        <v>1.9054617427247964</v>
      </c>
      <c r="O45" s="4"/>
      <c r="P45" s="3">
        <v>1.0250436640916315E-10</v>
      </c>
      <c r="Q45" s="5" t="s">
        <v>45</v>
      </c>
      <c r="R45" s="1" t="s">
        <v>46</v>
      </c>
      <c r="S45" s="1"/>
    </row>
    <row r="46" spans="1:19" x14ac:dyDescent="0.25">
      <c r="A46" s="2">
        <v>42</v>
      </c>
      <c r="B46" s="1" t="s">
        <v>103</v>
      </c>
      <c r="C46" s="1">
        <v>4.4874538993313208E-2</v>
      </c>
      <c r="D46" s="1">
        <v>0.60673632958850543</v>
      </c>
      <c r="E46" s="2">
        <v>4</v>
      </c>
      <c r="F46" s="3">
        <v>6.6879607368001234E-11</v>
      </c>
      <c r="G46" s="1">
        <v>1.9138841636733179</v>
      </c>
      <c r="H46" s="1">
        <v>0.99994369526436044</v>
      </c>
      <c r="I46" s="1">
        <v>0.30350000000000005</v>
      </c>
      <c r="J46" s="1">
        <v>34.254448158786353</v>
      </c>
      <c r="K46" s="1">
        <v>0.18121039912981526</v>
      </c>
      <c r="L46" s="2" t="s">
        <v>32</v>
      </c>
      <c r="M46" s="1" t="s">
        <v>33</v>
      </c>
      <c r="N46" s="1">
        <v>1.9054617427247964</v>
      </c>
      <c r="O46" s="4"/>
      <c r="P46" s="3">
        <v>7.7786675430660519E-11</v>
      </c>
      <c r="Q46" s="5" t="s">
        <v>45</v>
      </c>
      <c r="R46" s="1" t="s">
        <v>46</v>
      </c>
      <c r="S46" s="1"/>
    </row>
    <row r="47" spans="1:19" x14ac:dyDescent="0.25">
      <c r="A47" s="2">
        <v>43</v>
      </c>
      <c r="B47" s="1" t="s">
        <v>104</v>
      </c>
      <c r="C47" s="1">
        <v>4.4874538993313208E-2</v>
      </c>
      <c r="D47" s="1">
        <v>0.60673632958850543</v>
      </c>
      <c r="E47" s="2">
        <v>9</v>
      </c>
      <c r="F47" s="3">
        <v>1.6088220230253993E-2</v>
      </c>
      <c r="G47" s="1">
        <v>1.0323796608380627</v>
      </c>
      <c r="H47" s="1">
        <v>0.98775241649580325</v>
      </c>
      <c r="I47" s="1">
        <v>0.30350000000000005</v>
      </c>
      <c r="J47" s="1">
        <v>92.175023685283819</v>
      </c>
      <c r="K47" s="1">
        <v>9.5522750169038773E-2</v>
      </c>
      <c r="L47" s="2" t="s">
        <v>32</v>
      </c>
      <c r="M47" s="1" t="s">
        <v>33</v>
      </c>
      <c r="N47" s="1">
        <v>1.9054617427247964</v>
      </c>
      <c r="O47" s="4"/>
      <c r="P47" s="3">
        <v>-999</v>
      </c>
      <c r="Q47" s="5" t="s">
        <v>90</v>
      </c>
      <c r="R47" s="1" t="s">
        <v>95</v>
      </c>
      <c r="S47" s="1"/>
    </row>
    <row r="48" spans="1:19" x14ac:dyDescent="0.25">
      <c r="A48" s="2">
        <v>44</v>
      </c>
      <c r="B48" s="1" t="s">
        <v>105</v>
      </c>
      <c r="C48" s="1">
        <v>4.4874538993313208E-2</v>
      </c>
      <c r="D48" s="1">
        <v>0.60673632958850543</v>
      </c>
      <c r="E48" s="2">
        <v>4</v>
      </c>
      <c r="F48" s="3">
        <v>1.2458630698362083E-11</v>
      </c>
      <c r="G48" s="1">
        <v>1.9158692588955895</v>
      </c>
      <c r="H48" s="1">
        <v>0.9999672255654849</v>
      </c>
      <c r="I48" s="1">
        <v>0.30350000000000005</v>
      </c>
      <c r="J48" s="1">
        <v>36.784503805417245</v>
      </c>
      <c r="K48" s="1">
        <v>0.14733873905958919</v>
      </c>
      <c r="L48" s="2" t="s">
        <v>32</v>
      </c>
      <c r="M48" s="1" t="s">
        <v>33</v>
      </c>
      <c r="N48" s="1">
        <v>1.9054617427247964</v>
      </c>
      <c r="O48" s="4"/>
      <c r="P48" s="3">
        <v>1.5222607102874924E-11</v>
      </c>
      <c r="Q48" s="5" t="s">
        <v>45</v>
      </c>
      <c r="R48" s="1" t="s">
        <v>46</v>
      </c>
      <c r="S48" s="1"/>
    </row>
    <row r="49" spans="1:19" x14ac:dyDescent="0.25">
      <c r="A49" s="2">
        <v>45</v>
      </c>
      <c r="B49" s="1" t="s">
        <v>106</v>
      </c>
      <c r="C49" s="1">
        <v>4.4874538993313208E-2</v>
      </c>
      <c r="D49" s="1">
        <v>0.60673632958850543</v>
      </c>
      <c r="E49" s="2">
        <v>5</v>
      </c>
      <c r="F49" s="3">
        <v>2.2318697716752738E-11</v>
      </c>
      <c r="G49" s="1">
        <v>1.8216499868028841</v>
      </c>
      <c r="H49" s="1">
        <v>0.99775087866744061</v>
      </c>
      <c r="I49" s="1">
        <v>0.30350000000000005</v>
      </c>
      <c r="J49" s="1">
        <v>38.905389878456333</v>
      </c>
      <c r="K49" s="1">
        <v>0.1892403897402446</v>
      </c>
      <c r="L49" s="2" t="s">
        <v>32</v>
      </c>
      <c r="M49" s="1" t="s">
        <v>33</v>
      </c>
      <c r="N49" s="1">
        <v>1.9054617427247964</v>
      </c>
      <c r="O49" s="4"/>
      <c r="P49" s="3">
        <v>-999</v>
      </c>
      <c r="Q49" s="5" t="s">
        <v>90</v>
      </c>
      <c r="R49" s="1" t="s">
        <v>91</v>
      </c>
      <c r="S49" s="1"/>
    </row>
    <row r="50" spans="1:19" x14ac:dyDescent="0.25">
      <c r="A50" s="2">
        <v>46</v>
      </c>
      <c r="B50" s="1" t="s">
        <v>107</v>
      </c>
      <c r="C50" s="1">
        <v>4.4874538993313208E-2</v>
      </c>
      <c r="D50" s="1">
        <v>0.60673632958850543</v>
      </c>
      <c r="E50" s="2">
        <v>4</v>
      </c>
      <c r="F50" s="3">
        <v>1.1382957009114503E-11</v>
      </c>
      <c r="G50" s="1">
        <v>1.9010350613240476</v>
      </c>
      <c r="H50" s="1">
        <v>0.99995796461234876</v>
      </c>
      <c r="I50" s="1">
        <v>0.30350000000000005</v>
      </c>
      <c r="J50" s="1">
        <v>37.370152560863644</v>
      </c>
      <c r="K50" s="1">
        <v>0.18646677464774847</v>
      </c>
      <c r="L50" s="2" t="s">
        <v>32</v>
      </c>
      <c r="M50" s="1" t="s">
        <v>33</v>
      </c>
      <c r="N50" s="1">
        <v>1.9054617427247964</v>
      </c>
      <c r="O50" s="4"/>
      <c r="P50" s="3">
        <v>1.0435355531560185E-11</v>
      </c>
      <c r="Q50" s="5" t="s">
        <v>45</v>
      </c>
      <c r="R50" s="1" t="s">
        <v>46</v>
      </c>
      <c r="S50" s="1"/>
    </row>
    <row r="51" spans="1:19" x14ac:dyDescent="0.25">
      <c r="A51" s="2">
        <v>47</v>
      </c>
      <c r="B51" s="1" t="s">
        <v>108</v>
      </c>
      <c r="C51" s="1">
        <v>4.4874538993313208E-2</v>
      </c>
      <c r="D51" s="1">
        <v>0.60673632958850543</v>
      </c>
      <c r="E51" s="2">
        <v>4</v>
      </c>
      <c r="F51" s="3">
        <v>1.4387607081004776E-11</v>
      </c>
      <c r="G51" s="1">
        <v>1.888701607220342</v>
      </c>
      <c r="H51" s="1">
        <v>0.99998624895833177</v>
      </c>
      <c r="I51" s="1">
        <v>0.30350000000000005</v>
      </c>
      <c r="J51" s="1">
        <v>37.384287707388538</v>
      </c>
      <c r="K51" s="1">
        <v>0.24961828136425993</v>
      </c>
      <c r="L51" s="2" t="s">
        <v>32</v>
      </c>
      <c r="M51" s="1" t="s">
        <v>33</v>
      </c>
      <c r="N51" s="1">
        <v>1.9054617427247964</v>
      </c>
      <c r="O51" s="4"/>
      <c r="P51" s="3">
        <v>1.0340687307981089E-11</v>
      </c>
      <c r="Q51" s="5" t="s">
        <v>45</v>
      </c>
      <c r="R51" s="1" t="s">
        <v>46</v>
      </c>
      <c r="S51" s="1"/>
    </row>
    <row r="52" spans="1:19" x14ac:dyDescent="0.25">
      <c r="A52" s="2">
        <v>48</v>
      </c>
      <c r="B52" s="1" t="s">
        <v>109</v>
      </c>
      <c r="C52" s="1">
        <v>4.4874538993313208E-2</v>
      </c>
      <c r="D52" s="1">
        <v>0.60673632958850543</v>
      </c>
      <c r="E52" s="2">
        <v>4</v>
      </c>
      <c r="F52" s="3">
        <v>2.1030786488882243E-11</v>
      </c>
      <c r="G52" s="1">
        <v>1.920078207128957</v>
      </c>
      <c r="H52" s="1">
        <v>0.99997843995589042</v>
      </c>
      <c r="I52" s="1">
        <v>0.30350000000000005</v>
      </c>
      <c r="J52" s="1">
        <v>35.85818849718877</v>
      </c>
      <c r="K52" s="1">
        <v>0.19830281998772384</v>
      </c>
      <c r="L52" s="2" t="s">
        <v>32</v>
      </c>
      <c r="M52" s="1" t="s">
        <v>33</v>
      </c>
      <c r="N52" s="1">
        <v>1.9054617427247964</v>
      </c>
      <c r="O52" s="4"/>
      <c r="P52" s="3">
        <v>2.766034171042113E-11</v>
      </c>
      <c r="Q52" s="5" t="s">
        <v>45</v>
      </c>
      <c r="R52" s="1" t="s">
        <v>46</v>
      </c>
      <c r="S52" s="1"/>
    </row>
    <row r="53" spans="1:19" x14ac:dyDescent="0.25">
      <c r="A53" s="2">
        <v>49</v>
      </c>
      <c r="B53" s="1" t="s">
        <v>110</v>
      </c>
      <c r="C53" s="1">
        <v>4.4874538993313208E-2</v>
      </c>
      <c r="D53" s="1">
        <v>0.60673632958850543</v>
      </c>
      <c r="E53" s="2">
        <v>4</v>
      </c>
      <c r="F53" s="3">
        <v>3.6067186032465781E-11</v>
      </c>
      <c r="G53" s="1">
        <v>1.8607991338694219</v>
      </c>
      <c r="H53" s="1">
        <v>0.99997734193654075</v>
      </c>
      <c r="I53" s="1">
        <v>0.30350000000000005</v>
      </c>
      <c r="J53" s="1">
        <v>36.800389362142049</v>
      </c>
      <c r="K53" s="1">
        <v>0.60592717975259758</v>
      </c>
      <c r="L53" s="2" t="s">
        <v>32</v>
      </c>
      <c r="M53" s="1" t="s">
        <v>33</v>
      </c>
      <c r="N53" s="1">
        <v>1.9054617427247964</v>
      </c>
      <c r="O53" s="4"/>
      <c r="P53" s="3">
        <v>1.5067495788242886E-11</v>
      </c>
      <c r="Q53" s="5" t="s">
        <v>45</v>
      </c>
      <c r="R53" s="1" t="s">
        <v>46</v>
      </c>
      <c r="S53" s="1"/>
    </row>
    <row r="54" spans="1:19" x14ac:dyDescent="0.25">
      <c r="A54" s="2">
        <v>50</v>
      </c>
      <c r="B54" s="1" t="s">
        <v>111</v>
      </c>
      <c r="C54" s="1">
        <v>4.4874538993313208E-2</v>
      </c>
      <c r="D54" s="1">
        <v>0.60673632958850543</v>
      </c>
      <c r="E54" s="2">
        <v>5</v>
      </c>
      <c r="F54" s="3">
        <v>7.0625899864710117E-11</v>
      </c>
      <c r="G54" s="1">
        <v>1.7667924226890206</v>
      </c>
      <c r="H54" s="1">
        <v>0.99801763209488548</v>
      </c>
      <c r="I54" s="1">
        <v>0.30350000000000005</v>
      </c>
      <c r="J54" s="1">
        <v>38.971515761641335</v>
      </c>
      <c r="K54" s="1">
        <v>0.61627357601776545</v>
      </c>
      <c r="L54" s="2" t="s">
        <v>32</v>
      </c>
      <c r="M54" s="1" t="s">
        <v>33</v>
      </c>
      <c r="N54" s="1">
        <v>1.9054617427247964</v>
      </c>
      <c r="O54" s="4"/>
      <c r="P54" s="3">
        <v>-999</v>
      </c>
      <c r="Q54" s="5" t="s">
        <v>90</v>
      </c>
      <c r="R54" s="1" t="s">
        <v>91</v>
      </c>
      <c r="S54" s="1"/>
    </row>
    <row r="55" spans="1:19" x14ac:dyDescent="0.25">
      <c r="A55" s="2">
        <v>51</v>
      </c>
      <c r="B55" s="1" t="s">
        <v>112</v>
      </c>
      <c r="C55" s="1">
        <v>4.4874538993313208E-2</v>
      </c>
      <c r="D55" s="1">
        <v>0.60673632958850543</v>
      </c>
      <c r="E55" s="2">
        <v>7</v>
      </c>
      <c r="F55" s="3">
        <v>1.0832963100814203E-2</v>
      </c>
      <c r="G55" s="1">
        <v>1.0424670499363928</v>
      </c>
      <c r="H55" s="1">
        <v>0.99108555542461552</v>
      </c>
      <c r="I55" s="1">
        <v>0.30350000000000005</v>
      </c>
      <c r="J55" s="1">
        <v>80.134228983469214</v>
      </c>
      <c r="K55" s="1">
        <v>7.9142907410860067E-2</v>
      </c>
      <c r="L55" s="2" t="s">
        <v>32</v>
      </c>
      <c r="M55" s="1" t="s">
        <v>33</v>
      </c>
      <c r="N55" s="1">
        <v>1.9054617427247964</v>
      </c>
      <c r="O55" s="4"/>
      <c r="P55" s="3">
        <v>-999</v>
      </c>
      <c r="Q55" s="5" t="s">
        <v>90</v>
      </c>
      <c r="R55" s="1" t="s">
        <v>95</v>
      </c>
      <c r="S55" s="1"/>
    </row>
    <row r="56" spans="1:19" x14ac:dyDescent="0.25">
      <c r="A56" s="2">
        <v>52</v>
      </c>
      <c r="B56" s="1" t="s">
        <v>113</v>
      </c>
      <c r="C56" s="1">
        <v>4.4874538993313208E-2</v>
      </c>
      <c r="D56" s="1">
        <v>0.60673632958850543</v>
      </c>
      <c r="E56" s="2">
        <v>3</v>
      </c>
      <c r="F56" s="3">
        <v>4.8394709612924269E-11</v>
      </c>
      <c r="G56" s="1">
        <v>1.7414777483029453</v>
      </c>
      <c r="H56" s="1">
        <v>0.99546363689113182</v>
      </c>
      <c r="I56" s="1">
        <v>0.30350000000000005</v>
      </c>
      <c r="J56" s="1">
        <v>40.666798115681772</v>
      </c>
      <c r="K56" s="1">
        <v>0.14256077861833552</v>
      </c>
      <c r="L56" s="2" t="s">
        <v>32</v>
      </c>
      <c r="M56" s="1" t="s">
        <v>33</v>
      </c>
      <c r="N56" s="1">
        <v>1.9054617427247964</v>
      </c>
      <c r="O56" s="4"/>
      <c r="P56" s="3">
        <v>-999</v>
      </c>
      <c r="Q56" s="5" t="s">
        <v>90</v>
      </c>
      <c r="R56" s="1" t="s">
        <v>91</v>
      </c>
      <c r="S56" s="1"/>
    </row>
    <row r="57" spans="1:19" x14ac:dyDescent="0.25">
      <c r="A57" s="2">
        <v>53</v>
      </c>
      <c r="B57" s="1" t="s">
        <v>114</v>
      </c>
      <c r="C57" s="1">
        <v>4.4874538993313208E-2</v>
      </c>
      <c r="D57" s="1">
        <v>0.60673632958850543</v>
      </c>
      <c r="E57" s="2">
        <v>4</v>
      </c>
      <c r="F57" s="3">
        <v>1.9436504230521411E-11</v>
      </c>
      <c r="G57" s="1">
        <v>1.876004323923345</v>
      </c>
      <c r="H57" s="1">
        <v>0.99990654733171924</v>
      </c>
      <c r="I57" s="1">
        <v>0.30350000000000005</v>
      </c>
      <c r="J57" s="1">
        <v>37.30702142743619</v>
      </c>
      <c r="K57" s="1">
        <v>0.18994508572694022</v>
      </c>
      <c r="L57" s="2" t="s">
        <v>32</v>
      </c>
      <c r="M57" s="1" t="s">
        <v>33</v>
      </c>
      <c r="N57" s="1">
        <v>1.9054617427247964</v>
      </c>
      <c r="O57" s="4"/>
      <c r="P57" s="3">
        <v>1.0868859685050019E-11</v>
      </c>
      <c r="Q57" s="5" t="s">
        <v>45</v>
      </c>
      <c r="R57" s="1" t="s">
        <v>46</v>
      </c>
      <c r="S57" s="1"/>
    </row>
    <row r="58" spans="1:19" x14ac:dyDescent="0.25">
      <c r="A58" s="2">
        <v>54</v>
      </c>
      <c r="B58" s="1" t="s">
        <v>115</v>
      </c>
      <c r="C58" s="1">
        <v>4.4874538993313208E-2</v>
      </c>
      <c r="D58" s="1">
        <v>0.60673632958850543</v>
      </c>
      <c r="E58" s="2">
        <v>5</v>
      </c>
      <c r="F58" s="3">
        <v>2.3673550125399765E-11</v>
      </c>
      <c r="G58" s="1">
        <v>1.878039565179118</v>
      </c>
      <c r="H58" s="1">
        <v>0.99998442755794681</v>
      </c>
      <c r="I58" s="1">
        <v>0.30350000000000005</v>
      </c>
      <c r="J58" s="1">
        <v>36.929924560435033</v>
      </c>
      <c r="K58" s="1">
        <v>0.17225103488956023</v>
      </c>
      <c r="L58" s="2" t="s">
        <v>32</v>
      </c>
      <c r="M58" s="1" t="s">
        <v>33</v>
      </c>
      <c r="N58" s="1">
        <v>1.9054617427247964</v>
      </c>
      <c r="O58" s="4"/>
      <c r="P58" s="3">
        <v>1.3860254122282057E-11</v>
      </c>
      <c r="Q58" s="5" t="s">
        <v>45</v>
      </c>
      <c r="R58" s="1" t="s">
        <v>46</v>
      </c>
      <c r="S58" s="1"/>
    </row>
    <row r="59" spans="1:19" x14ac:dyDescent="0.25">
      <c r="A59" s="2">
        <v>55</v>
      </c>
      <c r="B59" s="1" t="s">
        <v>116</v>
      </c>
      <c r="C59" s="1">
        <v>4.4874538993313208E-2</v>
      </c>
      <c r="D59" s="1">
        <v>0.60673632958850543</v>
      </c>
      <c r="E59" s="2">
        <v>4</v>
      </c>
      <c r="F59" s="3">
        <v>1.031829227909304E-10</v>
      </c>
      <c r="G59" s="1">
        <v>1.9063889243239229</v>
      </c>
      <c r="H59" s="1">
        <v>0.99995021429623032</v>
      </c>
      <c r="I59" s="1">
        <v>0.30350000000000005</v>
      </c>
      <c r="J59" s="1">
        <v>33.790728290523077</v>
      </c>
      <c r="K59" s="1">
        <v>0.30088471345653411</v>
      </c>
      <c r="L59" s="2" t="s">
        <v>32</v>
      </c>
      <c r="M59" s="1" t="s">
        <v>33</v>
      </c>
      <c r="N59" s="1">
        <v>1.9054617427247964</v>
      </c>
      <c r="O59" s="4"/>
      <c r="P59" s="3">
        <v>1.0489309059279712E-10</v>
      </c>
      <c r="Q59" s="5" t="s">
        <v>45</v>
      </c>
      <c r="R59" s="1" t="s">
        <v>46</v>
      </c>
      <c r="S59" s="1"/>
    </row>
    <row r="60" spans="1:19" x14ac:dyDescent="0.25">
      <c r="A60" s="2">
        <v>56</v>
      </c>
      <c r="B60" s="1" t="s">
        <v>117</v>
      </c>
      <c r="C60" s="1">
        <v>4.4874538993313208E-2</v>
      </c>
      <c r="D60" s="1">
        <v>0.60673632958850543</v>
      </c>
      <c r="E60" s="2">
        <v>4</v>
      </c>
      <c r="F60" s="3">
        <v>5.3858129482909277E-11</v>
      </c>
      <c r="G60" s="1">
        <v>1.9099600543987156</v>
      </c>
      <c r="H60" s="1">
        <v>0.99996854709707017</v>
      </c>
      <c r="I60" s="1">
        <v>0.30350000000000005</v>
      </c>
      <c r="J60" s="1">
        <v>34.697739563283214</v>
      </c>
      <c r="K60" s="1">
        <v>0.27967160985482042</v>
      </c>
      <c r="L60" s="2" t="s">
        <v>32</v>
      </c>
      <c r="M60" s="1" t="s">
        <v>33</v>
      </c>
      <c r="N60" s="1">
        <v>1.9054617427247964</v>
      </c>
      <c r="O60" s="4"/>
      <c r="P60" s="3">
        <v>5.8449865148993344E-11</v>
      </c>
      <c r="Q60" s="5" t="s">
        <v>45</v>
      </c>
      <c r="R60" s="1" t="s">
        <v>46</v>
      </c>
      <c r="S60" s="1"/>
    </row>
    <row r="61" spans="1:19" x14ac:dyDescent="0.25">
      <c r="A61" s="2">
        <v>57</v>
      </c>
      <c r="B61" s="1" t="s">
        <v>118</v>
      </c>
      <c r="C61" s="1">
        <v>4.4874538993313208E-2</v>
      </c>
      <c r="D61" s="1">
        <v>0.60673632958850543</v>
      </c>
      <c r="E61" s="2">
        <v>4</v>
      </c>
      <c r="F61" s="3">
        <v>2.1614710626856544E-11</v>
      </c>
      <c r="G61" s="1">
        <v>1.8590226517259154</v>
      </c>
      <c r="H61" s="1">
        <v>0.999977410894064</v>
      </c>
      <c r="I61" s="1">
        <v>0.30350000000000005</v>
      </c>
      <c r="J61" s="1">
        <v>37.682831457183106</v>
      </c>
      <c r="K61" s="1">
        <v>0.19485199549513188</v>
      </c>
      <c r="L61" s="2" t="s">
        <v>32</v>
      </c>
      <c r="M61" s="1" t="s">
        <v>33</v>
      </c>
      <c r="N61" s="1">
        <v>1.9054617427247964</v>
      </c>
      <c r="O61" s="4"/>
      <c r="P61" s="3">
        <v>8.5301582073250941E-12</v>
      </c>
      <c r="Q61" s="5" t="s">
        <v>45</v>
      </c>
      <c r="R61" s="1" t="s">
        <v>46</v>
      </c>
      <c r="S61" s="1"/>
    </row>
    <row r="62" spans="1:19" x14ac:dyDescent="0.25">
      <c r="A62" s="2">
        <v>58</v>
      </c>
      <c r="B62" s="1" t="s">
        <v>119</v>
      </c>
      <c r="C62" s="1">
        <v>4.4874538993313208E-2</v>
      </c>
      <c r="D62" s="1">
        <v>0.60673632958850543</v>
      </c>
      <c r="E62" s="2">
        <v>9</v>
      </c>
      <c r="F62" s="3">
        <v>1.4534645460431744E-2</v>
      </c>
      <c r="G62" s="1">
        <v>1.0354152739338269</v>
      </c>
      <c r="H62" s="1">
        <v>0.93647240359214257</v>
      </c>
      <c r="I62" s="1">
        <v>0.30350000000000005</v>
      </c>
      <c r="J62" s="1">
        <v>87.31670819112513</v>
      </c>
      <c r="K62" s="1">
        <v>0.15075403109192848</v>
      </c>
      <c r="L62" s="2" t="s">
        <v>32</v>
      </c>
      <c r="M62" s="1" t="s">
        <v>33</v>
      </c>
      <c r="N62" s="1">
        <v>1.9054617427247964</v>
      </c>
      <c r="O62" s="4"/>
      <c r="P62" s="3">
        <v>-999</v>
      </c>
      <c r="Q62" s="5" t="s">
        <v>90</v>
      </c>
      <c r="R62" s="1" t="s">
        <v>95</v>
      </c>
      <c r="S62" s="1"/>
    </row>
    <row r="63" spans="1:19" x14ac:dyDescent="0.25">
      <c r="A63" s="2">
        <v>59</v>
      </c>
      <c r="B63" s="1" t="s">
        <v>120</v>
      </c>
      <c r="C63" s="1">
        <v>4.4874538993313208E-2</v>
      </c>
      <c r="D63" s="1">
        <v>0.60673632958850543</v>
      </c>
      <c r="E63" s="2">
        <v>4</v>
      </c>
      <c r="F63" s="3">
        <v>4.1938287913851013E-11</v>
      </c>
      <c r="G63" s="1">
        <v>1.8697580536103664</v>
      </c>
      <c r="H63" s="1">
        <v>0.99997454769137262</v>
      </c>
      <c r="I63" s="1">
        <v>0.30350000000000005</v>
      </c>
      <c r="J63" s="1">
        <v>36.276958010793912</v>
      </c>
      <c r="K63" s="1">
        <v>0.17628494301373834</v>
      </c>
      <c r="L63" s="2" t="s">
        <v>32</v>
      </c>
      <c r="M63" s="1" t="s">
        <v>33</v>
      </c>
      <c r="N63" s="1">
        <v>1.9054617427247964</v>
      </c>
      <c r="O63" s="4"/>
      <c r="P63" s="3">
        <v>2.1115529644225229E-11</v>
      </c>
      <c r="Q63" s="5" t="s">
        <v>45</v>
      </c>
      <c r="R63" s="1" t="s">
        <v>46</v>
      </c>
      <c r="S63" s="1"/>
    </row>
    <row r="64" spans="1:19" x14ac:dyDescent="0.25">
      <c r="A64" s="2">
        <v>60</v>
      </c>
      <c r="B64" s="1" t="s">
        <v>121</v>
      </c>
      <c r="C64" s="1">
        <v>4.4874538993313208E-2</v>
      </c>
      <c r="D64" s="1">
        <v>0.60673632958850543</v>
      </c>
      <c r="E64" s="2">
        <v>4</v>
      </c>
      <c r="F64" s="3">
        <v>3.4534223276352316E-11</v>
      </c>
      <c r="G64" s="1">
        <v>1.8748752970124403</v>
      </c>
      <c r="H64" s="1">
        <v>0.99999230195580058</v>
      </c>
      <c r="I64" s="1">
        <v>0.30350000000000005</v>
      </c>
      <c r="J64" s="1">
        <v>36.428259702708743</v>
      </c>
      <c r="K64" s="1">
        <v>0.1804651626115189</v>
      </c>
      <c r="L64" s="2" t="s">
        <v>32</v>
      </c>
      <c r="M64" s="1" t="s">
        <v>33</v>
      </c>
      <c r="N64" s="1">
        <v>1.9054617427247964</v>
      </c>
      <c r="O64" s="4"/>
      <c r="P64" s="3">
        <v>1.9153029179099641E-11</v>
      </c>
      <c r="Q64" s="5" t="s">
        <v>45</v>
      </c>
      <c r="R64" s="1" t="s">
        <v>46</v>
      </c>
      <c r="S64" s="1"/>
    </row>
    <row r="65" spans="1:19" x14ac:dyDescent="0.25">
      <c r="A65" s="2">
        <v>61</v>
      </c>
      <c r="B65" s="1" t="s">
        <v>122</v>
      </c>
      <c r="C65" s="1">
        <v>4.4874538993313208E-2</v>
      </c>
      <c r="D65" s="1">
        <v>0.60673632958850543</v>
      </c>
      <c r="E65" s="2">
        <v>12</v>
      </c>
      <c r="F65" s="3">
        <v>1.8838764919821144E-2</v>
      </c>
      <c r="G65" s="1">
        <v>1.0307965780004449</v>
      </c>
      <c r="H65" s="1">
        <v>0.9775011915650641</v>
      </c>
      <c r="I65" s="1">
        <v>0.30350000000000005</v>
      </c>
      <c r="J65" s="1">
        <v>91.635101291698135</v>
      </c>
      <c r="K65" s="1">
        <v>8.7164558395743372E-2</v>
      </c>
      <c r="L65" s="2" t="s">
        <v>32</v>
      </c>
      <c r="M65" s="1" t="s">
        <v>33</v>
      </c>
      <c r="N65" s="1">
        <v>1.9054617427247964</v>
      </c>
      <c r="O65" s="4"/>
      <c r="P65" s="3">
        <v>-999</v>
      </c>
      <c r="Q65" s="5" t="s">
        <v>90</v>
      </c>
      <c r="R65" s="1" t="s">
        <v>95</v>
      </c>
      <c r="S65" s="1"/>
    </row>
    <row r="66" spans="1:19" x14ac:dyDescent="0.25">
      <c r="A66" s="2">
        <v>62</v>
      </c>
      <c r="B66" s="1" t="s">
        <v>123</v>
      </c>
      <c r="C66" s="1">
        <v>4.4874538993313208E-2</v>
      </c>
      <c r="D66" s="1">
        <v>0.60673632958850543</v>
      </c>
      <c r="E66" s="2">
        <v>13</v>
      </c>
      <c r="F66" s="3">
        <v>2.01700796804943E-2</v>
      </c>
      <c r="G66" s="1">
        <v>1.0282108921350841</v>
      </c>
      <c r="H66" s="1">
        <v>0.96774687923865188</v>
      </c>
      <c r="I66" s="1">
        <v>0.30350000000000005</v>
      </c>
      <c r="J66" s="1">
        <v>97.453366582773995</v>
      </c>
      <c r="K66" s="1">
        <v>8.5539402589201924E-2</v>
      </c>
      <c r="L66" s="2" t="s">
        <v>32</v>
      </c>
      <c r="M66" s="1" t="s">
        <v>33</v>
      </c>
      <c r="N66" s="1">
        <v>1.9054617427247964</v>
      </c>
      <c r="O66" s="4"/>
      <c r="P66" s="3">
        <v>-999</v>
      </c>
      <c r="Q66" s="5" t="s">
        <v>90</v>
      </c>
      <c r="R66" s="1" t="s">
        <v>95</v>
      </c>
      <c r="S66" s="1"/>
    </row>
    <row r="67" spans="1:19" x14ac:dyDescent="0.25">
      <c r="A67" s="2">
        <v>63</v>
      </c>
      <c r="B67" s="1" t="s">
        <v>124</v>
      </c>
      <c r="C67" s="1">
        <v>4.4874538993313208E-2</v>
      </c>
      <c r="D67" s="1">
        <v>0.60673632958850543</v>
      </c>
      <c r="E67" s="2">
        <v>12</v>
      </c>
      <c r="F67" s="3">
        <v>1.3119460233024679E-2</v>
      </c>
      <c r="G67" s="1">
        <v>1.0415981014317743</v>
      </c>
      <c r="H67" s="1">
        <v>0.9375581764674189</v>
      </c>
      <c r="I67" s="1">
        <v>0.30350000000000005</v>
      </c>
      <c r="J67" s="1">
        <v>77.07507819165977</v>
      </c>
      <c r="K67" s="1">
        <v>8.6353352442383763E-2</v>
      </c>
      <c r="L67" s="2" t="s">
        <v>32</v>
      </c>
      <c r="M67" s="1" t="s">
        <v>33</v>
      </c>
      <c r="N67" s="1">
        <v>1.9054617427247964</v>
      </c>
      <c r="O67" s="4"/>
      <c r="P67" s="3">
        <v>-999</v>
      </c>
      <c r="Q67" s="5" t="s">
        <v>90</v>
      </c>
      <c r="R67" s="1" t="s">
        <v>95</v>
      </c>
      <c r="S67" s="1"/>
    </row>
    <row r="68" spans="1:19" x14ac:dyDescent="0.25">
      <c r="A68" s="2">
        <v>64</v>
      </c>
      <c r="B68" s="1" t="s">
        <v>125</v>
      </c>
      <c r="C68" s="1">
        <v>4.4874538993313208E-2</v>
      </c>
      <c r="D68" s="1">
        <v>0.60673632958850543</v>
      </c>
      <c r="E68" s="2">
        <v>9</v>
      </c>
      <c r="F68" s="3">
        <v>1.1188694397721915E-2</v>
      </c>
      <c r="G68" s="1">
        <v>1.0445496631122768</v>
      </c>
      <c r="H68" s="1">
        <v>0.99677073424986706</v>
      </c>
      <c r="I68" s="1">
        <v>0.30350000000000005</v>
      </c>
      <c r="J68" s="1">
        <v>75.723610102337545</v>
      </c>
      <c r="K68" s="1">
        <v>-2.9513758979737757E-2</v>
      </c>
      <c r="L68" s="2" t="s">
        <v>32</v>
      </c>
      <c r="M68" s="1" t="s">
        <v>33</v>
      </c>
      <c r="N68" s="1">
        <v>1.9054617427247964</v>
      </c>
      <c r="O68" s="4"/>
      <c r="P68" s="3">
        <v>-999</v>
      </c>
      <c r="Q68" s="5" t="s">
        <v>90</v>
      </c>
      <c r="R68" s="1" t="s">
        <v>95</v>
      </c>
      <c r="S68" s="1"/>
    </row>
    <row r="69" spans="1:19" x14ac:dyDescent="0.25">
      <c r="A69" s="2">
        <v>65</v>
      </c>
      <c r="B69" s="1" t="s">
        <v>126</v>
      </c>
      <c r="C69" s="1">
        <v>4.4874538993313208E-2</v>
      </c>
      <c r="D69" s="1">
        <v>0.60673632958850543</v>
      </c>
      <c r="E69" s="2">
        <v>4</v>
      </c>
      <c r="F69" s="3">
        <v>2.8772432961377674E-11</v>
      </c>
      <c r="G69" s="1">
        <v>1.9105553357168514</v>
      </c>
      <c r="H69" s="1">
        <v>0.99996229283668769</v>
      </c>
      <c r="I69" s="1">
        <v>0.30350000000000005</v>
      </c>
      <c r="J69" s="1">
        <v>35.649436721931671</v>
      </c>
      <c r="K69" s="1">
        <v>0.1363701572493366</v>
      </c>
      <c r="L69" s="2" t="s">
        <v>32</v>
      </c>
      <c r="M69" s="1" t="s">
        <v>33</v>
      </c>
      <c r="N69" s="1">
        <v>1.9054617427247964</v>
      </c>
      <c r="O69" s="4"/>
      <c r="P69" s="3">
        <v>3.164521763582507E-11</v>
      </c>
      <c r="Q69" s="5" t="s">
        <v>45</v>
      </c>
      <c r="R69" s="1" t="s">
        <v>46</v>
      </c>
      <c r="S69" s="1"/>
    </row>
    <row r="70" spans="1:19" x14ac:dyDescent="0.25">
      <c r="A70" s="2">
        <v>66</v>
      </c>
      <c r="B70" s="1" t="s">
        <v>127</v>
      </c>
      <c r="C70" s="1">
        <v>4.4874538993313208E-2</v>
      </c>
      <c r="D70" s="1">
        <v>0.60673632958850543</v>
      </c>
      <c r="E70" s="2">
        <v>4</v>
      </c>
      <c r="F70" s="3">
        <v>2.5963510515557239E-11</v>
      </c>
      <c r="G70" s="1">
        <v>1.8901634153755011</v>
      </c>
      <c r="H70" s="1">
        <v>0.9999897036972788</v>
      </c>
      <c r="I70" s="1">
        <v>0.30350000000000005</v>
      </c>
      <c r="J70" s="1">
        <v>36.411641374301645</v>
      </c>
      <c r="K70" s="1">
        <v>0.15278292167479338</v>
      </c>
      <c r="L70" s="2" t="s">
        <v>32</v>
      </c>
      <c r="M70" s="1" t="s">
        <v>33</v>
      </c>
      <c r="N70" s="1">
        <v>1.9054617427247964</v>
      </c>
      <c r="O70" s="4"/>
      <c r="P70" s="3">
        <v>1.9359342626009557E-11</v>
      </c>
      <c r="Q70" s="5" t="s">
        <v>45</v>
      </c>
      <c r="R70" s="1" t="s">
        <v>46</v>
      </c>
      <c r="S70" s="1"/>
    </row>
    <row r="71" spans="1:19" x14ac:dyDescent="0.25">
      <c r="A71" s="2">
        <v>67</v>
      </c>
      <c r="B71" s="1" t="s">
        <v>128</v>
      </c>
      <c r="C71" s="1">
        <v>4.4874538993313208E-2</v>
      </c>
      <c r="D71" s="1">
        <v>0.60673632958850543</v>
      </c>
      <c r="E71" s="2">
        <v>10</v>
      </c>
      <c r="F71" s="3">
        <v>1.4773939231811731E-2</v>
      </c>
      <c r="G71" s="1">
        <v>1.0363495139993768</v>
      </c>
      <c r="H71" s="1">
        <v>0.99448396785993054</v>
      </c>
      <c r="I71" s="1">
        <v>0.30350000000000005</v>
      </c>
      <c r="J71" s="1">
        <v>84.65377186578047</v>
      </c>
      <c r="K71" s="1">
        <v>0.21526015073060989</v>
      </c>
      <c r="L71" s="2" t="s">
        <v>32</v>
      </c>
      <c r="M71" s="1" t="s">
        <v>33</v>
      </c>
      <c r="N71" s="1">
        <v>1.9054617427247964</v>
      </c>
      <c r="O71" s="4"/>
      <c r="P71" s="3">
        <v>-999</v>
      </c>
      <c r="Q71" s="5" t="s">
        <v>90</v>
      </c>
      <c r="R71" s="1" t="s">
        <v>95</v>
      </c>
      <c r="S71" s="1"/>
    </row>
    <row r="72" spans="1:19" x14ac:dyDescent="0.25">
      <c r="A72" s="2">
        <v>68</v>
      </c>
      <c r="B72" s="1" t="s">
        <v>129</v>
      </c>
      <c r="C72" s="1">
        <v>4.4874538993313208E-2</v>
      </c>
      <c r="D72" s="1">
        <v>0.60673632958850543</v>
      </c>
      <c r="E72" s="2">
        <v>11</v>
      </c>
      <c r="F72" s="3">
        <v>1.9389376799811259E-2</v>
      </c>
      <c r="G72" s="1">
        <v>1.0284733108949529</v>
      </c>
      <c r="H72" s="1">
        <v>0.97932454461142815</v>
      </c>
      <c r="I72" s="1">
        <v>0.30350000000000005</v>
      </c>
      <c r="J72" s="1">
        <v>97.973614677542599</v>
      </c>
      <c r="K72" s="1">
        <v>0.20335383832454682</v>
      </c>
      <c r="L72" s="2" t="s">
        <v>32</v>
      </c>
      <c r="M72" s="1" t="s">
        <v>33</v>
      </c>
      <c r="N72" s="1">
        <v>1.9054617427247964</v>
      </c>
      <c r="O72" s="4"/>
      <c r="P72" s="3">
        <v>-999</v>
      </c>
      <c r="Q72" s="5" t="s">
        <v>90</v>
      </c>
      <c r="R72" s="1" t="s">
        <v>95</v>
      </c>
      <c r="S72" s="1"/>
    </row>
    <row r="73" spans="1:19" x14ac:dyDescent="0.25">
      <c r="A73" s="2">
        <v>69</v>
      </c>
      <c r="B73" s="1" t="s">
        <v>130</v>
      </c>
      <c r="C73" s="1">
        <v>4.4874538993313208E-2</v>
      </c>
      <c r="D73" s="1">
        <v>0.60673632958850543</v>
      </c>
      <c r="E73" s="2">
        <v>19</v>
      </c>
      <c r="F73" s="3">
        <v>2.9883407110356822E-2</v>
      </c>
      <c r="G73" s="1">
        <v>1.0173568863760287</v>
      </c>
      <c r="H73" s="1">
        <v>0.93475743751209117</v>
      </c>
      <c r="I73" s="1">
        <v>0.30350000000000005</v>
      </c>
      <c r="J73" s="1">
        <v>134.70952069255847</v>
      </c>
      <c r="K73" s="1">
        <v>8.9276815429329873E-2</v>
      </c>
      <c r="L73" s="2" t="s">
        <v>32</v>
      </c>
      <c r="M73" s="1" t="s">
        <v>33</v>
      </c>
      <c r="N73" s="1">
        <v>1.9054617427247964</v>
      </c>
      <c r="O73" s="4"/>
      <c r="P73" s="3">
        <v>-999</v>
      </c>
      <c r="Q73" s="5" t="s">
        <v>90</v>
      </c>
      <c r="R73" s="1" t="s">
        <v>95</v>
      </c>
      <c r="S73" s="1"/>
    </row>
    <row r="74" spans="1:19" x14ac:dyDescent="0.25">
      <c r="A74" s="2">
        <v>70</v>
      </c>
      <c r="B74" s="1" t="s">
        <v>131</v>
      </c>
      <c r="C74" s="1">
        <v>4.4874538993313208E-2</v>
      </c>
      <c r="D74" s="1">
        <v>0.60673632958850543</v>
      </c>
      <c r="E74" s="2">
        <v>4</v>
      </c>
      <c r="F74" s="3">
        <v>1.9777363745791774E-11</v>
      </c>
      <c r="G74" s="1">
        <v>1.8919412747160953</v>
      </c>
      <c r="H74" s="1">
        <v>0.9999337321880587</v>
      </c>
      <c r="I74" s="1">
        <v>0.30350000000000005</v>
      </c>
      <c r="J74" s="1">
        <v>36.78479169549319</v>
      </c>
      <c r="K74" s="1">
        <v>0.12687662366818533</v>
      </c>
      <c r="L74" s="2" t="s">
        <v>32</v>
      </c>
      <c r="M74" s="1" t="s">
        <v>33</v>
      </c>
      <c r="N74" s="1">
        <v>1.9054617427247964</v>
      </c>
      <c r="O74" s="4"/>
      <c r="P74" s="3">
        <v>1.5219781900836661E-11</v>
      </c>
      <c r="Q74" s="5" t="s">
        <v>45</v>
      </c>
      <c r="R74" s="1" t="s">
        <v>46</v>
      </c>
      <c r="S74" s="1"/>
    </row>
    <row r="75" spans="1:19" x14ac:dyDescent="0.25">
      <c r="A75" s="2">
        <v>71</v>
      </c>
      <c r="B75" s="1" t="s">
        <v>132</v>
      </c>
      <c r="C75" s="1">
        <v>4.4874538993313208E-2</v>
      </c>
      <c r="D75" s="1">
        <v>0.60673632958850543</v>
      </c>
      <c r="E75" s="2">
        <v>4</v>
      </c>
      <c r="F75" s="3">
        <v>3.4327260289094151E-11</v>
      </c>
      <c r="G75" s="1">
        <v>1.8950061645465122</v>
      </c>
      <c r="H75" s="1">
        <v>0.99998250624701257</v>
      </c>
      <c r="I75" s="1">
        <v>0.30350000000000005</v>
      </c>
      <c r="J75" s="1">
        <v>35.829030238018795</v>
      </c>
      <c r="K75" s="1">
        <v>0.16165313899704908</v>
      </c>
      <c r="L75" s="2" t="s">
        <v>32</v>
      </c>
      <c r="M75" s="1" t="s">
        <v>33</v>
      </c>
      <c r="N75" s="1">
        <v>1.9054617427247964</v>
      </c>
      <c r="O75" s="4"/>
      <c r="P75" s="3">
        <v>2.8185247991795546E-11</v>
      </c>
      <c r="Q75" s="5" t="s">
        <v>45</v>
      </c>
      <c r="R75" s="1" t="s">
        <v>46</v>
      </c>
      <c r="S75" s="1"/>
    </row>
    <row r="76" spans="1:19" x14ac:dyDescent="0.25">
      <c r="A76" s="2">
        <v>72</v>
      </c>
      <c r="B76" s="1" t="s">
        <v>133</v>
      </c>
      <c r="C76" s="1">
        <v>4.4874538993313208E-2</v>
      </c>
      <c r="D76" s="1">
        <v>0.60673632958850543</v>
      </c>
      <c r="E76" s="2">
        <v>4</v>
      </c>
      <c r="F76" s="3">
        <v>1.1881890396558078E-11</v>
      </c>
      <c r="G76" s="1">
        <v>1.9252049006554044</v>
      </c>
      <c r="H76" s="1">
        <v>0.99988266003937187</v>
      </c>
      <c r="I76" s="1">
        <v>0.30350000000000005</v>
      </c>
      <c r="J76" s="1">
        <v>36.583887875610671</v>
      </c>
      <c r="K76" s="1">
        <v>0.15181355509112182</v>
      </c>
      <c r="L76" s="2" t="s">
        <v>32</v>
      </c>
      <c r="M76" s="1" t="s">
        <v>33</v>
      </c>
      <c r="N76" s="1">
        <v>1.9054617427247964</v>
      </c>
      <c r="O76" s="4"/>
      <c r="P76" s="3">
        <v>1.732453335650212E-11</v>
      </c>
      <c r="Q76" s="5" t="s">
        <v>45</v>
      </c>
      <c r="R76" s="1" t="s">
        <v>46</v>
      </c>
      <c r="S76" s="1"/>
    </row>
    <row r="77" spans="1:19" x14ac:dyDescent="0.25">
      <c r="A77" s="2">
        <v>73</v>
      </c>
      <c r="B77" s="1" t="s">
        <v>134</v>
      </c>
      <c r="C77" s="1">
        <v>4.9090787615260312E-2</v>
      </c>
      <c r="D77" s="1">
        <v>0.61659500186148219</v>
      </c>
      <c r="E77" s="2">
        <v>4</v>
      </c>
      <c r="F77" s="3">
        <v>1.7695195405400229E-9</v>
      </c>
      <c r="G77" s="1">
        <v>1.8822692015392326</v>
      </c>
      <c r="H77" s="1">
        <v>0.99964840642595854</v>
      </c>
      <c r="I77" s="1">
        <v>0.30850000000000005</v>
      </c>
      <c r="J77" s="1">
        <v>30.003450246806231</v>
      </c>
      <c r="K77" s="1">
        <v>0.15576083424898504</v>
      </c>
      <c r="L77" s="2" t="s">
        <v>135</v>
      </c>
      <c r="M77" s="1" t="s">
        <v>33</v>
      </c>
      <c r="N77" s="1">
        <v>1.8818072475400831</v>
      </c>
      <c r="O77" s="4"/>
      <c r="P77" s="3">
        <v>1.7825992173032378E-9</v>
      </c>
      <c r="Q77" s="5" t="s">
        <v>34</v>
      </c>
      <c r="R77" s="1" t="s">
        <v>35</v>
      </c>
      <c r="S77" s="1"/>
    </row>
    <row r="78" spans="1:19" x14ac:dyDescent="0.25">
      <c r="A78" s="2">
        <v>74</v>
      </c>
      <c r="B78" s="1" t="s">
        <v>136</v>
      </c>
      <c r="C78" s="1">
        <v>4.9090787615260312E-2</v>
      </c>
      <c r="D78" s="1">
        <v>0.61659500186148219</v>
      </c>
      <c r="E78" s="2">
        <v>4</v>
      </c>
      <c r="F78" s="3">
        <v>8.8524281546498414E-10</v>
      </c>
      <c r="G78" s="1">
        <v>1.9136005045908633</v>
      </c>
      <c r="H78" s="1">
        <v>0.99976179908014839</v>
      </c>
      <c r="I78" s="1">
        <v>0.30850000000000005</v>
      </c>
      <c r="J78" s="1">
        <v>30.307447437557695</v>
      </c>
      <c r="K78" s="1">
        <v>0.15861832812920754</v>
      </c>
      <c r="L78" s="2" t="s">
        <v>135</v>
      </c>
      <c r="M78" s="1" t="s">
        <v>33</v>
      </c>
      <c r="N78" s="1">
        <v>1.8818072475400831</v>
      </c>
      <c r="O78" s="4"/>
      <c r="P78" s="3">
        <v>1.4709016707005384E-9</v>
      </c>
      <c r="Q78" s="5" t="s">
        <v>34</v>
      </c>
      <c r="R78" s="1" t="s">
        <v>35</v>
      </c>
      <c r="S78" s="1"/>
    </row>
    <row r="79" spans="1:19" x14ac:dyDescent="0.25">
      <c r="A79" s="2">
        <v>75</v>
      </c>
      <c r="B79" s="1" t="s">
        <v>137</v>
      </c>
      <c r="C79" s="1">
        <v>4.9090787615260312E-2</v>
      </c>
      <c r="D79" s="1">
        <v>0.61659500186148219</v>
      </c>
      <c r="E79" s="2">
        <v>4</v>
      </c>
      <c r="F79" s="3">
        <v>2.4668165645228105E-9</v>
      </c>
      <c r="G79" s="1">
        <v>1.9164922665842219</v>
      </c>
      <c r="H79" s="1">
        <v>0.99987288045701472</v>
      </c>
      <c r="I79" s="1">
        <v>0.30850000000000005</v>
      </c>
      <c r="J79" s="1">
        <v>28.661648290433412</v>
      </c>
      <c r="K79" s="1">
        <v>0.18343597231450054</v>
      </c>
      <c r="L79" s="2" t="s">
        <v>135</v>
      </c>
      <c r="M79" s="1" t="s">
        <v>33</v>
      </c>
      <c r="N79" s="1">
        <v>1.8818072475400831</v>
      </c>
      <c r="O79" s="4"/>
      <c r="P79" s="3">
        <v>4.163697476481722E-9</v>
      </c>
      <c r="Q79" s="5" t="s">
        <v>34</v>
      </c>
      <c r="R79" s="1" t="s">
        <v>35</v>
      </c>
      <c r="S79" s="1"/>
    </row>
    <row r="80" spans="1:19" x14ac:dyDescent="0.25">
      <c r="A80" s="2">
        <v>76</v>
      </c>
      <c r="B80" s="1" t="s">
        <v>138</v>
      </c>
      <c r="C80" s="1">
        <v>4.9090787615260312E-2</v>
      </c>
      <c r="D80" s="1">
        <v>0.61659500186148219</v>
      </c>
      <c r="E80" s="2">
        <v>4</v>
      </c>
      <c r="F80" s="3">
        <v>2.8783940470391877E-9</v>
      </c>
      <c r="G80" s="1">
        <v>1.9047886959153086</v>
      </c>
      <c r="H80" s="1">
        <v>0.9999351489632663</v>
      </c>
      <c r="I80" s="1">
        <v>0.30850000000000005</v>
      </c>
      <c r="J80" s="1">
        <v>28.694645696984175</v>
      </c>
      <c r="K80" s="1">
        <v>0.19975684824411741</v>
      </c>
      <c r="L80" s="2" t="s">
        <v>135</v>
      </c>
      <c r="M80" s="1" t="s">
        <v>33</v>
      </c>
      <c r="N80" s="1">
        <v>1.8818072475400831</v>
      </c>
      <c r="O80" s="4"/>
      <c r="P80" s="3">
        <v>4.0777340705570328E-9</v>
      </c>
      <c r="Q80" s="5" t="s">
        <v>34</v>
      </c>
      <c r="R80" s="1" t="s">
        <v>35</v>
      </c>
      <c r="S80" s="1"/>
    </row>
    <row r="81" spans="1:19" x14ac:dyDescent="0.25">
      <c r="A81" s="2">
        <v>77</v>
      </c>
      <c r="B81" s="1" t="s">
        <v>139</v>
      </c>
      <c r="C81" s="1">
        <v>4.9090787615260312E-2</v>
      </c>
      <c r="D81" s="1">
        <v>0.61659500186148219</v>
      </c>
      <c r="E81" s="2">
        <v>4</v>
      </c>
      <c r="F81" s="3">
        <v>3.1784990081251762E-9</v>
      </c>
      <c r="G81" s="1">
        <v>1.882051211719326</v>
      </c>
      <c r="H81" s="1">
        <v>0.99976418003534762</v>
      </c>
      <c r="I81" s="1">
        <v>0.30850000000000005</v>
      </c>
      <c r="J81" s="1">
        <v>29.082734246531942</v>
      </c>
      <c r="K81" s="1">
        <v>0.14605369577906457</v>
      </c>
      <c r="L81" s="2" t="s">
        <v>135</v>
      </c>
      <c r="M81" s="1" t="s">
        <v>33</v>
      </c>
      <c r="N81" s="1">
        <v>1.8818072475400831</v>
      </c>
      <c r="O81" s="4"/>
      <c r="P81" s="3">
        <v>3.1905050271212352E-9</v>
      </c>
      <c r="Q81" s="5" t="s">
        <v>34</v>
      </c>
      <c r="R81" s="1" t="s">
        <v>35</v>
      </c>
      <c r="S81" s="1"/>
    </row>
    <row r="82" spans="1:19" x14ac:dyDescent="0.25">
      <c r="A82" s="2">
        <v>78</v>
      </c>
      <c r="B82" s="1" t="s">
        <v>140</v>
      </c>
      <c r="C82" s="1">
        <v>4.9090787615260312E-2</v>
      </c>
      <c r="D82" s="1">
        <v>0.61659500186148219</v>
      </c>
      <c r="E82" s="2">
        <v>4</v>
      </c>
      <c r="F82" s="3">
        <v>3.1964715046842555E-9</v>
      </c>
      <c r="G82" s="1">
        <v>1.8822956791486851</v>
      </c>
      <c r="H82" s="1">
        <v>0.999798799705644</v>
      </c>
      <c r="I82" s="1">
        <v>0.30850000000000005</v>
      </c>
      <c r="J82" s="1">
        <v>29.067847258593559</v>
      </c>
      <c r="K82" s="1">
        <v>0.14622801099432428</v>
      </c>
      <c r="L82" s="2" t="s">
        <v>135</v>
      </c>
      <c r="M82" s="1" t="s">
        <v>33</v>
      </c>
      <c r="N82" s="1">
        <v>1.8818072475400831</v>
      </c>
      <c r="O82" s="4"/>
      <c r="P82" s="3">
        <v>3.2206759481811742E-9</v>
      </c>
      <c r="Q82" s="5" t="s">
        <v>34</v>
      </c>
      <c r="R82" s="1" t="s">
        <v>35</v>
      </c>
      <c r="S82" s="1"/>
    </row>
    <row r="83" spans="1:19" x14ac:dyDescent="0.25">
      <c r="A83" s="2">
        <v>79</v>
      </c>
      <c r="B83" s="1" t="s">
        <v>141</v>
      </c>
      <c r="C83" s="1">
        <v>4.9090787615260312E-2</v>
      </c>
      <c r="D83" s="1">
        <v>0.61659500186148219</v>
      </c>
      <c r="E83" s="2">
        <v>4</v>
      </c>
      <c r="F83" s="3">
        <v>7.4247286514392422E-10</v>
      </c>
      <c r="G83" s="1">
        <v>1.88892464581528</v>
      </c>
      <c r="H83" s="1">
        <v>0.99975941251175404</v>
      </c>
      <c r="I83" s="1">
        <v>0.30850000000000005</v>
      </c>
      <c r="J83" s="1">
        <v>31.202454717431742</v>
      </c>
      <c r="K83" s="1">
        <v>0.12179150020503195</v>
      </c>
      <c r="L83" s="2" t="s">
        <v>135</v>
      </c>
      <c r="M83" s="1" t="s">
        <v>33</v>
      </c>
      <c r="N83" s="1">
        <v>1.8818072475400831</v>
      </c>
      <c r="O83" s="4"/>
      <c r="P83" s="3">
        <v>8.3528925530138967E-10</v>
      </c>
      <c r="Q83" s="5" t="s">
        <v>34</v>
      </c>
      <c r="R83" s="1" t="s">
        <v>35</v>
      </c>
      <c r="S83" s="1"/>
    </row>
    <row r="84" spans="1:19" x14ac:dyDescent="0.25">
      <c r="A84" s="2">
        <v>80</v>
      </c>
      <c r="B84" s="1" t="s">
        <v>142</v>
      </c>
      <c r="C84" s="1">
        <v>4.9090787615260312E-2</v>
      </c>
      <c r="D84" s="1">
        <v>0.61659500186148219</v>
      </c>
      <c r="E84" s="2">
        <v>4</v>
      </c>
      <c r="F84" s="3">
        <v>7.077609894016797E-10</v>
      </c>
      <c r="G84" s="1">
        <v>1.8857578995760615</v>
      </c>
      <c r="H84" s="1">
        <v>0.99989199292450126</v>
      </c>
      <c r="I84" s="1">
        <v>0.30850000000000005</v>
      </c>
      <c r="J84" s="1">
        <v>31.360470455887306</v>
      </c>
      <c r="K84" s="1">
        <v>0.11694953820217148</v>
      </c>
      <c r="L84" s="2" t="s">
        <v>135</v>
      </c>
      <c r="M84" s="1" t="s">
        <v>33</v>
      </c>
      <c r="N84" s="1">
        <v>1.8818072475400831</v>
      </c>
      <c r="O84" s="4"/>
      <c r="P84" s="3">
        <v>7.5587451318531323E-10</v>
      </c>
      <c r="Q84" s="5" t="s">
        <v>34</v>
      </c>
      <c r="R84" s="1" t="s">
        <v>35</v>
      </c>
      <c r="S84" s="1"/>
    </row>
    <row r="85" spans="1:19" x14ac:dyDescent="0.25">
      <c r="A85" s="2">
        <v>81</v>
      </c>
      <c r="B85" s="1" t="s">
        <v>143</v>
      </c>
      <c r="C85" s="1">
        <v>4.9090787615260312E-2</v>
      </c>
      <c r="D85" s="1">
        <v>0.61659500186148219</v>
      </c>
      <c r="E85" s="2">
        <v>4</v>
      </c>
      <c r="F85" s="3">
        <v>1.4835460388884492E-9</v>
      </c>
      <c r="G85" s="1">
        <v>1.880152424380525</v>
      </c>
      <c r="H85" s="1">
        <v>0.99990793914507903</v>
      </c>
      <c r="I85" s="1">
        <v>0.30850000000000005</v>
      </c>
      <c r="J85" s="1">
        <v>30.336122180099267</v>
      </c>
      <c r="K85" s="1">
        <v>0.1311638998874626</v>
      </c>
      <c r="L85" s="2" t="s">
        <v>135</v>
      </c>
      <c r="M85" s="1" t="s">
        <v>33</v>
      </c>
      <c r="N85" s="1">
        <v>1.8818072475400831</v>
      </c>
      <c r="O85" s="4"/>
      <c r="P85" s="3">
        <v>1.4444757986682873E-9</v>
      </c>
      <c r="Q85" s="5" t="s">
        <v>34</v>
      </c>
      <c r="R85" s="1" t="s">
        <v>35</v>
      </c>
      <c r="S85" s="1"/>
    </row>
    <row r="86" spans="1:19" x14ac:dyDescent="0.25">
      <c r="A86" s="2">
        <v>82</v>
      </c>
      <c r="B86" s="1" t="s">
        <v>144</v>
      </c>
      <c r="C86" s="1">
        <v>4.9090787615260312E-2</v>
      </c>
      <c r="D86" s="1">
        <v>0.61659500186148219</v>
      </c>
      <c r="E86" s="2">
        <v>4</v>
      </c>
      <c r="F86" s="3">
        <v>1.4560392544634091E-9</v>
      </c>
      <c r="G86" s="1">
        <v>1.8839765330621594</v>
      </c>
      <c r="H86" s="1">
        <v>0.99993696538678656</v>
      </c>
      <c r="I86" s="1">
        <v>0.30850000000000005</v>
      </c>
      <c r="J86" s="1">
        <v>30.268353310492859</v>
      </c>
      <c r="K86" s="1">
        <v>0.13300432549996127</v>
      </c>
      <c r="L86" s="2" t="s">
        <v>135</v>
      </c>
      <c r="M86" s="1" t="s">
        <v>33</v>
      </c>
      <c r="N86" s="1">
        <v>1.8818072475400831</v>
      </c>
      <c r="O86" s="4"/>
      <c r="P86" s="3">
        <v>1.5077103513575124E-9</v>
      </c>
      <c r="Q86" s="5" t="s">
        <v>34</v>
      </c>
      <c r="R86" s="1" t="s">
        <v>35</v>
      </c>
      <c r="S86" s="1"/>
    </row>
    <row r="87" spans="1:19" x14ac:dyDescent="0.25">
      <c r="A87" s="2">
        <v>83</v>
      </c>
      <c r="B87" s="1" t="s">
        <v>145</v>
      </c>
      <c r="C87" s="1">
        <v>4.9090787615260312E-2</v>
      </c>
      <c r="D87" s="1">
        <v>0.61659500186148219</v>
      </c>
      <c r="E87" s="2">
        <v>4</v>
      </c>
      <c r="F87" s="3">
        <v>1.4658291191443467E-7</v>
      </c>
      <c r="G87" s="1">
        <v>1.8697669934944559</v>
      </c>
      <c r="H87" s="1">
        <v>0.99999430082538487</v>
      </c>
      <c r="I87" s="1">
        <v>0.30850000000000005</v>
      </c>
      <c r="J87" s="1">
        <v>23.265132056642713</v>
      </c>
      <c r="K87" s="1">
        <v>0.16352360027277651</v>
      </c>
      <c r="L87" s="2" t="s">
        <v>135</v>
      </c>
      <c r="M87" s="1" t="s">
        <v>33</v>
      </c>
      <c r="N87" s="1">
        <v>1.8818072475400831</v>
      </c>
      <c r="O87" s="4"/>
      <c r="P87" s="3">
        <v>1.2624911736755235E-7</v>
      </c>
      <c r="Q87" s="5" t="s">
        <v>34</v>
      </c>
      <c r="R87" s="1" t="s">
        <v>35</v>
      </c>
      <c r="S87" s="1"/>
    </row>
    <row r="88" spans="1:19" x14ac:dyDescent="0.25">
      <c r="A88" s="2">
        <v>84</v>
      </c>
      <c r="B88" s="1" t="s">
        <v>146</v>
      </c>
      <c r="C88" s="1">
        <v>4.9090787615260312E-2</v>
      </c>
      <c r="D88" s="1">
        <v>0.61659500186148219</v>
      </c>
      <c r="E88" s="2">
        <v>4</v>
      </c>
      <c r="F88" s="3">
        <v>1.5302539752596065E-7</v>
      </c>
      <c r="G88" s="1">
        <v>1.8690295202035461</v>
      </c>
      <c r="H88" s="1">
        <v>0.99998047993896488</v>
      </c>
      <c r="I88" s="1">
        <v>0.30850000000000005</v>
      </c>
      <c r="J88" s="1">
        <v>23.211032922928137</v>
      </c>
      <c r="K88" s="1">
        <v>0.16002911997225788</v>
      </c>
      <c r="L88" s="2" t="s">
        <v>135</v>
      </c>
      <c r="M88" s="1" t="s">
        <v>33</v>
      </c>
      <c r="N88" s="1">
        <v>1.8818072475400831</v>
      </c>
      <c r="O88" s="4"/>
      <c r="P88" s="3">
        <v>1.3064194200480282E-7</v>
      </c>
      <c r="Q88" s="5" t="s">
        <v>34</v>
      </c>
      <c r="R88" s="1" t="s">
        <v>35</v>
      </c>
      <c r="S88" s="1"/>
    </row>
    <row r="89" spans="1:19" x14ac:dyDescent="0.25">
      <c r="A89" s="2">
        <v>85</v>
      </c>
      <c r="B89" s="1" t="s">
        <v>147</v>
      </c>
      <c r="C89" s="1">
        <v>4.9090787615260312E-2</v>
      </c>
      <c r="D89" s="1">
        <v>0.61659500186148219</v>
      </c>
      <c r="E89" s="2">
        <v>4</v>
      </c>
      <c r="F89" s="3">
        <v>1.5737029225967355E-9</v>
      </c>
      <c r="G89" s="1">
        <v>1.8888834188160175</v>
      </c>
      <c r="H89" s="1">
        <v>0.99960974929883717</v>
      </c>
      <c r="I89" s="1">
        <v>0.30850000000000005</v>
      </c>
      <c r="J89" s="1">
        <v>30.022366669361652</v>
      </c>
      <c r="K89" s="1">
        <v>0.19426643820068187</v>
      </c>
      <c r="L89" s="2" t="s">
        <v>135</v>
      </c>
      <c r="M89" s="1" t="s">
        <v>33</v>
      </c>
      <c r="N89" s="1">
        <v>1.8818072475400831</v>
      </c>
      <c r="O89" s="4"/>
      <c r="P89" s="3">
        <v>1.7614070577912263E-9</v>
      </c>
      <c r="Q89" s="5" t="s">
        <v>34</v>
      </c>
      <c r="R89" s="1" t="s">
        <v>35</v>
      </c>
      <c r="S89" s="1"/>
    </row>
    <row r="90" spans="1:19" x14ac:dyDescent="0.25">
      <c r="A90" s="2">
        <v>86</v>
      </c>
      <c r="B90" s="1" t="s">
        <v>148</v>
      </c>
      <c r="C90" s="1">
        <v>4.9090787615260312E-2</v>
      </c>
      <c r="D90" s="1">
        <v>0.61659500186148219</v>
      </c>
      <c r="E90" s="2">
        <v>4</v>
      </c>
      <c r="F90" s="3">
        <v>1.5544357467607516E-9</v>
      </c>
      <c r="G90" s="1">
        <v>1.8824542631632233</v>
      </c>
      <c r="H90" s="1">
        <v>0.99990556978812772</v>
      </c>
      <c r="I90" s="1">
        <v>0.30850000000000005</v>
      </c>
      <c r="J90" s="1">
        <v>30.203656428654554</v>
      </c>
      <c r="K90" s="1">
        <v>0.17286052946001923</v>
      </c>
      <c r="L90" s="2" t="s">
        <v>135</v>
      </c>
      <c r="M90" s="1" t="s">
        <v>33</v>
      </c>
      <c r="N90" s="1">
        <v>1.8818072475400831</v>
      </c>
      <c r="O90" s="4"/>
      <c r="P90" s="3">
        <v>1.5706595950287606E-9</v>
      </c>
      <c r="Q90" s="5" t="s">
        <v>34</v>
      </c>
      <c r="R90" s="1" t="s">
        <v>35</v>
      </c>
      <c r="S90" s="1"/>
    </row>
    <row r="91" spans="1:19" x14ac:dyDescent="0.25">
      <c r="A91" s="2">
        <v>87</v>
      </c>
      <c r="B91" s="1" t="s">
        <v>149</v>
      </c>
      <c r="C91" s="1">
        <v>4.9090787615260312E-2</v>
      </c>
      <c r="D91" s="1">
        <v>0.61659500186148219</v>
      </c>
      <c r="E91" s="2">
        <v>4</v>
      </c>
      <c r="F91" s="3">
        <v>8.6095424908205867E-10</v>
      </c>
      <c r="G91" s="1">
        <v>1.9019329724726604</v>
      </c>
      <c r="H91" s="1">
        <v>0.99995882315507323</v>
      </c>
      <c r="I91" s="1">
        <v>0.30850000000000005</v>
      </c>
      <c r="J91" s="1">
        <v>30.639047029232959</v>
      </c>
      <c r="K91" s="1">
        <v>0.13137719786876292</v>
      </c>
      <c r="L91" s="2" t="s">
        <v>135</v>
      </c>
      <c r="M91" s="1" t="s">
        <v>33</v>
      </c>
      <c r="N91" s="1">
        <v>1.8818072475400831</v>
      </c>
      <c r="O91" s="4"/>
      <c r="P91" s="3">
        <v>1.1927093889051839E-9</v>
      </c>
      <c r="Q91" s="5" t="s">
        <v>34</v>
      </c>
      <c r="R91" s="1" t="s">
        <v>35</v>
      </c>
      <c r="S91" s="1"/>
    </row>
    <row r="92" spans="1:19" x14ac:dyDescent="0.25">
      <c r="A92" s="2">
        <v>88</v>
      </c>
      <c r="B92" s="1" t="s">
        <v>150</v>
      </c>
      <c r="C92" s="1">
        <v>4.9090787615260312E-2</v>
      </c>
      <c r="D92" s="1">
        <v>0.61659500186148219</v>
      </c>
      <c r="E92" s="2">
        <v>3</v>
      </c>
      <c r="F92" s="3">
        <v>7.7801008897517644E-10</v>
      </c>
      <c r="G92" s="1">
        <v>1.8997013614858735</v>
      </c>
      <c r="H92" s="1">
        <v>0.99997473461672859</v>
      </c>
      <c r="I92" s="1">
        <v>0.30850000000000005</v>
      </c>
      <c r="J92" s="1">
        <v>30.852968890867384</v>
      </c>
      <c r="K92" s="1">
        <v>0.10981280797919309</v>
      </c>
      <c r="L92" s="2" t="s">
        <v>135</v>
      </c>
      <c r="M92" s="1" t="s">
        <v>33</v>
      </c>
      <c r="N92" s="1">
        <v>1.8818072475400831</v>
      </c>
      <c r="O92" s="4"/>
      <c r="P92" s="3">
        <v>1.0418303707981283E-9</v>
      </c>
      <c r="Q92" s="5" t="s">
        <v>34</v>
      </c>
      <c r="R92" s="1" t="s">
        <v>35</v>
      </c>
      <c r="S92" s="1"/>
    </row>
    <row r="93" spans="1:19" x14ac:dyDescent="0.25">
      <c r="A93" s="2">
        <v>89</v>
      </c>
      <c r="B93" s="1" t="s">
        <v>151</v>
      </c>
      <c r="C93" s="1">
        <v>4.9090787615260312E-2</v>
      </c>
      <c r="D93" s="1">
        <v>0.61659500186148219</v>
      </c>
      <c r="E93" s="2">
        <v>4</v>
      </c>
      <c r="F93" s="3">
        <v>1.0439106616123599E-9</v>
      </c>
      <c r="G93" s="1">
        <v>1.8728864752097472</v>
      </c>
      <c r="H93" s="1">
        <v>0.99971330196279196</v>
      </c>
      <c r="I93" s="1">
        <v>0.30850000000000005</v>
      </c>
      <c r="J93" s="1">
        <v>31.083434210008846</v>
      </c>
      <c r="K93" s="1">
        <v>0.13966907214885407</v>
      </c>
      <c r="L93" s="2" t="s">
        <v>135</v>
      </c>
      <c r="M93" s="1" t="s">
        <v>33</v>
      </c>
      <c r="N93" s="1">
        <v>1.8818072475400831</v>
      </c>
      <c r="O93" s="4"/>
      <c r="P93" s="3">
        <v>9.0056894551645081E-10</v>
      </c>
      <c r="Q93" s="5" t="s">
        <v>34</v>
      </c>
      <c r="R93" s="1" t="s">
        <v>35</v>
      </c>
      <c r="S93" s="1"/>
    </row>
    <row r="94" spans="1:19" x14ac:dyDescent="0.25">
      <c r="A94" s="2">
        <v>90</v>
      </c>
      <c r="B94" s="1" t="s">
        <v>152</v>
      </c>
      <c r="C94" s="1">
        <v>4.9090787615260312E-2</v>
      </c>
      <c r="D94" s="1">
        <v>0.61659500186148219</v>
      </c>
      <c r="E94" s="2">
        <v>4</v>
      </c>
      <c r="F94" s="3">
        <v>7.8915212696130506E-10</v>
      </c>
      <c r="G94" s="1">
        <v>1.8766475262718552</v>
      </c>
      <c r="H94" s="1">
        <v>0.99918185601040399</v>
      </c>
      <c r="I94" s="1">
        <v>0.30850000000000005</v>
      </c>
      <c r="J94" s="1">
        <v>31.428814264481439</v>
      </c>
      <c r="K94" s="1">
        <v>0.12050479918048058</v>
      </c>
      <c r="L94" s="2" t="s">
        <v>135</v>
      </c>
      <c r="M94" s="1" t="s">
        <v>33</v>
      </c>
      <c r="N94" s="1">
        <v>1.8818072475400831</v>
      </c>
      <c r="O94" s="4"/>
      <c r="P94" s="3">
        <v>7.2390935885081563E-10</v>
      </c>
      <c r="Q94" s="5" t="s">
        <v>34</v>
      </c>
      <c r="R94" s="1" t="s">
        <v>35</v>
      </c>
      <c r="S94" s="1"/>
    </row>
    <row r="95" spans="1:19" x14ac:dyDescent="0.25">
      <c r="A95" s="2">
        <v>91</v>
      </c>
      <c r="B95" s="1" t="s">
        <v>153</v>
      </c>
      <c r="C95" s="1">
        <v>4.9090787615260312E-2</v>
      </c>
      <c r="D95" s="1">
        <v>0.61659500186148219</v>
      </c>
      <c r="E95" s="2">
        <v>4</v>
      </c>
      <c r="F95" s="3">
        <v>9.9905757984117453E-10</v>
      </c>
      <c r="G95" s="1">
        <v>1.8793729595042092</v>
      </c>
      <c r="H95" s="1">
        <v>0.99966726552683594</v>
      </c>
      <c r="I95" s="1">
        <v>0.30850000000000005</v>
      </c>
      <c r="J95" s="1">
        <v>30.98271051861559</v>
      </c>
      <c r="K95" s="1">
        <v>0.199114327467939</v>
      </c>
      <c r="L95" s="2" t="s">
        <v>135</v>
      </c>
      <c r="M95" s="1" t="s">
        <v>33</v>
      </c>
      <c r="N95" s="1">
        <v>1.8818072475400831</v>
      </c>
      <c r="O95" s="4"/>
      <c r="P95" s="3">
        <v>9.5978329852685294E-10</v>
      </c>
      <c r="Q95" s="5" t="s">
        <v>34</v>
      </c>
      <c r="R95" s="1" t="s">
        <v>35</v>
      </c>
      <c r="S95" s="1"/>
    </row>
    <row r="96" spans="1:19" x14ac:dyDescent="0.25">
      <c r="A96" s="2">
        <v>92</v>
      </c>
      <c r="B96" s="1" t="s">
        <v>154</v>
      </c>
      <c r="C96" s="1">
        <v>4.9090787615260312E-2</v>
      </c>
      <c r="D96" s="1">
        <v>0.61659500186148219</v>
      </c>
      <c r="E96" s="2">
        <v>4</v>
      </c>
      <c r="F96" s="3">
        <v>7.1474216951902601E-10</v>
      </c>
      <c r="G96" s="1">
        <v>1.8865436561842845</v>
      </c>
      <c r="H96" s="1">
        <v>0.99973835627116681</v>
      </c>
      <c r="I96" s="1">
        <v>0.30850000000000005</v>
      </c>
      <c r="J96" s="1">
        <v>31.324424616064356</v>
      </c>
      <c r="K96" s="1">
        <v>0.19216351652112415</v>
      </c>
      <c r="L96" s="2" t="s">
        <v>135</v>
      </c>
      <c r="M96" s="1" t="s">
        <v>33</v>
      </c>
      <c r="N96" s="1">
        <v>1.8818072475400831</v>
      </c>
      <c r="O96" s="4"/>
      <c r="P96" s="3">
        <v>7.7329818938131492E-10</v>
      </c>
      <c r="Q96" s="5" t="s">
        <v>34</v>
      </c>
      <c r="R96" s="1" t="s">
        <v>35</v>
      </c>
      <c r="S96" s="1"/>
    </row>
    <row r="97" spans="1:19" x14ac:dyDescent="0.25">
      <c r="A97" s="2">
        <v>93</v>
      </c>
      <c r="B97" s="1" t="s">
        <v>155</v>
      </c>
      <c r="C97" s="1">
        <v>4.9090787615260312E-2</v>
      </c>
      <c r="D97" s="1">
        <v>0.61659500186148219</v>
      </c>
      <c r="E97" s="2">
        <v>4</v>
      </c>
      <c r="F97" s="3">
        <v>3.5554373339087466E-9</v>
      </c>
      <c r="G97" s="1">
        <v>1.8815820400400909</v>
      </c>
      <c r="H97" s="1">
        <v>0.99976983100693328</v>
      </c>
      <c r="I97" s="1">
        <v>0.30850000000000005</v>
      </c>
      <c r="J97" s="1">
        <v>28.916912396131139</v>
      </c>
      <c r="K97" s="1">
        <v>0.22627477737028673</v>
      </c>
      <c r="L97" s="2" t="s">
        <v>135</v>
      </c>
      <c r="M97" s="1" t="s">
        <v>33</v>
      </c>
      <c r="N97" s="1">
        <v>1.8818072475400831</v>
      </c>
      <c r="O97" s="4"/>
      <c r="P97" s="3">
        <v>3.543153686359551E-9</v>
      </c>
      <c r="Q97" s="5" t="s">
        <v>34</v>
      </c>
      <c r="R97" s="1" t="s">
        <v>35</v>
      </c>
      <c r="S97" s="1"/>
    </row>
    <row r="98" spans="1:19" x14ac:dyDescent="0.25">
      <c r="A98" s="2">
        <v>94</v>
      </c>
      <c r="B98" s="1" t="s">
        <v>156</v>
      </c>
      <c r="C98" s="1">
        <v>4.9090787615260312E-2</v>
      </c>
      <c r="D98" s="1">
        <v>0.61659500186148219</v>
      </c>
      <c r="E98" s="2">
        <v>4</v>
      </c>
      <c r="F98" s="3">
        <v>3.5425149913379891E-9</v>
      </c>
      <c r="G98" s="1">
        <v>1.8758873569585965</v>
      </c>
      <c r="H98" s="1">
        <v>0.99990225997025517</v>
      </c>
      <c r="I98" s="1">
        <v>0.30850000000000005</v>
      </c>
      <c r="J98" s="1">
        <v>29.062031910054372</v>
      </c>
      <c r="K98" s="1">
        <v>0.21014832322687527</v>
      </c>
      <c r="L98" s="2" t="s">
        <v>135</v>
      </c>
      <c r="M98" s="1" t="s">
        <v>33</v>
      </c>
      <c r="N98" s="1">
        <v>1.8818072475400831</v>
      </c>
      <c r="O98" s="4"/>
      <c r="P98" s="3">
        <v>3.2325390510432379E-9</v>
      </c>
      <c r="Q98" s="5" t="s">
        <v>34</v>
      </c>
      <c r="R98" s="1" t="s">
        <v>35</v>
      </c>
      <c r="S98" s="1"/>
    </row>
    <row r="99" spans="1:19" x14ac:dyDescent="0.25">
      <c r="A99" s="2">
        <v>95</v>
      </c>
      <c r="B99" s="1" t="s">
        <v>157</v>
      </c>
      <c r="C99" s="1">
        <v>4.9090787615260312E-2</v>
      </c>
      <c r="D99" s="1">
        <v>0.61659500186148219</v>
      </c>
      <c r="E99" s="2">
        <v>4</v>
      </c>
      <c r="F99" s="3">
        <v>1.757634828507782E-9</v>
      </c>
      <c r="G99" s="1">
        <v>1.9012772721680604</v>
      </c>
      <c r="H99" s="1">
        <v>0.9997901862266696</v>
      </c>
      <c r="I99" s="1">
        <v>0.30850000000000005</v>
      </c>
      <c r="J99" s="1">
        <v>29.544743772610218</v>
      </c>
      <c r="K99" s="1">
        <v>0.18340501123052355</v>
      </c>
      <c r="L99" s="2" t="s">
        <v>135</v>
      </c>
      <c r="M99" s="1" t="s">
        <v>33</v>
      </c>
      <c r="N99" s="1">
        <v>1.8818072475400831</v>
      </c>
      <c r="O99" s="4"/>
      <c r="P99" s="3">
        <v>2.3823364986721749E-9</v>
      </c>
      <c r="Q99" s="5" t="s">
        <v>34</v>
      </c>
      <c r="R99" s="1" t="s">
        <v>35</v>
      </c>
      <c r="S99" s="1"/>
    </row>
    <row r="100" spans="1:19" x14ac:dyDescent="0.25">
      <c r="A100" s="2">
        <v>96</v>
      </c>
      <c r="B100" s="1" t="s">
        <v>158</v>
      </c>
      <c r="C100" s="1">
        <v>4.9090787615260312E-2</v>
      </c>
      <c r="D100" s="1">
        <v>0.61659500186148219</v>
      </c>
      <c r="E100" s="2">
        <v>4</v>
      </c>
      <c r="F100" s="3">
        <v>1.1821118662040163E-9</v>
      </c>
      <c r="G100" s="1">
        <v>1.9237414943245221</v>
      </c>
      <c r="H100" s="1">
        <v>0.9997836365001036</v>
      </c>
      <c r="I100" s="1">
        <v>0.30850000000000005</v>
      </c>
      <c r="J100" s="1">
        <v>29.620601671536996</v>
      </c>
      <c r="K100" s="1">
        <v>0.19275409271606936</v>
      </c>
      <c r="L100" s="2" t="s">
        <v>135</v>
      </c>
      <c r="M100" s="1" t="s">
        <v>33</v>
      </c>
      <c r="N100" s="1">
        <v>1.8818072475400831</v>
      </c>
      <c r="O100" s="4"/>
      <c r="P100" s="3">
        <v>2.2707766062702491E-9</v>
      </c>
      <c r="Q100" s="5" t="s">
        <v>34</v>
      </c>
      <c r="R100" s="1" t="s">
        <v>35</v>
      </c>
      <c r="S100" s="1"/>
    </row>
    <row r="101" spans="1:19" x14ac:dyDescent="0.25">
      <c r="A101" s="2">
        <v>97</v>
      </c>
      <c r="B101" s="1" t="s">
        <v>159</v>
      </c>
      <c r="C101" s="1">
        <v>4.9090787615260312E-2</v>
      </c>
      <c r="D101" s="1">
        <v>0.61659500186148219</v>
      </c>
      <c r="E101" s="2">
        <v>4</v>
      </c>
      <c r="F101" s="3">
        <v>2.1344232036186826E-10</v>
      </c>
      <c r="G101" s="1">
        <v>1.8579627906360443</v>
      </c>
      <c r="H101" s="1">
        <v>0.99967056509828167</v>
      </c>
      <c r="I101" s="1">
        <v>0.30850000000000005</v>
      </c>
      <c r="J101" s="1">
        <v>34.047265697335057</v>
      </c>
      <c r="K101" s="1">
        <v>0.1559775643360595</v>
      </c>
      <c r="L101" s="2" t="s">
        <v>135</v>
      </c>
      <c r="M101" s="1" t="s">
        <v>33</v>
      </c>
      <c r="N101" s="1">
        <v>1.8818072475400831</v>
      </c>
      <c r="O101" s="4"/>
      <c r="P101" s="3">
        <v>1.3826827058330306E-10</v>
      </c>
      <c r="Q101" s="5" t="s">
        <v>34</v>
      </c>
      <c r="R101" s="1" t="s">
        <v>35</v>
      </c>
      <c r="S101" s="1"/>
    </row>
    <row r="102" spans="1:19" x14ac:dyDescent="0.25">
      <c r="A102" s="2">
        <v>98</v>
      </c>
      <c r="B102" s="1" t="s">
        <v>160</v>
      </c>
      <c r="C102" s="1">
        <v>4.9090787615260312E-2</v>
      </c>
      <c r="D102" s="1">
        <v>0.61659500186148219</v>
      </c>
      <c r="E102" s="2">
        <v>4</v>
      </c>
      <c r="F102" s="3">
        <v>1.3701923816509434E-10</v>
      </c>
      <c r="G102" s="1">
        <v>1.8708255184071316</v>
      </c>
      <c r="H102" s="1">
        <v>0.99977344855369255</v>
      </c>
      <c r="I102" s="1">
        <v>0.30850000000000005</v>
      </c>
      <c r="J102" s="1">
        <v>34.37988706150054</v>
      </c>
      <c r="K102" s="1">
        <v>9.3459037669543527E-2</v>
      </c>
      <c r="L102" s="2" t="s">
        <v>135</v>
      </c>
      <c r="M102" s="1" t="s">
        <v>33</v>
      </c>
      <c r="N102" s="1">
        <v>1.8818072475400831</v>
      </c>
      <c r="O102" s="4"/>
      <c r="P102" s="3">
        <v>1.1204512727724131E-10</v>
      </c>
      <c r="Q102" s="5" t="s">
        <v>45</v>
      </c>
      <c r="R102" s="1" t="s">
        <v>46</v>
      </c>
      <c r="S102" s="1"/>
    </row>
    <row r="103" spans="1:19" x14ac:dyDescent="0.25">
      <c r="A103" s="2">
        <v>99</v>
      </c>
      <c r="B103" s="1" t="s">
        <v>161</v>
      </c>
      <c r="C103" s="1">
        <v>4.9090787615260312E-2</v>
      </c>
      <c r="D103" s="1">
        <v>0.61659500186148219</v>
      </c>
      <c r="E103" s="2">
        <v>4</v>
      </c>
      <c r="F103" s="3">
        <v>1.6368963060439418E-9</v>
      </c>
      <c r="G103" s="1">
        <v>1.8876460363096301</v>
      </c>
      <c r="H103" s="1">
        <v>0.99983259546680703</v>
      </c>
      <c r="I103" s="1">
        <v>0.30850000000000005</v>
      </c>
      <c r="J103" s="1">
        <v>29.991364129487696</v>
      </c>
      <c r="K103" s="1">
        <v>0.17115486552997622</v>
      </c>
      <c r="L103" s="2" t="s">
        <v>135</v>
      </c>
      <c r="M103" s="1" t="s">
        <v>33</v>
      </c>
      <c r="N103" s="1">
        <v>1.8818072475400831</v>
      </c>
      <c r="O103" s="4"/>
      <c r="P103" s="3">
        <v>1.7962726559004258E-9</v>
      </c>
      <c r="Q103" s="5" t="s">
        <v>34</v>
      </c>
      <c r="R103" s="1" t="s">
        <v>35</v>
      </c>
      <c r="S103" s="1"/>
    </row>
    <row r="104" spans="1:19" x14ac:dyDescent="0.25">
      <c r="A104" s="2">
        <v>100</v>
      </c>
      <c r="B104" s="1" t="s">
        <v>162</v>
      </c>
      <c r="C104" s="1">
        <v>4.9090787615260312E-2</v>
      </c>
      <c r="D104" s="1">
        <v>0.61659500186148219</v>
      </c>
      <c r="E104" s="2">
        <v>4</v>
      </c>
      <c r="F104" s="3">
        <v>1.99050047250475E-9</v>
      </c>
      <c r="G104" s="1">
        <v>1.8775163042705121</v>
      </c>
      <c r="H104" s="1">
        <v>0.99977856998511128</v>
      </c>
      <c r="I104" s="1">
        <v>0.30850000000000005</v>
      </c>
      <c r="J104" s="1">
        <v>29.937062667909373</v>
      </c>
      <c r="K104" s="1">
        <v>0.19047595435220332</v>
      </c>
      <c r="L104" s="2" t="s">
        <v>135</v>
      </c>
      <c r="M104" s="1" t="s">
        <v>33</v>
      </c>
      <c r="N104" s="1">
        <v>1.8818072475400831</v>
      </c>
      <c r="O104" s="4"/>
      <c r="P104" s="3">
        <v>1.8590115586276018E-9</v>
      </c>
      <c r="Q104" s="5" t="s">
        <v>34</v>
      </c>
      <c r="R104" s="1" t="s">
        <v>35</v>
      </c>
      <c r="S104" s="1"/>
    </row>
    <row r="105" spans="1:19" x14ac:dyDescent="0.25">
      <c r="A105" s="2">
        <v>101</v>
      </c>
      <c r="B105" s="1" t="s">
        <v>163</v>
      </c>
      <c r="C105" s="1">
        <v>4.9090787615260312E-2</v>
      </c>
      <c r="D105" s="1">
        <v>0.61659500186148219</v>
      </c>
      <c r="E105" s="2">
        <v>4</v>
      </c>
      <c r="F105" s="3">
        <v>1.0987337570564439E-9</v>
      </c>
      <c r="G105" s="1">
        <v>1.8841232065989117</v>
      </c>
      <c r="H105" s="1">
        <v>0.99997471916973935</v>
      </c>
      <c r="I105" s="1">
        <v>0.30850000000000005</v>
      </c>
      <c r="J105" s="1">
        <v>30.709113571311555</v>
      </c>
      <c r="K105" s="1">
        <v>0.22887327670382493</v>
      </c>
      <c r="L105" s="2" t="s">
        <v>135</v>
      </c>
      <c r="M105" s="1" t="s">
        <v>33</v>
      </c>
      <c r="N105" s="1">
        <v>1.8818072475400831</v>
      </c>
      <c r="O105" s="4"/>
      <c r="P105" s="3">
        <v>1.1410274897671564E-9</v>
      </c>
      <c r="Q105" s="5" t="s">
        <v>34</v>
      </c>
      <c r="R105" s="1" t="s">
        <v>35</v>
      </c>
      <c r="S105" s="1"/>
    </row>
    <row r="106" spans="1:19" x14ac:dyDescent="0.25">
      <c r="A106" s="2">
        <v>102</v>
      </c>
      <c r="B106" s="1" t="s">
        <v>164</v>
      </c>
      <c r="C106" s="1">
        <v>4.9090787615260312E-2</v>
      </c>
      <c r="D106" s="1">
        <v>0.61659500186148219</v>
      </c>
      <c r="E106" s="2">
        <v>4</v>
      </c>
      <c r="F106" s="3">
        <v>1.146996183498506E-9</v>
      </c>
      <c r="G106" s="1">
        <v>1.8724691230695321</v>
      </c>
      <c r="H106" s="1">
        <v>0.99963770153057152</v>
      </c>
      <c r="I106" s="1">
        <v>0.30850000000000005</v>
      </c>
      <c r="J106" s="1">
        <v>30.944344341974311</v>
      </c>
      <c r="K106" s="1">
        <v>0.21943367421869442</v>
      </c>
      <c r="L106" s="2" t="s">
        <v>135</v>
      </c>
      <c r="M106" s="1" t="s">
        <v>33</v>
      </c>
      <c r="N106" s="1">
        <v>1.8818072475400831</v>
      </c>
      <c r="O106" s="4"/>
      <c r="P106" s="3">
        <v>9.8334878739849641E-10</v>
      </c>
      <c r="Q106" s="5" t="s">
        <v>34</v>
      </c>
      <c r="R106" s="1" t="s">
        <v>35</v>
      </c>
      <c r="S106" s="1"/>
    </row>
    <row r="107" spans="1:19" x14ac:dyDescent="0.25">
      <c r="A107" s="2">
        <v>103</v>
      </c>
      <c r="B107" s="1" t="s">
        <v>165</v>
      </c>
      <c r="C107" s="1">
        <v>4.9090787615260312E-2</v>
      </c>
      <c r="D107" s="1">
        <v>0.61659500186148219</v>
      </c>
      <c r="E107" s="2">
        <v>4</v>
      </c>
      <c r="F107" s="3">
        <v>2.665921668710542E-10</v>
      </c>
      <c r="G107" s="1">
        <v>1.8744635454794294</v>
      </c>
      <c r="H107" s="1">
        <v>0.99984508418896523</v>
      </c>
      <c r="I107" s="1">
        <v>0.30850000000000005</v>
      </c>
      <c r="J107" s="1">
        <v>33.214260737260204</v>
      </c>
      <c r="K107" s="1">
        <v>0.12110801523879618</v>
      </c>
      <c r="L107" s="2" t="s">
        <v>135</v>
      </c>
      <c r="M107" s="1" t="s">
        <v>33</v>
      </c>
      <c r="N107" s="1">
        <v>1.8818072475400831</v>
      </c>
      <c r="O107" s="4"/>
      <c r="P107" s="3">
        <v>2.3412348589077351E-10</v>
      </c>
      <c r="Q107" s="5" t="s">
        <v>34</v>
      </c>
      <c r="R107" s="1" t="s">
        <v>35</v>
      </c>
      <c r="S107" s="1"/>
    </row>
    <row r="108" spans="1:19" x14ac:dyDescent="0.25">
      <c r="A108" s="2">
        <v>104</v>
      </c>
      <c r="B108" s="1" t="s">
        <v>166</v>
      </c>
      <c r="C108" s="1">
        <v>4.9090787615260312E-2</v>
      </c>
      <c r="D108" s="1">
        <v>0.61659500186148219</v>
      </c>
      <c r="E108" s="2">
        <v>4</v>
      </c>
      <c r="F108" s="3">
        <v>4.0814374534842505E-10</v>
      </c>
      <c r="G108" s="1">
        <v>1.8694446425377202</v>
      </c>
      <c r="H108" s="1">
        <v>0.99995887574665931</v>
      </c>
      <c r="I108" s="1">
        <v>0.30850000000000005</v>
      </c>
      <c r="J108" s="1">
        <v>32.675855713881703</v>
      </c>
      <c r="K108" s="1">
        <v>0.15226027277467047</v>
      </c>
      <c r="L108" s="2" t="s">
        <v>135</v>
      </c>
      <c r="M108" s="1" t="s">
        <v>33</v>
      </c>
      <c r="N108" s="1">
        <v>1.8818072475400831</v>
      </c>
      <c r="O108" s="4"/>
      <c r="P108" s="3">
        <v>3.2906191039881032E-10</v>
      </c>
      <c r="Q108" s="5" t="s">
        <v>34</v>
      </c>
      <c r="R108" s="1" t="s">
        <v>35</v>
      </c>
      <c r="S108" s="1"/>
    </row>
    <row r="109" spans="1:19" x14ac:dyDescent="0.25">
      <c r="A109" s="2">
        <v>105</v>
      </c>
      <c r="B109" s="1" t="s">
        <v>167</v>
      </c>
      <c r="C109" s="1">
        <v>4.9090787615260312E-2</v>
      </c>
      <c r="D109" s="1">
        <v>0.61659500186148219</v>
      </c>
      <c r="E109" s="2">
        <v>5</v>
      </c>
      <c r="F109" s="3">
        <v>3.4897945910391425E-10</v>
      </c>
      <c r="G109" s="1">
        <v>1.8697168215913145</v>
      </c>
      <c r="H109" s="1">
        <v>0.99976194838864074</v>
      </c>
      <c r="I109" s="1">
        <v>0.30850000000000005</v>
      </c>
      <c r="J109" s="1">
        <v>32.918509079061948</v>
      </c>
      <c r="K109" s="1">
        <v>0.23879185840193726</v>
      </c>
      <c r="L109" s="2" t="s">
        <v>135</v>
      </c>
      <c r="M109" s="1" t="s">
        <v>33</v>
      </c>
      <c r="N109" s="1">
        <v>1.8818072475400831</v>
      </c>
      <c r="O109" s="4"/>
      <c r="P109" s="3">
        <v>2.8226110264966211E-10</v>
      </c>
      <c r="Q109" s="5" t="s">
        <v>34</v>
      </c>
      <c r="R109" s="1" t="s">
        <v>35</v>
      </c>
      <c r="S109" s="1"/>
    </row>
    <row r="110" spans="1:19" x14ac:dyDescent="0.25">
      <c r="A110" s="2">
        <v>106</v>
      </c>
      <c r="B110" s="1" t="s">
        <v>168</v>
      </c>
      <c r="C110" s="1">
        <v>4.9090787615260312E-2</v>
      </c>
      <c r="D110" s="1">
        <v>0.61659500186148219</v>
      </c>
      <c r="E110" s="2">
        <v>4</v>
      </c>
      <c r="F110" s="3">
        <v>3.536770957395462E-10</v>
      </c>
      <c r="G110" s="1">
        <v>1.8791969235676393</v>
      </c>
      <c r="H110" s="1">
        <v>0.99988988619531416</v>
      </c>
      <c r="I110" s="1">
        <v>0.30850000000000005</v>
      </c>
      <c r="J110" s="1">
        <v>32.633402968496981</v>
      </c>
      <c r="K110" s="1">
        <v>0.2373158506772351</v>
      </c>
      <c r="L110" s="2" t="s">
        <v>135</v>
      </c>
      <c r="M110" s="1" t="s">
        <v>33</v>
      </c>
      <c r="N110" s="1">
        <v>1.8818072475400831</v>
      </c>
      <c r="O110" s="4"/>
      <c r="P110" s="3">
        <v>3.3801352885436505E-10</v>
      </c>
      <c r="Q110" s="5" t="s">
        <v>34</v>
      </c>
      <c r="R110" s="1" t="s">
        <v>35</v>
      </c>
      <c r="S110" s="1"/>
    </row>
    <row r="111" spans="1:19" x14ac:dyDescent="0.25">
      <c r="A111" s="2">
        <v>107</v>
      </c>
      <c r="B111" s="1" t="s">
        <v>169</v>
      </c>
      <c r="C111" s="1">
        <v>4.9090787615260312E-2</v>
      </c>
      <c r="D111" s="1">
        <v>0.61659500186148219</v>
      </c>
      <c r="E111" s="2">
        <v>4</v>
      </c>
      <c r="F111" s="3">
        <v>1.525160569792925E-9</v>
      </c>
      <c r="G111" s="1">
        <v>1.851371178973823</v>
      </c>
      <c r="H111" s="1">
        <v>0.9998787384015243</v>
      </c>
      <c r="I111" s="1">
        <v>0.30850000000000005</v>
      </c>
      <c r="J111" s="1">
        <v>31.050996164751407</v>
      </c>
      <c r="K111" s="1">
        <v>0.12980957457515338</v>
      </c>
      <c r="L111" s="2" t="s">
        <v>135</v>
      </c>
      <c r="M111" s="1" t="s">
        <v>33</v>
      </c>
      <c r="N111" s="1">
        <v>1.8818072475400831</v>
      </c>
      <c r="O111" s="4"/>
      <c r="P111" s="3">
        <v>9.1922885320985791E-10</v>
      </c>
      <c r="Q111" s="5" t="s">
        <v>34</v>
      </c>
      <c r="R111" s="1" t="s">
        <v>35</v>
      </c>
      <c r="S111" s="1"/>
    </row>
    <row r="112" spans="1:19" x14ac:dyDescent="0.25">
      <c r="A112" s="2">
        <v>108</v>
      </c>
      <c r="B112" s="1" t="s">
        <v>170</v>
      </c>
      <c r="C112" s="1">
        <v>4.9090787615260312E-2</v>
      </c>
      <c r="D112" s="1">
        <v>0.61659500186148219</v>
      </c>
      <c r="E112" s="2">
        <v>4</v>
      </c>
      <c r="F112" s="3">
        <v>1.0293285156752858E-9</v>
      </c>
      <c r="G112" s="1">
        <v>1.8783001634939747</v>
      </c>
      <c r="H112" s="1">
        <v>0.99962933452301617</v>
      </c>
      <c r="I112" s="1">
        <v>0.30850000000000005</v>
      </c>
      <c r="J112" s="1">
        <v>30.963422199424414</v>
      </c>
      <c r="K112" s="1">
        <v>0.1439319130942126</v>
      </c>
      <c r="L112" s="2" t="s">
        <v>135</v>
      </c>
      <c r="M112" s="1" t="s">
        <v>33</v>
      </c>
      <c r="N112" s="1">
        <v>1.8818072475400831</v>
      </c>
      <c r="O112" s="4"/>
      <c r="P112" s="3">
        <v>9.7155922831328462E-10</v>
      </c>
      <c r="Q112" s="5" t="s">
        <v>34</v>
      </c>
      <c r="R112" s="1" t="s">
        <v>35</v>
      </c>
      <c r="S112" s="1"/>
    </row>
    <row r="113" spans="1:19" x14ac:dyDescent="0.25">
      <c r="A113" s="2">
        <v>109</v>
      </c>
      <c r="B113" s="1" t="s">
        <v>171</v>
      </c>
      <c r="C113" s="1">
        <v>4.9090787615260312E-2</v>
      </c>
      <c r="D113" s="1">
        <v>0.61659500186148219</v>
      </c>
      <c r="E113" s="2">
        <v>4</v>
      </c>
      <c r="F113" s="3">
        <v>2.3903942319234505E-10</v>
      </c>
      <c r="G113" s="1">
        <v>1.8706109370225534</v>
      </c>
      <c r="H113" s="1">
        <v>0.99989209534029633</v>
      </c>
      <c r="I113" s="1">
        <v>0.30850000000000005</v>
      </c>
      <c r="J113" s="1">
        <v>33.497571237818995</v>
      </c>
      <c r="K113" s="1">
        <v>0.13040536240229483</v>
      </c>
      <c r="L113" s="2" t="s">
        <v>135</v>
      </c>
      <c r="M113" s="1" t="s">
        <v>33</v>
      </c>
      <c r="N113" s="1">
        <v>1.8818072475400831</v>
      </c>
      <c r="O113" s="4"/>
      <c r="P113" s="3">
        <v>1.9572890312195672E-10</v>
      </c>
      <c r="Q113" s="5" t="s">
        <v>34</v>
      </c>
      <c r="R113" s="1" t="s">
        <v>35</v>
      </c>
      <c r="S113" s="1"/>
    </row>
    <row r="114" spans="1:19" x14ac:dyDescent="0.25">
      <c r="A114" s="2">
        <v>110</v>
      </c>
      <c r="B114" s="1" t="s">
        <v>172</v>
      </c>
      <c r="C114" s="1">
        <v>4.9090787615260312E-2</v>
      </c>
      <c r="D114" s="1">
        <v>0.61659500186148219</v>
      </c>
      <c r="E114" s="2">
        <v>4</v>
      </c>
      <c r="F114" s="3">
        <v>3.5624461158985185E-10</v>
      </c>
      <c r="G114" s="1">
        <v>1.8631125558888282</v>
      </c>
      <c r="H114" s="1">
        <v>0.99978747575802651</v>
      </c>
      <c r="I114" s="1">
        <v>0.30850000000000005</v>
      </c>
      <c r="J114" s="1">
        <v>33.072590559737762</v>
      </c>
      <c r="K114" s="1">
        <v>0.11599164262213035</v>
      </c>
      <c r="L114" s="2" t="s">
        <v>135</v>
      </c>
      <c r="M114" s="1" t="s">
        <v>33</v>
      </c>
      <c r="N114" s="1">
        <v>1.8818072475400831</v>
      </c>
      <c r="O114" s="4"/>
      <c r="P114" s="3">
        <v>2.5606138495785909E-10</v>
      </c>
      <c r="Q114" s="5" t="s">
        <v>34</v>
      </c>
      <c r="R114" s="1" t="s">
        <v>35</v>
      </c>
      <c r="S114" s="1"/>
    </row>
    <row r="115" spans="1:19" x14ac:dyDescent="0.25">
      <c r="A115" s="2">
        <v>111</v>
      </c>
      <c r="B115" s="1" t="s">
        <v>173</v>
      </c>
      <c r="C115" s="1">
        <v>4.9090787615260312E-2</v>
      </c>
      <c r="D115" s="1">
        <v>0.61659500186148219</v>
      </c>
      <c r="E115" s="2">
        <v>4</v>
      </c>
      <c r="F115" s="3">
        <v>2.0968982110527103E-9</v>
      </c>
      <c r="G115" s="1">
        <v>1.8870121236665818</v>
      </c>
      <c r="H115" s="1">
        <v>0.99988606474093467</v>
      </c>
      <c r="I115" s="1">
        <v>0.30850000000000005</v>
      </c>
      <c r="J115" s="1">
        <v>29.617213263986354</v>
      </c>
      <c r="K115" s="1">
        <v>9.9643565650785193E-2</v>
      </c>
      <c r="L115" s="2" t="s">
        <v>135</v>
      </c>
      <c r="M115" s="1" t="s">
        <v>33</v>
      </c>
      <c r="N115" s="1">
        <v>1.8818072475400831</v>
      </c>
      <c r="O115" s="4"/>
      <c r="P115" s="3">
        <v>2.2756464185330327E-9</v>
      </c>
      <c r="Q115" s="5" t="s">
        <v>34</v>
      </c>
      <c r="R115" s="1" t="s">
        <v>35</v>
      </c>
      <c r="S115" s="1"/>
    </row>
    <row r="116" spans="1:19" x14ac:dyDescent="0.25">
      <c r="A116" s="2">
        <v>112</v>
      </c>
      <c r="B116" s="1" t="s">
        <v>174</v>
      </c>
      <c r="C116" s="1">
        <v>4.9090787615260312E-2</v>
      </c>
      <c r="D116" s="1">
        <v>0.61659500186148219</v>
      </c>
      <c r="E116" s="2">
        <v>4</v>
      </c>
      <c r="F116" s="3">
        <v>1.7173911705002288E-9</v>
      </c>
      <c r="G116" s="1">
        <v>1.8939296657389793</v>
      </c>
      <c r="H116" s="1">
        <v>0.99991196554424122</v>
      </c>
      <c r="I116" s="1">
        <v>0.30850000000000005</v>
      </c>
      <c r="J116" s="1">
        <v>29.76013651555802</v>
      </c>
      <c r="K116" s="1">
        <v>9.9655750362401888E-2</v>
      </c>
      <c r="L116" s="2" t="s">
        <v>135</v>
      </c>
      <c r="M116" s="1" t="s">
        <v>33</v>
      </c>
      <c r="N116" s="1">
        <v>1.8818072475400831</v>
      </c>
      <c r="O116" s="4"/>
      <c r="P116" s="3">
        <v>2.079034099651774E-9</v>
      </c>
      <c r="Q116" s="5" t="s">
        <v>34</v>
      </c>
      <c r="R116" s="1" t="s">
        <v>35</v>
      </c>
      <c r="S116" s="1"/>
    </row>
    <row r="117" spans="1:19" x14ac:dyDescent="0.25">
      <c r="A117" s="2">
        <v>113</v>
      </c>
      <c r="B117" s="1" t="s">
        <v>175</v>
      </c>
      <c r="C117" s="1">
        <v>4.9090787615260312E-2</v>
      </c>
      <c r="D117" s="1">
        <v>0.61659500186148219</v>
      </c>
      <c r="E117" s="2">
        <v>4</v>
      </c>
      <c r="F117" s="3">
        <v>1.6095270520423987E-9</v>
      </c>
      <c r="G117" s="1">
        <v>1.8903039813530189</v>
      </c>
      <c r="H117" s="1">
        <v>0.99973945623529048</v>
      </c>
      <c r="I117" s="1">
        <v>0.30850000000000005</v>
      </c>
      <c r="J117" s="1">
        <v>29.951569436953822</v>
      </c>
      <c r="K117" s="1">
        <v>0.15992149599020611</v>
      </c>
      <c r="L117" s="2" t="s">
        <v>135</v>
      </c>
      <c r="M117" s="1" t="s">
        <v>33</v>
      </c>
      <c r="N117" s="1">
        <v>1.8818072475400831</v>
      </c>
      <c r="O117" s="4"/>
      <c r="P117" s="3">
        <v>1.8420393013107295E-9</v>
      </c>
      <c r="Q117" s="5" t="s">
        <v>34</v>
      </c>
      <c r="R117" s="1" t="s">
        <v>35</v>
      </c>
      <c r="S117" s="1"/>
    </row>
    <row r="118" spans="1:19" x14ac:dyDescent="0.25">
      <c r="A118" s="2">
        <v>114</v>
      </c>
      <c r="B118" s="1" t="s">
        <v>176</v>
      </c>
      <c r="C118" s="1">
        <v>4.9090787615260312E-2</v>
      </c>
      <c r="D118" s="1">
        <v>0.61659500186148219</v>
      </c>
      <c r="E118" s="2">
        <v>4</v>
      </c>
      <c r="F118" s="3">
        <v>2.0035643885465957E-9</v>
      </c>
      <c r="G118" s="1">
        <v>1.8944849104112063</v>
      </c>
      <c r="H118" s="1">
        <v>0.99995855778234732</v>
      </c>
      <c r="I118" s="1">
        <v>0.30850000000000005</v>
      </c>
      <c r="J118" s="1">
        <v>29.505271972534665</v>
      </c>
      <c r="K118" s="1">
        <v>0.15636172697084766</v>
      </c>
      <c r="L118" s="2" t="s">
        <v>135</v>
      </c>
      <c r="M118" s="1" t="s">
        <v>33</v>
      </c>
      <c r="N118" s="1">
        <v>1.8818072475400831</v>
      </c>
      <c r="O118" s="4"/>
      <c r="P118" s="3">
        <v>2.442536595675273E-9</v>
      </c>
      <c r="Q118" s="5" t="s">
        <v>34</v>
      </c>
      <c r="R118" s="1" t="s">
        <v>35</v>
      </c>
      <c r="S118" s="1"/>
    </row>
    <row r="119" spans="1:19" x14ac:dyDescent="0.25">
      <c r="A119" s="2">
        <v>115</v>
      </c>
      <c r="B119" s="1" t="s">
        <v>177</v>
      </c>
      <c r="C119" s="1">
        <v>4.9090787615260312E-2</v>
      </c>
      <c r="D119" s="1">
        <v>0.61659500186148219</v>
      </c>
      <c r="E119" s="2">
        <v>4</v>
      </c>
      <c r="F119" s="3">
        <v>9.8776858629516437E-11</v>
      </c>
      <c r="G119" s="1">
        <v>1.911999067598958</v>
      </c>
      <c r="H119" s="1">
        <v>0.99953195408648288</v>
      </c>
      <c r="I119" s="1">
        <v>0.30850000000000005</v>
      </c>
      <c r="J119" s="1">
        <v>33.730073329732825</v>
      </c>
      <c r="K119" s="1">
        <v>0.12269693669024653</v>
      </c>
      <c r="L119" s="2" t="s">
        <v>135</v>
      </c>
      <c r="M119" s="1" t="s">
        <v>33</v>
      </c>
      <c r="N119" s="1">
        <v>1.8818072475400831</v>
      </c>
      <c r="O119" s="4"/>
      <c r="P119" s="3">
        <v>1.6897235952505583E-10</v>
      </c>
      <c r="Q119" s="5" t="s">
        <v>34</v>
      </c>
      <c r="R119" s="1" t="s">
        <v>35</v>
      </c>
      <c r="S119" s="1"/>
    </row>
    <row r="120" spans="1:19" x14ac:dyDescent="0.25">
      <c r="A120" s="2">
        <v>116</v>
      </c>
      <c r="B120" s="1" t="s">
        <v>178</v>
      </c>
      <c r="C120" s="1">
        <v>4.9090787615260312E-2</v>
      </c>
      <c r="D120" s="1">
        <v>0.61659500186148219</v>
      </c>
      <c r="E120" s="2">
        <v>4</v>
      </c>
      <c r="F120" s="3">
        <v>2.1914443529583392E-10</v>
      </c>
      <c r="G120" s="1">
        <v>1.8585330210822184</v>
      </c>
      <c r="H120" s="1">
        <v>0.99967612691505381</v>
      </c>
      <c r="I120" s="1">
        <v>0.30850000000000005</v>
      </c>
      <c r="J120" s="1">
        <v>33.987870660565946</v>
      </c>
      <c r="K120" s="1">
        <v>0.12310137172972661</v>
      </c>
      <c r="L120" s="2" t="s">
        <v>135</v>
      </c>
      <c r="M120" s="1" t="s">
        <v>33</v>
      </c>
      <c r="N120" s="1">
        <v>1.8818072475400831</v>
      </c>
      <c r="O120" s="4"/>
      <c r="P120" s="3">
        <v>1.4355916750381429E-10</v>
      </c>
      <c r="Q120" s="5" t="s">
        <v>34</v>
      </c>
      <c r="R120" s="1" t="s">
        <v>35</v>
      </c>
      <c r="S120" s="1"/>
    </row>
    <row r="121" spans="1:19" x14ac:dyDescent="0.25">
      <c r="A121" s="2">
        <v>117</v>
      </c>
      <c r="B121" s="1" t="s">
        <v>179</v>
      </c>
      <c r="C121" s="1">
        <v>4.9090787615260312E-2</v>
      </c>
      <c r="D121" s="1">
        <v>0.61659500186148219</v>
      </c>
      <c r="E121" s="2">
        <v>4</v>
      </c>
      <c r="F121" s="3">
        <v>2.3952954816131063E-10</v>
      </c>
      <c r="G121" s="1">
        <v>1.8999467997583921</v>
      </c>
      <c r="H121" s="1">
        <v>0.99986706605137621</v>
      </c>
      <c r="I121" s="1">
        <v>0.30850000000000005</v>
      </c>
      <c r="J121" s="1">
        <v>32.682245084791788</v>
      </c>
      <c r="K121" s="1">
        <v>0.16246303319650116</v>
      </c>
      <c r="L121" s="2" t="s">
        <v>135</v>
      </c>
      <c r="M121" s="1" t="s">
        <v>33</v>
      </c>
      <c r="N121" s="1">
        <v>1.8818072475400831</v>
      </c>
      <c r="O121" s="4"/>
      <c r="P121" s="3">
        <v>3.2773532343161071E-10</v>
      </c>
      <c r="Q121" s="5" t="s">
        <v>34</v>
      </c>
      <c r="R121" s="1" t="s">
        <v>35</v>
      </c>
      <c r="S121" s="1"/>
    </row>
    <row r="122" spans="1:19" x14ac:dyDescent="0.25">
      <c r="A122" s="2">
        <v>118</v>
      </c>
      <c r="B122" s="1" t="s">
        <v>180</v>
      </c>
      <c r="C122" s="1">
        <v>4.9090787615260312E-2</v>
      </c>
      <c r="D122" s="1">
        <v>0.61659500186148219</v>
      </c>
      <c r="E122" s="2">
        <v>4</v>
      </c>
      <c r="F122" s="3">
        <v>4.4923381761331341E-10</v>
      </c>
      <c r="G122" s="1">
        <v>1.8787548125564433</v>
      </c>
      <c r="H122" s="1">
        <v>0.99986617547232914</v>
      </c>
      <c r="I122" s="1">
        <v>0.30850000000000005</v>
      </c>
      <c r="J122" s="1">
        <v>32.266328199617988</v>
      </c>
      <c r="K122" s="1">
        <v>0.19712193231346201</v>
      </c>
      <c r="L122" s="2" t="s">
        <v>135</v>
      </c>
      <c r="M122" s="1" t="s">
        <v>33</v>
      </c>
      <c r="N122" s="1">
        <v>1.8818072475400831</v>
      </c>
      <c r="O122" s="4"/>
      <c r="P122" s="3">
        <v>4.2630820160458997E-10</v>
      </c>
      <c r="Q122" s="5" t="s">
        <v>34</v>
      </c>
      <c r="R122" s="1" t="s">
        <v>35</v>
      </c>
      <c r="S122" s="1"/>
    </row>
    <row r="123" spans="1:19" x14ac:dyDescent="0.25">
      <c r="A123" s="2">
        <v>119</v>
      </c>
      <c r="B123" s="1" t="s">
        <v>181</v>
      </c>
      <c r="C123" s="1">
        <v>4.9090787615260312E-2</v>
      </c>
      <c r="D123" s="1">
        <v>0.61659500186148219</v>
      </c>
      <c r="E123" s="2">
        <v>4</v>
      </c>
      <c r="F123" s="3">
        <v>1.0890694278073173E-9</v>
      </c>
      <c r="G123" s="1">
        <v>1.8966020740621627</v>
      </c>
      <c r="H123" s="1">
        <v>0.99986257207367391</v>
      </c>
      <c r="I123" s="1">
        <v>0.30850000000000005</v>
      </c>
      <c r="J123" s="1">
        <v>30.406196495956557</v>
      </c>
      <c r="K123" s="1">
        <v>0.14637242900287611</v>
      </c>
      <c r="L123" s="2" t="s">
        <v>135</v>
      </c>
      <c r="M123" s="1" t="s">
        <v>33</v>
      </c>
      <c r="N123" s="1">
        <v>1.8818072475400831</v>
      </c>
      <c r="O123" s="4"/>
      <c r="P123" s="3">
        <v>1.3818776890396953E-9</v>
      </c>
      <c r="Q123" s="5" t="s">
        <v>34</v>
      </c>
      <c r="R123" s="1" t="s">
        <v>35</v>
      </c>
      <c r="S123" s="1"/>
    </row>
    <row r="124" spans="1:19" x14ac:dyDescent="0.25">
      <c r="A124" s="2">
        <v>120</v>
      </c>
      <c r="B124" s="1" t="s">
        <v>182</v>
      </c>
      <c r="C124" s="1">
        <v>4.9090787615260312E-2</v>
      </c>
      <c r="D124" s="1">
        <v>0.61659500186148219</v>
      </c>
      <c r="E124" s="2">
        <v>4</v>
      </c>
      <c r="F124" s="3">
        <v>7.7118189297532478E-10</v>
      </c>
      <c r="G124" s="1">
        <v>1.9169743205480863</v>
      </c>
      <c r="H124" s="1">
        <v>0.99974956073959498</v>
      </c>
      <c r="I124" s="1">
        <v>0.30850000000000005</v>
      </c>
      <c r="J124" s="1">
        <v>30.437375660862813</v>
      </c>
      <c r="K124" s="1">
        <v>0.1541871279367667</v>
      </c>
      <c r="L124" s="2" t="s">
        <v>135</v>
      </c>
      <c r="M124" s="1" t="s">
        <v>33</v>
      </c>
      <c r="N124" s="1">
        <v>1.8818072475400831</v>
      </c>
      <c r="O124" s="4"/>
      <c r="P124" s="3">
        <v>1.3549041767151563E-9</v>
      </c>
      <c r="Q124" s="5" t="s">
        <v>34</v>
      </c>
      <c r="R124" s="1" t="s">
        <v>35</v>
      </c>
      <c r="S124" s="1"/>
    </row>
    <row r="125" spans="1:19" x14ac:dyDescent="0.25">
      <c r="A125" s="2">
        <v>121</v>
      </c>
      <c r="B125" s="1" t="s">
        <v>183</v>
      </c>
      <c r="C125" s="1">
        <v>4.9090787615260312E-2</v>
      </c>
      <c r="D125" s="1">
        <v>0.61659500186148219</v>
      </c>
      <c r="E125" s="2">
        <v>4</v>
      </c>
      <c r="F125" s="3">
        <v>1.3867943167471196E-9</v>
      </c>
      <c r="G125" s="1">
        <v>1.8407349036988609</v>
      </c>
      <c r="H125" s="1">
        <v>0.99979859938472593</v>
      </c>
      <c r="I125" s="1">
        <v>0.30850000000000005</v>
      </c>
      <c r="J125" s="1">
        <v>31.5000710276279</v>
      </c>
      <c r="K125" s="1">
        <v>0.59516473361773559</v>
      </c>
      <c r="L125" s="2" t="s">
        <v>135</v>
      </c>
      <c r="M125" s="1" t="s">
        <v>33</v>
      </c>
      <c r="N125" s="1">
        <v>1.8818072475400831</v>
      </c>
      <c r="O125" s="4"/>
      <c r="P125" s="3">
        <v>6.9202033411820292E-10</v>
      </c>
      <c r="Q125" s="5" t="s">
        <v>34</v>
      </c>
      <c r="R125" s="1" t="s">
        <v>35</v>
      </c>
      <c r="S125" s="1"/>
    </row>
    <row r="126" spans="1:19" x14ac:dyDescent="0.25">
      <c r="A126" s="2">
        <v>122</v>
      </c>
      <c r="B126" s="1" t="s">
        <v>184</v>
      </c>
      <c r="C126" s="1">
        <v>4.9090787615260312E-2</v>
      </c>
      <c r="D126" s="1">
        <v>0.61659500186148219</v>
      </c>
      <c r="E126" s="2">
        <v>4</v>
      </c>
      <c r="F126" s="3">
        <v>7.5804813997460097E-10</v>
      </c>
      <c r="G126" s="1">
        <v>1.8752635592401186</v>
      </c>
      <c r="H126" s="1">
        <v>0.99978135537930102</v>
      </c>
      <c r="I126" s="1">
        <v>0.30850000000000005</v>
      </c>
      <c r="J126" s="1">
        <v>31.529647005776155</v>
      </c>
      <c r="K126" s="1">
        <v>0.60537879458578336</v>
      </c>
      <c r="L126" s="2" t="s">
        <v>135</v>
      </c>
      <c r="M126" s="1" t="s">
        <v>33</v>
      </c>
      <c r="N126" s="1">
        <v>1.8818072475400831</v>
      </c>
      <c r="O126" s="4"/>
      <c r="P126" s="3">
        <v>6.792005479030968E-10</v>
      </c>
      <c r="Q126" s="5" t="s">
        <v>34</v>
      </c>
      <c r="R126" s="1" t="s">
        <v>35</v>
      </c>
      <c r="S126" s="1"/>
    </row>
    <row r="127" spans="1:19" x14ac:dyDescent="0.25">
      <c r="A127" s="2">
        <v>123</v>
      </c>
      <c r="B127" s="1" t="s">
        <v>185</v>
      </c>
      <c r="C127" s="1">
        <v>4.9090787615260312E-2</v>
      </c>
      <c r="D127" s="1">
        <v>0.61659500186148219</v>
      </c>
      <c r="E127" s="2">
        <v>4</v>
      </c>
      <c r="F127" s="3">
        <v>7.4302398795371323E-11</v>
      </c>
      <c r="G127" s="1">
        <v>1.8408352175651708</v>
      </c>
      <c r="H127" s="1">
        <v>0.99993413748620164</v>
      </c>
      <c r="I127" s="1">
        <v>0.30850000000000005</v>
      </c>
      <c r="J127" s="1">
        <v>36.293249219074383</v>
      </c>
      <c r="K127" s="1">
        <v>0.10319833575802331</v>
      </c>
      <c r="L127" s="2" t="s">
        <v>135</v>
      </c>
      <c r="M127" s="1" t="s">
        <v>33</v>
      </c>
      <c r="N127" s="1">
        <v>1.8818072475400831</v>
      </c>
      <c r="O127" s="4"/>
      <c r="P127" s="3">
        <v>3.3421912514229208E-11</v>
      </c>
      <c r="Q127" s="5" t="s">
        <v>45</v>
      </c>
      <c r="R127" s="1" t="s">
        <v>46</v>
      </c>
      <c r="S127" s="1"/>
    </row>
    <row r="128" spans="1:19" x14ac:dyDescent="0.25">
      <c r="A128" s="2">
        <v>124</v>
      </c>
      <c r="B128" s="1" t="s">
        <v>186</v>
      </c>
      <c r="C128" s="1">
        <v>4.9090787615260312E-2</v>
      </c>
      <c r="D128" s="1">
        <v>0.61659500186148219</v>
      </c>
      <c r="E128" s="2">
        <v>3</v>
      </c>
      <c r="F128" s="3">
        <v>2.3667355937709067E-10</v>
      </c>
      <c r="G128" s="1">
        <v>1.6727447269887832</v>
      </c>
      <c r="H128" s="1">
        <v>0.99604198834700164</v>
      </c>
      <c r="I128" s="1">
        <v>0.30850000000000005</v>
      </c>
      <c r="J128" s="1">
        <v>40.796307158256212</v>
      </c>
      <c r="K128" s="1">
        <v>0.11051236464004378</v>
      </c>
      <c r="L128" s="2" t="s">
        <v>135</v>
      </c>
      <c r="M128" s="1" t="s">
        <v>33</v>
      </c>
      <c r="N128" s="1">
        <v>1.8818072475400831</v>
      </c>
      <c r="O128" s="4"/>
      <c r="P128" s="3">
        <v>-999</v>
      </c>
      <c r="Q128" s="5" t="s">
        <v>90</v>
      </c>
      <c r="R128" s="1" t="s">
        <v>91</v>
      </c>
      <c r="S128" s="1"/>
    </row>
    <row r="129" spans="1:19" x14ac:dyDescent="0.25">
      <c r="A129" s="2">
        <v>125</v>
      </c>
      <c r="B129" s="1" t="s">
        <v>187</v>
      </c>
      <c r="C129" s="1">
        <v>4.9090787615260312E-2</v>
      </c>
      <c r="D129" s="1">
        <v>0.61659500186148219</v>
      </c>
      <c r="E129" s="2">
        <v>4</v>
      </c>
      <c r="F129" s="3">
        <v>7.5171530066244102E-11</v>
      </c>
      <c r="G129" s="1">
        <v>1.8883526773471251</v>
      </c>
      <c r="H129" s="1">
        <v>0.99990361369715397</v>
      </c>
      <c r="I129" s="1">
        <v>0.30850000000000005</v>
      </c>
      <c r="J129" s="1">
        <v>34.819956337104514</v>
      </c>
      <c r="K129" s="1">
        <v>0.15389641643837043</v>
      </c>
      <c r="L129" s="2" t="s">
        <v>135</v>
      </c>
      <c r="M129" s="1" t="s">
        <v>33</v>
      </c>
      <c r="N129" s="1">
        <v>1.8818072475400831</v>
      </c>
      <c r="O129" s="4"/>
      <c r="P129" s="3">
        <v>8.4832231794606532E-11</v>
      </c>
      <c r="Q129" s="5" t="s">
        <v>45</v>
      </c>
      <c r="R129" s="1" t="s">
        <v>46</v>
      </c>
      <c r="S129" s="1"/>
    </row>
    <row r="130" spans="1:19" x14ac:dyDescent="0.25">
      <c r="A130" s="2">
        <v>126</v>
      </c>
      <c r="B130" s="1" t="s">
        <v>188</v>
      </c>
      <c r="C130" s="1">
        <v>4.9090787615260312E-2</v>
      </c>
      <c r="D130" s="1">
        <v>0.61659500186148219</v>
      </c>
      <c r="E130" s="2">
        <v>4</v>
      </c>
      <c r="F130" s="3">
        <v>3.3697877672087614E-10</v>
      </c>
      <c r="G130" s="1">
        <v>1.8399764887325996</v>
      </c>
      <c r="H130" s="1">
        <v>0.99907671423066968</v>
      </c>
      <c r="I130" s="1">
        <v>0.30850000000000005</v>
      </c>
      <c r="J130" s="1">
        <v>33.841530441529116</v>
      </c>
      <c r="K130" s="1">
        <v>0.24540798813804754</v>
      </c>
      <c r="L130" s="2" t="s">
        <v>135</v>
      </c>
      <c r="M130" s="1" t="s">
        <v>33</v>
      </c>
      <c r="N130" s="1">
        <v>1.8818072475400831</v>
      </c>
      <c r="O130" s="4"/>
      <c r="P130" s="3">
        <v>1.5747525376514096E-10</v>
      </c>
      <c r="Q130" s="5" t="s">
        <v>45</v>
      </c>
      <c r="R130" s="1" t="s">
        <v>46</v>
      </c>
      <c r="S130" s="1"/>
    </row>
    <row r="131" spans="1:19" x14ac:dyDescent="0.25">
      <c r="A131" s="2">
        <v>127</v>
      </c>
      <c r="B131" s="1" t="s">
        <v>189</v>
      </c>
      <c r="C131" s="1">
        <v>4.9090787615260312E-2</v>
      </c>
      <c r="D131" s="1">
        <v>0.61659500186148219</v>
      </c>
      <c r="E131" s="2">
        <v>4</v>
      </c>
      <c r="F131" s="3">
        <v>6.4914200763057738E-10</v>
      </c>
      <c r="G131" s="1">
        <v>1.8959857628875287</v>
      </c>
      <c r="H131" s="1">
        <v>0.99966545778805471</v>
      </c>
      <c r="I131" s="1">
        <v>0.30850000000000005</v>
      </c>
      <c r="J131" s="1">
        <v>31.230454081605274</v>
      </c>
      <c r="K131" s="1">
        <v>0.25671921131150588</v>
      </c>
      <c r="L131" s="2" t="s">
        <v>135</v>
      </c>
      <c r="M131" s="1" t="s">
        <v>33</v>
      </c>
      <c r="N131" s="1">
        <v>1.8818072475400831</v>
      </c>
      <c r="O131" s="4"/>
      <c r="P131" s="3">
        <v>8.206329782011074E-10</v>
      </c>
      <c r="Q131" s="5" t="s">
        <v>34</v>
      </c>
      <c r="R131" s="1" t="s">
        <v>35</v>
      </c>
      <c r="S131" s="1"/>
    </row>
    <row r="132" spans="1:19" x14ac:dyDescent="0.25">
      <c r="A132" s="2">
        <v>128</v>
      </c>
      <c r="B132" s="1" t="s">
        <v>190</v>
      </c>
      <c r="C132" s="1">
        <v>4.9090787615260312E-2</v>
      </c>
      <c r="D132" s="1">
        <v>0.61659500186148219</v>
      </c>
      <c r="E132" s="2">
        <v>4</v>
      </c>
      <c r="F132" s="3">
        <v>6.8922195447961897E-10</v>
      </c>
      <c r="G132" s="1">
        <v>1.8635284853866334</v>
      </c>
      <c r="H132" s="1">
        <v>0.99972585289148486</v>
      </c>
      <c r="I132" s="1">
        <v>0.30850000000000005</v>
      </c>
      <c r="J132" s="1">
        <v>32.000528692530068</v>
      </c>
      <c r="K132" s="1">
        <v>0.30804309935925045</v>
      </c>
      <c r="L132" s="2" t="s">
        <v>135</v>
      </c>
      <c r="M132" s="1" t="s">
        <v>33</v>
      </c>
      <c r="N132" s="1">
        <v>1.8818072475400831</v>
      </c>
      <c r="O132" s="4"/>
      <c r="P132" s="3">
        <v>5.0431934103398727E-10</v>
      </c>
      <c r="Q132" s="5" t="s">
        <v>34</v>
      </c>
      <c r="R132" s="1" t="s">
        <v>35</v>
      </c>
      <c r="S132" s="1"/>
    </row>
    <row r="133" spans="1:19" x14ac:dyDescent="0.25">
      <c r="A133" s="2">
        <v>129</v>
      </c>
      <c r="B133" s="1" t="s">
        <v>191</v>
      </c>
      <c r="C133" s="1">
        <v>4.9090787615260312E-2</v>
      </c>
      <c r="D133" s="1">
        <v>0.61659500186148219</v>
      </c>
      <c r="E133" s="2">
        <v>4</v>
      </c>
      <c r="F133" s="3">
        <v>1.784793260032967E-10</v>
      </c>
      <c r="G133" s="1">
        <v>1.9174294922615731</v>
      </c>
      <c r="H133" s="1">
        <v>0.99982929926898489</v>
      </c>
      <c r="I133" s="1">
        <v>0.30850000000000005</v>
      </c>
      <c r="J133" s="1">
        <v>32.674330633210715</v>
      </c>
      <c r="K133" s="1">
        <v>0.16144160149437509</v>
      </c>
      <c r="L133" s="2" t="s">
        <v>135</v>
      </c>
      <c r="M133" s="1" t="s">
        <v>33</v>
      </c>
      <c r="N133" s="1">
        <v>1.8818072475400831</v>
      </c>
      <c r="O133" s="4"/>
      <c r="P133" s="3">
        <v>3.2937934679525783E-10</v>
      </c>
      <c r="Q133" s="5" t="s">
        <v>34</v>
      </c>
      <c r="R133" s="1" t="s">
        <v>35</v>
      </c>
      <c r="S133" s="1"/>
    </row>
    <row r="134" spans="1:19" x14ac:dyDescent="0.25">
      <c r="A134" s="2">
        <v>130</v>
      </c>
      <c r="B134" s="1" t="s">
        <v>192</v>
      </c>
      <c r="C134" s="1">
        <v>4.9090787615260312E-2</v>
      </c>
      <c r="D134" s="1">
        <v>0.61659500186148219</v>
      </c>
      <c r="E134" s="2">
        <v>5</v>
      </c>
      <c r="F134" s="3">
        <v>3.7604588771297093E-10</v>
      </c>
      <c r="G134" s="1">
        <v>1.8672170092049976</v>
      </c>
      <c r="H134" s="1">
        <v>0.99957054531906764</v>
      </c>
      <c r="I134" s="1">
        <v>0.30850000000000005</v>
      </c>
      <c r="J134" s="1">
        <v>32.869415243242834</v>
      </c>
      <c r="K134" s="1">
        <v>0.18203462920274638</v>
      </c>
      <c r="L134" s="2" t="s">
        <v>135</v>
      </c>
      <c r="M134" s="1" t="s">
        <v>33</v>
      </c>
      <c r="N134" s="1">
        <v>1.8818072475400831</v>
      </c>
      <c r="O134" s="4"/>
      <c r="P134" s="3">
        <v>2.9115951042320979E-10</v>
      </c>
      <c r="Q134" s="5" t="s">
        <v>34</v>
      </c>
      <c r="R134" s="1" t="s">
        <v>35</v>
      </c>
      <c r="S134" s="1"/>
    </row>
    <row r="135" spans="1:19" x14ac:dyDescent="0.25">
      <c r="A135" s="2">
        <v>131</v>
      </c>
      <c r="B135" s="1" t="s">
        <v>193</v>
      </c>
      <c r="C135" s="1">
        <v>4.9090787615260312E-2</v>
      </c>
      <c r="D135" s="1">
        <v>0.61659500186148219</v>
      </c>
      <c r="E135" s="2">
        <v>4</v>
      </c>
      <c r="F135" s="3">
        <v>2.258260008640366E-9</v>
      </c>
      <c r="G135" s="1">
        <v>1.8597076284518694</v>
      </c>
      <c r="H135" s="1">
        <v>0.99983035298804113</v>
      </c>
      <c r="I135" s="1">
        <v>0.30850000000000005</v>
      </c>
      <c r="J135" s="1">
        <v>30.193513006314983</v>
      </c>
      <c r="K135" s="1">
        <v>0.27647155333158835</v>
      </c>
      <c r="L135" s="2" t="s">
        <v>135</v>
      </c>
      <c r="M135" s="1" t="s">
        <v>33</v>
      </c>
      <c r="N135" s="1">
        <v>1.8818072475400831</v>
      </c>
      <c r="O135" s="4"/>
      <c r="P135" s="3">
        <v>1.5807646059589128E-9</v>
      </c>
      <c r="Q135" s="5" t="s">
        <v>34</v>
      </c>
      <c r="R135" s="1" t="s">
        <v>35</v>
      </c>
      <c r="S135" s="1"/>
    </row>
    <row r="136" spans="1:19" x14ac:dyDescent="0.25">
      <c r="A136" s="2">
        <v>132</v>
      </c>
      <c r="B136" s="1" t="s">
        <v>194</v>
      </c>
      <c r="C136" s="1">
        <v>4.9090787615260312E-2</v>
      </c>
      <c r="D136" s="1">
        <v>0.61659500186148219</v>
      </c>
      <c r="E136" s="2">
        <v>4</v>
      </c>
      <c r="F136" s="3">
        <v>1.6374604159277876E-9</v>
      </c>
      <c r="G136" s="1">
        <v>1.8684287392674157</v>
      </c>
      <c r="H136" s="1">
        <v>0.99994304758222996</v>
      </c>
      <c r="I136" s="1">
        <v>0.30850000000000005</v>
      </c>
      <c r="J136" s="1">
        <v>30.481766106146281</v>
      </c>
      <c r="K136" s="1">
        <v>0.15243971681722626</v>
      </c>
      <c r="L136" s="2" t="s">
        <v>135</v>
      </c>
      <c r="M136" s="1" t="s">
        <v>33</v>
      </c>
      <c r="N136" s="1">
        <v>1.8818072475400831</v>
      </c>
      <c r="O136" s="4"/>
      <c r="P136" s="3">
        <v>1.3174073101742327E-9</v>
      </c>
      <c r="Q136" s="5" t="s">
        <v>34</v>
      </c>
      <c r="R136" s="1" t="s">
        <v>35</v>
      </c>
      <c r="S136" s="1"/>
    </row>
    <row r="137" spans="1:19" x14ac:dyDescent="0.25">
      <c r="A137" s="2">
        <v>133</v>
      </c>
      <c r="B137" s="1" t="s">
        <v>195</v>
      </c>
      <c r="C137" s="1">
        <v>4.9090787615260312E-2</v>
      </c>
      <c r="D137" s="1">
        <v>0.61659500186148219</v>
      </c>
      <c r="E137" s="2">
        <v>4</v>
      </c>
      <c r="F137" s="3">
        <v>1.9982407157457547E-10</v>
      </c>
      <c r="G137" s="1">
        <v>1.8626750966155836</v>
      </c>
      <c r="H137" s="1">
        <v>0.99958334764932433</v>
      </c>
      <c r="I137" s="1">
        <v>0.30850000000000005</v>
      </c>
      <c r="J137" s="1">
        <v>34.014606230876566</v>
      </c>
      <c r="K137" s="1">
        <v>0.14959838746975065</v>
      </c>
      <c r="L137" s="2" t="s">
        <v>135</v>
      </c>
      <c r="M137" s="1" t="s">
        <v>33</v>
      </c>
      <c r="N137" s="1">
        <v>1.8818072475400831</v>
      </c>
      <c r="O137" s="4"/>
      <c r="P137" s="3">
        <v>1.411529660213236E-10</v>
      </c>
      <c r="Q137" s="5" t="s">
        <v>34</v>
      </c>
      <c r="R137" s="1" t="s">
        <v>35</v>
      </c>
      <c r="S137" s="1"/>
    </row>
    <row r="138" spans="1:19" x14ac:dyDescent="0.25">
      <c r="A138" s="2">
        <v>134</v>
      </c>
      <c r="B138" s="1" t="s">
        <v>196</v>
      </c>
      <c r="C138" s="1">
        <v>4.9090787615260312E-2</v>
      </c>
      <c r="D138" s="1">
        <v>0.61659500186148219</v>
      </c>
      <c r="E138" s="2">
        <v>4</v>
      </c>
      <c r="F138" s="3">
        <v>3.8836552868750473E-10</v>
      </c>
      <c r="G138" s="1">
        <v>1.8555588814302826</v>
      </c>
      <c r="H138" s="1">
        <v>0.99981329588533885</v>
      </c>
      <c r="I138" s="1">
        <v>0.30850000000000005</v>
      </c>
      <c r="J138" s="1">
        <v>33.150286276560706</v>
      </c>
      <c r="K138" s="1">
        <v>0.10739702445320019</v>
      </c>
      <c r="L138" s="2" t="s">
        <v>135</v>
      </c>
      <c r="M138" s="1" t="s">
        <v>33</v>
      </c>
      <c r="N138" s="1">
        <v>1.8818072475400831</v>
      </c>
      <c r="O138" s="4"/>
      <c r="P138" s="3">
        <v>2.4378713191877817E-10</v>
      </c>
      <c r="Q138" s="5" t="s">
        <v>34</v>
      </c>
      <c r="R138" s="1" t="s">
        <v>35</v>
      </c>
      <c r="S138" s="1"/>
    </row>
    <row r="139" spans="1:19" x14ac:dyDescent="0.25">
      <c r="A139" s="2">
        <v>135</v>
      </c>
      <c r="B139" s="1" t="s">
        <v>197</v>
      </c>
      <c r="C139" s="1">
        <v>4.9090787615260312E-2</v>
      </c>
      <c r="D139" s="1">
        <v>0.61659500186148219</v>
      </c>
      <c r="E139" s="2">
        <v>4</v>
      </c>
      <c r="F139" s="3">
        <v>4.0060291726042855E-10</v>
      </c>
      <c r="G139" s="1">
        <v>1.9079140583543761</v>
      </c>
      <c r="H139" s="1">
        <v>0.99980803298506282</v>
      </c>
      <c r="I139" s="1">
        <v>0.30850000000000005</v>
      </c>
      <c r="J139" s="1">
        <v>31.674432612656251</v>
      </c>
      <c r="K139" s="1">
        <v>0.10698559286330765</v>
      </c>
      <c r="L139" s="2" t="s">
        <v>135</v>
      </c>
      <c r="M139" s="1" t="s">
        <v>33</v>
      </c>
      <c r="N139" s="1">
        <v>1.8818072475400831</v>
      </c>
      <c r="O139" s="4"/>
      <c r="P139" s="3">
        <v>6.1978848000510302E-10</v>
      </c>
      <c r="Q139" s="5" t="s">
        <v>34</v>
      </c>
      <c r="R139" s="1" t="s">
        <v>35</v>
      </c>
      <c r="S139" s="1"/>
    </row>
    <row r="140" spans="1:19" x14ac:dyDescent="0.25">
      <c r="A140" s="2">
        <v>136</v>
      </c>
      <c r="B140" s="1" t="s">
        <v>198</v>
      </c>
      <c r="C140" s="1">
        <v>4.9090787615260312E-2</v>
      </c>
      <c r="D140" s="1">
        <v>0.61659500186148219</v>
      </c>
      <c r="E140" s="2">
        <v>4</v>
      </c>
      <c r="F140" s="3">
        <v>6.3362622925226199E-10</v>
      </c>
      <c r="G140" s="1">
        <v>1.8701177784690044</v>
      </c>
      <c r="H140" s="1">
        <v>0.99937444913196072</v>
      </c>
      <c r="I140" s="1">
        <v>0.30850000000000005</v>
      </c>
      <c r="J140" s="1">
        <v>31.954446203035655</v>
      </c>
      <c r="K140" s="1">
        <v>0.1058564516749667</v>
      </c>
      <c r="L140" s="2" t="s">
        <v>135</v>
      </c>
      <c r="M140" s="1" t="s">
        <v>33</v>
      </c>
      <c r="N140" s="1">
        <v>1.8818072475400831</v>
      </c>
      <c r="O140" s="4"/>
      <c r="P140" s="3">
        <v>5.1922874792668636E-10</v>
      </c>
      <c r="Q140" s="5" t="s">
        <v>34</v>
      </c>
      <c r="R140" s="1" t="s">
        <v>35</v>
      </c>
      <c r="S140" s="1"/>
    </row>
    <row r="141" spans="1:19" x14ac:dyDescent="0.25">
      <c r="A141" s="2">
        <v>137</v>
      </c>
      <c r="B141" s="1" t="s">
        <v>199</v>
      </c>
      <c r="C141" s="1">
        <v>4.9090787615260312E-2</v>
      </c>
      <c r="D141" s="1">
        <v>0.61659500186148219</v>
      </c>
      <c r="E141" s="2">
        <v>4</v>
      </c>
      <c r="F141" s="3">
        <v>3.9257108698343021E-10</v>
      </c>
      <c r="G141" s="1">
        <v>1.9082125586254954</v>
      </c>
      <c r="H141" s="1">
        <v>0.99992003066874557</v>
      </c>
      <c r="I141" s="1">
        <v>0.30850000000000005</v>
      </c>
      <c r="J141" s="1">
        <v>31.698107415699251</v>
      </c>
      <c r="K141" s="1">
        <v>0.12185333843458197</v>
      </c>
      <c r="L141" s="2" t="s">
        <v>135</v>
      </c>
      <c r="M141" s="1" t="s">
        <v>33</v>
      </c>
      <c r="N141" s="1">
        <v>1.8818072475400831</v>
      </c>
      <c r="O141" s="4"/>
      <c r="P141" s="3">
        <v>6.1058058051982012E-10</v>
      </c>
      <c r="Q141" s="5" t="s">
        <v>34</v>
      </c>
      <c r="R141" s="1" t="s">
        <v>35</v>
      </c>
      <c r="S141" s="1"/>
    </row>
    <row r="142" spans="1:19" x14ac:dyDescent="0.25">
      <c r="A142" s="2">
        <v>138</v>
      </c>
      <c r="B142" s="1" t="s">
        <v>200</v>
      </c>
      <c r="C142" s="1">
        <v>4.9090787615260312E-2</v>
      </c>
      <c r="D142" s="1">
        <v>0.61659500186148219</v>
      </c>
      <c r="E142" s="2">
        <v>4</v>
      </c>
      <c r="F142" s="3">
        <v>6.0773969495039925E-10</v>
      </c>
      <c r="G142" s="1">
        <v>1.8934363271623895</v>
      </c>
      <c r="H142" s="1">
        <v>0.99976436436204552</v>
      </c>
      <c r="I142" s="1">
        <v>0.30850000000000005</v>
      </c>
      <c r="J142" s="1">
        <v>31.399514600576683</v>
      </c>
      <c r="K142" s="1">
        <v>0.13342948552748102</v>
      </c>
      <c r="L142" s="2" t="s">
        <v>135</v>
      </c>
      <c r="M142" s="1" t="s">
        <v>33</v>
      </c>
      <c r="N142" s="1">
        <v>1.8818072475400831</v>
      </c>
      <c r="O142" s="4"/>
      <c r="P142" s="3">
        <v>7.3744417672847255E-10</v>
      </c>
      <c r="Q142" s="5" t="s">
        <v>34</v>
      </c>
      <c r="R142" s="1" t="s">
        <v>35</v>
      </c>
      <c r="S142" s="1"/>
    </row>
    <row r="143" spans="1:19" x14ac:dyDescent="0.25">
      <c r="A143" s="2">
        <v>139</v>
      </c>
      <c r="B143" s="1" t="s">
        <v>201</v>
      </c>
      <c r="C143" s="1">
        <v>4.9090787615260312E-2</v>
      </c>
      <c r="D143" s="1">
        <v>0.61659500186148219</v>
      </c>
      <c r="E143" s="2">
        <v>4</v>
      </c>
      <c r="F143" s="3">
        <v>2.8879665679280744E-10</v>
      </c>
      <c r="G143" s="1">
        <v>1.8939166485576497</v>
      </c>
      <c r="H143" s="1">
        <v>0.99985925661198516</v>
      </c>
      <c r="I143" s="1">
        <v>0.30850000000000005</v>
      </c>
      <c r="J143" s="1">
        <v>32.552044113443166</v>
      </c>
      <c r="K143" s="1">
        <v>0.2290288304714963</v>
      </c>
      <c r="L143" s="2" t="s">
        <v>135</v>
      </c>
      <c r="M143" s="1" t="s">
        <v>33</v>
      </c>
      <c r="N143" s="1">
        <v>1.8818072475400831</v>
      </c>
      <c r="O143" s="4"/>
      <c r="P143" s="3">
        <v>3.5585510612025009E-10</v>
      </c>
      <c r="Q143" s="5" t="s">
        <v>34</v>
      </c>
      <c r="R143" s="1" t="s">
        <v>35</v>
      </c>
      <c r="S143" s="1"/>
    </row>
    <row r="144" spans="1:19" x14ac:dyDescent="0.25">
      <c r="A144" s="2">
        <v>140</v>
      </c>
      <c r="B144" s="1" t="s">
        <v>202</v>
      </c>
      <c r="C144" s="1">
        <v>4.9090787615260312E-2</v>
      </c>
      <c r="D144" s="1">
        <v>0.61659500186148219</v>
      </c>
      <c r="E144" s="2">
        <v>4</v>
      </c>
      <c r="F144" s="3">
        <v>2.6443797506863195E-10</v>
      </c>
      <c r="G144" s="1">
        <v>1.8783979471860939</v>
      </c>
      <c r="H144" s="1">
        <v>0.99953724022085522</v>
      </c>
      <c r="I144" s="1">
        <v>0.30850000000000005</v>
      </c>
      <c r="J144" s="1">
        <v>33.116661169566477</v>
      </c>
      <c r="K144" s="1">
        <v>0.20529090632538854</v>
      </c>
      <c r="L144" s="2" t="s">
        <v>135</v>
      </c>
      <c r="M144" s="1" t="s">
        <v>33</v>
      </c>
      <c r="N144" s="1">
        <v>1.8818072475400831</v>
      </c>
      <c r="O144" s="4"/>
      <c r="P144" s="3">
        <v>2.4902525667335394E-10</v>
      </c>
      <c r="Q144" s="5" t="s">
        <v>34</v>
      </c>
      <c r="R144" s="1" t="s">
        <v>35</v>
      </c>
      <c r="S144" s="1"/>
    </row>
    <row r="145" spans="1:19" x14ac:dyDescent="0.25">
      <c r="A145" s="2">
        <v>141</v>
      </c>
      <c r="B145" s="1" t="s">
        <v>203</v>
      </c>
      <c r="C145" s="1">
        <v>4.9090787615260312E-2</v>
      </c>
      <c r="D145" s="1">
        <v>0.61659500186148219</v>
      </c>
      <c r="E145" s="2">
        <v>4</v>
      </c>
      <c r="F145" s="3">
        <v>2.7287660237393375E-10</v>
      </c>
      <c r="G145" s="1">
        <v>1.8729772091428281</v>
      </c>
      <c r="H145" s="1">
        <v>0.99971028541312934</v>
      </c>
      <c r="I145" s="1">
        <v>0.30850000000000005</v>
      </c>
      <c r="J145" s="1">
        <v>33.219117384078572</v>
      </c>
      <c r="K145" s="1">
        <v>0.11814382832219281</v>
      </c>
      <c r="L145" s="2" t="s">
        <v>135</v>
      </c>
      <c r="M145" s="1" t="s">
        <v>33</v>
      </c>
      <c r="N145" s="1">
        <v>1.8818072475400831</v>
      </c>
      <c r="O145" s="4"/>
      <c r="P145" s="3">
        <v>2.3340570512791792E-10</v>
      </c>
      <c r="Q145" s="5" t="s">
        <v>34</v>
      </c>
      <c r="R145" s="1" t="s">
        <v>35</v>
      </c>
      <c r="S145" s="1"/>
    </row>
    <row r="146" spans="1:19" x14ac:dyDescent="0.25">
      <c r="A146" s="2">
        <v>142</v>
      </c>
      <c r="B146" s="1" t="s">
        <v>204</v>
      </c>
      <c r="C146" s="1">
        <v>4.9090787615260312E-2</v>
      </c>
      <c r="D146" s="1">
        <v>0.61659500186148219</v>
      </c>
      <c r="E146" s="2">
        <v>4</v>
      </c>
      <c r="F146" s="3">
        <v>2.1991095411995477E-10</v>
      </c>
      <c r="G146" s="1">
        <v>1.8591658750477973</v>
      </c>
      <c r="H146" s="1">
        <v>0.99969800429673294</v>
      </c>
      <c r="I146" s="1">
        <v>0.30850000000000005</v>
      </c>
      <c r="J146" s="1">
        <v>33.963580502819219</v>
      </c>
      <c r="K146" s="1">
        <v>0.12369579762537915</v>
      </c>
      <c r="L146" s="2" t="s">
        <v>135</v>
      </c>
      <c r="M146" s="1" t="s">
        <v>33</v>
      </c>
      <c r="N146" s="1">
        <v>1.8818072475400831</v>
      </c>
      <c r="O146" s="4"/>
      <c r="P146" s="3">
        <v>1.4578082531610448E-10</v>
      </c>
      <c r="Q146" s="5" t="s">
        <v>34</v>
      </c>
      <c r="R146" s="1" t="s">
        <v>35</v>
      </c>
      <c r="S146" s="1"/>
    </row>
    <row r="147" spans="1:19" x14ac:dyDescent="0.25">
      <c r="A147" s="2">
        <v>143</v>
      </c>
      <c r="B147" s="1" t="s">
        <v>205</v>
      </c>
      <c r="C147" s="1">
        <v>4.9090787615260312E-2</v>
      </c>
      <c r="D147" s="1">
        <v>0.61659500186148219</v>
      </c>
      <c r="E147" s="2">
        <v>4</v>
      </c>
      <c r="F147" s="3">
        <v>5.066800696848216E-10</v>
      </c>
      <c r="G147" s="1">
        <v>1.8894275836411221</v>
      </c>
      <c r="H147" s="1">
        <v>0.99988441734804601</v>
      </c>
      <c r="I147" s="1">
        <v>0.30850000000000005</v>
      </c>
      <c r="J147" s="1">
        <v>31.789937240858546</v>
      </c>
      <c r="K147" s="1">
        <v>0.12671513502412105</v>
      </c>
      <c r="L147" s="2" t="s">
        <v>135</v>
      </c>
      <c r="M147" s="1" t="s">
        <v>33</v>
      </c>
      <c r="N147" s="1">
        <v>1.8818072475400831</v>
      </c>
      <c r="O147" s="4"/>
      <c r="P147" s="3">
        <v>5.7614102464836723E-10</v>
      </c>
      <c r="Q147" s="5" t="s">
        <v>34</v>
      </c>
      <c r="R147" s="1" t="s">
        <v>35</v>
      </c>
      <c r="S147" s="1"/>
    </row>
    <row r="148" spans="1:19" x14ac:dyDescent="0.25">
      <c r="A148" s="2">
        <v>144</v>
      </c>
      <c r="B148" s="1" t="s">
        <v>206</v>
      </c>
      <c r="C148" s="1">
        <v>4.9090787615260312E-2</v>
      </c>
      <c r="D148" s="1">
        <v>0.61659500186148219</v>
      </c>
      <c r="E148" s="2">
        <v>4</v>
      </c>
      <c r="F148" s="3">
        <v>4.8438701219928614E-10</v>
      </c>
      <c r="G148" s="1">
        <v>1.8937377498174266</v>
      </c>
      <c r="H148" s="1">
        <v>0.99976685196241966</v>
      </c>
      <c r="I148" s="1">
        <v>0.30850000000000005</v>
      </c>
      <c r="J148" s="1">
        <v>31.746963324382307</v>
      </c>
      <c r="K148" s="1">
        <v>0.12661976607476164</v>
      </c>
      <c r="L148" s="2" t="s">
        <v>135</v>
      </c>
      <c r="M148" s="1" t="s">
        <v>33</v>
      </c>
      <c r="N148" s="1">
        <v>1.8818072475400831</v>
      </c>
      <c r="O148" s="4"/>
      <c r="P148" s="3">
        <v>5.9200908252125141E-10</v>
      </c>
      <c r="Q148" s="5" t="s">
        <v>34</v>
      </c>
      <c r="R148" s="1" t="s">
        <v>35</v>
      </c>
      <c r="S148" s="1"/>
    </row>
    <row r="149" spans="1:19" x14ac:dyDescent="0.25">
      <c r="A149" s="2">
        <v>145</v>
      </c>
      <c r="B149" s="1" t="s">
        <v>207</v>
      </c>
      <c r="C149" s="1">
        <v>2.9580124665515465E-2</v>
      </c>
      <c r="D149" s="1">
        <v>0.37411058827205335</v>
      </c>
      <c r="E149" s="2">
        <v>4</v>
      </c>
      <c r="F149" s="3">
        <v>1.5178293899996649E-10</v>
      </c>
      <c r="G149" s="1">
        <v>1.9034166836516606</v>
      </c>
      <c r="H149" s="1">
        <v>0.99997380549321524</v>
      </c>
      <c r="I149" s="1">
        <v>0.18699999999999997</v>
      </c>
      <c r="J149" s="1">
        <v>32.520633709389813</v>
      </c>
      <c r="K149" s="1">
        <v>0.15188351575750828</v>
      </c>
      <c r="L149" s="2" t="s">
        <v>208</v>
      </c>
      <c r="M149" s="1" t="s">
        <v>33</v>
      </c>
      <c r="N149" s="1">
        <v>1.8713260008353989</v>
      </c>
      <c r="O149" s="4"/>
      <c r="P149" s="3">
        <v>2.6385721134500678E-10</v>
      </c>
      <c r="Q149" s="5" t="s">
        <v>34</v>
      </c>
      <c r="R149" s="1" t="s">
        <v>35</v>
      </c>
      <c r="S149" s="1"/>
    </row>
    <row r="150" spans="1:19" x14ac:dyDescent="0.25">
      <c r="A150" s="2">
        <v>146</v>
      </c>
      <c r="B150" s="1" t="s">
        <v>209</v>
      </c>
      <c r="C150" s="1">
        <v>2.9580124665515465E-2</v>
      </c>
      <c r="D150" s="1">
        <v>0.37411058827205335</v>
      </c>
      <c r="E150" s="2">
        <v>4</v>
      </c>
      <c r="F150" s="3">
        <v>2.4228833695363949E-10</v>
      </c>
      <c r="G150" s="1">
        <v>1.8717586314117738</v>
      </c>
      <c r="H150" s="1">
        <v>0.99988093310631698</v>
      </c>
      <c r="I150" s="1">
        <v>0.18699999999999997</v>
      </c>
      <c r="J150" s="1">
        <v>32.644680160094225</v>
      </c>
      <c r="K150" s="1">
        <v>0.16429239613234767</v>
      </c>
      <c r="L150" s="2" t="s">
        <v>208</v>
      </c>
      <c r="M150" s="1" t="s">
        <v>33</v>
      </c>
      <c r="N150" s="1">
        <v>1.8713260008353989</v>
      </c>
      <c r="O150" s="4"/>
      <c r="P150" s="3">
        <v>2.4412361623214648E-10</v>
      </c>
      <c r="Q150" s="5" t="s">
        <v>34</v>
      </c>
      <c r="R150" s="1" t="s">
        <v>35</v>
      </c>
      <c r="S150" s="1"/>
    </row>
    <row r="151" spans="1:19" x14ac:dyDescent="0.25">
      <c r="A151" s="2">
        <v>147</v>
      </c>
      <c r="B151" s="1" t="s">
        <v>210</v>
      </c>
      <c r="C151" s="1">
        <v>2.9580124665515465E-2</v>
      </c>
      <c r="D151" s="1">
        <v>0.37411058827205335</v>
      </c>
      <c r="E151" s="2">
        <v>4</v>
      </c>
      <c r="F151" s="3">
        <v>1.050497449983515E-9</v>
      </c>
      <c r="G151" s="1">
        <v>1.9052298219849402</v>
      </c>
      <c r="H151" s="1">
        <v>0.99996755605626486</v>
      </c>
      <c r="I151" s="1">
        <v>0.18699999999999997</v>
      </c>
      <c r="J151" s="1">
        <v>29.471420221753522</v>
      </c>
      <c r="K151" s="1">
        <v>0.18905245045756161</v>
      </c>
      <c r="L151" s="2" t="s">
        <v>208</v>
      </c>
      <c r="M151" s="1" t="s">
        <v>33</v>
      </c>
      <c r="N151" s="1">
        <v>1.8713260008353989</v>
      </c>
      <c r="O151" s="4"/>
      <c r="P151" s="3">
        <v>1.7832439014344118E-9</v>
      </c>
      <c r="Q151" s="5" t="s">
        <v>34</v>
      </c>
      <c r="R151" s="1" t="s">
        <v>35</v>
      </c>
      <c r="S151" s="1"/>
    </row>
    <row r="152" spans="1:19" x14ac:dyDescent="0.25">
      <c r="A152" s="2">
        <v>148</v>
      </c>
      <c r="B152" s="1" t="s">
        <v>211</v>
      </c>
      <c r="C152" s="1">
        <v>2.9580124665515465E-2</v>
      </c>
      <c r="D152" s="1">
        <v>0.37411058827205335</v>
      </c>
      <c r="E152" s="2">
        <v>4</v>
      </c>
      <c r="F152" s="3">
        <v>1.2910909750183142E-9</v>
      </c>
      <c r="G152" s="1">
        <v>1.8855910638227331</v>
      </c>
      <c r="H152" s="1">
        <v>0.99998239213380014</v>
      </c>
      <c r="I152" s="1">
        <v>0.18699999999999997</v>
      </c>
      <c r="J152" s="1">
        <v>29.627730968428686</v>
      </c>
      <c r="K152" s="1">
        <v>0.18192665933232438</v>
      </c>
      <c r="L152" s="2" t="s">
        <v>208</v>
      </c>
      <c r="M152" s="1" t="s">
        <v>33</v>
      </c>
      <c r="N152" s="1">
        <v>1.8713260008353989</v>
      </c>
      <c r="O152" s="4"/>
      <c r="P152" s="3">
        <v>1.61685421597163E-9</v>
      </c>
      <c r="Q152" s="5" t="s">
        <v>34</v>
      </c>
      <c r="R152" s="1" t="s">
        <v>35</v>
      </c>
      <c r="S152" s="1"/>
    </row>
    <row r="153" spans="1:19" x14ac:dyDescent="0.25">
      <c r="A153" s="2">
        <v>149</v>
      </c>
      <c r="B153" s="1" t="s">
        <v>212</v>
      </c>
      <c r="C153" s="1">
        <v>2.9580124665515465E-2</v>
      </c>
      <c r="D153" s="1">
        <v>0.37411058827205335</v>
      </c>
      <c r="E153" s="2">
        <v>4</v>
      </c>
      <c r="F153" s="3">
        <v>2.2752499330205561E-10</v>
      </c>
      <c r="G153" s="1">
        <v>1.8812999369492265</v>
      </c>
      <c r="H153" s="1">
        <v>0.99991345987474101</v>
      </c>
      <c r="I153" s="1">
        <v>0.18699999999999997</v>
      </c>
      <c r="J153" s="1">
        <v>32.481513260656527</v>
      </c>
      <c r="K153" s="1">
        <v>0.15059217266657107</v>
      </c>
      <c r="L153" s="2" t="s">
        <v>208</v>
      </c>
      <c r="M153" s="1" t="s">
        <v>33</v>
      </c>
      <c r="N153" s="1">
        <v>1.8713260008353989</v>
      </c>
      <c r="O153" s="4"/>
      <c r="P153" s="3">
        <v>2.7040553486769356E-10</v>
      </c>
      <c r="Q153" s="5" t="s">
        <v>34</v>
      </c>
      <c r="R153" s="1" t="s">
        <v>35</v>
      </c>
      <c r="S153" s="1"/>
    </row>
    <row r="154" spans="1:19" x14ac:dyDescent="0.25">
      <c r="A154" s="2">
        <v>150</v>
      </c>
      <c r="B154" s="1" t="s">
        <v>213</v>
      </c>
      <c r="C154" s="1">
        <v>2.9580124665515465E-2</v>
      </c>
      <c r="D154" s="1">
        <v>0.37411058827205335</v>
      </c>
      <c r="E154" s="2">
        <v>4</v>
      </c>
      <c r="F154" s="3">
        <v>2.3172695594644469E-10</v>
      </c>
      <c r="G154" s="1">
        <v>1.8658315300627446</v>
      </c>
      <c r="H154" s="1">
        <v>0.9998734935093242</v>
      </c>
      <c r="I154" s="1">
        <v>0.18699999999999997</v>
      </c>
      <c r="J154" s="1">
        <v>32.882139840885252</v>
      </c>
      <c r="K154" s="1">
        <v>0.13314404807931235</v>
      </c>
      <c r="L154" s="2" t="s">
        <v>208</v>
      </c>
      <c r="M154" s="1" t="s">
        <v>33</v>
      </c>
      <c r="N154" s="1">
        <v>1.8713260008353989</v>
      </c>
      <c r="O154" s="4"/>
      <c r="P154" s="3">
        <v>2.1037070996501657E-10</v>
      </c>
      <c r="Q154" s="5" t="s">
        <v>34</v>
      </c>
      <c r="R154" s="1" t="s">
        <v>35</v>
      </c>
      <c r="S154" s="1"/>
    </row>
    <row r="155" spans="1:19" x14ac:dyDescent="0.25">
      <c r="A155" s="2">
        <v>151</v>
      </c>
      <c r="B155" s="1" t="s">
        <v>214</v>
      </c>
      <c r="C155" s="1">
        <v>2.9580124665515465E-2</v>
      </c>
      <c r="D155" s="1">
        <v>0.37411058827205335</v>
      </c>
      <c r="E155" s="2">
        <v>4</v>
      </c>
      <c r="F155" s="3">
        <v>4.6697845288124612E-11</v>
      </c>
      <c r="G155" s="1">
        <v>1.8670277882515982</v>
      </c>
      <c r="H155" s="1">
        <v>0.99995084337793749</v>
      </c>
      <c r="I155" s="1">
        <v>0.18699999999999997</v>
      </c>
      <c r="J155" s="1">
        <v>35.414040473295138</v>
      </c>
      <c r="K155" s="1">
        <v>0.11579197147432514</v>
      </c>
      <c r="L155" s="2" t="s">
        <v>208</v>
      </c>
      <c r="M155" s="1" t="s">
        <v>33</v>
      </c>
      <c r="N155" s="1">
        <v>1.8713260008353989</v>
      </c>
      <c r="O155" s="4"/>
      <c r="P155" s="3">
        <v>4.3045712757477355E-11</v>
      </c>
      <c r="Q155" s="5" t="s">
        <v>45</v>
      </c>
      <c r="R155" s="1" t="s">
        <v>46</v>
      </c>
      <c r="S155" s="1"/>
    </row>
    <row r="156" spans="1:19" x14ac:dyDescent="0.25">
      <c r="A156" s="2">
        <v>152</v>
      </c>
      <c r="B156" s="1" t="s">
        <v>215</v>
      </c>
      <c r="C156" s="1">
        <v>2.9580124665515465E-2</v>
      </c>
      <c r="D156" s="1">
        <v>0.37411058827205335</v>
      </c>
      <c r="E156" s="2">
        <v>4</v>
      </c>
      <c r="F156" s="3">
        <v>6.3026826539630819E-11</v>
      </c>
      <c r="G156" s="1">
        <v>1.8306792820917874</v>
      </c>
      <c r="H156" s="1">
        <v>0.9998535158375651</v>
      </c>
      <c r="I156" s="1">
        <v>0.18699999999999997</v>
      </c>
      <c r="J156" s="1">
        <v>36.069587637975978</v>
      </c>
      <c r="K156" s="1">
        <v>0.12871591158940476</v>
      </c>
      <c r="L156" s="2" t="s">
        <v>208</v>
      </c>
      <c r="M156" s="1" t="s">
        <v>33</v>
      </c>
      <c r="N156" s="1">
        <v>1.8713260008353989</v>
      </c>
      <c r="O156" s="4"/>
      <c r="P156" s="3">
        <v>2.8544543491068018E-11</v>
      </c>
      <c r="Q156" s="5" t="s">
        <v>45</v>
      </c>
      <c r="R156" s="1" t="s">
        <v>46</v>
      </c>
      <c r="S156" s="1"/>
    </row>
    <row r="157" spans="1:19" x14ac:dyDescent="0.25">
      <c r="A157" s="2">
        <v>153</v>
      </c>
      <c r="B157" s="1" t="s">
        <v>216</v>
      </c>
      <c r="C157" s="1">
        <v>2.9580124665515465E-2</v>
      </c>
      <c r="D157" s="1">
        <v>0.37411058827205335</v>
      </c>
      <c r="E157" s="2">
        <v>4</v>
      </c>
      <c r="F157" s="3">
        <v>1.6886130688055663E-10</v>
      </c>
      <c r="G157" s="1">
        <v>1.8898863003605046</v>
      </c>
      <c r="H157" s="1">
        <v>0.99999461362859687</v>
      </c>
      <c r="I157" s="1">
        <v>0.18699999999999997</v>
      </c>
      <c r="J157" s="1">
        <v>32.71759840469327</v>
      </c>
      <c r="K157" s="1">
        <v>0.12451759527761506</v>
      </c>
      <c r="L157" s="2" t="s">
        <v>208</v>
      </c>
      <c r="M157" s="1" t="s">
        <v>33</v>
      </c>
      <c r="N157" s="1">
        <v>1.8713260008353989</v>
      </c>
      <c r="O157" s="4"/>
      <c r="P157" s="3">
        <v>2.3321964733274214E-10</v>
      </c>
      <c r="Q157" s="5" t="s">
        <v>34</v>
      </c>
      <c r="R157" s="1" t="s">
        <v>35</v>
      </c>
      <c r="S157" s="1"/>
    </row>
    <row r="158" spans="1:19" x14ac:dyDescent="0.25">
      <c r="A158" s="2">
        <v>154</v>
      </c>
      <c r="B158" s="1" t="s">
        <v>217</v>
      </c>
      <c r="C158" s="1">
        <v>2.9580124665515465E-2</v>
      </c>
      <c r="D158" s="1">
        <v>0.37411058827205335</v>
      </c>
      <c r="E158" s="2">
        <v>4</v>
      </c>
      <c r="F158" s="3">
        <v>2.4234377888316912E-10</v>
      </c>
      <c r="G158" s="1">
        <v>1.8515573965621686</v>
      </c>
      <c r="H158" s="1">
        <v>0.99995180611275003</v>
      </c>
      <c r="I158" s="1">
        <v>0.18699999999999997</v>
      </c>
      <c r="J158" s="1">
        <v>33.219344516995108</v>
      </c>
      <c r="K158" s="1">
        <v>0.13493103064755574</v>
      </c>
      <c r="L158" s="2" t="s">
        <v>208</v>
      </c>
      <c r="M158" s="1" t="s">
        <v>33</v>
      </c>
      <c r="N158" s="1">
        <v>1.8713260008353989</v>
      </c>
      <c r="O158" s="4"/>
      <c r="P158" s="3">
        <v>1.7030021837245901E-10</v>
      </c>
      <c r="Q158" s="5" t="s">
        <v>45</v>
      </c>
      <c r="R158" s="1" t="s">
        <v>46</v>
      </c>
      <c r="S158" s="1"/>
    </row>
    <row r="159" spans="1:19" x14ac:dyDescent="0.25">
      <c r="A159" s="2">
        <v>155</v>
      </c>
      <c r="B159" s="1" t="s">
        <v>218</v>
      </c>
      <c r="C159" s="1">
        <v>2.9580124665515465E-2</v>
      </c>
      <c r="D159" s="1">
        <v>0.37411058827205335</v>
      </c>
      <c r="E159" s="2">
        <v>4</v>
      </c>
      <c r="F159" s="3">
        <v>1.6791661527869993E-9</v>
      </c>
      <c r="G159" s="1">
        <v>1.8767696533868106</v>
      </c>
      <c r="H159" s="1">
        <v>0.99994861237204224</v>
      </c>
      <c r="I159" s="1">
        <v>0.18699999999999997</v>
      </c>
      <c r="J159" s="1">
        <v>29.430961978593906</v>
      </c>
      <c r="K159" s="1">
        <v>0.19381584626417062</v>
      </c>
      <c r="L159" s="2" t="s">
        <v>208</v>
      </c>
      <c r="M159" s="1" t="s">
        <v>33</v>
      </c>
      <c r="N159" s="1">
        <v>1.8713260008353989</v>
      </c>
      <c r="O159" s="4"/>
      <c r="P159" s="3">
        <v>1.8290325574189951E-9</v>
      </c>
      <c r="Q159" s="5" t="s">
        <v>34</v>
      </c>
      <c r="R159" s="1" t="s">
        <v>35</v>
      </c>
      <c r="S159" s="1"/>
    </row>
    <row r="160" spans="1:19" x14ac:dyDescent="0.25">
      <c r="A160" s="2">
        <v>156</v>
      </c>
      <c r="B160" s="1" t="s">
        <v>219</v>
      </c>
      <c r="C160" s="1">
        <v>2.9580124665515465E-2</v>
      </c>
      <c r="D160" s="1">
        <v>0.37411058827205335</v>
      </c>
      <c r="E160" s="2">
        <v>4</v>
      </c>
      <c r="F160" s="3">
        <v>1.9522750894465835E-9</v>
      </c>
      <c r="G160" s="1">
        <v>1.877205429261851</v>
      </c>
      <c r="H160" s="1">
        <v>0.99987997294455222</v>
      </c>
      <c r="I160" s="1">
        <v>0.18699999999999997</v>
      </c>
      <c r="J160" s="1">
        <v>29.180827104025969</v>
      </c>
      <c r="K160" s="1">
        <v>0.25351805777269493</v>
      </c>
      <c r="L160" s="2" t="s">
        <v>208</v>
      </c>
      <c r="M160" s="1" t="s">
        <v>33</v>
      </c>
      <c r="N160" s="1">
        <v>1.8713260008353989</v>
      </c>
      <c r="O160" s="4"/>
      <c r="P160" s="3">
        <v>2.139417308972924E-9</v>
      </c>
      <c r="Q160" s="5" t="s">
        <v>34</v>
      </c>
      <c r="R160" s="1" t="s">
        <v>35</v>
      </c>
      <c r="S160" s="1"/>
    </row>
    <row r="161" spans="1:19" x14ac:dyDescent="0.25">
      <c r="A161" s="2">
        <v>157</v>
      </c>
      <c r="B161" s="1" t="s">
        <v>220</v>
      </c>
      <c r="C161" s="1">
        <v>2.9580124665515465E-2</v>
      </c>
      <c r="D161" s="1">
        <v>0.37411058827205335</v>
      </c>
      <c r="E161" s="2">
        <v>4</v>
      </c>
      <c r="F161" s="3">
        <v>2.2445818406720946E-10</v>
      </c>
      <c r="G161" s="1">
        <v>1.8646745327287395</v>
      </c>
      <c r="H161" s="1">
        <v>0.99996609494613287</v>
      </c>
      <c r="I161" s="1">
        <v>0.18699999999999997</v>
      </c>
      <c r="J161" s="1">
        <v>32.966023523258947</v>
      </c>
      <c r="K161" s="1">
        <v>0.2025233252932169</v>
      </c>
      <c r="L161" s="2" t="s">
        <v>208</v>
      </c>
      <c r="M161" s="1" t="s">
        <v>33</v>
      </c>
      <c r="N161" s="1">
        <v>1.8713260008353989</v>
      </c>
      <c r="O161" s="4"/>
      <c r="P161" s="3">
        <v>1.9959808693638159E-10</v>
      </c>
      <c r="Q161" s="5" t="s">
        <v>34</v>
      </c>
      <c r="R161" s="1" t="s">
        <v>35</v>
      </c>
      <c r="S161" s="1"/>
    </row>
    <row r="162" spans="1:19" x14ac:dyDescent="0.25">
      <c r="A162" s="2">
        <v>158</v>
      </c>
      <c r="B162" s="1" t="s">
        <v>221</v>
      </c>
      <c r="C162" s="1">
        <v>2.9580124665515465E-2</v>
      </c>
      <c r="D162" s="1">
        <v>0.37411058827205335</v>
      </c>
      <c r="E162" s="2">
        <v>4</v>
      </c>
      <c r="F162" s="3">
        <v>2.2527106382708863E-10</v>
      </c>
      <c r="G162" s="1">
        <v>1.8721478086980852</v>
      </c>
      <c r="H162" s="1">
        <v>0.99995210070143536</v>
      </c>
      <c r="I162" s="1">
        <v>0.18699999999999997</v>
      </c>
      <c r="J162" s="1">
        <v>32.749988289819335</v>
      </c>
      <c r="K162" s="1">
        <v>0.1704120903202736</v>
      </c>
      <c r="L162" s="2" t="s">
        <v>208</v>
      </c>
      <c r="M162" s="1" t="s">
        <v>33</v>
      </c>
      <c r="N162" s="1">
        <v>1.8713260008353989</v>
      </c>
      <c r="O162" s="4"/>
      <c r="P162" s="3">
        <v>2.2853369674500335E-10</v>
      </c>
      <c r="Q162" s="5" t="s">
        <v>34</v>
      </c>
      <c r="R162" s="1" t="s">
        <v>35</v>
      </c>
      <c r="S162" s="1"/>
    </row>
    <row r="163" spans="1:19" x14ac:dyDescent="0.25">
      <c r="A163" s="2">
        <v>159</v>
      </c>
      <c r="B163" s="1" t="s">
        <v>222</v>
      </c>
      <c r="C163" s="1">
        <v>2.9580124665515465E-2</v>
      </c>
      <c r="D163" s="1">
        <v>0.37411058827205335</v>
      </c>
      <c r="E163" s="2">
        <v>4</v>
      </c>
      <c r="F163" s="3">
        <v>2.5006666543998701E-10</v>
      </c>
      <c r="G163" s="1">
        <v>1.8835127389484683</v>
      </c>
      <c r="H163" s="1">
        <v>0.99998920101610134</v>
      </c>
      <c r="I163" s="1">
        <v>0.18699999999999997</v>
      </c>
      <c r="J163" s="1">
        <v>32.272001365065584</v>
      </c>
      <c r="K163" s="1">
        <v>0.14627896617732486</v>
      </c>
      <c r="L163" s="2" t="s">
        <v>208</v>
      </c>
      <c r="M163" s="1" t="s">
        <v>33</v>
      </c>
      <c r="N163" s="1">
        <v>1.8713260008353989</v>
      </c>
      <c r="O163" s="4"/>
      <c r="P163" s="3">
        <v>3.0834302190499856E-10</v>
      </c>
      <c r="Q163" s="5" t="s">
        <v>34</v>
      </c>
      <c r="R163" s="1" t="s">
        <v>35</v>
      </c>
      <c r="S163" s="1"/>
    </row>
    <row r="164" spans="1:19" x14ac:dyDescent="0.25">
      <c r="A164" s="2">
        <v>160</v>
      </c>
      <c r="B164" s="1" t="s">
        <v>223</v>
      </c>
      <c r="C164" s="1">
        <v>2.9580124665515465E-2</v>
      </c>
      <c r="D164" s="1">
        <v>0.37411058827205335</v>
      </c>
      <c r="E164" s="2">
        <v>4</v>
      </c>
      <c r="F164" s="3">
        <v>1.5058683680301156E-10</v>
      </c>
      <c r="G164" s="1">
        <v>1.8892232708947045</v>
      </c>
      <c r="H164" s="1">
        <v>0.9999079103702827</v>
      </c>
      <c r="I164" s="1">
        <v>0.18699999999999997</v>
      </c>
      <c r="J164" s="1">
        <v>32.915688504865635</v>
      </c>
      <c r="K164" s="1">
        <v>0.14018784200247317</v>
      </c>
      <c r="L164" s="2" t="s">
        <v>208</v>
      </c>
      <c r="M164" s="1" t="s">
        <v>33</v>
      </c>
      <c r="N164" s="1">
        <v>1.8713260008353989</v>
      </c>
      <c r="O164" s="4"/>
      <c r="P164" s="3">
        <v>2.0599421404872946E-10</v>
      </c>
      <c r="Q164" s="5" t="s">
        <v>34</v>
      </c>
      <c r="R164" s="1" t="s">
        <v>35</v>
      </c>
      <c r="S164" s="1"/>
    </row>
    <row r="165" spans="1:19" x14ac:dyDescent="0.25">
      <c r="A165" s="2">
        <v>161</v>
      </c>
      <c r="B165" s="1" t="s">
        <v>224</v>
      </c>
      <c r="C165" s="1">
        <v>2.9580124665515465E-2</v>
      </c>
      <c r="D165" s="1">
        <v>0.37411058827205335</v>
      </c>
      <c r="E165" s="2">
        <v>4</v>
      </c>
      <c r="F165" s="3">
        <v>5.429600395616144E-11</v>
      </c>
      <c r="G165" s="1">
        <v>1.8796049328748283</v>
      </c>
      <c r="H165" s="1">
        <v>0.99997926207189247</v>
      </c>
      <c r="I165" s="1">
        <v>0.18699999999999997</v>
      </c>
      <c r="J165" s="1">
        <v>34.798383201583412</v>
      </c>
      <c r="K165" s="1">
        <v>0.13493920806586493</v>
      </c>
      <c r="L165" s="2" t="s">
        <v>208</v>
      </c>
      <c r="M165" s="1" t="s">
        <v>33</v>
      </c>
      <c r="N165" s="1">
        <v>1.8713260008353989</v>
      </c>
      <c r="O165" s="4"/>
      <c r="P165" s="3">
        <v>6.3311221451197827E-11</v>
      </c>
      <c r="Q165" s="5" t="s">
        <v>45</v>
      </c>
      <c r="R165" s="1" t="s">
        <v>46</v>
      </c>
      <c r="S165" s="1"/>
    </row>
    <row r="166" spans="1:19" x14ac:dyDescent="0.25">
      <c r="A166" s="2">
        <v>162</v>
      </c>
      <c r="B166" s="1" t="s">
        <v>225</v>
      </c>
      <c r="C166" s="1">
        <v>2.9580124665515465E-2</v>
      </c>
      <c r="D166" s="1">
        <v>0.37411058827205335</v>
      </c>
      <c r="E166" s="2">
        <v>4</v>
      </c>
      <c r="F166" s="3">
        <v>9.5388384833912923E-11</v>
      </c>
      <c r="G166" s="1">
        <v>1.8073237309526848</v>
      </c>
      <c r="H166" s="1">
        <v>0.99991063367900879</v>
      </c>
      <c r="I166" s="1">
        <v>0.18699999999999997</v>
      </c>
      <c r="J166" s="1">
        <v>36.151931554112046</v>
      </c>
      <c r="K166" s="1">
        <v>0.16094636518402522</v>
      </c>
      <c r="L166" s="2" t="s">
        <v>208</v>
      </c>
      <c r="M166" s="1" t="s">
        <v>33</v>
      </c>
      <c r="N166" s="1">
        <v>1.8713260008353989</v>
      </c>
      <c r="O166" s="4"/>
      <c r="P166" s="3">
        <v>-999</v>
      </c>
      <c r="Q166" s="5" t="s">
        <v>90</v>
      </c>
      <c r="R166" s="1" t="s">
        <v>91</v>
      </c>
      <c r="S166" s="1"/>
    </row>
    <row r="167" spans="1:19" x14ac:dyDescent="0.25">
      <c r="A167" s="2">
        <v>163</v>
      </c>
      <c r="B167" s="1" t="s">
        <v>226</v>
      </c>
      <c r="C167" s="1">
        <v>2.9580124665515465E-2</v>
      </c>
      <c r="D167" s="1">
        <v>0.37411058827205335</v>
      </c>
      <c r="E167" s="2">
        <v>4</v>
      </c>
      <c r="F167" s="3">
        <v>1.4678157996955046E-10</v>
      </c>
      <c r="G167" s="1">
        <v>1.8881892443429065</v>
      </c>
      <c r="H167" s="1">
        <v>0.99970949262574016</v>
      </c>
      <c r="I167" s="1">
        <v>0.18699999999999997</v>
      </c>
      <c r="J167" s="1">
        <v>32.984306598504233</v>
      </c>
      <c r="K167" s="1">
        <v>0.20459618536472007</v>
      </c>
      <c r="L167" s="2" t="s">
        <v>208</v>
      </c>
      <c r="M167" s="1" t="s">
        <v>33</v>
      </c>
      <c r="N167" s="1">
        <v>1.8713260008353989</v>
      </c>
      <c r="O167" s="4"/>
      <c r="P167" s="3">
        <v>1.9732433393909666E-10</v>
      </c>
      <c r="Q167" s="5" t="s">
        <v>34</v>
      </c>
      <c r="R167" s="1" t="s">
        <v>35</v>
      </c>
      <c r="S167" s="1"/>
    </row>
    <row r="168" spans="1:19" x14ac:dyDescent="0.25">
      <c r="A168" s="2">
        <v>164</v>
      </c>
      <c r="B168" s="1" t="s">
        <v>227</v>
      </c>
      <c r="C168" s="1">
        <v>2.9580124665515465E-2</v>
      </c>
      <c r="D168" s="1">
        <v>0.37411058827205335</v>
      </c>
      <c r="E168" s="2">
        <v>4</v>
      </c>
      <c r="F168" s="3">
        <v>2.0880293567257716E-10</v>
      </c>
      <c r="G168" s="1">
        <v>1.8684359929284566</v>
      </c>
      <c r="H168" s="1">
        <v>0.99982241469048327</v>
      </c>
      <c r="I168" s="1">
        <v>0.18699999999999997</v>
      </c>
      <c r="J168" s="1">
        <v>32.975407190619478</v>
      </c>
      <c r="K168" s="1">
        <v>0.191043770804292</v>
      </c>
      <c r="L168" s="2" t="s">
        <v>208</v>
      </c>
      <c r="M168" s="1" t="s">
        <v>33</v>
      </c>
      <c r="N168" s="1">
        <v>1.8713260008353989</v>
      </c>
      <c r="O168" s="4"/>
      <c r="P168" s="3">
        <v>1.9842784440795434E-10</v>
      </c>
      <c r="Q168" s="5" t="s">
        <v>34</v>
      </c>
      <c r="R168" s="1" t="s">
        <v>35</v>
      </c>
      <c r="S168" s="1"/>
    </row>
    <row r="169" spans="1:19" x14ac:dyDescent="0.25">
      <c r="A169" s="2">
        <v>165</v>
      </c>
      <c r="B169" s="1" t="s">
        <v>228</v>
      </c>
      <c r="C169" s="1">
        <v>2.9580124665515465E-2</v>
      </c>
      <c r="D169" s="1">
        <v>0.37411058827205335</v>
      </c>
      <c r="E169" s="2">
        <v>4</v>
      </c>
      <c r="F169" s="3">
        <v>2.6809130712821487E-10</v>
      </c>
      <c r="G169" s="1">
        <v>1.9082364789582016</v>
      </c>
      <c r="H169" s="1">
        <v>0.99998661947767242</v>
      </c>
      <c r="I169" s="1">
        <v>0.18699999999999997</v>
      </c>
      <c r="J169" s="1">
        <v>31.512987708292428</v>
      </c>
      <c r="K169" s="1">
        <v>0.2217014422885886</v>
      </c>
      <c r="L169" s="2" t="s">
        <v>208</v>
      </c>
      <c r="M169" s="1" t="s">
        <v>33</v>
      </c>
      <c r="N169" s="1">
        <v>1.8713260008353989</v>
      </c>
      <c r="O169" s="4"/>
      <c r="P169" s="3">
        <v>4.9613432538308942E-10</v>
      </c>
      <c r="Q169" s="5" t="s">
        <v>34</v>
      </c>
      <c r="R169" s="1" t="s">
        <v>35</v>
      </c>
      <c r="S169" s="1"/>
    </row>
    <row r="170" spans="1:19" x14ac:dyDescent="0.25">
      <c r="A170" s="2">
        <v>166</v>
      </c>
      <c r="B170" s="1" t="s">
        <v>229</v>
      </c>
      <c r="C170" s="1">
        <v>2.9580124665515465E-2</v>
      </c>
      <c r="D170" s="1">
        <v>0.37411058827205335</v>
      </c>
      <c r="E170" s="2">
        <v>4</v>
      </c>
      <c r="F170" s="3">
        <v>2.2087661442944453E-10</v>
      </c>
      <c r="G170" s="1">
        <v>1.897149115857155</v>
      </c>
      <c r="H170" s="1">
        <v>0.99996679962520274</v>
      </c>
      <c r="I170" s="1">
        <v>0.18699999999999997</v>
      </c>
      <c r="J170" s="1">
        <v>32.102282456516377</v>
      </c>
      <c r="K170" s="1">
        <v>0.20194999484764878</v>
      </c>
      <c r="L170" s="2" t="s">
        <v>208</v>
      </c>
      <c r="M170" s="1" t="s">
        <v>33</v>
      </c>
      <c r="N170" s="1">
        <v>1.8713260008353989</v>
      </c>
      <c r="O170" s="4"/>
      <c r="P170" s="3">
        <v>3.4294386045035821E-10</v>
      </c>
      <c r="Q170" s="5" t="s">
        <v>34</v>
      </c>
      <c r="R170" s="1" t="s">
        <v>35</v>
      </c>
      <c r="S170" s="1"/>
    </row>
    <row r="171" spans="1:19" x14ac:dyDescent="0.25">
      <c r="A171" s="2">
        <v>167</v>
      </c>
      <c r="B171" s="1" t="s">
        <v>230</v>
      </c>
      <c r="C171" s="1">
        <v>2.9580124665515465E-2</v>
      </c>
      <c r="D171" s="1">
        <v>0.37411058827205335</v>
      </c>
      <c r="E171" s="2">
        <v>4</v>
      </c>
      <c r="F171" s="3">
        <v>3.0908126295287029E-10</v>
      </c>
      <c r="G171" s="1">
        <v>1.8608841001089509</v>
      </c>
      <c r="H171" s="1">
        <v>0.99980640604924831</v>
      </c>
      <c r="I171" s="1">
        <v>0.18699999999999997</v>
      </c>
      <c r="J171" s="1">
        <v>32.558916283639299</v>
      </c>
      <c r="K171" s="1">
        <v>0.18024169448041111</v>
      </c>
      <c r="L171" s="2" t="s">
        <v>208</v>
      </c>
      <c r="M171" s="1" t="s">
        <v>33</v>
      </c>
      <c r="N171" s="1">
        <v>1.8713260008353989</v>
      </c>
      <c r="O171" s="4"/>
      <c r="P171" s="3">
        <v>2.5760268570009045E-10</v>
      </c>
      <c r="Q171" s="5" t="s">
        <v>34</v>
      </c>
      <c r="R171" s="1" t="s">
        <v>35</v>
      </c>
      <c r="S171" s="1"/>
    </row>
    <row r="172" spans="1:19" x14ac:dyDescent="0.25">
      <c r="A172" s="2">
        <v>168</v>
      </c>
      <c r="B172" s="1" t="s">
        <v>231</v>
      </c>
      <c r="C172" s="1">
        <v>2.9580124665515465E-2</v>
      </c>
      <c r="D172" s="1">
        <v>0.37411058827205335</v>
      </c>
      <c r="E172" s="2">
        <v>4</v>
      </c>
      <c r="F172" s="3">
        <v>3.0126421537532132E-10</v>
      </c>
      <c r="G172" s="1">
        <v>1.8685725158988744</v>
      </c>
      <c r="H172" s="1">
        <v>0.99987363294480391</v>
      </c>
      <c r="I172" s="1">
        <v>0.18699999999999997</v>
      </c>
      <c r="J172" s="1">
        <v>32.385162463722317</v>
      </c>
      <c r="K172" s="1">
        <v>0.16400212621288845</v>
      </c>
      <c r="L172" s="2" t="s">
        <v>208</v>
      </c>
      <c r="M172" s="1" t="s">
        <v>33</v>
      </c>
      <c r="N172" s="1">
        <v>1.8713260008353989</v>
      </c>
      <c r="O172" s="4"/>
      <c r="P172" s="3">
        <v>2.8723502328087182E-10</v>
      </c>
      <c r="Q172" s="5" t="s">
        <v>34</v>
      </c>
      <c r="R172" s="1" t="s">
        <v>35</v>
      </c>
      <c r="S172" s="1"/>
    </row>
    <row r="173" spans="1:19" x14ac:dyDescent="0.25">
      <c r="A173" s="2">
        <v>169</v>
      </c>
      <c r="B173" s="1" t="s">
        <v>232</v>
      </c>
      <c r="C173" s="1">
        <v>2.9580124665515465E-2</v>
      </c>
      <c r="D173" s="1">
        <v>0.37411058827205335</v>
      </c>
      <c r="E173" s="2">
        <v>4</v>
      </c>
      <c r="F173" s="3">
        <v>1.1319903259511921E-10</v>
      </c>
      <c r="G173" s="1">
        <v>1.8410397687425037</v>
      </c>
      <c r="H173" s="1">
        <v>0.99997951351721637</v>
      </c>
      <c r="I173" s="1">
        <v>0.18699999999999997</v>
      </c>
      <c r="J173" s="1">
        <v>34.77661153181694</v>
      </c>
      <c r="K173" s="1">
        <v>9.0801677928987537E-2</v>
      </c>
      <c r="L173" s="2" t="s">
        <v>208</v>
      </c>
      <c r="M173" s="1" t="s">
        <v>33</v>
      </c>
      <c r="N173" s="1">
        <v>1.8713260008353989</v>
      </c>
      <c r="O173" s="4"/>
      <c r="P173" s="3">
        <v>6.4180905541945645E-11</v>
      </c>
      <c r="Q173" s="5" t="s">
        <v>45</v>
      </c>
      <c r="R173" s="1" t="s">
        <v>46</v>
      </c>
      <c r="S173" s="1"/>
    </row>
    <row r="174" spans="1:19" x14ac:dyDescent="0.25">
      <c r="A174" s="2">
        <v>170</v>
      </c>
      <c r="B174" s="1" t="s">
        <v>233</v>
      </c>
      <c r="C174" s="1">
        <v>2.9580124665515465E-2</v>
      </c>
      <c r="D174" s="1">
        <v>0.37411058827205335</v>
      </c>
      <c r="E174" s="2">
        <v>5</v>
      </c>
      <c r="F174" s="3">
        <v>9.7151235761868671E-11</v>
      </c>
      <c r="G174" s="1">
        <v>1.8117284540220033</v>
      </c>
      <c r="H174" s="1">
        <v>0.99986854148827831</v>
      </c>
      <c r="I174" s="1">
        <v>0.18699999999999997</v>
      </c>
      <c r="J174" s="1">
        <v>35.973038764710459</v>
      </c>
      <c r="K174" s="1">
        <v>0.11067944004794653</v>
      </c>
      <c r="L174" s="2" t="s">
        <v>208</v>
      </c>
      <c r="M174" s="1" t="s">
        <v>33</v>
      </c>
      <c r="N174" s="1">
        <v>1.8713260008353989</v>
      </c>
      <c r="O174" s="4"/>
      <c r="P174" s="3">
        <v>-999</v>
      </c>
      <c r="Q174" s="5" t="s">
        <v>90</v>
      </c>
      <c r="R174" s="1" t="s">
        <v>91</v>
      </c>
      <c r="S174" s="1"/>
    </row>
    <row r="175" spans="1:19" x14ac:dyDescent="0.25">
      <c r="A175" s="2">
        <v>171</v>
      </c>
      <c r="B175" s="1" t="s">
        <v>234</v>
      </c>
      <c r="C175" s="1">
        <v>2.9580124665515465E-2</v>
      </c>
      <c r="D175" s="1">
        <v>0.37411058827205335</v>
      </c>
      <c r="E175" s="2">
        <v>4</v>
      </c>
      <c r="F175" s="3">
        <v>9.6230666984923552E-11</v>
      </c>
      <c r="G175" s="1">
        <v>1.8986355211217876</v>
      </c>
      <c r="H175" s="1">
        <v>0.99990220464704926</v>
      </c>
      <c r="I175" s="1">
        <v>0.18699999999999997</v>
      </c>
      <c r="J175" s="1">
        <v>33.35898103234711</v>
      </c>
      <c r="K175" s="1">
        <v>0.17403900124002786</v>
      </c>
      <c r="L175" s="2" t="s">
        <v>208</v>
      </c>
      <c r="M175" s="1" t="s">
        <v>33</v>
      </c>
      <c r="N175" s="1">
        <v>1.8713260008353989</v>
      </c>
      <c r="O175" s="4"/>
      <c r="P175" s="3">
        <v>1.5603183059018524E-10</v>
      </c>
      <c r="Q175" s="5" t="s">
        <v>45</v>
      </c>
      <c r="R175" s="1" t="s">
        <v>46</v>
      </c>
      <c r="S175" s="1"/>
    </row>
    <row r="176" spans="1:19" x14ac:dyDescent="0.25">
      <c r="A176" s="2">
        <v>172</v>
      </c>
      <c r="B176" s="1" t="s">
        <v>235</v>
      </c>
      <c r="C176" s="1">
        <v>2.9580124665515465E-2</v>
      </c>
      <c r="D176" s="1">
        <v>0.37411058827205335</v>
      </c>
      <c r="E176" s="2">
        <v>5</v>
      </c>
      <c r="F176" s="3">
        <v>1.5358210502587547E-10</v>
      </c>
      <c r="G176" s="1">
        <v>1.8509497604276846</v>
      </c>
      <c r="H176" s="1">
        <v>0.99999579853541931</v>
      </c>
      <c r="I176" s="1">
        <v>0.18699999999999997</v>
      </c>
      <c r="J176" s="1">
        <v>33.977873660136751</v>
      </c>
      <c r="K176" s="1">
        <v>0.17827100973362794</v>
      </c>
      <c r="L176" s="2" t="s">
        <v>208</v>
      </c>
      <c r="M176" s="1" t="s">
        <v>33</v>
      </c>
      <c r="N176" s="1">
        <v>1.8713260008353989</v>
      </c>
      <c r="O176" s="4"/>
      <c r="P176" s="3">
        <v>1.058721942969109E-10</v>
      </c>
      <c r="Q176" s="5" t="s">
        <v>45</v>
      </c>
      <c r="R176" s="1" t="s">
        <v>46</v>
      </c>
      <c r="S176" s="1"/>
    </row>
    <row r="177" spans="1:19" x14ac:dyDescent="0.25">
      <c r="A177" s="2">
        <v>173</v>
      </c>
      <c r="B177" s="1" t="s">
        <v>236</v>
      </c>
      <c r="C177" s="1">
        <v>2.9580124665515465E-2</v>
      </c>
      <c r="D177" s="1">
        <v>0.37411058827205335</v>
      </c>
      <c r="E177" s="2">
        <v>4</v>
      </c>
      <c r="F177" s="3">
        <v>1.2055025304105778E-10</v>
      </c>
      <c r="G177" s="1">
        <v>1.8464445244941685</v>
      </c>
      <c r="H177" s="1">
        <v>0.99999046078236875</v>
      </c>
      <c r="I177" s="1">
        <v>0.18699999999999997</v>
      </c>
      <c r="J177" s="1">
        <v>34.507781033785349</v>
      </c>
      <c r="K177" s="1">
        <v>0.18875497627044321</v>
      </c>
      <c r="L177" s="2" t="s">
        <v>208</v>
      </c>
      <c r="M177" s="1" t="s">
        <v>33</v>
      </c>
      <c r="N177" s="1">
        <v>1.8713260008353989</v>
      </c>
      <c r="O177" s="4"/>
      <c r="P177" s="3">
        <v>7.5957019159000457E-11</v>
      </c>
      <c r="Q177" s="5" t="s">
        <v>45</v>
      </c>
      <c r="R177" s="1" t="s">
        <v>46</v>
      </c>
      <c r="S177" s="1"/>
    </row>
    <row r="178" spans="1:19" x14ac:dyDescent="0.25">
      <c r="A178" s="2">
        <v>174</v>
      </c>
      <c r="B178" s="1" t="s">
        <v>237</v>
      </c>
      <c r="C178" s="1">
        <v>2.9580124665515465E-2</v>
      </c>
      <c r="D178" s="1">
        <v>0.37411058827205335</v>
      </c>
      <c r="E178" s="2">
        <v>4</v>
      </c>
      <c r="F178" s="3">
        <v>8.3862365568746354E-11</v>
      </c>
      <c r="G178" s="1">
        <v>1.8808579632470233</v>
      </c>
      <c r="H178" s="1">
        <v>0.99962548099703097</v>
      </c>
      <c r="I178" s="1">
        <v>0.18699999999999997</v>
      </c>
      <c r="J178" s="1">
        <v>34.073519412633189</v>
      </c>
      <c r="K178" s="1">
        <v>0.21429763300937918</v>
      </c>
      <c r="L178" s="2" t="s">
        <v>208</v>
      </c>
      <c r="M178" s="1" t="s">
        <v>33</v>
      </c>
      <c r="N178" s="1">
        <v>1.8713260008353989</v>
      </c>
      <c r="O178" s="4"/>
      <c r="P178" s="3">
        <v>9.9713044178275526E-11</v>
      </c>
      <c r="Q178" s="5" t="s">
        <v>45</v>
      </c>
      <c r="R178" s="1" t="s">
        <v>46</v>
      </c>
      <c r="S178" s="1"/>
    </row>
    <row r="179" spans="1:19" x14ac:dyDescent="0.25">
      <c r="A179" s="2">
        <v>175</v>
      </c>
      <c r="B179" s="1" t="s">
        <v>238</v>
      </c>
      <c r="C179" s="1">
        <v>2.9580124665515465E-2</v>
      </c>
      <c r="D179" s="1">
        <v>0.37411058827205335</v>
      </c>
      <c r="E179" s="2">
        <v>4</v>
      </c>
      <c r="F179" s="3">
        <v>7.5736301047835834E-11</v>
      </c>
      <c r="G179" s="1">
        <v>1.8737125142225055</v>
      </c>
      <c r="H179" s="1">
        <v>0.99997421927545593</v>
      </c>
      <c r="I179" s="1">
        <v>0.18699999999999997</v>
      </c>
      <c r="J179" s="1">
        <v>34.442374979365653</v>
      </c>
      <c r="K179" s="1">
        <v>0.14899591720533792</v>
      </c>
      <c r="L179" s="2" t="s">
        <v>208</v>
      </c>
      <c r="M179" s="1" t="s">
        <v>33</v>
      </c>
      <c r="N179" s="1">
        <v>1.8713260008353989</v>
      </c>
      <c r="O179" s="4"/>
      <c r="P179" s="3">
        <v>7.9134914031558383E-11</v>
      </c>
      <c r="Q179" s="5" t="s">
        <v>45</v>
      </c>
      <c r="R179" s="1" t="s">
        <v>46</v>
      </c>
      <c r="S179" s="1"/>
    </row>
    <row r="180" spans="1:19" x14ac:dyDescent="0.25">
      <c r="A180" s="2">
        <v>176</v>
      </c>
      <c r="B180" s="1" t="s">
        <v>239</v>
      </c>
      <c r="C180" s="1">
        <v>2.9580124665515465E-2</v>
      </c>
      <c r="D180" s="1">
        <v>0.37411058827205335</v>
      </c>
      <c r="E180" s="2">
        <v>4</v>
      </c>
      <c r="F180" s="3">
        <v>7.5396922972148151E-11</v>
      </c>
      <c r="G180" s="1">
        <v>1.8834553526840727</v>
      </c>
      <c r="H180" s="1">
        <v>0.99995272612051711</v>
      </c>
      <c r="I180" s="1">
        <v>0.18699999999999997</v>
      </c>
      <c r="J180" s="1">
        <v>34.167324540540811</v>
      </c>
      <c r="K180" s="1">
        <v>0.14379640393770912</v>
      </c>
      <c r="L180" s="2" t="s">
        <v>208</v>
      </c>
      <c r="M180" s="1" t="s">
        <v>33</v>
      </c>
      <c r="N180" s="1">
        <v>1.8713260008353989</v>
      </c>
      <c r="O180" s="4"/>
      <c r="P180" s="3">
        <v>9.4020587598278875E-11</v>
      </c>
      <c r="Q180" s="5" t="s">
        <v>45</v>
      </c>
      <c r="R180" s="1" t="s">
        <v>46</v>
      </c>
      <c r="S180" s="1"/>
    </row>
    <row r="181" spans="1:19" x14ac:dyDescent="0.25">
      <c r="A181" s="2">
        <v>177</v>
      </c>
      <c r="B181" s="1" t="s">
        <v>240</v>
      </c>
      <c r="C181" s="1">
        <v>2.9580124665515465E-2</v>
      </c>
      <c r="D181" s="1">
        <v>0.37411058827205335</v>
      </c>
      <c r="E181" s="2">
        <v>4</v>
      </c>
      <c r="F181" s="3">
        <v>8.8059487776538714E-11</v>
      </c>
      <c r="G181" s="1">
        <v>1.8653927015889802</v>
      </c>
      <c r="H181" s="1">
        <v>0.99989122606268299</v>
      </c>
      <c r="I181" s="1">
        <v>0.18699999999999997</v>
      </c>
      <c r="J181" s="1">
        <v>34.446415923168665</v>
      </c>
      <c r="K181" s="1">
        <v>0.22807108175421456</v>
      </c>
      <c r="L181" s="2" t="s">
        <v>208</v>
      </c>
      <c r="M181" s="1" t="s">
        <v>33</v>
      </c>
      <c r="N181" s="1">
        <v>1.8713260008353989</v>
      </c>
      <c r="O181" s="4"/>
      <c r="P181" s="3">
        <v>7.8934778433168493E-11</v>
      </c>
      <c r="Q181" s="5" t="s">
        <v>45</v>
      </c>
      <c r="R181" s="1" t="s">
        <v>46</v>
      </c>
      <c r="S181" s="1"/>
    </row>
    <row r="182" spans="1:19" x14ac:dyDescent="0.25">
      <c r="A182" s="2">
        <v>178</v>
      </c>
      <c r="B182" s="1" t="s">
        <v>241</v>
      </c>
      <c r="C182" s="1">
        <v>2.9580124665515465E-2</v>
      </c>
      <c r="D182" s="1">
        <v>0.37411058827205335</v>
      </c>
      <c r="E182" s="2">
        <v>4</v>
      </c>
      <c r="F182" s="3">
        <v>5.8815149057001916E-11</v>
      </c>
      <c r="G182" s="1">
        <v>1.909116277722708</v>
      </c>
      <c r="H182" s="1">
        <v>0.99992084671762671</v>
      </c>
      <c r="I182" s="1">
        <v>0.18699999999999997</v>
      </c>
      <c r="J182" s="1">
        <v>33.836384482089834</v>
      </c>
      <c r="K182" s="1">
        <v>0.24450498313514135</v>
      </c>
      <c r="L182" s="2" t="s">
        <v>208</v>
      </c>
      <c r="M182" s="1" t="s">
        <v>33</v>
      </c>
      <c r="N182" s="1">
        <v>1.8713260008353989</v>
      </c>
      <c r="O182" s="4"/>
      <c r="P182" s="3">
        <v>1.1568794764557018E-10</v>
      </c>
      <c r="Q182" s="5" t="s">
        <v>45</v>
      </c>
      <c r="R182" s="1" t="s">
        <v>46</v>
      </c>
      <c r="S182" s="1"/>
    </row>
    <row r="183" spans="1:19" x14ac:dyDescent="0.25">
      <c r="A183" s="2">
        <v>179</v>
      </c>
      <c r="B183" s="1" t="s">
        <v>242</v>
      </c>
      <c r="C183" s="1">
        <v>2.9580124665515465E-2</v>
      </c>
      <c r="D183" s="1">
        <v>0.37411058827205335</v>
      </c>
      <c r="E183" s="2">
        <v>4</v>
      </c>
      <c r="F183" s="3">
        <v>1.747167052710426E-10</v>
      </c>
      <c r="G183" s="1">
        <v>1.8324980273041245</v>
      </c>
      <c r="H183" s="1">
        <v>0.99997443809877684</v>
      </c>
      <c r="I183" s="1">
        <v>0.18699999999999997</v>
      </c>
      <c r="J183" s="1">
        <v>34.32704717299729</v>
      </c>
      <c r="K183" s="1">
        <v>0.11665868265643392</v>
      </c>
      <c r="L183" s="2" t="s">
        <v>208</v>
      </c>
      <c r="M183" s="1" t="s">
        <v>33</v>
      </c>
      <c r="N183" s="1">
        <v>1.8713260008353989</v>
      </c>
      <c r="O183" s="4"/>
      <c r="P183" s="3">
        <v>8.5065710586862067E-11</v>
      </c>
      <c r="Q183" s="5" t="s">
        <v>45</v>
      </c>
      <c r="R183" s="1" t="s">
        <v>46</v>
      </c>
      <c r="S183" s="1"/>
    </row>
    <row r="184" spans="1:19" x14ac:dyDescent="0.25">
      <c r="A184" s="2">
        <v>180</v>
      </c>
      <c r="B184" s="1" t="s">
        <v>243</v>
      </c>
      <c r="C184" s="1">
        <v>2.9580124665515465E-2</v>
      </c>
      <c r="D184" s="1">
        <v>0.37411058827205335</v>
      </c>
      <c r="E184" s="2">
        <v>4</v>
      </c>
      <c r="F184" s="3">
        <v>1.8540332904564008E-10</v>
      </c>
      <c r="G184" s="1">
        <v>1.8060643263194269</v>
      </c>
      <c r="H184" s="1">
        <v>0.99968407532396608</v>
      </c>
      <c r="I184" s="1">
        <v>0.18699999999999997</v>
      </c>
      <c r="J184" s="1">
        <v>35.070351523301568</v>
      </c>
      <c r="K184" s="1">
        <v>0.12616945534629834</v>
      </c>
      <c r="L184" s="2" t="s">
        <v>208</v>
      </c>
      <c r="M184" s="1" t="s">
        <v>33</v>
      </c>
      <c r="N184" s="1">
        <v>1.8713260008353989</v>
      </c>
      <c r="O184" s="4"/>
      <c r="P184" s="3">
        <v>-999</v>
      </c>
      <c r="Q184" s="5" t="s">
        <v>90</v>
      </c>
      <c r="R184" s="1" t="s">
        <v>91</v>
      </c>
      <c r="S184" s="1"/>
    </row>
    <row r="185" spans="1:19" x14ac:dyDescent="0.25">
      <c r="A185" s="2">
        <v>181</v>
      </c>
      <c r="B185" s="1" t="s">
        <v>244</v>
      </c>
      <c r="C185" s="1">
        <v>2.9580124665515465E-2</v>
      </c>
      <c r="D185" s="1">
        <v>0.37411058827205335</v>
      </c>
      <c r="E185" s="2">
        <v>4</v>
      </c>
      <c r="F185" s="3">
        <v>1.7656075395892225E-10</v>
      </c>
      <c r="G185" s="1">
        <v>1.7363768235153647</v>
      </c>
      <c r="H185" s="1">
        <v>0.99986212402172536</v>
      </c>
      <c r="I185" s="1">
        <v>0.18699999999999997</v>
      </c>
      <c r="J185" s="1">
        <v>37.659812762058493</v>
      </c>
      <c r="K185" s="1">
        <v>0.13578798468568046</v>
      </c>
      <c r="L185" s="2" t="s">
        <v>208</v>
      </c>
      <c r="M185" s="1" t="s">
        <v>33</v>
      </c>
      <c r="N185" s="1">
        <v>1.8713260008353989</v>
      </c>
      <c r="O185" s="4"/>
      <c r="P185" s="3">
        <v>-999</v>
      </c>
      <c r="Q185" s="5" t="s">
        <v>90</v>
      </c>
      <c r="R185" s="1" t="s">
        <v>91</v>
      </c>
      <c r="S185" s="1"/>
    </row>
    <row r="186" spans="1:19" x14ac:dyDescent="0.25">
      <c r="A186" s="2">
        <v>182</v>
      </c>
      <c r="B186" s="1" t="s">
        <v>245</v>
      </c>
      <c r="C186" s="1">
        <v>2.9580124665515465E-2</v>
      </c>
      <c r="D186" s="1">
        <v>0.37411058827205335</v>
      </c>
      <c r="E186" s="2">
        <v>2</v>
      </c>
      <c r="F186" s="3">
        <v>4.3768528716973892E-8</v>
      </c>
      <c r="G186" s="1">
        <v>1.4186855636561602</v>
      </c>
      <c r="H186" s="1">
        <v>1.0000000000001155</v>
      </c>
      <c r="I186" s="1">
        <v>0.18699999999999997</v>
      </c>
      <c r="J186" s="1">
        <v>43.65559126390275</v>
      </c>
      <c r="K186" s="1">
        <v>0.10000080954393178</v>
      </c>
      <c r="L186" s="2" t="s">
        <v>208</v>
      </c>
      <c r="M186" s="1" t="s">
        <v>33</v>
      </c>
      <c r="N186" s="1">
        <v>1.8713260008353989</v>
      </c>
      <c r="O186" s="4"/>
      <c r="P186" s="3">
        <v>-999</v>
      </c>
      <c r="Q186" s="5" t="s">
        <v>90</v>
      </c>
      <c r="R186" s="1" t="s">
        <v>91</v>
      </c>
      <c r="S186" s="1"/>
    </row>
    <row r="187" spans="1:19" x14ac:dyDescent="0.25">
      <c r="A187" s="2">
        <v>183</v>
      </c>
      <c r="B187" s="1" t="s">
        <v>246</v>
      </c>
      <c r="C187" s="1">
        <v>2.9580124665515465E-2</v>
      </c>
      <c r="D187" s="1">
        <v>0.37411058827205335</v>
      </c>
      <c r="E187" s="2">
        <v>4</v>
      </c>
      <c r="F187" s="3">
        <v>4.5261664584888436E-10</v>
      </c>
      <c r="G187" s="1">
        <v>1.6481122901036414</v>
      </c>
      <c r="H187" s="1">
        <v>0.99797775804848921</v>
      </c>
      <c r="I187" s="1">
        <v>0.18699999999999997</v>
      </c>
      <c r="J187" s="1">
        <v>39.707996825221272</v>
      </c>
      <c r="K187" s="1">
        <v>6.7137346615950666E-2</v>
      </c>
      <c r="L187" s="2" t="s">
        <v>208</v>
      </c>
      <c r="M187" s="1" t="s">
        <v>33</v>
      </c>
      <c r="N187" s="1">
        <v>1.8713260008353989</v>
      </c>
      <c r="O187" s="4"/>
      <c r="P187" s="3">
        <v>-999</v>
      </c>
      <c r="Q187" s="5" t="s">
        <v>90</v>
      </c>
      <c r="R187" s="1" t="s">
        <v>91</v>
      </c>
      <c r="S187" s="1"/>
    </row>
    <row r="188" spans="1:19" x14ac:dyDescent="0.25">
      <c r="A188" s="2">
        <v>184</v>
      </c>
      <c r="B188" s="1" t="s">
        <v>247</v>
      </c>
      <c r="C188" s="1">
        <v>2.9580124665515465E-2</v>
      </c>
      <c r="D188" s="1">
        <v>0.37411058827205335</v>
      </c>
      <c r="E188" s="2">
        <v>4</v>
      </c>
      <c r="F188" s="3">
        <v>4.5714842954428675E-11</v>
      </c>
      <c r="G188" s="1">
        <v>1.8742746210908441</v>
      </c>
      <c r="H188" s="1">
        <v>0.99996935250507546</v>
      </c>
      <c r="I188" s="1">
        <v>0.18699999999999997</v>
      </c>
      <c r="J188" s="1">
        <v>35.229523049355123</v>
      </c>
      <c r="K188" s="1">
        <v>0.12125298100859873</v>
      </c>
      <c r="L188" s="2" t="s">
        <v>208</v>
      </c>
      <c r="M188" s="1" t="s">
        <v>33</v>
      </c>
      <c r="N188" s="1">
        <v>1.8713260008353989</v>
      </c>
      <c r="O188" s="4"/>
      <c r="P188" s="3">
        <v>4.8322146660062637E-11</v>
      </c>
      <c r="Q188" s="5" t="s">
        <v>45</v>
      </c>
      <c r="R188" s="1" t="s">
        <v>46</v>
      </c>
      <c r="S188" s="1"/>
    </row>
    <row r="189" spans="1:19" x14ac:dyDescent="0.25">
      <c r="A189" s="2">
        <v>185</v>
      </c>
      <c r="B189" s="1" t="s">
        <v>248</v>
      </c>
      <c r="C189" s="1">
        <v>2.9580124665515465E-2</v>
      </c>
      <c r="D189" s="1">
        <v>0.37411058827205335</v>
      </c>
      <c r="E189" s="2">
        <v>3</v>
      </c>
      <c r="F189" s="3">
        <v>8.1879732498712768E-11</v>
      </c>
      <c r="G189" s="1">
        <v>1.9256341946189195</v>
      </c>
      <c r="H189" s="1">
        <v>0.99999848918356649</v>
      </c>
      <c r="I189" s="1">
        <v>0.18699999999999997</v>
      </c>
      <c r="J189" s="1">
        <v>32.8866028473618</v>
      </c>
      <c r="K189" s="1">
        <v>0.15563643895989282</v>
      </c>
      <c r="L189" s="2" t="s">
        <v>208</v>
      </c>
      <c r="M189" s="1" t="s">
        <v>33</v>
      </c>
      <c r="N189" s="1">
        <v>1.8713260008353989</v>
      </c>
      <c r="O189" s="4"/>
      <c r="P189" s="3">
        <v>2.0978318167719588E-10</v>
      </c>
      <c r="Q189" s="5" t="s">
        <v>249</v>
      </c>
      <c r="R189" s="1" t="s">
        <v>250</v>
      </c>
      <c r="S189" s="1"/>
    </row>
    <row r="190" spans="1:19" x14ac:dyDescent="0.25">
      <c r="A190" s="2">
        <v>186</v>
      </c>
      <c r="B190" s="1" t="s">
        <v>251</v>
      </c>
      <c r="C190" s="1">
        <v>2.9580124665515465E-2</v>
      </c>
      <c r="D190" s="1">
        <v>0.37411058827205335</v>
      </c>
      <c r="E190" s="2">
        <v>4</v>
      </c>
      <c r="F190" s="3">
        <v>1.0710229754070102E-10</v>
      </c>
      <c r="G190" s="1">
        <v>1.9038742118140359</v>
      </c>
      <c r="H190" s="1">
        <v>0.99995627940904586</v>
      </c>
      <c r="I190" s="1">
        <v>0.18699999999999997</v>
      </c>
      <c r="J190" s="1">
        <v>33.049995038063607</v>
      </c>
      <c r="K190" s="1">
        <v>0.16606377181283777</v>
      </c>
      <c r="L190" s="2" t="s">
        <v>208</v>
      </c>
      <c r="M190" s="1" t="s">
        <v>33</v>
      </c>
      <c r="N190" s="1">
        <v>1.8713260008353989</v>
      </c>
      <c r="O190" s="4"/>
      <c r="P190" s="3">
        <v>1.893666833045566E-10</v>
      </c>
      <c r="Q190" s="5" t="s">
        <v>34</v>
      </c>
      <c r="R190" s="1" t="s">
        <v>35</v>
      </c>
      <c r="S190" s="1"/>
    </row>
    <row r="191" spans="1:19" x14ac:dyDescent="0.25">
      <c r="A191" s="2">
        <v>187</v>
      </c>
      <c r="B191" s="1" t="s">
        <v>252</v>
      </c>
      <c r="C191" s="1">
        <v>2.9580124665515465E-2</v>
      </c>
      <c r="D191" s="1">
        <v>0.37411058827205335</v>
      </c>
      <c r="E191" s="2">
        <v>4</v>
      </c>
      <c r="F191" s="3">
        <v>2.5524271913240092E-11</v>
      </c>
      <c r="G191" s="1">
        <v>1.9083119018368191</v>
      </c>
      <c r="H191" s="1">
        <v>0.99995563943416055</v>
      </c>
      <c r="I191" s="1">
        <v>0.18699999999999997</v>
      </c>
      <c r="J191" s="1">
        <v>35.150225468457585</v>
      </c>
      <c r="K191" s="1">
        <v>0.13000768800007437</v>
      </c>
      <c r="L191" s="2" t="s">
        <v>208</v>
      </c>
      <c r="M191" s="1" t="s">
        <v>33</v>
      </c>
      <c r="N191" s="1">
        <v>1.8713260008353989</v>
      </c>
      <c r="O191" s="4"/>
      <c r="P191" s="3">
        <v>5.0784012536992141E-11</v>
      </c>
      <c r="Q191" s="5" t="s">
        <v>45</v>
      </c>
      <c r="R191" s="1" t="s">
        <v>46</v>
      </c>
      <c r="S191" s="1"/>
    </row>
    <row r="192" spans="1:19" x14ac:dyDescent="0.25">
      <c r="A192" s="2">
        <v>188</v>
      </c>
      <c r="B192" s="1" t="s">
        <v>253</v>
      </c>
      <c r="C192" s="1">
        <v>2.9580124665515465E-2</v>
      </c>
      <c r="D192" s="1">
        <v>0.37411058827205335</v>
      </c>
      <c r="E192" s="2">
        <v>5</v>
      </c>
      <c r="F192" s="3">
        <v>9.4795416186500925E-11</v>
      </c>
      <c r="G192" s="1">
        <v>1.760597513953718</v>
      </c>
      <c r="H192" s="1">
        <v>0.99995600843947363</v>
      </c>
      <c r="I192" s="1">
        <v>0.18699999999999997</v>
      </c>
      <c r="J192" s="1">
        <v>37.837055605874021</v>
      </c>
      <c r="K192" s="1">
        <v>0.10081923131520916</v>
      </c>
      <c r="L192" s="2" t="s">
        <v>208</v>
      </c>
      <c r="M192" s="1" t="s">
        <v>33</v>
      </c>
      <c r="N192" s="1">
        <v>1.8713260008353989</v>
      </c>
      <c r="O192" s="4"/>
      <c r="P192" s="3">
        <v>-999</v>
      </c>
      <c r="Q192" s="5" t="s">
        <v>90</v>
      </c>
      <c r="R192" s="1" t="s">
        <v>91</v>
      </c>
      <c r="S192" s="1"/>
    </row>
    <row r="193" spans="1:19" x14ac:dyDescent="0.25">
      <c r="A193" s="2">
        <v>189</v>
      </c>
      <c r="B193" s="1" t="s">
        <v>254</v>
      </c>
      <c r="C193" s="1">
        <v>2.9580124665515465E-2</v>
      </c>
      <c r="D193" s="1">
        <v>0.37411058827205335</v>
      </c>
      <c r="E193" s="2">
        <v>5</v>
      </c>
      <c r="F193" s="3">
        <v>7.8636585493596675E-11</v>
      </c>
      <c r="G193" s="1">
        <v>1.8546299998892271</v>
      </c>
      <c r="H193" s="1">
        <v>0.99997468273937251</v>
      </c>
      <c r="I193" s="1">
        <v>0.18699999999999997</v>
      </c>
      <c r="J193" s="1">
        <v>34.952329872078423</v>
      </c>
      <c r="K193" s="1">
        <v>0.14395554108524306</v>
      </c>
      <c r="L193" s="2" t="s">
        <v>208</v>
      </c>
      <c r="M193" s="1" t="s">
        <v>33</v>
      </c>
      <c r="N193" s="1">
        <v>1.8713260008353989</v>
      </c>
      <c r="O193" s="4"/>
      <c r="P193" s="3">
        <v>5.7488925348262793E-11</v>
      </c>
      <c r="Q193" s="5" t="s">
        <v>45</v>
      </c>
      <c r="R193" s="1" t="s">
        <v>46</v>
      </c>
      <c r="S193" s="1"/>
    </row>
    <row r="194" spans="1:19" x14ac:dyDescent="0.25">
      <c r="A194" s="2">
        <v>190</v>
      </c>
      <c r="B194" s="1" t="s">
        <v>255</v>
      </c>
      <c r="C194" s="1">
        <v>2.9580124665515465E-2</v>
      </c>
      <c r="D194" s="1">
        <v>0.37411058827205335</v>
      </c>
      <c r="E194" s="2">
        <v>4</v>
      </c>
      <c r="F194" s="3">
        <v>3.1855591417810027E-11</v>
      </c>
      <c r="G194" s="1">
        <v>1.8575733557794734</v>
      </c>
      <c r="H194" s="1">
        <v>0.99998868996082357</v>
      </c>
      <c r="I194" s="1">
        <v>0.18699999999999997</v>
      </c>
      <c r="J194" s="1">
        <v>36.322001111188023</v>
      </c>
      <c r="K194" s="1">
        <v>0.15063999200355474</v>
      </c>
      <c r="L194" s="2" t="s">
        <v>208</v>
      </c>
      <c r="M194" s="1" t="s">
        <v>33</v>
      </c>
      <c r="N194" s="1">
        <v>1.8713260008353989</v>
      </c>
      <c r="O194" s="4"/>
      <c r="P194" s="3">
        <v>2.4368506528113216E-11</v>
      </c>
      <c r="Q194" s="5" t="s">
        <v>45</v>
      </c>
      <c r="R194" s="1" t="s">
        <v>46</v>
      </c>
      <c r="S194" s="1"/>
    </row>
    <row r="195" spans="1:19" x14ac:dyDescent="0.25">
      <c r="A195" s="2">
        <v>191</v>
      </c>
      <c r="B195" s="1" t="s">
        <v>256</v>
      </c>
      <c r="C195" s="1">
        <v>2.9580124665515465E-2</v>
      </c>
      <c r="D195" s="1">
        <v>0.37411058827205335</v>
      </c>
      <c r="E195" s="2">
        <v>4</v>
      </c>
      <c r="F195" s="3">
        <v>4.1655952653970347E-11</v>
      </c>
      <c r="G195" s="1">
        <v>1.8538605684457565</v>
      </c>
      <c r="H195" s="1">
        <v>0.99994904843208665</v>
      </c>
      <c r="I195" s="1">
        <v>0.18699999999999997</v>
      </c>
      <c r="J195" s="1">
        <v>36.005185521175655</v>
      </c>
      <c r="K195" s="1">
        <v>0.13475685101426835</v>
      </c>
      <c r="L195" s="2" t="s">
        <v>208</v>
      </c>
      <c r="M195" s="1" t="s">
        <v>33</v>
      </c>
      <c r="N195" s="1">
        <v>1.8713260008353989</v>
      </c>
      <c r="O195" s="4"/>
      <c r="P195" s="3">
        <v>2.9720088790665914E-11</v>
      </c>
      <c r="Q195" s="5" t="s">
        <v>45</v>
      </c>
      <c r="R195" s="1" t="s">
        <v>46</v>
      </c>
      <c r="S195" s="1"/>
    </row>
    <row r="196" spans="1:19" x14ac:dyDescent="0.25">
      <c r="A196" s="2">
        <v>192</v>
      </c>
      <c r="B196" s="1" t="s">
        <v>257</v>
      </c>
      <c r="C196" s="1">
        <v>2.9580124665515465E-2</v>
      </c>
      <c r="D196" s="1">
        <v>0.37411058827205335</v>
      </c>
      <c r="E196" s="2">
        <v>4</v>
      </c>
      <c r="F196" s="3">
        <v>4.1956075924342623E-11</v>
      </c>
      <c r="G196" s="1">
        <v>1.9151161016101257</v>
      </c>
      <c r="H196" s="1">
        <v>0.99992962906463656</v>
      </c>
      <c r="I196" s="1">
        <v>0.18699999999999997</v>
      </c>
      <c r="J196" s="1">
        <v>34.192820786667582</v>
      </c>
      <c r="K196" s="1">
        <v>0.1447306366743559</v>
      </c>
      <c r="L196" s="2" t="s">
        <v>208</v>
      </c>
      <c r="M196" s="1" t="s">
        <v>33</v>
      </c>
      <c r="N196" s="1">
        <v>1.8713260008353989</v>
      </c>
      <c r="O196" s="4"/>
      <c r="P196" s="3">
        <v>9.2530342914674278E-11</v>
      </c>
      <c r="Q196" s="5" t="s">
        <v>45</v>
      </c>
      <c r="R196" s="1" t="s">
        <v>46</v>
      </c>
      <c r="S196" s="1"/>
    </row>
    <row r="197" spans="1:19" x14ac:dyDescent="0.25">
      <c r="A197" s="2">
        <v>193</v>
      </c>
      <c r="B197" s="1" t="s">
        <v>258</v>
      </c>
      <c r="C197" s="1">
        <v>2.9580124665515465E-2</v>
      </c>
      <c r="D197" s="1">
        <v>0.37411058827205335</v>
      </c>
      <c r="E197" s="2">
        <v>4</v>
      </c>
      <c r="F197" s="3">
        <v>1.1612653235024474E-10</v>
      </c>
      <c r="G197" s="1">
        <v>1.8422639207864726</v>
      </c>
      <c r="H197" s="1">
        <v>0.99997699622130065</v>
      </c>
      <c r="I197" s="1">
        <v>0.18699999999999997</v>
      </c>
      <c r="J197" s="1">
        <v>34.69698913633615</v>
      </c>
      <c r="K197" s="1">
        <v>0.60360411084071819</v>
      </c>
      <c r="L197" s="2" t="s">
        <v>208</v>
      </c>
      <c r="M197" s="1" t="s">
        <v>33</v>
      </c>
      <c r="N197" s="1">
        <v>1.8713260008353989</v>
      </c>
      <c r="O197" s="4"/>
      <c r="P197" s="3">
        <v>6.7464457377342916E-11</v>
      </c>
      <c r="Q197" s="5" t="s">
        <v>45</v>
      </c>
      <c r="R197" s="1" t="s">
        <v>46</v>
      </c>
      <c r="S197" s="1"/>
    </row>
    <row r="198" spans="1:19" x14ac:dyDescent="0.25">
      <c r="A198" s="2">
        <v>194</v>
      </c>
      <c r="B198" s="1" t="s">
        <v>259</v>
      </c>
      <c r="C198" s="1">
        <v>2.9580124665515465E-2</v>
      </c>
      <c r="D198" s="1">
        <v>0.37411058827205335</v>
      </c>
      <c r="E198" s="2">
        <v>4</v>
      </c>
      <c r="F198" s="3">
        <v>1.527028257082714E-10</v>
      </c>
      <c r="G198" s="1">
        <v>1.840244969238517</v>
      </c>
      <c r="H198" s="1">
        <v>0.99996938545060965</v>
      </c>
      <c r="I198" s="1">
        <v>0.18699999999999997</v>
      </c>
      <c r="J198" s="1">
        <v>34.310420399371843</v>
      </c>
      <c r="K198" s="1">
        <v>0.61271218741539324</v>
      </c>
      <c r="L198" s="2" t="s">
        <v>208</v>
      </c>
      <c r="M198" s="1" t="s">
        <v>33</v>
      </c>
      <c r="N198" s="1">
        <v>1.8713260008353989</v>
      </c>
      <c r="O198" s="4"/>
      <c r="P198" s="3">
        <v>8.5956653994695382E-11</v>
      </c>
      <c r="Q198" s="5" t="s">
        <v>45</v>
      </c>
      <c r="R198" s="1" t="s">
        <v>46</v>
      </c>
      <c r="S198" s="1"/>
    </row>
    <row r="199" spans="1:19" x14ac:dyDescent="0.25">
      <c r="A199" s="2">
        <v>195</v>
      </c>
      <c r="B199" s="1" t="s">
        <v>260</v>
      </c>
      <c r="C199" s="1">
        <v>2.9580124665515465E-2</v>
      </c>
      <c r="D199" s="1">
        <v>0.37411058827205335</v>
      </c>
      <c r="E199" s="2">
        <v>4</v>
      </c>
      <c r="F199" s="3">
        <v>1.0565691488105583E-10</v>
      </c>
      <c r="G199" s="1">
        <v>1.7174313396241747</v>
      </c>
      <c r="H199" s="1">
        <v>0.99770709134855273</v>
      </c>
      <c r="I199" s="1">
        <v>0.18699999999999997</v>
      </c>
      <c r="J199" s="1">
        <v>39.373160549130915</v>
      </c>
      <c r="K199" s="1">
        <v>0.10301616216499226</v>
      </c>
      <c r="L199" s="2" t="s">
        <v>208</v>
      </c>
      <c r="M199" s="1" t="s">
        <v>33</v>
      </c>
      <c r="N199" s="1">
        <v>1.8713260008353989</v>
      </c>
      <c r="O199" s="4"/>
      <c r="P199" s="3">
        <v>-999</v>
      </c>
      <c r="Q199" s="5" t="s">
        <v>90</v>
      </c>
      <c r="R199" s="1" t="s">
        <v>91</v>
      </c>
      <c r="S199" s="1"/>
    </row>
    <row r="200" spans="1:19" x14ac:dyDescent="0.25">
      <c r="A200" s="2">
        <v>196</v>
      </c>
      <c r="B200" s="1" t="s">
        <v>261</v>
      </c>
      <c r="C200" s="1">
        <v>2.9580124665515465E-2</v>
      </c>
      <c r="D200" s="1">
        <v>0.37411058827205335</v>
      </c>
      <c r="E200" s="2">
        <v>17</v>
      </c>
      <c r="F200" s="3">
        <v>2.5384879629663275E-2</v>
      </c>
      <c r="G200" s="1">
        <v>1.0258417734853631</v>
      </c>
      <c r="H200" s="1">
        <v>0.89097008867486993</v>
      </c>
      <c r="I200" s="1">
        <v>0.18699999999999997</v>
      </c>
      <c r="J200" s="1">
        <v>78.27046477151589</v>
      </c>
      <c r="K200" s="1">
        <v>4.8677708543837073E-2</v>
      </c>
      <c r="L200" s="2" t="s">
        <v>208</v>
      </c>
      <c r="M200" s="1" t="s">
        <v>33</v>
      </c>
      <c r="N200" s="1">
        <v>1.8713260008353989</v>
      </c>
      <c r="O200" s="4"/>
      <c r="P200" s="3">
        <v>-999</v>
      </c>
      <c r="Q200" s="5" t="s">
        <v>90</v>
      </c>
      <c r="R200" s="1" t="s">
        <v>95</v>
      </c>
      <c r="S200" s="1"/>
    </row>
    <row r="201" spans="1:19" x14ac:dyDescent="0.25">
      <c r="A201" s="2">
        <v>197</v>
      </c>
      <c r="B201" s="1" t="s">
        <v>262</v>
      </c>
      <c r="C201" s="1">
        <v>2.9580124665515465E-2</v>
      </c>
      <c r="D201" s="1">
        <v>0.37411058827205335</v>
      </c>
      <c r="E201" s="2">
        <v>4</v>
      </c>
      <c r="F201" s="3">
        <v>3.4745536578617295E-11</v>
      </c>
      <c r="G201" s="1">
        <v>1.7513880079614219</v>
      </c>
      <c r="H201" s="1">
        <v>0.99722537873476802</v>
      </c>
      <c r="I201" s="1">
        <v>0.18699999999999997</v>
      </c>
      <c r="J201" s="1">
        <v>39.982117504129924</v>
      </c>
      <c r="K201" s="1">
        <v>0.13325703961168803</v>
      </c>
      <c r="L201" s="2" t="s">
        <v>208</v>
      </c>
      <c r="M201" s="1" t="s">
        <v>33</v>
      </c>
      <c r="N201" s="1">
        <v>1.8713260008353989</v>
      </c>
      <c r="O201" s="4"/>
      <c r="P201" s="3">
        <v>-999</v>
      </c>
      <c r="Q201" s="5" t="s">
        <v>90</v>
      </c>
      <c r="R201" s="1" t="s">
        <v>91</v>
      </c>
      <c r="S201" s="1"/>
    </row>
    <row r="202" spans="1:19" x14ac:dyDescent="0.25">
      <c r="A202" s="2">
        <v>198</v>
      </c>
      <c r="B202" s="1" t="s">
        <v>263</v>
      </c>
      <c r="C202" s="1">
        <v>2.9580124665515465E-2</v>
      </c>
      <c r="D202" s="1">
        <v>0.37411058827205335</v>
      </c>
      <c r="E202" s="2">
        <v>14</v>
      </c>
      <c r="F202" s="3">
        <v>7.6676305543217048E-3</v>
      </c>
      <c r="G202" s="1">
        <v>1.0552676225138509</v>
      </c>
      <c r="H202" s="1">
        <v>0.78365478622346818</v>
      </c>
      <c r="I202" s="1">
        <v>0.18699999999999997</v>
      </c>
      <c r="J202" s="1">
        <v>59.376081024832281</v>
      </c>
      <c r="K202" s="1">
        <v>0.10268462374806404</v>
      </c>
      <c r="L202" s="2" t="s">
        <v>208</v>
      </c>
      <c r="M202" s="1" t="s">
        <v>33</v>
      </c>
      <c r="N202" s="1">
        <v>1.8713260008353989</v>
      </c>
      <c r="O202" s="4"/>
      <c r="P202" s="3">
        <v>-999</v>
      </c>
      <c r="Q202" s="5" t="s">
        <v>90</v>
      </c>
      <c r="R202" s="1" t="s">
        <v>95</v>
      </c>
      <c r="S202" s="1"/>
    </row>
    <row r="203" spans="1:19" x14ac:dyDescent="0.25">
      <c r="A203" s="2">
        <v>199</v>
      </c>
      <c r="B203" s="1" t="s">
        <v>264</v>
      </c>
      <c r="C203" s="1">
        <v>2.9580124665515465E-2</v>
      </c>
      <c r="D203" s="1">
        <v>0.37411058827205335</v>
      </c>
      <c r="E203" s="2">
        <v>4</v>
      </c>
      <c r="F203" s="3">
        <v>7.0658507940283941E-11</v>
      </c>
      <c r="G203" s="1">
        <v>1.880573646576196</v>
      </c>
      <c r="H203" s="1">
        <v>0.99989890864269959</v>
      </c>
      <c r="I203" s="1">
        <v>0.18699999999999997</v>
      </c>
      <c r="J203" s="1">
        <v>34.352930343437869</v>
      </c>
      <c r="K203" s="1">
        <v>0.26740555216465373</v>
      </c>
      <c r="L203" s="2" t="s">
        <v>208</v>
      </c>
      <c r="M203" s="1" t="s">
        <v>33</v>
      </c>
      <c r="N203" s="1">
        <v>1.8713260008353989</v>
      </c>
      <c r="O203" s="4"/>
      <c r="P203" s="3">
        <v>8.3697106368725195E-11</v>
      </c>
      <c r="Q203" s="5" t="s">
        <v>45</v>
      </c>
      <c r="R203" s="1" t="s">
        <v>46</v>
      </c>
      <c r="S203" s="1"/>
    </row>
    <row r="204" spans="1:19" x14ac:dyDescent="0.25">
      <c r="A204" s="2">
        <v>200</v>
      </c>
      <c r="B204" s="1" t="s">
        <v>265</v>
      </c>
      <c r="C204" s="1">
        <v>2.9580124665515465E-2</v>
      </c>
      <c r="D204" s="1">
        <v>0.37411058827205335</v>
      </c>
      <c r="E204" s="2">
        <v>4</v>
      </c>
      <c r="F204" s="3">
        <v>1.6482332021751367E-10</v>
      </c>
      <c r="G204" s="1">
        <v>1.8524482015468788</v>
      </c>
      <c r="H204" s="1">
        <v>0.99975148308072326</v>
      </c>
      <c r="I204" s="1">
        <v>0.18699999999999997</v>
      </c>
      <c r="J204" s="1">
        <v>33.818695626049553</v>
      </c>
      <c r="K204" s="1">
        <v>0.29432957058176218</v>
      </c>
      <c r="L204" s="2" t="s">
        <v>208</v>
      </c>
      <c r="M204" s="1" t="s">
        <v>33</v>
      </c>
      <c r="N204" s="1">
        <v>1.8713260008353989</v>
      </c>
      <c r="O204" s="4"/>
      <c r="P204" s="3">
        <v>1.1697744437903247E-10</v>
      </c>
      <c r="Q204" s="5" t="s">
        <v>45</v>
      </c>
      <c r="R204" s="1" t="s">
        <v>46</v>
      </c>
      <c r="S204" s="1"/>
    </row>
    <row r="205" spans="1:19" x14ac:dyDescent="0.25">
      <c r="A205" s="2">
        <v>201</v>
      </c>
      <c r="B205" s="1" t="s">
        <v>266</v>
      </c>
      <c r="C205" s="1">
        <v>2.9580124665515465E-2</v>
      </c>
      <c r="D205" s="1">
        <v>0.37411058827205335</v>
      </c>
      <c r="E205" s="2">
        <v>4</v>
      </c>
      <c r="F205" s="3">
        <v>2.9346383131788393E-11</v>
      </c>
      <c r="G205" s="1">
        <v>1.8606184389161815</v>
      </c>
      <c r="H205" s="1">
        <v>0.99994694771704185</v>
      </c>
      <c r="I205" s="1">
        <v>0.18699999999999997</v>
      </c>
      <c r="J205" s="1">
        <v>36.358319527797327</v>
      </c>
      <c r="K205" s="1">
        <v>0.16374455322095519</v>
      </c>
      <c r="L205" s="2" t="s">
        <v>208</v>
      </c>
      <c r="M205" s="1" t="s">
        <v>33</v>
      </c>
      <c r="N205" s="1">
        <v>1.8713260008353989</v>
      </c>
      <c r="O205" s="4"/>
      <c r="P205" s="3">
        <v>2.3820171075061406E-11</v>
      </c>
      <c r="Q205" s="5" t="s">
        <v>45</v>
      </c>
      <c r="R205" s="1" t="s">
        <v>46</v>
      </c>
      <c r="S205" s="1"/>
    </row>
    <row r="206" spans="1:19" x14ac:dyDescent="0.25">
      <c r="A206" s="2">
        <v>202</v>
      </c>
      <c r="B206" s="1" t="s">
        <v>267</v>
      </c>
      <c r="C206" s="1">
        <v>2.9580124665515465E-2</v>
      </c>
      <c r="D206" s="1">
        <v>0.37411058827205335</v>
      </c>
      <c r="E206" s="2">
        <v>4</v>
      </c>
      <c r="F206" s="3">
        <v>2.8483050631881639E-11</v>
      </c>
      <c r="G206" s="1">
        <v>1.8307988144912914</v>
      </c>
      <c r="H206" s="1">
        <v>0.99988551444340013</v>
      </c>
      <c r="I206" s="1">
        <v>0.18699999999999997</v>
      </c>
      <c r="J206" s="1">
        <v>37.379042929251106</v>
      </c>
      <c r="K206" s="1">
        <v>0.21310187310462428</v>
      </c>
      <c r="L206" s="2" t="s">
        <v>208</v>
      </c>
      <c r="M206" s="1" t="s">
        <v>33</v>
      </c>
      <c r="N206" s="1">
        <v>1.8713260008353989</v>
      </c>
      <c r="O206" s="4"/>
      <c r="P206" s="3">
        <v>1.2564799476726898E-11</v>
      </c>
      <c r="Q206" s="5" t="s">
        <v>45</v>
      </c>
      <c r="R206" s="1" t="s">
        <v>46</v>
      </c>
      <c r="S206" s="1"/>
    </row>
    <row r="207" spans="1:19" x14ac:dyDescent="0.25">
      <c r="A207" s="2">
        <v>203</v>
      </c>
      <c r="B207" s="1" t="s">
        <v>268</v>
      </c>
      <c r="C207" s="1">
        <v>2.9580124665515465E-2</v>
      </c>
      <c r="D207" s="1">
        <v>0.37411058827205335</v>
      </c>
      <c r="E207" s="2">
        <v>5</v>
      </c>
      <c r="F207" s="3">
        <v>9.3340822693703163E-11</v>
      </c>
      <c r="G207" s="1">
        <v>1.847403521275343</v>
      </c>
      <c r="H207" s="1">
        <v>0.99987167790322784</v>
      </c>
      <c r="I207" s="1">
        <v>0.18699999999999997</v>
      </c>
      <c r="J207" s="1">
        <v>34.895364342669069</v>
      </c>
      <c r="K207" s="1">
        <v>0.13998716079831558</v>
      </c>
      <c r="L207" s="2" t="s">
        <v>208</v>
      </c>
      <c r="M207" s="1" t="s">
        <v>33</v>
      </c>
      <c r="N207" s="1">
        <v>1.8713260008353989</v>
      </c>
      <c r="O207" s="4"/>
      <c r="P207" s="3">
        <v>5.957819313703949E-11</v>
      </c>
      <c r="Q207" s="5" t="s">
        <v>45</v>
      </c>
      <c r="R207" s="1" t="s">
        <v>46</v>
      </c>
      <c r="S207" s="1"/>
    </row>
    <row r="208" spans="1:19" x14ac:dyDescent="0.25">
      <c r="A208" s="2">
        <v>204</v>
      </c>
      <c r="B208" s="1" t="s">
        <v>269</v>
      </c>
      <c r="C208" s="1">
        <v>2.9580124665515465E-2</v>
      </c>
      <c r="D208" s="1">
        <v>0.37411058827205335</v>
      </c>
      <c r="E208" s="2">
        <v>4</v>
      </c>
      <c r="F208" s="3">
        <v>2.4225002572558662E-10</v>
      </c>
      <c r="G208" s="1">
        <v>1.802701231174892</v>
      </c>
      <c r="H208" s="1">
        <v>0.99935000540621743</v>
      </c>
      <c r="I208" s="1">
        <v>0.18699999999999997</v>
      </c>
      <c r="J208" s="1">
        <v>34.727443581438976</v>
      </c>
      <c r="K208" s="1">
        <v>0.13487036620104184</v>
      </c>
      <c r="L208" s="2" t="s">
        <v>208</v>
      </c>
      <c r="M208" s="1" t="s">
        <v>33</v>
      </c>
      <c r="N208" s="1">
        <v>1.8713260008353989</v>
      </c>
      <c r="O208" s="4"/>
      <c r="P208" s="3">
        <v>-999</v>
      </c>
      <c r="Q208" s="5" t="s">
        <v>90</v>
      </c>
      <c r="R208" s="1" t="s">
        <v>91</v>
      </c>
      <c r="S208" s="1"/>
    </row>
    <row r="209" spans="1:19" x14ac:dyDescent="0.25">
      <c r="A209" s="2">
        <v>205</v>
      </c>
      <c r="B209" s="1" t="s">
        <v>270</v>
      </c>
      <c r="C209" s="1">
        <v>2.9580124665515465E-2</v>
      </c>
      <c r="D209" s="1">
        <v>0.37411058827205335</v>
      </c>
      <c r="E209" s="2">
        <v>5</v>
      </c>
      <c r="F209" s="3">
        <v>3.5512413588217807E-10</v>
      </c>
      <c r="G209" s="1">
        <v>1.6742344707283408</v>
      </c>
      <c r="H209" s="1">
        <v>0.99774829042345314</v>
      </c>
      <c r="I209" s="1">
        <v>0.18699999999999997</v>
      </c>
      <c r="J209" s="1">
        <v>38.967055666475687</v>
      </c>
      <c r="K209" s="1">
        <v>0.11172643236646099</v>
      </c>
      <c r="L209" s="2" t="s">
        <v>208</v>
      </c>
      <c r="M209" s="1" t="s">
        <v>33</v>
      </c>
      <c r="N209" s="1">
        <v>1.8713260008353989</v>
      </c>
      <c r="O209" s="4"/>
      <c r="P209" s="3">
        <v>-999</v>
      </c>
      <c r="Q209" s="5" t="s">
        <v>90</v>
      </c>
      <c r="R209" s="1" t="s">
        <v>91</v>
      </c>
      <c r="S209" s="1"/>
    </row>
    <row r="210" spans="1:19" x14ac:dyDescent="0.25">
      <c r="A210" s="2">
        <v>206</v>
      </c>
      <c r="B210" s="1" t="s">
        <v>271</v>
      </c>
      <c r="C210" s="1">
        <v>2.9580124665515465E-2</v>
      </c>
      <c r="D210" s="1">
        <v>0.37411058827205335</v>
      </c>
      <c r="E210" s="2">
        <v>4</v>
      </c>
      <c r="F210" s="3">
        <v>1.120289941128773E-11</v>
      </c>
      <c r="G210" s="1">
        <v>1.9042786716421634</v>
      </c>
      <c r="H210" s="1">
        <v>0.99977147553635937</v>
      </c>
      <c r="I210" s="1">
        <v>0.18699999999999997</v>
      </c>
      <c r="J210" s="1">
        <v>36.544141777866777</v>
      </c>
      <c r="K210" s="1">
        <v>9.8786710653036458E-2</v>
      </c>
      <c r="L210" s="2" t="s">
        <v>208</v>
      </c>
      <c r="M210" s="1" t="s">
        <v>33</v>
      </c>
      <c r="N210" s="1">
        <v>1.8713260008353989</v>
      </c>
      <c r="O210" s="4"/>
      <c r="P210" s="3">
        <v>2.1201835116032477E-11</v>
      </c>
      <c r="Q210" s="5" t="s">
        <v>45</v>
      </c>
      <c r="R210" s="1" t="s">
        <v>46</v>
      </c>
      <c r="S210" s="1"/>
    </row>
    <row r="211" spans="1:19" x14ac:dyDescent="0.25">
      <c r="A211" s="2">
        <v>207</v>
      </c>
      <c r="B211" s="1" t="s">
        <v>272</v>
      </c>
      <c r="C211" s="1">
        <v>2.9580124665515465E-2</v>
      </c>
      <c r="D211" s="1">
        <v>0.37411058827205335</v>
      </c>
      <c r="E211" s="2">
        <v>4</v>
      </c>
      <c r="F211" s="3">
        <v>3.9993153297783392E-11</v>
      </c>
      <c r="G211" s="1">
        <v>1.8780926980367227</v>
      </c>
      <c r="H211" s="1">
        <v>0.99999135633965464</v>
      </c>
      <c r="I211" s="1">
        <v>0.18699999999999997</v>
      </c>
      <c r="J211" s="1">
        <v>35.327930325619931</v>
      </c>
      <c r="K211" s="1">
        <v>0.10079484641235935</v>
      </c>
      <c r="L211" s="2" t="s">
        <v>208</v>
      </c>
      <c r="M211" s="1" t="s">
        <v>33</v>
      </c>
      <c r="N211" s="1">
        <v>1.8713260008353989</v>
      </c>
      <c r="O211" s="4"/>
      <c r="P211" s="3">
        <v>4.5432300981861314E-11</v>
      </c>
      <c r="Q211" s="5" t="s">
        <v>45</v>
      </c>
      <c r="R211" s="1" t="s">
        <v>46</v>
      </c>
      <c r="S211" s="1"/>
    </row>
    <row r="212" spans="1:19" x14ac:dyDescent="0.25">
      <c r="A212" s="2">
        <v>208</v>
      </c>
      <c r="B212" s="1" t="s">
        <v>273</v>
      </c>
      <c r="C212" s="1">
        <v>2.9580124665515465E-2</v>
      </c>
      <c r="D212" s="1">
        <v>0.37411058827205335</v>
      </c>
      <c r="E212" s="2">
        <v>5</v>
      </c>
      <c r="F212" s="3">
        <v>4.1093978625060716E-11</v>
      </c>
      <c r="G212" s="1">
        <v>1.8276769474979584</v>
      </c>
      <c r="H212" s="1">
        <v>0.99987341577732969</v>
      </c>
      <c r="I212" s="1">
        <v>0.18699999999999997</v>
      </c>
      <c r="J212" s="1">
        <v>36.87699230267976</v>
      </c>
      <c r="K212" s="1">
        <v>0.11412553220705049</v>
      </c>
      <c r="L212" s="2" t="s">
        <v>208</v>
      </c>
      <c r="M212" s="1" t="s">
        <v>33</v>
      </c>
      <c r="N212" s="1">
        <v>1.8713260008353989</v>
      </c>
      <c r="O212" s="4"/>
      <c r="P212" s="3">
        <v>1.7210296991774356E-11</v>
      </c>
      <c r="Q212" s="5" t="s">
        <v>45</v>
      </c>
      <c r="R212" s="1" t="s">
        <v>46</v>
      </c>
      <c r="S212" s="1"/>
    </row>
    <row r="213" spans="1:19" x14ac:dyDescent="0.25">
      <c r="A213" s="2">
        <v>209</v>
      </c>
      <c r="B213" s="1" t="s">
        <v>274</v>
      </c>
      <c r="C213" s="1">
        <v>2.9580124665515465E-2</v>
      </c>
      <c r="D213" s="1">
        <v>0.37411058827205335</v>
      </c>
      <c r="E213" s="2">
        <v>4</v>
      </c>
      <c r="F213" s="3">
        <v>4.9412422944611906E-11</v>
      </c>
      <c r="G213" s="1">
        <v>1.8696204128586105</v>
      </c>
      <c r="H213" s="1">
        <v>0.99986687374344374</v>
      </c>
      <c r="I213" s="1">
        <v>0.18699999999999997</v>
      </c>
      <c r="J213" s="1">
        <v>35.24520395058822</v>
      </c>
      <c r="K213" s="1">
        <v>0.12776463032148305</v>
      </c>
      <c r="L213" s="2" t="s">
        <v>208</v>
      </c>
      <c r="M213" s="1" t="s">
        <v>33</v>
      </c>
      <c r="N213" s="1">
        <v>1.8713260008353989</v>
      </c>
      <c r="O213" s="4"/>
      <c r="P213" s="3">
        <v>4.784963953243371E-11</v>
      </c>
      <c r="Q213" s="5" t="s">
        <v>45</v>
      </c>
      <c r="R213" s="1" t="s">
        <v>46</v>
      </c>
      <c r="S213" s="1"/>
    </row>
    <row r="214" spans="1:19" x14ac:dyDescent="0.25">
      <c r="A214" s="2">
        <v>210</v>
      </c>
      <c r="B214" s="1" t="s">
        <v>275</v>
      </c>
      <c r="C214" s="1">
        <v>2.9580124665515465E-2</v>
      </c>
      <c r="D214" s="1">
        <v>0.37411058827205335</v>
      </c>
      <c r="E214" s="2">
        <v>4</v>
      </c>
      <c r="F214" s="3">
        <v>2.1446220504386545E-11</v>
      </c>
      <c r="G214" s="1">
        <v>1.8728743426208989</v>
      </c>
      <c r="H214" s="1">
        <v>0.99981325806668919</v>
      </c>
      <c r="I214" s="1">
        <v>0.18699999999999997</v>
      </c>
      <c r="J214" s="1">
        <v>36.477708876721501</v>
      </c>
      <c r="K214" s="1">
        <v>0.12892746686002718</v>
      </c>
      <c r="L214" s="2" t="s">
        <v>208</v>
      </c>
      <c r="M214" s="1" t="s">
        <v>33</v>
      </c>
      <c r="N214" s="1">
        <v>1.8713260008353989</v>
      </c>
      <c r="O214" s="4"/>
      <c r="P214" s="3">
        <v>2.2103097038890628E-11</v>
      </c>
      <c r="Q214" s="5" t="s">
        <v>45</v>
      </c>
      <c r="R214" s="1" t="s">
        <v>46</v>
      </c>
      <c r="S214" s="1"/>
    </row>
    <row r="215" spans="1:19" x14ac:dyDescent="0.25">
      <c r="A215" s="2">
        <v>211</v>
      </c>
      <c r="B215" s="1" t="s">
        <v>276</v>
      </c>
      <c r="C215" s="1">
        <v>2.9580124665515465E-2</v>
      </c>
      <c r="D215" s="1">
        <v>0.37411058827205335</v>
      </c>
      <c r="E215" s="2">
        <v>4</v>
      </c>
      <c r="F215" s="3">
        <v>1.5092202747141785E-10</v>
      </c>
      <c r="G215" s="1">
        <v>1.7821345866623581</v>
      </c>
      <c r="H215" s="1">
        <v>0.99994123305759963</v>
      </c>
      <c r="I215" s="1">
        <v>0.18699999999999997</v>
      </c>
      <c r="J215" s="1">
        <v>36.236036105406583</v>
      </c>
      <c r="K215" s="1">
        <v>0.23294302521123572</v>
      </c>
      <c r="L215" s="2" t="s">
        <v>208</v>
      </c>
      <c r="M215" s="1" t="s">
        <v>33</v>
      </c>
      <c r="N215" s="1">
        <v>1.8713260008353989</v>
      </c>
      <c r="O215" s="4"/>
      <c r="P215" s="3">
        <v>-999</v>
      </c>
      <c r="Q215" s="5" t="s">
        <v>90</v>
      </c>
      <c r="R215" s="1" t="s">
        <v>91</v>
      </c>
      <c r="S215" s="1"/>
    </row>
    <row r="216" spans="1:19" x14ac:dyDescent="0.25">
      <c r="A216" s="2">
        <v>212</v>
      </c>
      <c r="B216" s="1" t="s">
        <v>277</v>
      </c>
      <c r="C216" s="1">
        <v>2.9580124665515465E-2</v>
      </c>
      <c r="D216" s="1">
        <v>0.37411058827205335</v>
      </c>
      <c r="E216" s="2">
        <v>4</v>
      </c>
      <c r="F216" s="3">
        <v>6.8269771368806364E-11</v>
      </c>
      <c r="G216" s="1">
        <v>1.8158747033475029</v>
      </c>
      <c r="H216" s="1">
        <v>0.99983048952465003</v>
      </c>
      <c r="I216" s="1">
        <v>0.18699999999999997</v>
      </c>
      <c r="J216" s="1">
        <v>36.4265826045716</v>
      </c>
      <c r="K216" s="1">
        <v>0.22755309485500069</v>
      </c>
      <c r="L216" s="2" t="s">
        <v>208</v>
      </c>
      <c r="M216" s="1" t="s">
        <v>33</v>
      </c>
      <c r="N216" s="1">
        <v>1.8713260008353989</v>
      </c>
      <c r="O216" s="4"/>
      <c r="P216" s="3">
        <v>-999</v>
      </c>
      <c r="Q216" s="5" t="s">
        <v>90</v>
      </c>
      <c r="R216" s="1" t="s">
        <v>91</v>
      </c>
      <c r="S216" s="1"/>
    </row>
    <row r="217" spans="1:19" x14ac:dyDescent="0.25">
      <c r="A217" s="2">
        <v>213</v>
      </c>
      <c r="B217" s="1" t="s">
        <v>278</v>
      </c>
      <c r="C217" s="1">
        <v>2.9580124665515465E-2</v>
      </c>
      <c r="D217" s="1">
        <v>0.37411058827205335</v>
      </c>
      <c r="E217" s="2">
        <v>5</v>
      </c>
      <c r="F217" s="3">
        <v>2.3315855592043277E-11</v>
      </c>
      <c r="G217" s="1">
        <v>1.8535909236388703</v>
      </c>
      <c r="H217" s="1">
        <v>0.99998302767741643</v>
      </c>
      <c r="I217" s="1">
        <v>0.18699999999999997</v>
      </c>
      <c r="J217" s="1">
        <v>36.954017921679281</v>
      </c>
      <c r="K217" s="1">
        <v>9.8298785011592227E-2</v>
      </c>
      <c r="L217" s="2" t="s">
        <v>208</v>
      </c>
      <c r="M217" s="1" t="s">
        <v>33</v>
      </c>
      <c r="N217" s="1">
        <v>1.8713260008353989</v>
      </c>
      <c r="O217" s="4"/>
      <c r="P217" s="3">
        <v>1.6399321681110693E-11</v>
      </c>
      <c r="Q217" s="5" t="s">
        <v>45</v>
      </c>
      <c r="R217" s="1" t="s">
        <v>46</v>
      </c>
      <c r="S217" s="1"/>
    </row>
    <row r="218" spans="1:19" x14ac:dyDescent="0.25">
      <c r="A218" s="2">
        <v>214</v>
      </c>
      <c r="B218" s="1" t="s">
        <v>279</v>
      </c>
      <c r="C218" s="1">
        <v>2.9580124665515465E-2</v>
      </c>
      <c r="D218" s="1">
        <v>0.37411058827205335</v>
      </c>
      <c r="E218" s="2">
        <v>3</v>
      </c>
      <c r="F218" s="3">
        <v>3.0030357825546679E-10</v>
      </c>
      <c r="G218" s="1">
        <v>1.6295362151263404</v>
      </c>
      <c r="H218" s="1">
        <v>0.99589454956368684</v>
      </c>
      <c r="I218" s="1">
        <v>0.18699999999999997</v>
      </c>
      <c r="J218" s="1">
        <v>41.469935513625103</v>
      </c>
      <c r="K218" s="1">
        <v>0.10064762204779781</v>
      </c>
      <c r="L218" s="2" t="s">
        <v>208</v>
      </c>
      <c r="M218" s="1" t="s">
        <v>33</v>
      </c>
      <c r="N218" s="1">
        <v>1.8713260008353989</v>
      </c>
      <c r="O218" s="4"/>
      <c r="P218" s="3">
        <v>-999</v>
      </c>
      <c r="Q218" s="5" t="s">
        <v>90</v>
      </c>
      <c r="R218" s="1" t="s">
        <v>91</v>
      </c>
      <c r="S218" s="1"/>
    </row>
    <row r="219" spans="1:19" x14ac:dyDescent="0.25">
      <c r="A219" s="2">
        <v>215</v>
      </c>
      <c r="B219" s="1" t="s">
        <v>280</v>
      </c>
      <c r="C219" s="1">
        <v>2.9580124665515465E-2</v>
      </c>
      <c r="D219" s="1">
        <v>0.37411058827205335</v>
      </c>
      <c r="E219" s="2">
        <v>5</v>
      </c>
      <c r="F219" s="3">
        <v>4.367720563507483E-11</v>
      </c>
      <c r="G219" s="1">
        <v>1.854491113926436</v>
      </c>
      <c r="H219" s="1">
        <v>0.99994411626402491</v>
      </c>
      <c r="I219" s="1">
        <v>0.18699999999999997</v>
      </c>
      <c r="J219" s="1">
        <v>35.908641991997648</v>
      </c>
      <c r="K219" s="1">
        <v>0.13799733393773633</v>
      </c>
      <c r="L219" s="2" t="s">
        <v>208</v>
      </c>
      <c r="M219" s="1" t="s">
        <v>33</v>
      </c>
      <c r="N219" s="1">
        <v>1.8713260008353989</v>
      </c>
      <c r="O219" s="4"/>
      <c r="P219" s="3">
        <v>3.1573619516469728E-11</v>
      </c>
      <c r="Q219" s="5" t="s">
        <v>45</v>
      </c>
      <c r="R219" s="1" t="s">
        <v>46</v>
      </c>
      <c r="S219" s="1"/>
    </row>
    <row r="220" spans="1:19" x14ac:dyDescent="0.25">
      <c r="A220" s="2">
        <v>216</v>
      </c>
      <c r="B220" s="1" t="s">
        <v>281</v>
      </c>
      <c r="C220" s="1">
        <v>2.9580124665515465E-2</v>
      </c>
      <c r="D220" s="1">
        <v>0.37411058827205335</v>
      </c>
      <c r="E220" s="2">
        <v>5</v>
      </c>
      <c r="F220" s="3">
        <v>7.9602534290299118E-11</v>
      </c>
      <c r="G220" s="1">
        <v>1.761187526879189</v>
      </c>
      <c r="H220" s="1">
        <v>0.99996555818772503</v>
      </c>
      <c r="I220" s="1">
        <v>0.18699999999999997</v>
      </c>
      <c r="J220" s="1">
        <v>38.12327576271813</v>
      </c>
      <c r="K220" s="1">
        <v>0.13957192661773057</v>
      </c>
      <c r="L220" s="2" t="s">
        <v>208</v>
      </c>
      <c r="M220" s="1" t="s">
        <v>33</v>
      </c>
      <c r="N220" s="1">
        <v>1.8713260008353989</v>
      </c>
      <c r="O220" s="4"/>
      <c r="P220" s="3">
        <v>-999</v>
      </c>
      <c r="Q220" s="5" t="s">
        <v>90</v>
      </c>
      <c r="R220" s="1" t="s">
        <v>91</v>
      </c>
      <c r="S220" s="1"/>
    </row>
    <row r="221" spans="1:19" x14ac:dyDescent="0.25">
      <c r="A221" s="2">
        <v>217</v>
      </c>
      <c r="B221" s="1" t="s">
        <v>282</v>
      </c>
      <c r="C221" s="1">
        <v>4.688133821452653E-2</v>
      </c>
      <c r="D221" s="1">
        <v>0.61517687270986809</v>
      </c>
      <c r="E221" s="2">
        <v>4</v>
      </c>
      <c r="F221" s="3">
        <v>3.0417310192288752E-10</v>
      </c>
      <c r="G221" s="1">
        <v>1.9090259682798585</v>
      </c>
      <c r="H221" s="1">
        <v>0.9998450732976516</v>
      </c>
      <c r="I221" s="1">
        <v>0.3075</v>
      </c>
      <c r="J221" s="1">
        <v>32.066754872636324</v>
      </c>
      <c r="K221" s="1">
        <v>0.15476215239310395</v>
      </c>
      <c r="L221" s="2" t="s">
        <v>283</v>
      </c>
      <c r="M221" s="1" t="s">
        <v>33</v>
      </c>
      <c r="N221" s="1">
        <v>1.9004977053330878</v>
      </c>
      <c r="O221" s="4"/>
      <c r="P221" s="3">
        <v>3.5113504749903835E-10</v>
      </c>
      <c r="Q221" s="5" t="s">
        <v>34</v>
      </c>
      <c r="R221" s="1" t="s">
        <v>35</v>
      </c>
      <c r="S221" s="1"/>
    </row>
    <row r="222" spans="1:19" x14ac:dyDescent="0.25">
      <c r="A222" s="2">
        <v>218</v>
      </c>
      <c r="B222" s="1" t="s">
        <v>284</v>
      </c>
      <c r="C222" s="1">
        <v>4.688133821452653E-2</v>
      </c>
      <c r="D222" s="1">
        <v>0.61517687270986809</v>
      </c>
      <c r="E222" s="2">
        <v>4</v>
      </c>
      <c r="F222" s="3">
        <v>2.4281495974812917E-10</v>
      </c>
      <c r="G222" s="1">
        <v>1.9190173202760554</v>
      </c>
      <c r="H222" s="1">
        <v>0.99982903059343331</v>
      </c>
      <c r="I222" s="1">
        <v>0.3075</v>
      </c>
      <c r="J222" s="1">
        <v>32.15559286249082</v>
      </c>
      <c r="K222" s="1">
        <v>0.14473334633224802</v>
      </c>
      <c r="L222" s="2" t="s">
        <v>283</v>
      </c>
      <c r="M222" s="1" t="s">
        <v>33</v>
      </c>
      <c r="N222" s="1">
        <v>1.9004977053330878</v>
      </c>
      <c r="O222" s="4"/>
      <c r="P222" s="3">
        <v>3.3166539790474565E-10</v>
      </c>
      <c r="Q222" s="5" t="s">
        <v>34</v>
      </c>
      <c r="R222" s="1" t="s">
        <v>35</v>
      </c>
      <c r="S222" s="1"/>
    </row>
    <row r="223" spans="1:19" x14ac:dyDescent="0.25">
      <c r="A223" s="2">
        <v>219</v>
      </c>
      <c r="B223" s="1" t="s">
        <v>285</v>
      </c>
      <c r="C223" s="1">
        <v>4.688133821452653E-2</v>
      </c>
      <c r="D223" s="1">
        <v>0.61517687270986809</v>
      </c>
      <c r="E223" s="2">
        <v>4</v>
      </c>
      <c r="F223" s="3">
        <v>5.9537619621716163E-9</v>
      </c>
      <c r="G223" s="1">
        <v>1.9121453927824084</v>
      </c>
      <c r="H223" s="1">
        <v>0.99986450945229199</v>
      </c>
      <c r="I223" s="1">
        <v>0.3075</v>
      </c>
      <c r="J223" s="1">
        <v>27.39780009332393</v>
      </c>
      <c r="K223" s="1">
        <v>0.16787401607541866</v>
      </c>
      <c r="L223" s="2" t="s">
        <v>283</v>
      </c>
      <c r="M223" s="1" t="s">
        <v>33</v>
      </c>
      <c r="N223" s="1">
        <v>1.9004977053330878</v>
      </c>
      <c r="O223" s="4"/>
      <c r="P223" s="3">
        <v>7.038712458489235E-9</v>
      </c>
      <c r="Q223" s="5" t="s">
        <v>34</v>
      </c>
      <c r="R223" s="1" t="s">
        <v>35</v>
      </c>
      <c r="S223" s="1"/>
    </row>
    <row r="224" spans="1:19" x14ac:dyDescent="0.25">
      <c r="A224" s="2">
        <v>220</v>
      </c>
      <c r="B224" s="1" t="s">
        <v>286</v>
      </c>
      <c r="C224" s="1">
        <v>4.688133821452653E-2</v>
      </c>
      <c r="D224" s="1">
        <v>0.61517687270986809</v>
      </c>
      <c r="E224" s="2">
        <v>4</v>
      </c>
      <c r="F224" s="3">
        <v>6.4585508455194869E-9</v>
      </c>
      <c r="G224" s="1">
        <v>1.9052595334748004</v>
      </c>
      <c r="H224" s="1">
        <v>0.99991284209090081</v>
      </c>
      <c r="I224" s="1">
        <v>0.3075</v>
      </c>
      <c r="J224" s="1">
        <v>27.424884459911294</v>
      </c>
      <c r="K224" s="1">
        <v>0.18698287506666081</v>
      </c>
      <c r="L224" s="2" t="s">
        <v>283</v>
      </c>
      <c r="M224" s="1" t="s">
        <v>33</v>
      </c>
      <c r="N224" s="1">
        <v>1.9004977053330878</v>
      </c>
      <c r="O224" s="4"/>
      <c r="P224" s="3">
        <v>6.9173584110944666E-9</v>
      </c>
      <c r="Q224" s="5" t="s">
        <v>34</v>
      </c>
      <c r="R224" s="1" t="s">
        <v>35</v>
      </c>
      <c r="S224" s="1"/>
    </row>
    <row r="225" spans="1:19" x14ac:dyDescent="0.25">
      <c r="A225" s="2">
        <v>221</v>
      </c>
      <c r="B225" s="1" t="s">
        <v>287</v>
      </c>
      <c r="C225" s="1">
        <v>4.688133821452653E-2</v>
      </c>
      <c r="D225" s="1">
        <v>0.61517687270986809</v>
      </c>
      <c r="E225" s="2">
        <v>4</v>
      </c>
      <c r="F225" s="3">
        <v>2.5139747163209655E-10</v>
      </c>
      <c r="G225" s="1">
        <v>1.8819699092669957</v>
      </c>
      <c r="H225" s="1">
        <v>0.99990888112037335</v>
      </c>
      <c r="I225" s="1">
        <v>0.3075</v>
      </c>
      <c r="J225" s="1">
        <v>33.092005701789361</v>
      </c>
      <c r="K225" s="1">
        <v>0.13647621178960925</v>
      </c>
      <c r="L225" s="2" t="s">
        <v>283</v>
      </c>
      <c r="M225" s="1" t="s">
        <v>33</v>
      </c>
      <c r="N225" s="1">
        <v>1.9004977053330878</v>
      </c>
      <c r="O225" s="4"/>
      <c r="P225" s="3">
        <v>1.817879943200287E-10</v>
      </c>
      <c r="Q225" s="5" t="s">
        <v>34</v>
      </c>
      <c r="R225" s="1" t="s">
        <v>35</v>
      </c>
      <c r="S225" s="1"/>
    </row>
    <row r="226" spans="1:19" x14ac:dyDescent="0.25">
      <c r="A226" s="2">
        <v>222</v>
      </c>
      <c r="B226" s="1" t="s">
        <v>288</v>
      </c>
      <c r="C226" s="1">
        <v>4.688133821452653E-2</v>
      </c>
      <c r="D226" s="1">
        <v>0.61517687270986809</v>
      </c>
      <c r="E226" s="2">
        <v>4</v>
      </c>
      <c r="F226" s="3">
        <v>1.3520590081261412E-10</v>
      </c>
      <c r="G226" s="1">
        <v>1.9076747862159009</v>
      </c>
      <c r="H226" s="1">
        <v>0.99996696577780464</v>
      </c>
      <c r="I226" s="1">
        <v>0.3075</v>
      </c>
      <c r="J226" s="1">
        <v>33.357236060714762</v>
      </c>
      <c r="K226" s="1">
        <v>0.19170736857996976</v>
      </c>
      <c r="L226" s="2" t="s">
        <v>283</v>
      </c>
      <c r="M226" s="1" t="s">
        <v>33</v>
      </c>
      <c r="N226" s="1">
        <v>1.9004977053330878</v>
      </c>
      <c r="O226" s="4"/>
      <c r="P226" s="3">
        <v>1.5332081207054635E-10</v>
      </c>
      <c r="Q226" s="5" t="s">
        <v>34</v>
      </c>
      <c r="R226" s="1" t="s">
        <v>35</v>
      </c>
      <c r="S226" s="1"/>
    </row>
    <row r="227" spans="1:19" x14ac:dyDescent="0.25">
      <c r="A227" s="2">
        <v>223</v>
      </c>
      <c r="B227" s="1" t="s">
        <v>289</v>
      </c>
      <c r="C227" s="1">
        <v>4.688133821452653E-2</v>
      </c>
      <c r="D227" s="1">
        <v>0.61517687270986809</v>
      </c>
      <c r="E227" s="2">
        <v>4</v>
      </c>
      <c r="F227" s="3">
        <v>4.8692275909107666E-11</v>
      </c>
      <c r="G227" s="1">
        <v>1.9215892588097905</v>
      </c>
      <c r="H227" s="1">
        <v>0.9999768931927252</v>
      </c>
      <c r="I227" s="1">
        <v>0.3075</v>
      </c>
      <c r="J227" s="1">
        <v>34.549691929348057</v>
      </c>
      <c r="K227" s="1">
        <v>0.14155747450916306</v>
      </c>
      <c r="L227" s="2" t="s">
        <v>283</v>
      </c>
      <c r="M227" s="1" t="s">
        <v>33</v>
      </c>
      <c r="N227" s="1">
        <v>1.9004977053330878</v>
      </c>
      <c r="O227" s="4"/>
      <c r="P227" s="3">
        <v>7.1295825732538008E-11</v>
      </c>
      <c r="Q227" s="5" t="s">
        <v>45</v>
      </c>
      <c r="R227" s="1" t="s">
        <v>46</v>
      </c>
      <c r="S227" s="1"/>
    </row>
    <row r="228" spans="1:19" x14ac:dyDescent="0.25">
      <c r="A228" s="2">
        <v>224</v>
      </c>
      <c r="B228" s="1" t="s">
        <v>290</v>
      </c>
      <c r="C228" s="1">
        <v>4.688133821452653E-2</v>
      </c>
      <c r="D228" s="1">
        <v>0.61517687270986809</v>
      </c>
      <c r="E228" s="2">
        <v>4</v>
      </c>
      <c r="F228" s="3">
        <v>1.602966162539807E-11</v>
      </c>
      <c r="G228" s="1">
        <v>1.9403780779461874</v>
      </c>
      <c r="H228" s="1">
        <v>0.99984856888151374</v>
      </c>
      <c r="I228" s="1">
        <v>0.3075</v>
      </c>
      <c r="J228" s="1">
        <v>35.718680061107762</v>
      </c>
      <c r="K228" s="1">
        <v>9.7400829159014587E-2</v>
      </c>
      <c r="L228" s="2" t="s">
        <v>283</v>
      </c>
      <c r="M228" s="1" t="s">
        <v>33</v>
      </c>
      <c r="N228" s="1">
        <v>1.9004977053330878</v>
      </c>
      <c r="O228" s="4"/>
      <c r="P228" s="3">
        <v>3.3656696096975245E-11</v>
      </c>
      <c r="Q228" s="5" t="s">
        <v>45</v>
      </c>
      <c r="R228" s="1" t="s">
        <v>46</v>
      </c>
      <c r="S228" s="1"/>
    </row>
    <row r="229" spans="1:19" x14ac:dyDescent="0.25">
      <c r="A229" s="2">
        <v>225</v>
      </c>
      <c r="B229" s="1" t="s">
        <v>291</v>
      </c>
      <c r="C229" s="1">
        <v>4.688133821452653E-2</v>
      </c>
      <c r="D229" s="1">
        <v>0.61517687270986809</v>
      </c>
      <c r="E229" s="2">
        <v>4</v>
      </c>
      <c r="F229" s="3">
        <v>9.8914484003650168E-11</v>
      </c>
      <c r="G229" s="1">
        <v>1.9135522560495484</v>
      </c>
      <c r="H229" s="1">
        <v>0.99997233793508888</v>
      </c>
      <c r="I229" s="1">
        <v>0.3075</v>
      </c>
      <c r="J229" s="1">
        <v>33.680720372770033</v>
      </c>
      <c r="K229" s="1">
        <v>0.11432674330182892</v>
      </c>
      <c r="L229" s="2" t="s">
        <v>283</v>
      </c>
      <c r="M229" s="1" t="s">
        <v>33</v>
      </c>
      <c r="N229" s="1">
        <v>1.9004977053330878</v>
      </c>
      <c r="O229" s="4"/>
      <c r="P229" s="3">
        <v>1.245638142177744E-10</v>
      </c>
      <c r="Q229" s="5" t="s">
        <v>34</v>
      </c>
      <c r="R229" s="1" t="s">
        <v>35</v>
      </c>
      <c r="S229" s="1"/>
    </row>
    <row r="230" spans="1:19" x14ac:dyDescent="0.25">
      <c r="A230" s="2">
        <v>226</v>
      </c>
      <c r="B230" s="1" t="s">
        <v>292</v>
      </c>
      <c r="C230" s="1">
        <v>4.688133821452653E-2</v>
      </c>
      <c r="D230" s="1">
        <v>0.61517687270986809</v>
      </c>
      <c r="E230" s="2">
        <v>4</v>
      </c>
      <c r="F230" s="3">
        <v>2.5588744758910502E-10</v>
      </c>
      <c r="G230" s="1">
        <v>1.8941934525145285</v>
      </c>
      <c r="H230" s="1">
        <v>0.99999292950518415</v>
      </c>
      <c r="I230" s="1">
        <v>0.3075</v>
      </c>
      <c r="J230" s="1">
        <v>32.728910625876928</v>
      </c>
      <c r="K230" s="1">
        <v>0.12899511874532424</v>
      </c>
      <c r="L230" s="2" t="s">
        <v>283</v>
      </c>
      <c r="M230" s="1" t="s">
        <v>33</v>
      </c>
      <c r="N230" s="1">
        <v>1.9004977053330878</v>
      </c>
      <c r="O230" s="4"/>
      <c r="P230" s="3">
        <v>2.2952001283798548E-10</v>
      </c>
      <c r="Q230" s="5" t="s">
        <v>34</v>
      </c>
      <c r="R230" s="1" t="s">
        <v>35</v>
      </c>
      <c r="S230" s="1"/>
    </row>
    <row r="231" spans="1:19" x14ac:dyDescent="0.25">
      <c r="A231" s="2">
        <v>227</v>
      </c>
      <c r="B231" s="1" t="s">
        <v>293</v>
      </c>
      <c r="C231" s="1">
        <v>4.688133821452653E-2</v>
      </c>
      <c r="D231" s="1">
        <v>0.61517687270986809</v>
      </c>
      <c r="E231" s="2">
        <v>4</v>
      </c>
      <c r="F231" s="3">
        <v>1.9643178983311072E-8</v>
      </c>
      <c r="G231" s="1">
        <v>1.8901965027208862</v>
      </c>
      <c r="H231" s="1">
        <v>0.99986008843947927</v>
      </c>
      <c r="I231" s="1">
        <v>0.3075</v>
      </c>
      <c r="J231" s="1">
        <v>26.01971924619432</v>
      </c>
      <c r="K231" s="1">
        <v>0.19087326621905956</v>
      </c>
      <c r="L231" s="2" t="s">
        <v>283</v>
      </c>
      <c r="M231" s="1" t="s">
        <v>33</v>
      </c>
      <c r="N231" s="1">
        <v>1.9004977053330878</v>
      </c>
      <c r="O231" s="4"/>
      <c r="P231" s="3">
        <v>1.7052771681142958E-8</v>
      </c>
      <c r="Q231" s="5" t="s">
        <v>34</v>
      </c>
      <c r="R231" s="1" t="s">
        <v>35</v>
      </c>
      <c r="S231" s="1"/>
    </row>
    <row r="232" spans="1:19" x14ac:dyDescent="0.25">
      <c r="A232" s="2">
        <v>228</v>
      </c>
      <c r="B232" s="1" t="s">
        <v>294</v>
      </c>
      <c r="C232" s="1">
        <v>4.688133821452653E-2</v>
      </c>
      <c r="D232" s="1">
        <v>0.61517687270986809</v>
      </c>
      <c r="E232" s="2">
        <v>4</v>
      </c>
      <c r="F232" s="3">
        <v>1.5547809944122041E-8</v>
      </c>
      <c r="G232" s="1">
        <v>1.9010859673487739</v>
      </c>
      <c r="H232" s="1">
        <v>0.99988280321936329</v>
      </c>
      <c r="I232" s="1">
        <v>0.3075</v>
      </c>
      <c r="J232" s="1">
        <v>26.151003482240927</v>
      </c>
      <c r="K232" s="1">
        <v>0.15529707593388448</v>
      </c>
      <c r="L232" s="2" t="s">
        <v>283</v>
      </c>
      <c r="M232" s="1" t="s">
        <v>33</v>
      </c>
      <c r="N232" s="1">
        <v>1.9004977053330878</v>
      </c>
      <c r="O232" s="4"/>
      <c r="P232" s="3">
        <v>1.5674153312941005E-8</v>
      </c>
      <c r="Q232" s="5" t="s">
        <v>34</v>
      </c>
      <c r="R232" s="1" t="s">
        <v>35</v>
      </c>
      <c r="S232" s="1"/>
    </row>
    <row r="233" spans="1:19" x14ac:dyDescent="0.25">
      <c r="A233" s="2">
        <v>229</v>
      </c>
      <c r="B233" s="1" t="s">
        <v>295</v>
      </c>
      <c r="C233" s="1">
        <v>4.688133821452653E-2</v>
      </c>
      <c r="D233" s="1">
        <v>0.61517687270986809</v>
      </c>
      <c r="E233" s="2">
        <v>4</v>
      </c>
      <c r="F233" s="3">
        <v>1.519839193841314E-10</v>
      </c>
      <c r="G233" s="1">
        <v>1.906372558625741</v>
      </c>
      <c r="H233" s="1">
        <v>0.99985365884389898</v>
      </c>
      <c r="I233" s="1">
        <v>0.3075</v>
      </c>
      <c r="J233" s="1">
        <v>33.211238993987173</v>
      </c>
      <c r="K233" s="1">
        <v>0.21201337420471444</v>
      </c>
      <c r="L233" s="2" t="s">
        <v>283</v>
      </c>
      <c r="M233" s="1" t="s">
        <v>33</v>
      </c>
      <c r="N233" s="1">
        <v>1.9004977053330878</v>
      </c>
      <c r="O233" s="4"/>
      <c r="P233" s="3">
        <v>1.6838946840150763E-10</v>
      </c>
      <c r="Q233" s="5" t="s">
        <v>34</v>
      </c>
      <c r="R233" s="1" t="s">
        <v>35</v>
      </c>
      <c r="S233" s="1"/>
    </row>
    <row r="234" spans="1:19" x14ac:dyDescent="0.25">
      <c r="A234" s="2">
        <v>230</v>
      </c>
      <c r="B234" s="1" t="s">
        <v>296</v>
      </c>
      <c r="C234" s="1">
        <v>4.688133821452653E-2</v>
      </c>
      <c r="D234" s="1">
        <v>0.61517687270986809</v>
      </c>
      <c r="E234" s="2">
        <v>4</v>
      </c>
      <c r="F234" s="3">
        <v>2.3621062775632203E-10</v>
      </c>
      <c r="G234" s="1">
        <v>1.8937154188517304</v>
      </c>
      <c r="H234" s="1">
        <v>0.99982896546560518</v>
      </c>
      <c r="I234" s="1">
        <v>0.3075</v>
      </c>
      <c r="J234" s="1">
        <v>32.86715484105337</v>
      </c>
      <c r="K234" s="1">
        <v>0.22708623415729032</v>
      </c>
      <c r="L234" s="2" t="s">
        <v>283</v>
      </c>
      <c r="M234" s="1" t="s">
        <v>33</v>
      </c>
      <c r="N234" s="1">
        <v>1.9004977053330878</v>
      </c>
      <c r="O234" s="4"/>
      <c r="P234" s="3">
        <v>2.1002392073684404E-10</v>
      </c>
      <c r="Q234" s="5" t="s">
        <v>34</v>
      </c>
      <c r="R234" s="1" t="s">
        <v>35</v>
      </c>
      <c r="S234" s="1"/>
    </row>
    <row r="235" spans="1:19" x14ac:dyDescent="0.25">
      <c r="A235" s="2">
        <v>231</v>
      </c>
      <c r="B235" s="1" t="s">
        <v>297</v>
      </c>
      <c r="C235" s="1">
        <v>4.688133821452653E-2</v>
      </c>
      <c r="D235" s="1">
        <v>0.61517687270986809</v>
      </c>
      <c r="E235" s="2">
        <v>4</v>
      </c>
      <c r="F235" s="3">
        <v>1.6457643380805753E-10</v>
      </c>
      <c r="G235" s="1">
        <v>1.9058220004171835</v>
      </c>
      <c r="H235" s="1">
        <v>0.99997310139095075</v>
      </c>
      <c r="I235" s="1">
        <v>0.3075</v>
      </c>
      <c r="J235" s="1">
        <v>33.102685458720529</v>
      </c>
      <c r="K235" s="1">
        <v>0.15697666556830711</v>
      </c>
      <c r="L235" s="2" t="s">
        <v>283</v>
      </c>
      <c r="M235" s="1" t="s">
        <v>33</v>
      </c>
      <c r="N235" s="1">
        <v>1.9004977053330878</v>
      </c>
      <c r="O235" s="4"/>
      <c r="P235" s="3">
        <v>1.8054562231286629E-10</v>
      </c>
      <c r="Q235" s="5" t="s">
        <v>34</v>
      </c>
      <c r="R235" s="1" t="s">
        <v>35</v>
      </c>
      <c r="S235" s="1"/>
    </row>
    <row r="236" spans="1:19" x14ac:dyDescent="0.25">
      <c r="A236" s="2">
        <v>232</v>
      </c>
      <c r="B236" s="1" t="s">
        <v>298</v>
      </c>
      <c r="C236" s="1">
        <v>4.688133821452653E-2</v>
      </c>
      <c r="D236" s="1">
        <v>0.61517687270986809</v>
      </c>
      <c r="E236" s="2">
        <v>4</v>
      </c>
      <c r="F236" s="3">
        <v>1.1990637556846712E-10</v>
      </c>
      <c r="G236" s="1">
        <v>1.9017720313773119</v>
      </c>
      <c r="H236" s="1">
        <v>0.99997375900716301</v>
      </c>
      <c r="I236" s="1">
        <v>0.3075</v>
      </c>
      <c r="J236" s="1">
        <v>33.70488207872242</v>
      </c>
      <c r="K236" s="1">
        <v>0.16767114064063329</v>
      </c>
      <c r="L236" s="2" t="s">
        <v>283</v>
      </c>
      <c r="M236" s="1" t="s">
        <v>33</v>
      </c>
      <c r="N236" s="1">
        <v>1.9004977053330878</v>
      </c>
      <c r="O236" s="4"/>
      <c r="P236" s="3">
        <v>1.2264616904856984E-10</v>
      </c>
      <c r="Q236" s="5" t="s">
        <v>45</v>
      </c>
      <c r="R236" s="1" t="s">
        <v>46</v>
      </c>
      <c r="S236" s="1"/>
    </row>
    <row r="237" spans="1:19" x14ac:dyDescent="0.25">
      <c r="A237" s="2">
        <v>233</v>
      </c>
      <c r="B237" s="1" t="s">
        <v>299</v>
      </c>
      <c r="C237" s="1">
        <v>4.688133821452653E-2</v>
      </c>
      <c r="D237" s="1">
        <v>0.61517687270986809</v>
      </c>
      <c r="E237" s="2">
        <v>4</v>
      </c>
      <c r="F237" s="3">
        <v>1.7144115614304189E-10</v>
      </c>
      <c r="G237" s="1">
        <v>1.9022087488580011</v>
      </c>
      <c r="H237" s="1">
        <v>0.99995881020864208</v>
      </c>
      <c r="I237" s="1">
        <v>0.3075</v>
      </c>
      <c r="J237" s="1">
        <v>33.136827739929267</v>
      </c>
      <c r="K237" s="1">
        <v>0.16309170887872823</v>
      </c>
      <c r="L237" s="2" t="s">
        <v>283</v>
      </c>
      <c r="M237" s="1" t="s">
        <v>33</v>
      </c>
      <c r="N237" s="1">
        <v>1.9004977053330878</v>
      </c>
      <c r="O237" s="4"/>
      <c r="P237" s="3">
        <v>1.7663053935506864E-10</v>
      </c>
      <c r="Q237" s="5" t="s">
        <v>34</v>
      </c>
      <c r="R237" s="1" t="s">
        <v>35</v>
      </c>
      <c r="S237" s="1"/>
    </row>
    <row r="238" spans="1:19" x14ac:dyDescent="0.25">
      <c r="A238" s="2">
        <v>234</v>
      </c>
      <c r="B238" s="1" t="s">
        <v>300</v>
      </c>
      <c r="C238" s="1">
        <v>4.688133821452653E-2</v>
      </c>
      <c r="D238" s="1">
        <v>0.61517687270986809</v>
      </c>
      <c r="E238" s="2">
        <v>4</v>
      </c>
      <c r="F238" s="3">
        <v>1.5594696490064278E-10</v>
      </c>
      <c r="G238" s="1">
        <v>1.910066842998418</v>
      </c>
      <c r="H238" s="1">
        <v>0.99988127796868898</v>
      </c>
      <c r="I238" s="1">
        <v>0.3075</v>
      </c>
      <c r="J238" s="1">
        <v>33.072106844956807</v>
      </c>
      <c r="K238" s="1">
        <v>0.17431810202086989</v>
      </c>
      <c r="L238" s="2" t="s">
        <v>283</v>
      </c>
      <c r="M238" s="1" t="s">
        <v>33</v>
      </c>
      <c r="N238" s="1">
        <v>1.9004977053330878</v>
      </c>
      <c r="O238" s="4"/>
      <c r="P238" s="3">
        <v>1.8412566972850269E-10</v>
      </c>
      <c r="Q238" s="5" t="s">
        <v>34</v>
      </c>
      <c r="R238" s="1" t="s">
        <v>35</v>
      </c>
      <c r="S238" s="1"/>
    </row>
    <row r="239" spans="1:19" x14ac:dyDescent="0.25">
      <c r="A239" s="2">
        <v>235</v>
      </c>
      <c r="B239" s="1" t="s">
        <v>301</v>
      </c>
      <c r="C239" s="1">
        <v>4.688133821452653E-2</v>
      </c>
      <c r="D239" s="1">
        <v>0.61517687270986809</v>
      </c>
      <c r="E239" s="2">
        <v>4</v>
      </c>
      <c r="F239" s="3">
        <v>2.3694750716086831E-10</v>
      </c>
      <c r="G239" s="1">
        <v>1.8912616264159325</v>
      </c>
      <c r="H239" s="1">
        <v>0.99964328330834717</v>
      </c>
      <c r="I239" s="1">
        <v>0.3075</v>
      </c>
      <c r="J239" s="1">
        <v>32.929141581145394</v>
      </c>
      <c r="K239" s="1">
        <v>0.20511116622895251</v>
      </c>
      <c r="L239" s="2" t="s">
        <v>283</v>
      </c>
      <c r="M239" s="1" t="s">
        <v>33</v>
      </c>
      <c r="N239" s="1">
        <v>1.9004977053330878</v>
      </c>
      <c r="O239" s="4"/>
      <c r="P239" s="3">
        <v>2.0182858886179528E-10</v>
      </c>
      <c r="Q239" s="5" t="s">
        <v>34</v>
      </c>
      <c r="R239" s="1" t="s">
        <v>35</v>
      </c>
      <c r="S239" s="1"/>
    </row>
    <row r="240" spans="1:19" x14ac:dyDescent="0.25">
      <c r="A240" s="2">
        <v>236</v>
      </c>
      <c r="B240" s="1" t="s">
        <v>302</v>
      </c>
      <c r="C240" s="1">
        <v>4.688133821452653E-2</v>
      </c>
      <c r="D240" s="1">
        <v>0.61517687270986809</v>
      </c>
      <c r="E240" s="2">
        <v>4</v>
      </c>
      <c r="F240" s="3">
        <v>9.9699410283865649E-11</v>
      </c>
      <c r="G240" s="1">
        <v>1.9202930023568412</v>
      </c>
      <c r="H240" s="1">
        <v>0.99982720199120378</v>
      </c>
      <c r="I240" s="1">
        <v>0.3075</v>
      </c>
      <c r="J240" s="1">
        <v>33.487088509209073</v>
      </c>
      <c r="K240" s="1">
        <v>0.19760932437372403</v>
      </c>
      <c r="L240" s="2" t="s">
        <v>283</v>
      </c>
      <c r="M240" s="1" t="s">
        <v>33</v>
      </c>
      <c r="N240" s="1">
        <v>1.9004977053330878</v>
      </c>
      <c r="O240" s="4"/>
      <c r="P240" s="3">
        <v>1.410553304522614E-10</v>
      </c>
      <c r="Q240" s="5" t="s">
        <v>34</v>
      </c>
      <c r="R240" s="1" t="s">
        <v>35</v>
      </c>
      <c r="S240" s="1"/>
    </row>
    <row r="241" spans="1:19" x14ac:dyDescent="0.25">
      <c r="A241" s="2">
        <v>237</v>
      </c>
      <c r="B241" s="1" t="s">
        <v>303</v>
      </c>
      <c r="C241" s="1">
        <v>4.688133821452653E-2</v>
      </c>
      <c r="D241" s="1">
        <v>0.61517687270986809</v>
      </c>
      <c r="E241" s="2">
        <v>4</v>
      </c>
      <c r="F241" s="3">
        <v>5.0015778563083018E-11</v>
      </c>
      <c r="G241" s="1">
        <v>1.9161373314664976</v>
      </c>
      <c r="H241" s="1">
        <v>0.99998892475078383</v>
      </c>
      <c r="I241" s="1">
        <v>0.3075</v>
      </c>
      <c r="J241" s="1">
        <v>34.659401668857434</v>
      </c>
      <c r="K241" s="1">
        <v>0.21814868867552875</v>
      </c>
      <c r="L241" s="2" t="s">
        <v>283</v>
      </c>
      <c r="M241" s="1" t="s">
        <v>33</v>
      </c>
      <c r="N241" s="1">
        <v>1.9004977053330878</v>
      </c>
      <c r="O241" s="4"/>
      <c r="P241" s="3">
        <v>6.6446121961208807E-11</v>
      </c>
      <c r="Q241" s="5" t="s">
        <v>45</v>
      </c>
      <c r="R241" s="1" t="s">
        <v>46</v>
      </c>
      <c r="S241" s="1"/>
    </row>
    <row r="242" spans="1:19" x14ac:dyDescent="0.25">
      <c r="A242" s="2">
        <v>238</v>
      </c>
      <c r="B242" s="1" t="s">
        <v>304</v>
      </c>
      <c r="C242" s="1">
        <v>4.688133821452653E-2</v>
      </c>
      <c r="D242" s="1">
        <v>0.61517687270986809</v>
      </c>
      <c r="E242" s="2">
        <v>4</v>
      </c>
      <c r="F242" s="3">
        <v>6.7661426846058552E-11</v>
      </c>
      <c r="G242" s="1">
        <v>1.9096028441796289</v>
      </c>
      <c r="H242" s="1">
        <v>0.99993502401899026</v>
      </c>
      <c r="I242" s="1">
        <v>0.3075</v>
      </c>
      <c r="J242" s="1">
        <v>34.375307986721133</v>
      </c>
      <c r="K242" s="1">
        <v>0.21243927071241658</v>
      </c>
      <c r="L242" s="2" t="s">
        <v>283</v>
      </c>
      <c r="M242" s="1" t="s">
        <v>33</v>
      </c>
      <c r="N242" s="1">
        <v>1.9004977053330878</v>
      </c>
      <c r="O242" s="4"/>
      <c r="P242" s="3">
        <v>7.974327928012708E-11</v>
      </c>
      <c r="Q242" s="5" t="s">
        <v>45</v>
      </c>
      <c r="R242" s="1" t="s">
        <v>46</v>
      </c>
      <c r="S242" s="1"/>
    </row>
    <row r="243" spans="1:19" x14ac:dyDescent="0.25">
      <c r="A243" s="2">
        <v>239</v>
      </c>
      <c r="B243" s="1" t="s">
        <v>305</v>
      </c>
      <c r="C243" s="1">
        <v>4.688133821452653E-2</v>
      </c>
      <c r="D243" s="1">
        <v>0.61517687270986809</v>
      </c>
      <c r="E243" s="2">
        <v>4</v>
      </c>
      <c r="F243" s="3">
        <v>2.6045111440867703E-10</v>
      </c>
      <c r="G243" s="1">
        <v>1.8940144986670526</v>
      </c>
      <c r="H243" s="1">
        <v>0.99998612193868286</v>
      </c>
      <c r="I243" s="1">
        <v>0.3075</v>
      </c>
      <c r="J243" s="1">
        <v>32.706074685196214</v>
      </c>
      <c r="K243" s="1">
        <v>0.15469849589497259</v>
      </c>
      <c r="L243" s="2" t="s">
        <v>283</v>
      </c>
      <c r="M243" s="1" t="s">
        <v>33</v>
      </c>
      <c r="N243" s="1">
        <v>1.9004977053330878</v>
      </c>
      <c r="O243" s="4"/>
      <c r="P243" s="3">
        <v>2.3291033378856661E-10</v>
      </c>
      <c r="Q243" s="5" t="s">
        <v>34</v>
      </c>
      <c r="R243" s="1" t="s">
        <v>35</v>
      </c>
      <c r="S243" s="1"/>
    </row>
    <row r="244" spans="1:19" x14ac:dyDescent="0.25">
      <c r="A244" s="2">
        <v>240</v>
      </c>
      <c r="B244" s="1" t="s">
        <v>306</v>
      </c>
      <c r="C244" s="1">
        <v>4.688133821452653E-2</v>
      </c>
      <c r="D244" s="1">
        <v>0.61517687270986809</v>
      </c>
      <c r="E244" s="2">
        <v>4</v>
      </c>
      <c r="F244" s="3">
        <v>2.836490671964249E-10</v>
      </c>
      <c r="G244" s="1">
        <v>1.8790360873934331</v>
      </c>
      <c r="H244" s="1">
        <v>0.99979420621415327</v>
      </c>
      <c r="I244" s="1">
        <v>0.3075</v>
      </c>
      <c r="J244" s="1">
        <v>32.982495015537751</v>
      </c>
      <c r="K244" s="1">
        <v>0.16045967483764934</v>
      </c>
      <c r="L244" s="2" t="s">
        <v>283</v>
      </c>
      <c r="M244" s="1" t="s">
        <v>33</v>
      </c>
      <c r="N244" s="1">
        <v>1.9004977053330878</v>
      </c>
      <c r="O244" s="4"/>
      <c r="P244" s="3">
        <v>1.9503122693165921E-10</v>
      </c>
      <c r="Q244" s="5" t="s">
        <v>34</v>
      </c>
      <c r="R244" s="1" t="s">
        <v>35</v>
      </c>
      <c r="S244" s="1"/>
    </row>
    <row r="245" spans="1:19" x14ac:dyDescent="0.25">
      <c r="A245" s="2">
        <v>241</v>
      </c>
      <c r="B245" s="1" t="s">
        <v>307</v>
      </c>
      <c r="C245" s="1">
        <v>4.688133821452653E-2</v>
      </c>
      <c r="D245" s="1">
        <v>0.61517687270986809</v>
      </c>
      <c r="E245" s="2">
        <v>4</v>
      </c>
      <c r="F245" s="3">
        <v>4.5583112236629483E-11</v>
      </c>
      <c r="G245" s="1">
        <v>1.9220562080458663</v>
      </c>
      <c r="H245" s="1">
        <v>0.99978861030496669</v>
      </c>
      <c r="I245" s="1">
        <v>0.3075</v>
      </c>
      <c r="J245" s="1">
        <v>34.637829198263937</v>
      </c>
      <c r="K245" s="1">
        <v>7.1309425737857521E-2</v>
      </c>
      <c r="L245" s="2" t="s">
        <v>283</v>
      </c>
      <c r="M245" s="1" t="s">
        <v>33</v>
      </c>
      <c r="N245" s="1">
        <v>1.9004977053330878</v>
      </c>
      <c r="O245" s="4"/>
      <c r="P245" s="3">
        <v>6.7372939584860358E-11</v>
      </c>
      <c r="Q245" s="5" t="s">
        <v>45</v>
      </c>
      <c r="R245" s="1" t="s">
        <v>46</v>
      </c>
      <c r="S245" s="1"/>
    </row>
    <row r="246" spans="1:19" x14ac:dyDescent="0.25">
      <c r="A246" s="2">
        <v>242</v>
      </c>
      <c r="B246" s="1" t="s">
        <v>308</v>
      </c>
      <c r="C246" s="1">
        <v>4.688133821452653E-2</v>
      </c>
      <c r="D246" s="1">
        <v>0.61517687270986809</v>
      </c>
      <c r="E246" s="2">
        <v>5</v>
      </c>
      <c r="F246" s="3">
        <v>4.2741728285570039E-11</v>
      </c>
      <c r="G246" s="1">
        <v>1.8791091193560119</v>
      </c>
      <c r="H246" s="1">
        <v>0.99987400720872166</v>
      </c>
      <c r="I246" s="1">
        <v>0.3075</v>
      </c>
      <c r="J246" s="1">
        <v>35.980730324874386</v>
      </c>
      <c r="K246" s="1">
        <v>8.8076339687121849E-2</v>
      </c>
      <c r="L246" s="2" t="s">
        <v>283</v>
      </c>
      <c r="M246" s="1" t="s">
        <v>33</v>
      </c>
      <c r="N246" s="1">
        <v>1.9004977053330878</v>
      </c>
      <c r="O246" s="4"/>
      <c r="P246" s="3">
        <v>2.8444232429936117E-11</v>
      </c>
      <c r="Q246" s="5" t="s">
        <v>45</v>
      </c>
      <c r="R246" s="1" t="s">
        <v>46</v>
      </c>
      <c r="S246" s="1"/>
    </row>
    <row r="247" spans="1:19" x14ac:dyDescent="0.25">
      <c r="A247" s="2">
        <v>243</v>
      </c>
      <c r="B247" s="1" t="s">
        <v>309</v>
      </c>
      <c r="C247" s="1">
        <v>4.688133821452653E-2</v>
      </c>
      <c r="D247" s="1">
        <v>0.61517687270986809</v>
      </c>
      <c r="E247" s="2">
        <v>4</v>
      </c>
      <c r="F247" s="3">
        <v>2.9564303256863494E-10</v>
      </c>
      <c r="G247" s="1">
        <v>1.9213589041190255</v>
      </c>
      <c r="H247" s="1">
        <v>0.99996750258658573</v>
      </c>
      <c r="I247" s="1">
        <v>0.3075</v>
      </c>
      <c r="J247" s="1">
        <v>31.79410192497544</v>
      </c>
      <c r="K247" s="1">
        <v>0.1688632353690081</v>
      </c>
      <c r="L247" s="2" t="s">
        <v>283</v>
      </c>
      <c r="M247" s="1" t="s">
        <v>33</v>
      </c>
      <c r="N247" s="1">
        <v>1.9004977053330878</v>
      </c>
      <c r="O247" s="4"/>
      <c r="P247" s="3">
        <v>4.1831957183508313E-10</v>
      </c>
      <c r="Q247" s="5" t="s">
        <v>34</v>
      </c>
      <c r="R247" s="1" t="s">
        <v>35</v>
      </c>
      <c r="S247" s="1"/>
    </row>
    <row r="248" spans="1:19" x14ac:dyDescent="0.25">
      <c r="A248" s="2">
        <v>244</v>
      </c>
      <c r="B248" s="1" t="s">
        <v>310</v>
      </c>
      <c r="C248" s="1">
        <v>4.688133821452653E-2</v>
      </c>
      <c r="D248" s="1">
        <v>0.61517687270986809</v>
      </c>
      <c r="E248" s="2">
        <v>4</v>
      </c>
      <c r="F248" s="3">
        <v>3.0383563557591029E-10</v>
      </c>
      <c r="G248" s="1">
        <v>1.9238092159391433</v>
      </c>
      <c r="H248" s="1">
        <v>0.99993575126481848</v>
      </c>
      <c r="I248" s="1">
        <v>0.3075</v>
      </c>
      <c r="J248" s="1">
        <v>31.690396264485781</v>
      </c>
      <c r="K248" s="1">
        <v>0.16385250474891053</v>
      </c>
      <c r="L248" s="2" t="s">
        <v>283</v>
      </c>
      <c r="M248" s="1" t="s">
        <v>33</v>
      </c>
      <c r="N248" s="1">
        <v>1.9004977053330878</v>
      </c>
      <c r="O248" s="4"/>
      <c r="P248" s="3">
        <v>4.4712433473557102E-10</v>
      </c>
      <c r="Q248" s="5" t="s">
        <v>34</v>
      </c>
      <c r="R248" s="1" t="s">
        <v>35</v>
      </c>
      <c r="S248" s="1"/>
    </row>
    <row r="249" spans="1:19" x14ac:dyDescent="0.25">
      <c r="A249" s="2">
        <v>245</v>
      </c>
      <c r="B249" s="1" t="s">
        <v>311</v>
      </c>
      <c r="C249" s="1">
        <v>4.688133821452653E-2</v>
      </c>
      <c r="D249" s="1">
        <v>0.61517687270986809</v>
      </c>
      <c r="E249" s="2">
        <v>4</v>
      </c>
      <c r="F249" s="3">
        <v>1.3994666413876705E-11</v>
      </c>
      <c r="G249" s="1">
        <v>1.8904186393456721</v>
      </c>
      <c r="H249" s="1">
        <v>0.99991971090627596</v>
      </c>
      <c r="I249" s="1">
        <v>0.3075</v>
      </c>
      <c r="J249" s="1">
        <v>37.394987363683306</v>
      </c>
      <c r="K249" s="1">
        <v>0.22976579681940887</v>
      </c>
      <c r="L249" s="2" t="s">
        <v>283</v>
      </c>
      <c r="M249" s="1" t="s">
        <v>33</v>
      </c>
      <c r="N249" s="1">
        <v>1.9004977053330878</v>
      </c>
      <c r="O249" s="4"/>
      <c r="P249" s="3">
        <v>1.1471074669675465E-11</v>
      </c>
      <c r="Q249" s="5" t="s">
        <v>45</v>
      </c>
      <c r="R249" s="1" t="s">
        <v>46</v>
      </c>
      <c r="S249" s="1"/>
    </row>
    <row r="250" spans="1:19" x14ac:dyDescent="0.25">
      <c r="A250" s="2">
        <v>246</v>
      </c>
      <c r="B250" s="1" t="s">
        <v>312</v>
      </c>
      <c r="C250" s="1">
        <v>4.688133821452653E-2</v>
      </c>
      <c r="D250" s="1">
        <v>0.61517687270986809</v>
      </c>
      <c r="E250" s="2">
        <v>4</v>
      </c>
      <c r="F250" s="3">
        <v>3.475583349282037E-11</v>
      </c>
      <c r="G250" s="1">
        <v>1.900061584426439</v>
      </c>
      <c r="H250" s="1">
        <v>0.99997429234213653</v>
      </c>
      <c r="I250" s="1">
        <v>0.3075</v>
      </c>
      <c r="J250" s="1">
        <v>35.681387107629853</v>
      </c>
      <c r="K250" s="1">
        <v>0.24302921042492942</v>
      </c>
      <c r="L250" s="2" t="s">
        <v>283</v>
      </c>
      <c r="M250" s="1" t="s">
        <v>33</v>
      </c>
      <c r="N250" s="1">
        <v>1.9004977053330878</v>
      </c>
      <c r="O250" s="4"/>
      <c r="P250" s="3">
        <v>3.4472379993658558E-11</v>
      </c>
      <c r="Q250" s="5" t="s">
        <v>45</v>
      </c>
      <c r="R250" s="1" t="s">
        <v>46</v>
      </c>
      <c r="S250" s="1"/>
    </row>
    <row r="251" spans="1:19" x14ac:dyDescent="0.25">
      <c r="A251" s="2">
        <v>247</v>
      </c>
      <c r="B251" s="1" t="s">
        <v>313</v>
      </c>
      <c r="C251" s="1">
        <v>4.688133821452653E-2</v>
      </c>
      <c r="D251" s="1">
        <v>0.61517687270986809</v>
      </c>
      <c r="E251" s="2">
        <v>4</v>
      </c>
      <c r="F251" s="3">
        <v>2.9806364984415351E-10</v>
      </c>
      <c r="G251" s="1">
        <v>1.8955079389843845</v>
      </c>
      <c r="H251" s="1">
        <v>0.99998591268069481</v>
      </c>
      <c r="I251" s="1">
        <v>0.3075</v>
      </c>
      <c r="J251" s="1">
        <v>32.454825389246736</v>
      </c>
      <c r="K251" s="1">
        <v>0.13378053482824326</v>
      </c>
      <c r="L251" s="2" t="s">
        <v>283</v>
      </c>
      <c r="M251" s="1" t="s">
        <v>33</v>
      </c>
      <c r="N251" s="1">
        <v>1.9004977053330878</v>
      </c>
      <c r="O251" s="4"/>
      <c r="P251" s="3">
        <v>2.7368688272398488E-10</v>
      </c>
      <c r="Q251" s="5" t="s">
        <v>34</v>
      </c>
      <c r="R251" s="1" t="s">
        <v>35</v>
      </c>
      <c r="S251" s="1"/>
    </row>
    <row r="252" spans="1:19" x14ac:dyDescent="0.25">
      <c r="A252" s="2">
        <v>248</v>
      </c>
      <c r="B252" s="1" t="s">
        <v>314</v>
      </c>
      <c r="C252" s="1">
        <v>4.688133821452653E-2</v>
      </c>
      <c r="D252" s="1">
        <v>0.61517687270986809</v>
      </c>
      <c r="E252" s="2">
        <v>4</v>
      </c>
      <c r="F252" s="3">
        <v>9.5576529187492364E-11</v>
      </c>
      <c r="G252" s="1">
        <v>1.8923642097261768</v>
      </c>
      <c r="H252" s="1">
        <v>0.99997511157834129</v>
      </c>
      <c r="I252" s="1">
        <v>0.3075</v>
      </c>
      <c r="J252" s="1">
        <v>34.322496999575456</v>
      </c>
      <c r="K252" s="1">
        <v>0.11986686088000957</v>
      </c>
      <c r="L252" s="2" t="s">
        <v>283</v>
      </c>
      <c r="M252" s="1" t="s">
        <v>33</v>
      </c>
      <c r="N252" s="1">
        <v>1.9004977053330878</v>
      </c>
      <c r="O252" s="4"/>
      <c r="P252" s="3">
        <v>8.2493807930186285E-11</v>
      </c>
      <c r="Q252" s="5" t="s">
        <v>45</v>
      </c>
      <c r="R252" s="1" t="s">
        <v>46</v>
      </c>
      <c r="S252" s="1"/>
    </row>
    <row r="253" spans="1:19" x14ac:dyDescent="0.25">
      <c r="A253" s="2">
        <v>249</v>
      </c>
      <c r="B253" s="1" t="s">
        <v>315</v>
      </c>
      <c r="C253" s="1">
        <v>4.688133821452653E-2</v>
      </c>
      <c r="D253" s="1">
        <v>0.61517687270986809</v>
      </c>
      <c r="E253" s="2">
        <v>4</v>
      </c>
      <c r="F253" s="3">
        <v>7.5142773422510237E-11</v>
      </c>
      <c r="G253" s="1">
        <v>1.9058910543852909</v>
      </c>
      <c r="H253" s="1">
        <v>0.99996067178241799</v>
      </c>
      <c r="I253" s="1">
        <v>0.3075</v>
      </c>
      <c r="J253" s="1">
        <v>34.316401551842908</v>
      </c>
      <c r="K253" s="1">
        <v>0.24457401597110875</v>
      </c>
      <c r="L253" s="2" t="s">
        <v>283</v>
      </c>
      <c r="M253" s="1" t="s">
        <v>33</v>
      </c>
      <c r="N253" s="1">
        <v>1.9004977053330878</v>
      </c>
      <c r="O253" s="4"/>
      <c r="P253" s="3">
        <v>8.2817320015024038E-11</v>
      </c>
      <c r="Q253" s="5" t="s">
        <v>45</v>
      </c>
      <c r="R253" s="1" t="s">
        <v>46</v>
      </c>
      <c r="S253" s="1"/>
    </row>
    <row r="254" spans="1:19" x14ac:dyDescent="0.25">
      <c r="A254" s="2">
        <v>250</v>
      </c>
      <c r="B254" s="1" t="s">
        <v>316</v>
      </c>
      <c r="C254" s="1">
        <v>4.688133821452653E-2</v>
      </c>
      <c r="D254" s="1">
        <v>0.61517687270986809</v>
      </c>
      <c r="E254" s="2">
        <v>4</v>
      </c>
      <c r="F254" s="3">
        <v>6.6791501754431128E-11</v>
      </c>
      <c r="G254" s="1">
        <v>1.8901469422434476</v>
      </c>
      <c r="H254" s="1">
        <v>0.9999408151939696</v>
      </c>
      <c r="I254" s="1">
        <v>0.3075</v>
      </c>
      <c r="J254" s="1">
        <v>34.948567096237753</v>
      </c>
      <c r="K254" s="1">
        <v>0.26025651480349893</v>
      </c>
      <c r="L254" s="2" t="s">
        <v>283</v>
      </c>
      <c r="M254" s="1" t="s">
        <v>33</v>
      </c>
      <c r="N254" s="1">
        <v>1.9004977053330878</v>
      </c>
      <c r="O254" s="4"/>
      <c r="P254" s="3">
        <v>5.5186244747735933E-11</v>
      </c>
      <c r="Q254" s="5" t="s">
        <v>45</v>
      </c>
      <c r="R254" s="1" t="s">
        <v>46</v>
      </c>
      <c r="S254" s="1"/>
    </row>
    <row r="255" spans="1:19" x14ac:dyDescent="0.25">
      <c r="A255" s="2">
        <v>251</v>
      </c>
      <c r="B255" s="1" t="s">
        <v>317</v>
      </c>
      <c r="C255" s="1">
        <v>4.688133821452653E-2</v>
      </c>
      <c r="D255" s="1">
        <v>0.61517687270986809</v>
      </c>
      <c r="E255" s="2">
        <v>4</v>
      </c>
      <c r="F255" s="3">
        <v>1.0327847653517679E-10</v>
      </c>
      <c r="G255" s="1">
        <v>1.8836711380829356</v>
      </c>
      <c r="H255" s="1">
        <v>0.99996097616134072</v>
      </c>
      <c r="I255" s="1">
        <v>0.3075</v>
      </c>
      <c r="J255" s="1">
        <v>34.449673353660515</v>
      </c>
      <c r="K255" s="1">
        <v>0.12223420512053476</v>
      </c>
      <c r="L255" s="2" t="s">
        <v>283</v>
      </c>
      <c r="M255" s="1" t="s">
        <v>33</v>
      </c>
      <c r="N255" s="1">
        <v>1.9004977053330878</v>
      </c>
      <c r="O255" s="4"/>
      <c r="P255" s="3">
        <v>7.6024928153692925E-11</v>
      </c>
      <c r="Q255" s="5" t="s">
        <v>45</v>
      </c>
      <c r="R255" s="1" t="s">
        <v>46</v>
      </c>
      <c r="S255" s="1"/>
    </row>
    <row r="256" spans="1:19" x14ac:dyDescent="0.25">
      <c r="A256" s="2">
        <v>252</v>
      </c>
      <c r="B256" s="1" t="s">
        <v>318</v>
      </c>
      <c r="C256" s="1">
        <v>4.688133821452653E-2</v>
      </c>
      <c r="D256" s="1">
        <v>0.61517687270986809</v>
      </c>
      <c r="E256" s="2">
        <v>4</v>
      </c>
      <c r="F256" s="3">
        <v>9.6710308777297051E-11</v>
      </c>
      <c r="G256" s="1">
        <v>1.880131787996361</v>
      </c>
      <c r="H256" s="1">
        <v>0.99999920002800013</v>
      </c>
      <c r="I256" s="1">
        <v>0.3075</v>
      </c>
      <c r="J256" s="1">
        <v>34.656375269000556</v>
      </c>
      <c r="K256" s="1">
        <v>0.10359581640465182</v>
      </c>
      <c r="L256" s="2" t="s">
        <v>283</v>
      </c>
      <c r="M256" s="1" t="s">
        <v>33</v>
      </c>
      <c r="N256" s="1">
        <v>1.9004977053330878</v>
      </c>
      <c r="O256" s="4"/>
      <c r="P256" s="3">
        <v>6.6575372200225305E-11</v>
      </c>
      <c r="Q256" s="5" t="s">
        <v>45</v>
      </c>
      <c r="R256" s="1" t="s">
        <v>46</v>
      </c>
      <c r="S256" s="1"/>
    </row>
    <row r="257" spans="1:19" x14ac:dyDescent="0.25">
      <c r="A257" s="2">
        <v>253</v>
      </c>
      <c r="B257" s="1" t="s">
        <v>319</v>
      </c>
      <c r="C257" s="1">
        <v>4.688133821452653E-2</v>
      </c>
      <c r="D257" s="1">
        <v>0.61517687270986809</v>
      </c>
      <c r="E257" s="2">
        <v>4</v>
      </c>
      <c r="F257" s="3">
        <v>2.9742536645721868E-11</v>
      </c>
      <c r="G257" s="1">
        <v>1.9068287612226718</v>
      </c>
      <c r="H257" s="1">
        <v>0.99999423554171052</v>
      </c>
      <c r="I257" s="1">
        <v>0.3075</v>
      </c>
      <c r="J257" s="1">
        <v>35.726183862947359</v>
      </c>
      <c r="K257" s="1">
        <v>0.11790245827262677</v>
      </c>
      <c r="L257" s="2" t="s">
        <v>283</v>
      </c>
      <c r="M257" s="1" t="s">
        <v>33</v>
      </c>
      <c r="N257" s="1">
        <v>1.9004977053330878</v>
      </c>
      <c r="O257" s="4"/>
      <c r="P257" s="3">
        <v>3.3494917772495289E-11</v>
      </c>
      <c r="Q257" s="5" t="s">
        <v>45</v>
      </c>
      <c r="R257" s="1" t="s">
        <v>46</v>
      </c>
      <c r="S257" s="1"/>
    </row>
    <row r="258" spans="1:19" x14ac:dyDescent="0.25">
      <c r="A258" s="2">
        <v>254</v>
      </c>
      <c r="B258" s="1" t="s">
        <v>320</v>
      </c>
      <c r="C258" s="1">
        <v>4.688133821452653E-2</v>
      </c>
      <c r="D258" s="1">
        <v>0.61517687270986809</v>
      </c>
      <c r="E258" s="2">
        <v>4</v>
      </c>
      <c r="F258" s="3">
        <v>5.4965868410912837E-11</v>
      </c>
      <c r="G258" s="1">
        <v>1.8907913435358517</v>
      </c>
      <c r="H258" s="1">
        <v>0.99998150767148919</v>
      </c>
      <c r="I258" s="1">
        <v>0.3075</v>
      </c>
      <c r="J258" s="1">
        <v>35.235775699080477</v>
      </c>
      <c r="K258" s="1">
        <v>0.1321992669675412</v>
      </c>
      <c r="L258" s="2" t="s">
        <v>283</v>
      </c>
      <c r="M258" s="1" t="s">
        <v>33</v>
      </c>
      <c r="N258" s="1">
        <v>1.9004977053330878</v>
      </c>
      <c r="O258" s="4"/>
      <c r="P258" s="3">
        <v>4.5892079878409388E-11</v>
      </c>
      <c r="Q258" s="5" t="s">
        <v>45</v>
      </c>
      <c r="R258" s="1" t="s">
        <v>46</v>
      </c>
      <c r="S258" s="1"/>
    </row>
    <row r="259" spans="1:19" x14ac:dyDescent="0.25">
      <c r="A259" s="2">
        <v>255</v>
      </c>
      <c r="B259" s="1" t="s">
        <v>321</v>
      </c>
      <c r="C259" s="1">
        <v>4.688133821452653E-2</v>
      </c>
      <c r="D259" s="1">
        <v>0.61517687270986809</v>
      </c>
      <c r="E259" s="2">
        <v>4</v>
      </c>
      <c r="F259" s="3">
        <v>6.0781234837512551E-10</v>
      </c>
      <c r="G259" s="1">
        <v>1.8988910336857485</v>
      </c>
      <c r="H259" s="1">
        <v>0.99989381713935588</v>
      </c>
      <c r="I259" s="1">
        <v>0.3075</v>
      </c>
      <c r="J259" s="1">
        <v>31.253408372253368</v>
      </c>
      <c r="K259" s="1">
        <v>0.1255806686387019</v>
      </c>
      <c r="L259" s="2" t="s">
        <v>283</v>
      </c>
      <c r="M259" s="1" t="s">
        <v>33</v>
      </c>
      <c r="N259" s="1">
        <v>1.9004977053330878</v>
      </c>
      <c r="O259" s="4"/>
      <c r="P259" s="3">
        <v>5.9195672977209427E-10</v>
      </c>
      <c r="Q259" s="5" t="s">
        <v>34</v>
      </c>
      <c r="R259" s="1" t="s">
        <v>35</v>
      </c>
      <c r="S259" s="1"/>
    </row>
    <row r="260" spans="1:19" x14ac:dyDescent="0.25">
      <c r="A260" s="2">
        <v>256</v>
      </c>
      <c r="B260" s="1" t="s">
        <v>322</v>
      </c>
      <c r="C260" s="1">
        <v>4.688133821452653E-2</v>
      </c>
      <c r="D260" s="1">
        <v>0.61517687270986809</v>
      </c>
      <c r="E260" s="2">
        <v>4</v>
      </c>
      <c r="F260" s="3">
        <v>5.4712507509253807E-10</v>
      </c>
      <c r="G260" s="1">
        <v>1.9020095387050848</v>
      </c>
      <c r="H260" s="1">
        <v>0.99995968821514281</v>
      </c>
      <c r="I260" s="1">
        <v>0.3075</v>
      </c>
      <c r="J260" s="1">
        <v>31.337252190682058</v>
      </c>
      <c r="K260" s="1">
        <v>9.9688631468005065E-2</v>
      </c>
      <c r="L260" s="2" t="s">
        <v>283</v>
      </c>
      <c r="M260" s="1" t="s">
        <v>33</v>
      </c>
      <c r="N260" s="1">
        <v>1.9004977053330878</v>
      </c>
      <c r="O260" s="4"/>
      <c r="P260" s="3">
        <v>5.6092998841168253E-10</v>
      </c>
      <c r="Q260" s="5" t="s">
        <v>34</v>
      </c>
      <c r="R260" s="1" t="s">
        <v>35</v>
      </c>
      <c r="S260" s="1"/>
    </row>
    <row r="261" spans="1:19" x14ac:dyDescent="0.25">
      <c r="A261" s="2">
        <v>257</v>
      </c>
      <c r="B261" s="1" t="s">
        <v>323</v>
      </c>
      <c r="C261" s="1">
        <v>4.688133821452653E-2</v>
      </c>
      <c r="D261" s="1">
        <v>0.61517687270986809</v>
      </c>
      <c r="E261" s="2">
        <v>4</v>
      </c>
      <c r="F261" s="3">
        <v>8.7916922932763767E-11</v>
      </c>
      <c r="G261" s="1">
        <v>1.9170600106559275</v>
      </c>
      <c r="H261" s="1">
        <v>0.99993989797727678</v>
      </c>
      <c r="I261" s="1">
        <v>0.3075</v>
      </c>
      <c r="J261" s="1">
        <v>33.767044891255054</v>
      </c>
      <c r="K261" s="1">
        <v>0.14802730167218237</v>
      </c>
      <c r="L261" s="2" t="s">
        <v>283</v>
      </c>
      <c r="M261" s="1" t="s">
        <v>33</v>
      </c>
      <c r="N261" s="1">
        <v>1.9004977053330878</v>
      </c>
      <c r="O261" s="4"/>
      <c r="P261" s="3">
        <v>1.1784707520925786E-10</v>
      </c>
      <c r="Q261" s="5" t="s">
        <v>45</v>
      </c>
      <c r="R261" s="1" t="s">
        <v>46</v>
      </c>
      <c r="S261" s="1"/>
    </row>
    <row r="262" spans="1:19" x14ac:dyDescent="0.25">
      <c r="A262" s="2">
        <v>258</v>
      </c>
      <c r="B262" s="1" t="s">
        <v>324</v>
      </c>
      <c r="C262" s="1">
        <v>4.688133821452653E-2</v>
      </c>
      <c r="D262" s="1">
        <v>0.61517687270986809</v>
      </c>
      <c r="E262" s="2">
        <v>4</v>
      </c>
      <c r="F262" s="3">
        <v>7.5079790434905868E-11</v>
      </c>
      <c r="G262" s="1">
        <v>1.9009211739249978</v>
      </c>
      <c r="H262" s="1">
        <v>0.99998590951503263</v>
      </c>
      <c r="I262" s="1">
        <v>0.3075</v>
      </c>
      <c r="J262" s="1">
        <v>34.457199995321474</v>
      </c>
      <c r="K262" s="1">
        <v>0.20255388369967611</v>
      </c>
      <c r="L262" s="2" t="s">
        <v>283</v>
      </c>
      <c r="M262" s="1" t="s">
        <v>33</v>
      </c>
      <c r="N262" s="1">
        <v>1.9004977053330878</v>
      </c>
      <c r="O262" s="4"/>
      <c r="P262" s="3">
        <v>7.5658387988264362E-11</v>
      </c>
      <c r="Q262" s="5" t="s">
        <v>45</v>
      </c>
      <c r="R262" s="1" t="s">
        <v>46</v>
      </c>
      <c r="S262" s="1"/>
    </row>
    <row r="263" spans="1:19" x14ac:dyDescent="0.25">
      <c r="A263" s="2">
        <v>259</v>
      </c>
      <c r="B263" s="1" t="s">
        <v>325</v>
      </c>
      <c r="C263" s="1">
        <v>4.688133821452653E-2</v>
      </c>
      <c r="D263" s="1">
        <v>0.61517687270986809</v>
      </c>
      <c r="E263" s="2">
        <v>4</v>
      </c>
      <c r="F263" s="3">
        <v>3.1349127783937278E-11</v>
      </c>
      <c r="G263" s="1">
        <v>1.8999245216322787</v>
      </c>
      <c r="H263" s="1">
        <v>0.99997277255522299</v>
      </c>
      <c r="I263" s="1">
        <v>0.3075</v>
      </c>
      <c r="J263" s="1">
        <v>35.84613103895272</v>
      </c>
      <c r="K263" s="1">
        <v>0.11570933670942903</v>
      </c>
      <c r="L263" s="2" t="s">
        <v>283</v>
      </c>
      <c r="M263" s="1" t="s">
        <v>33</v>
      </c>
      <c r="N263" s="1">
        <v>1.9004977053330878</v>
      </c>
      <c r="O263" s="4"/>
      <c r="P263" s="3">
        <v>3.1011984976489414E-11</v>
      </c>
      <c r="Q263" s="5" t="s">
        <v>45</v>
      </c>
      <c r="R263" s="1" t="s">
        <v>46</v>
      </c>
      <c r="S263" s="1"/>
    </row>
    <row r="264" spans="1:19" x14ac:dyDescent="0.25">
      <c r="A264" s="2">
        <v>260</v>
      </c>
      <c r="B264" s="1" t="s">
        <v>326</v>
      </c>
      <c r="C264" s="1">
        <v>4.688133821452653E-2</v>
      </c>
      <c r="D264" s="1">
        <v>0.61517687270986809</v>
      </c>
      <c r="E264" s="2">
        <v>4</v>
      </c>
      <c r="F264" s="3">
        <v>2.1998362028385769E-11</v>
      </c>
      <c r="G264" s="1">
        <v>1.9221882682067994</v>
      </c>
      <c r="H264" s="1">
        <v>0.99990884240188505</v>
      </c>
      <c r="I264" s="1">
        <v>0.3075</v>
      </c>
      <c r="J264" s="1">
        <v>35.749121037250731</v>
      </c>
      <c r="K264" s="1">
        <v>0.13418492330513074</v>
      </c>
      <c r="L264" s="2" t="s">
        <v>283</v>
      </c>
      <c r="M264" s="1" t="s">
        <v>33</v>
      </c>
      <c r="N264" s="1">
        <v>1.9004977053330878</v>
      </c>
      <c r="O264" s="4"/>
      <c r="P264" s="3">
        <v>3.3005208982487925E-11</v>
      </c>
      <c r="Q264" s="5" t="s">
        <v>45</v>
      </c>
      <c r="R264" s="1" t="s">
        <v>46</v>
      </c>
      <c r="S264" s="1"/>
    </row>
    <row r="265" spans="1:19" x14ac:dyDescent="0.25">
      <c r="A265" s="2">
        <v>261</v>
      </c>
      <c r="B265" s="1" t="s">
        <v>327</v>
      </c>
      <c r="C265" s="1">
        <v>4.688133821452653E-2</v>
      </c>
      <c r="D265" s="1">
        <v>0.61517687270986809</v>
      </c>
      <c r="E265" s="2">
        <v>4</v>
      </c>
      <c r="F265" s="3">
        <v>3.1785393882010736E-11</v>
      </c>
      <c r="G265" s="1">
        <v>1.9150515089842073</v>
      </c>
      <c r="H265" s="1">
        <v>0.99990454883784674</v>
      </c>
      <c r="I265" s="1">
        <v>0.3075</v>
      </c>
      <c r="J265" s="1">
        <v>35.387345867721343</v>
      </c>
      <c r="K265" s="1">
        <v>0.15403841922691588</v>
      </c>
      <c r="L265" s="2" t="s">
        <v>283</v>
      </c>
      <c r="M265" s="1" t="s">
        <v>33</v>
      </c>
      <c r="N265" s="1">
        <v>1.9004977053330878</v>
      </c>
      <c r="O265" s="4"/>
      <c r="P265" s="3">
        <v>4.16360737979184E-11</v>
      </c>
      <c r="Q265" s="5" t="s">
        <v>45</v>
      </c>
      <c r="R265" s="1" t="s">
        <v>46</v>
      </c>
      <c r="S265" s="1"/>
    </row>
    <row r="266" spans="1:19" x14ac:dyDescent="0.25">
      <c r="A266" s="2">
        <v>262</v>
      </c>
      <c r="B266" s="1" t="s">
        <v>328</v>
      </c>
      <c r="C266" s="1">
        <v>4.688133821452653E-2</v>
      </c>
      <c r="D266" s="1">
        <v>0.61517687270986809</v>
      </c>
      <c r="E266" s="2">
        <v>4</v>
      </c>
      <c r="F266" s="3">
        <v>7.2260218279493512E-11</v>
      </c>
      <c r="G266" s="1">
        <v>1.8763525935081562</v>
      </c>
      <c r="H266" s="1">
        <v>0.9999450789066604</v>
      </c>
      <c r="I266" s="1">
        <v>0.3075</v>
      </c>
      <c r="J266" s="1">
        <v>35.230284331556469</v>
      </c>
      <c r="K266" s="1">
        <v>0.15217505525017638</v>
      </c>
      <c r="L266" s="2" t="s">
        <v>283</v>
      </c>
      <c r="M266" s="1" t="s">
        <v>33</v>
      </c>
      <c r="N266" s="1">
        <v>1.9004977053330878</v>
      </c>
      <c r="O266" s="4"/>
      <c r="P266" s="3">
        <v>4.6054185291074173E-11</v>
      </c>
      <c r="Q266" s="5" t="s">
        <v>45</v>
      </c>
      <c r="R266" s="1" t="s">
        <v>46</v>
      </c>
      <c r="S266" s="1"/>
    </row>
    <row r="267" spans="1:19" x14ac:dyDescent="0.25">
      <c r="A267" s="2">
        <v>263</v>
      </c>
      <c r="B267" s="1" t="s">
        <v>329</v>
      </c>
      <c r="C267" s="1">
        <v>4.688133821452653E-2</v>
      </c>
      <c r="D267" s="1">
        <v>0.61517687270986809</v>
      </c>
      <c r="E267" s="2">
        <v>4</v>
      </c>
      <c r="F267" s="3">
        <v>2.1119830569065743E-8</v>
      </c>
      <c r="G267" s="1">
        <v>1.9076738808831302</v>
      </c>
      <c r="H267" s="1">
        <v>0.99991287016427177</v>
      </c>
      <c r="I267" s="1">
        <v>0.3075</v>
      </c>
      <c r="J267" s="1">
        <v>25.536717051210168</v>
      </c>
      <c r="K267" s="1">
        <v>0.13628860368778742</v>
      </c>
      <c r="L267" s="2" t="s">
        <v>283</v>
      </c>
      <c r="M267" s="1" t="s">
        <v>33</v>
      </c>
      <c r="N267" s="1">
        <v>1.9004977053330878</v>
      </c>
      <c r="O267" s="4"/>
      <c r="P267" s="3">
        <v>2.3253510137252392E-8</v>
      </c>
      <c r="Q267" s="5" t="s">
        <v>34</v>
      </c>
      <c r="R267" s="1" t="s">
        <v>35</v>
      </c>
      <c r="S267" s="1"/>
    </row>
    <row r="268" spans="1:19" x14ac:dyDescent="0.25">
      <c r="A268" s="2">
        <v>264</v>
      </c>
      <c r="B268" s="1" t="s">
        <v>330</v>
      </c>
      <c r="C268" s="1">
        <v>4.688133821452653E-2</v>
      </c>
      <c r="D268" s="1">
        <v>0.61517687270986809</v>
      </c>
      <c r="E268" s="2">
        <v>4</v>
      </c>
      <c r="F268" s="3">
        <v>2.5007292880096171E-8</v>
      </c>
      <c r="G268" s="1">
        <v>1.8925767543841998</v>
      </c>
      <c r="H268" s="1">
        <v>0.99997970164579442</v>
      </c>
      <c r="I268" s="1">
        <v>0.3075</v>
      </c>
      <c r="J268" s="1">
        <v>25.589925410744566</v>
      </c>
      <c r="K268" s="1">
        <v>0.13182582596464262</v>
      </c>
      <c r="L268" s="2" t="s">
        <v>283</v>
      </c>
      <c r="M268" s="1" t="s">
        <v>33</v>
      </c>
      <c r="N268" s="1">
        <v>1.9004977053330878</v>
      </c>
      <c r="O268" s="4"/>
      <c r="P268" s="3">
        <v>2.2472451152926454E-8</v>
      </c>
      <c r="Q268" s="5" t="s">
        <v>34</v>
      </c>
      <c r="R268" s="1" t="s">
        <v>35</v>
      </c>
      <c r="S268" s="1"/>
    </row>
    <row r="269" spans="1:19" x14ac:dyDescent="0.25">
      <c r="A269" s="2">
        <v>265</v>
      </c>
      <c r="B269" s="1" t="s">
        <v>331</v>
      </c>
      <c r="C269" s="1">
        <v>4.688133821452653E-2</v>
      </c>
      <c r="D269" s="1">
        <v>0.61517687270986809</v>
      </c>
      <c r="E269" s="2">
        <v>4</v>
      </c>
      <c r="F269" s="3">
        <v>4.1623456678588329E-11</v>
      </c>
      <c r="G269" s="1">
        <v>1.8932247643994573</v>
      </c>
      <c r="H269" s="1">
        <v>0.9998763237187811</v>
      </c>
      <c r="I269" s="1">
        <v>0.3075</v>
      </c>
      <c r="J269" s="1">
        <v>35.600394974530346</v>
      </c>
      <c r="K269" s="1">
        <v>0.57128950874629136</v>
      </c>
      <c r="L269" s="2" t="s">
        <v>283</v>
      </c>
      <c r="M269" s="1" t="s">
        <v>33</v>
      </c>
      <c r="N269" s="1">
        <v>1.9004977053330878</v>
      </c>
      <c r="O269" s="4"/>
      <c r="P269" s="3">
        <v>3.6312598675740085E-11</v>
      </c>
      <c r="Q269" s="5" t="s">
        <v>45</v>
      </c>
      <c r="R269" s="1" t="s">
        <v>46</v>
      </c>
      <c r="S269" s="1"/>
    </row>
    <row r="270" spans="1:19" x14ac:dyDescent="0.25">
      <c r="A270" s="2">
        <v>266</v>
      </c>
      <c r="B270" s="1" t="s">
        <v>332</v>
      </c>
      <c r="C270" s="1">
        <v>4.688133821452653E-2</v>
      </c>
      <c r="D270" s="1">
        <v>0.61517687270986809</v>
      </c>
      <c r="E270" s="2">
        <v>4</v>
      </c>
      <c r="F270" s="3">
        <v>8.9940658312576723E-11</v>
      </c>
      <c r="G270" s="1">
        <v>1.8623040801418331</v>
      </c>
      <c r="H270" s="1">
        <v>0.99999219230064618</v>
      </c>
      <c r="I270" s="1">
        <v>0.3075</v>
      </c>
      <c r="J270" s="1">
        <v>35.304084652202114</v>
      </c>
      <c r="K270" s="1">
        <v>0.60386449012977206</v>
      </c>
      <c r="L270" s="2" t="s">
        <v>283</v>
      </c>
      <c r="M270" s="1" t="s">
        <v>33</v>
      </c>
      <c r="N270" s="1">
        <v>1.9004977053330878</v>
      </c>
      <c r="O270" s="4"/>
      <c r="P270" s="3">
        <v>4.3922657024601642E-11</v>
      </c>
      <c r="Q270" s="5" t="s">
        <v>45</v>
      </c>
      <c r="R270" s="1" t="s">
        <v>46</v>
      </c>
      <c r="S270" s="1"/>
    </row>
    <row r="271" spans="1:19" x14ac:dyDescent="0.25">
      <c r="A271" s="2">
        <v>267</v>
      </c>
      <c r="B271" s="1" t="s">
        <v>333</v>
      </c>
      <c r="C271" s="1">
        <v>4.688133821452653E-2</v>
      </c>
      <c r="D271" s="1">
        <v>0.61517687270986809</v>
      </c>
      <c r="E271" s="2">
        <v>4</v>
      </c>
      <c r="F271" s="3">
        <v>8.0126938527925755E-12</v>
      </c>
      <c r="G271" s="1">
        <v>1.9064870551656119</v>
      </c>
      <c r="H271" s="1">
        <v>0.99996814338052942</v>
      </c>
      <c r="I271" s="1">
        <v>0.3075</v>
      </c>
      <c r="J271" s="1">
        <v>37.768692690950161</v>
      </c>
      <c r="K271" s="1">
        <v>0.20273237351597764</v>
      </c>
      <c r="L271" s="2" t="s">
        <v>283</v>
      </c>
      <c r="M271" s="1" t="s">
        <v>33</v>
      </c>
      <c r="N271" s="1">
        <v>1.9004977053330878</v>
      </c>
      <c r="O271" s="4"/>
      <c r="P271" s="3">
        <v>9.0238089639983709E-12</v>
      </c>
      <c r="Q271" s="5" t="s">
        <v>45</v>
      </c>
      <c r="R271" s="1" t="s">
        <v>46</v>
      </c>
      <c r="S271" s="1"/>
    </row>
    <row r="272" spans="1:19" x14ac:dyDescent="0.25">
      <c r="A272" s="2">
        <v>268</v>
      </c>
      <c r="B272" s="1" t="s">
        <v>334</v>
      </c>
      <c r="C272" s="1">
        <v>4.688133821452653E-2</v>
      </c>
      <c r="D272" s="1">
        <v>0.61517687270986809</v>
      </c>
      <c r="E272" s="2">
        <v>4</v>
      </c>
      <c r="F272" s="3">
        <v>3.0786398334974989E-11</v>
      </c>
      <c r="G272" s="1">
        <v>1.8890591610407985</v>
      </c>
      <c r="H272" s="1">
        <v>0.99988746417193675</v>
      </c>
      <c r="I272" s="1">
        <v>0.3075</v>
      </c>
      <c r="J272" s="1">
        <v>36.19781712671849</v>
      </c>
      <c r="K272" s="1">
        <v>0.16447563507673457</v>
      </c>
      <c r="L272" s="2" t="s">
        <v>283</v>
      </c>
      <c r="M272" s="1" t="s">
        <v>33</v>
      </c>
      <c r="N272" s="1">
        <v>1.9004977053330878</v>
      </c>
      <c r="O272" s="4"/>
      <c r="P272" s="3">
        <v>2.4743196135387123E-11</v>
      </c>
      <c r="Q272" s="5" t="s">
        <v>45</v>
      </c>
      <c r="R272" s="1" t="s">
        <v>46</v>
      </c>
      <c r="S272" s="1"/>
    </row>
    <row r="273" spans="1:19" x14ac:dyDescent="0.25">
      <c r="A273" s="2">
        <v>269</v>
      </c>
      <c r="B273" s="1" t="s">
        <v>335</v>
      </c>
      <c r="C273" s="1">
        <v>4.688133821452653E-2</v>
      </c>
      <c r="D273" s="1">
        <v>0.61517687270986809</v>
      </c>
      <c r="E273" s="2">
        <v>4</v>
      </c>
      <c r="F273" s="3">
        <v>1.1995625445390679E-10</v>
      </c>
      <c r="G273" s="1">
        <v>1.9197881094146847</v>
      </c>
      <c r="H273" s="1">
        <v>0.99979599466113134</v>
      </c>
      <c r="I273" s="1">
        <v>0.3075</v>
      </c>
      <c r="J273" s="1">
        <v>33.216990967992508</v>
      </c>
      <c r="K273" s="1">
        <v>0.1955602171974406</v>
      </c>
      <c r="L273" s="2" t="s">
        <v>283</v>
      </c>
      <c r="M273" s="1" t="s">
        <v>33</v>
      </c>
      <c r="N273" s="1">
        <v>1.9004977053330878</v>
      </c>
      <c r="O273" s="4"/>
      <c r="P273" s="3">
        <v>1.6776868023997584E-10</v>
      </c>
      <c r="Q273" s="5" t="s">
        <v>34</v>
      </c>
      <c r="R273" s="1" t="s">
        <v>35</v>
      </c>
      <c r="S273" s="1"/>
    </row>
    <row r="274" spans="1:19" x14ac:dyDescent="0.25">
      <c r="A274" s="2">
        <v>270</v>
      </c>
      <c r="B274" s="1" t="s">
        <v>336</v>
      </c>
      <c r="C274" s="1">
        <v>4.688133821452653E-2</v>
      </c>
      <c r="D274" s="1">
        <v>0.61517687270986809</v>
      </c>
      <c r="E274" s="2">
        <v>4</v>
      </c>
      <c r="F274" s="3">
        <v>5.1834967877907084E-11</v>
      </c>
      <c r="G274" s="1">
        <v>1.9049015316381475</v>
      </c>
      <c r="H274" s="1">
        <v>0.99985758489425713</v>
      </c>
      <c r="I274" s="1">
        <v>0.3075</v>
      </c>
      <c r="J274" s="1">
        <v>34.920262633600629</v>
      </c>
      <c r="K274" s="1">
        <v>0.1508788709251539</v>
      </c>
      <c r="L274" s="2" t="s">
        <v>283</v>
      </c>
      <c r="M274" s="1" t="s">
        <v>33</v>
      </c>
      <c r="N274" s="1">
        <v>1.9004977053330878</v>
      </c>
      <c r="O274" s="4"/>
      <c r="P274" s="3">
        <v>5.6198410613732643E-11</v>
      </c>
      <c r="Q274" s="5" t="s">
        <v>45</v>
      </c>
      <c r="R274" s="1" t="s">
        <v>46</v>
      </c>
      <c r="S274" s="1"/>
    </row>
    <row r="275" spans="1:19" x14ac:dyDescent="0.25">
      <c r="A275" s="2">
        <v>271</v>
      </c>
      <c r="B275" s="1" t="s">
        <v>337</v>
      </c>
      <c r="C275" s="1">
        <v>4.688133821452653E-2</v>
      </c>
      <c r="D275" s="1">
        <v>0.61517687270986809</v>
      </c>
      <c r="E275" s="2">
        <v>4</v>
      </c>
      <c r="F275" s="3">
        <v>4.6175393650542673E-11</v>
      </c>
      <c r="G275" s="1">
        <v>1.9281539859730286</v>
      </c>
      <c r="H275" s="1">
        <v>0.99970268614221491</v>
      </c>
      <c r="I275" s="1">
        <v>0.3075</v>
      </c>
      <c r="J275" s="1">
        <v>34.451060695002852</v>
      </c>
      <c r="K275" s="1">
        <v>0.30403212790983541</v>
      </c>
      <c r="L275" s="2" t="s">
        <v>283</v>
      </c>
      <c r="M275" s="1" t="s">
        <v>33</v>
      </c>
      <c r="N275" s="1">
        <v>1.9004977053330878</v>
      </c>
      <c r="O275" s="4"/>
      <c r="P275" s="3">
        <v>7.595723273530669E-11</v>
      </c>
      <c r="Q275" s="5" t="s">
        <v>45</v>
      </c>
      <c r="R275" s="1" t="s">
        <v>46</v>
      </c>
      <c r="S275" s="1"/>
    </row>
    <row r="276" spans="1:19" x14ac:dyDescent="0.25">
      <c r="A276" s="2">
        <v>272</v>
      </c>
      <c r="B276" s="1" t="s">
        <v>338</v>
      </c>
      <c r="C276" s="1">
        <v>4.688133821452653E-2</v>
      </c>
      <c r="D276" s="1">
        <v>0.61517687270986809</v>
      </c>
      <c r="E276" s="2">
        <v>4</v>
      </c>
      <c r="F276" s="3">
        <v>5.6392520148566678E-11</v>
      </c>
      <c r="G276" s="1">
        <v>1.9150765566383903</v>
      </c>
      <c r="H276" s="1">
        <v>0.99991173781038734</v>
      </c>
      <c r="I276" s="1">
        <v>0.3075</v>
      </c>
      <c r="J276" s="1">
        <v>34.504258855760995</v>
      </c>
      <c r="K276" s="1">
        <v>0.28657196105050875</v>
      </c>
      <c r="L276" s="2" t="s">
        <v>283</v>
      </c>
      <c r="M276" s="1" t="s">
        <v>33</v>
      </c>
      <c r="N276" s="1">
        <v>1.9004977053330878</v>
      </c>
      <c r="O276" s="4"/>
      <c r="P276" s="3">
        <v>7.3406396314015657E-11</v>
      </c>
      <c r="Q276" s="5" t="s">
        <v>45</v>
      </c>
      <c r="R276" s="1" t="s">
        <v>46</v>
      </c>
      <c r="S276" s="1"/>
    </row>
    <row r="277" spans="1:19" x14ac:dyDescent="0.25">
      <c r="A277" s="2">
        <v>273</v>
      </c>
      <c r="B277" s="1" t="s">
        <v>339</v>
      </c>
      <c r="C277" s="1">
        <v>4.688133821452653E-2</v>
      </c>
      <c r="D277" s="1">
        <v>0.61517687270986809</v>
      </c>
      <c r="E277" s="2">
        <v>4</v>
      </c>
      <c r="F277" s="3">
        <v>6.9217315388112112E-11</v>
      </c>
      <c r="G277" s="1">
        <v>1.8880133711125455</v>
      </c>
      <c r="H277" s="1">
        <v>0.99961477151051625</v>
      </c>
      <c r="I277" s="1">
        <v>0.3075</v>
      </c>
      <c r="J277" s="1">
        <v>34.95454094233115</v>
      </c>
      <c r="K277" s="1">
        <v>0.1711276717713292</v>
      </c>
      <c r="L277" s="2" t="s">
        <v>283</v>
      </c>
      <c r="M277" s="1" t="s">
        <v>33</v>
      </c>
      <c r="N277" s="1">
        <v>1.9004977053330878</v>
      </c>
      <c r="O277" s="4"/>
      <c r="P277" s="3">
        <v>5.497496126799508E-11</v>
      </c>
      <c r="Q277" s="5" t="s">
        <v>45</v>
      </c>
      <c r="R277" s="1" t="s">
        <v>46</v>
      </c>
      <c r="S277" s="1"/>
    </row>
    <row r="278" spans="1:19" x14ac:dyDescent="0.25">
      <c r="A278" s="2">
        <v>274</v>
      </c>
      <c r="B278" s="1" t="s">
        <v>340</v>
      </c>
      <c r="C278" s="1">
        <v>4.688133821452653E-2</v>
      </c>
      <c r="D278" s="1">
        <v>0.61517687270986809</v>
      </c>
      <c r="E278" s="2">
        <v>4</v>
      </c>
      <c r="F278" s="3">
        <v>5.5208847747137746E-11</v>
      </c>
      <c r="G278" s="1">
        <v>1.8985202824215277</v>
      </c>
      <c r="H278" s="1">
        <v>0.99992023453172874</v>
      </c>
      <c r="I278" s="1">
        <v>0.3075</v>
      </c>
      <c r="J278" s="1">
        <v>35.004680043044033</v>
      </c>
      <c r="K278" s="1">
        <v>0.17605389848035394</v>
      </c>
      <c r="L278" s="2" t="s">
        <v>283</v>
      </c>
      <c r="M278" s="1" t="s">
        <v>33</v>
      </c>
      <c r="N278" s="1">
        <v>1.9004977053330878</v>
      </c>
      <c r="O278" s="4"/>
      <c r="P278" s="3">
        <v>5.3233224550124279E-11</v>
      </c>
      <c r="Q278" s="5" t="s">
        <v>45</v>
      </c>
      <c r="R278" s="1" t="s">
        <v>46</v>
      </c>
      <c r="S278" s="1"/>
    </row>
    <row r="279" spans="1:19" x14ac:dyDescent="0.25">
      <c r="A279" s="2">
        <v>275</v>
      </c>
      <c r="B279" s="1" t="s">
        <v>341</v>
      </c>
      <c r="C279" s="1">
        <v>4.688133821452653E-2</v>
      </c>
      <c r="D279" s="1">
        <v>0.61517687270986809</v>
      </c>
      <c r="E279" s="2">
        <v>4</v>
      </c>
      <c r="F279" s="3">
        <v>1.3650488046620279E-10</v>
      </c>
      <c r="G279" s="1">
        <v>1.8944003249853014</v>
      </c>
      <c r="H279" s="1">
        <v>0.99999987242199173</v>
      </c>
      <c r="I279" s="1">
        <v>0.3075</v>
      </c>
      <c r="J279" s="1">
        <v>33.706842658141404</v>
      </c>
      <c r="K279" s="1">
        <v>0.18126766800174232</v>
      </c>
      <c r="L279" s="2" t="s">
        <v>283</v>
      </c>
      <c r="M279" s="1" t="s">
        <v>33</v>
      </c>
      <c r="N279" s="1">
        <v>1.9004977053330878</v>
      </c>
      <c r="O279" s="4"/>
      <c r="P279" s="3">
        <v>1.2249186460165858E-10</v>
      </c>
      <c r="Q279" s="5" t="s">
        <v>45</v>
      </c>
      <c r="R279" s="1" t="s">
        <v>46</v>
      </c>
      <c r="S279" s="1"/>
    </row>
    <row r="280" spans="1:19" x14ac:dyDescent="0.25">
      <c r="A280" s="2">
        <v>276</v>
      </c>
      <c r="B280" s="1" t="s">
        <v>342</v>
      </c>
      <c r="C280" s="1">
        <v>4.688133821452653E-2</v>
      </c>
      <c r="D280" s="1">
        <v>0.61517687270986809</v>
      </c>
      <c r="E280" s="2">
        <v>4</v>
      </c>
      <c r="F280" s="3">
        <v>2.5664404805407829E-10</v>
      </c>
      <c r="G280" s="1">
        <v>1.8873624138717662</v>
      </c>
      <c r="H280" s="1">
        <v>0.99981381605296782</v>
      </c>
      <c r="I280" s="1">
        <v>0.3075</v>
      </c>
      <c r="J280" s="1">
        <v>32.910420274784322</v>
      </c>
      <c r="K280" s="1">
        <v>0.15100217591463588</v>
      </c>
      <c r="L280" s="2" t="s">
        <v>283</v>
      </c>
      <c r="M280" s="1" t="s">
        <v>33</v>
      </c>
      <c r="N280" s="1">
        <v>1.9004977053330878</v>
      </c>
      <c r="O280" s="4"/>
      <c r="P280" s="3">
        <v>2.042694618834951E-10</v>
      </c>
      <c r="Q280" s="5" t="s">
        <v>34</v>
      </c>
      <c r="R280" s="1" t="s">
        <v>35</v>
      </c>
      <c r="S280" s="1"/>
    </row>
    <row r="281" spans="1:19" x14ac:dyDescent="0.25">
      <c r="A281" s="2">
        <v>277</v>
      </c>
      <c r="B281" s="1" t="s">
        <v>343</v>
      </c>
      <c r="C281" s="1">
        <v>4.688133821452653E-2</v>
      </c>
      <c r="D281" s="1">
        <v>0.61517687270986809</v>
      </c>
      <c r="E281" s="2">
        <v>5</v>
      </c>
      <c r="F281" s="3">
        <v>6.6888123856273624E-11</v>
      </c>
      <c r="G281" s="1">
        <v>1.8905990596053488</v>
      </c>
      <c r="H281" s="1">
        <v>0.9998739214871869</v>
      </c>
      <c r="I281" s="1">
        <v>0.3075</v>
      </c>
      <c r="J281" s="1">
        <v>34.933173369910747</v>
      </c>
      <c r="K281" s="1">
        <v>0.11903379282319855</v>
      </c>
      <c r="L281" s="2" t="s">
        <v>283</v>
      </c>
      <c r="M281" s="1" t="s">
        <v>33</v>
      </c>
      <c r="N281" s="1">
        <v>1.9004977053330878</v>
      </c>
      <c r="O281" s="4"/>
      <c r="P281" s="3">
        <v>5.573444109015739E-11</v>
      </c>
      <c r="Q281" s="5" t="s">
        <v>45</v>
      </c>
      <c r="R281" s="1" t="s">
        <v>46</v>
      </c>
      <c r="S281" s="1"/>
    </row>
    <row r="282" spans="1:19" x14ac:dyDescent="0.25">
      <c r="A282" s="2">
        <v>278</v>
      </c>
      <c r="B282" s="1" t="s">
        <v>344</v>
      </c>
      <c r="C282" s="1">
        <v>4.688133821452653E-2</v>
      </c>
      <c r="D282" s="1">
        <v>0.61517687270986809</v>
      </c>
      <c r="E282" s="2">
        <v>4</v>
      </c>
      <c r="F282" s="3">
        <v>2.2593538668902129E-11</v>
      </c>
      <c r="G282" s="1">
        <v>1.8941536767148917</v>
      </c>
      <c r="H282" s="1">
        <v>0.99998817272690665</v>
      </c>
      <c r="I282" s="1">
        <v>0.3075</v>
      </c>
      <c r="J282" s="1">
        <v>36.529578946679344</v>
      </c>
      <c r="K282" s="1">
        <v>0.12445460684027741</v>
      </c>
      <c r="L282" s="2" t="s">
        <v>283</v>
      </c>
      <c r="M282" s="1" t="s">
        <v>33</v>
      </c>
      <c r="N282" s="1">
        <v>1.9004977053330878</v>
      </c>
      <c r="O282" s="4"/>
      <c r="P282" s="3">
        <v>1.9995775784864081E-11</v>
      </c>
      <c r="Q282" s="5" t="s">
        <v>45</v>
      </c>
      <c r="R282" s="1" t="s">
        <v>46</v>
      </c>
      <c r="S282" s="1"/>
    </row>
    <row r="283" spans="1:19" x14ac:dyDescent="0.25">
      <c r="A283" s="2">
        <v>279</v>
      </c>
      <c r="B283" s="1" t="s">
        <v>345</v>
      </c>
      <c r="C283" s="1">
        <v>4.688133821452653E-2</v>
      </c>
      <c r="D283" s="1">
        <v>0.61517687270986809</v>
      </c>
      <c r="E283" s="2">
        <v>4</v>
      </c>
      <c r="F283" s="3">
        <v>9.9644884554072024E-11</v>
      </c>
      <c r="G283" s="1">
        <v>1.8922952212173847</v>
      </c>
      <c r="H283" s="1">
        <v>0.99992495867099584</v>
      </c>
      <c r="I283" s="1">
        <v>0.3075</v>
      </c>
      <c r="J283" s="1">
        <v>34.259099787241681</v>
      </c>
      <c r="K283" s="1">
        <v>0.13027763218212482</v>
      </c>
      <c r="L283" s="2" t="s">
        <v>283</v>
      </c>
      <c r="M283" s="1" t="s">
        <v>33</v>
      </c>
      <c r="N283" s="1">
        <v>1.9004977053330878</v>
      </c>
      <c r="O283" s="4"/>
      <c r="P283" s="3">
        <v>8.5921285047749076E-11</v>
      </c>
      <c r="Q283" s="5" t="s">
        <v>45</v>
      </c>
      <c r="R283" s="1" t="s">
        <v>46</v>
      </c>
      <c r="S283" s="1"/>
    </row>
    <row r="284" spans="1:19" x14ac:dyDescent="0.25">
      <c r="A284" s="2">
        <v>280</v>
      </c>
      <c r="B284" s="1" t="s">
        <v>346</v>
      </c>
      <c r="C284" s="1">
        <v>4.688133821452653E-2</v>
      </c>
      <c r="D284" s="1">
        <v>0.61517687270986809</v>
      </c>
      <c r="E284" s="2">
        <v>4</v>
      </c>
      <c r="F284" s="3">
        <v>1.0601668994692635E-10</v>
      </c>
      <c r="G284" s="1">
        <v>1.8917862194864354</v>
      </c>
      <c r="H284" s="1">
        <v>0.99998296483153382</v>
      </c>
      <c r="I284" s="1">
        <v>0.3075</v>
      </c>
      <c r="J284" s="1">
        <v>34.176330260796085</v>
      </c>
      <c r="K284" s="1">
        <v>0.11523016904784399</v>
      </c>
      <c r="L284" s="2" t="s">
        <v>283</v>
      </c>
      <c r="M284" s="1" t="s">
        <v>33</v>
      </c>
      <c r="N284" s="1">
        <v>1.9004977053330878</v>
      </c>
      <c r="O284" s="4"/>
      <c r="P284" s="3">
        <v>9.0611325235467424E-11</v>
      </c>
      <c r="Q284" s="5" t="s">
        <v>45</v>
      </c>
      <c r="R284" s="1" t="s">
        <v>46</v>
      </c>
      <c r="S284" s="1"/>
    </row>
    <row r="285" spans="1:19" x14ac:dyDescent="0.25">
      <c r="A285" s="2">
        <v>281</v>
      </c>
      <c r="B285" s="1" t="s">
        <v>347</v>
      </c>
      <c r="C285" s="1">
        <v>4.688133821452653E-2</v>
      </c>
      <c r="D285" s="1">
        <v>0.61517687270986809</v>
      </c>
      <c r="E285" s="2">
        <v>4</v>
      </c>
      <c r="F285" s="3">
        <v>6.5895037798829486E-11</v>
      </c>
      <c r="G285" s="1">
        <v>1.8864847303203576</v>
      </c>
      <c r="H285" s="1">
        <v>0.99984107858168936</v>
      </c>
      <c r="I285" s="1">
        <v>0.3075</v>
      </c>
      <c r="J285" s="1">
        <v>35.076643776456351</v>
      </c>
      <c r="K285" s="1">
        <v>0.14920866854432838</v>
      </c>
      <c r="L285" s="2" t="s">
        <v>283</v>
      </c>
      <c r="M285" s="1" t="s">
        <v>33</v>
      </c>
      <c r="N285" s="1">
        <v>1.9004977053330878</v>
      </c>
      <c r="O285" s="4"/>
      <c r="P285" s="3">
        <v>5.0829336224361463E-11</v>
      </c>
      <c r="Q285" s="5" t="s">
        <v>45</v>
      </c>
      <c r="R285" s="1" t="s">
        <v>46</v>
      </c>
      <c r="S285" s="1"/>
    </row>
    <row r="286" spans="1:19" x14ac:dyDescent="0.25">
      <c r="A286" s="2">
        <v>282</v>
      </c>
      <c r="B286" s="1" t="s">
        <v>348</v>
      </c>
      <c r="C286" s="1">
        <v>4.688133821452653E-2</v>
      </c>
      <c r="D286" s="1">
        <v>0.61517687270986809</v>
      </c>
      <c r="E286" s="2">
        <v>4</v>
      </c>
      <c r="F286" s="3">
        <v>8.9853371834378163E-11</v>
      </c>
      <c r="G286" s="1">
        <v>1.8946558175908135</v>
      </c>
      <c r="H286" s="1">
        <v>0.99999258323934059</v>
      </c>
      <c r="I286" s="1">
        <v>0.3075</v>
      </c>
      <c r="J286" s="1">
        <v>34.354122015195664</v>
      </c>
      <c r="K286" s="1">
        <v>0.14308739372229293</v>
      </c>
      <c r="L286" s="2" t="s">
        <v>283</v>
      </c>
      <c r="M286" s="1" t="s">
        <v>33</v>
      </c>
      <c r="N286" s="1">
        <v>1.9004977053330878</v>
      </c>
      <c r="O286" s="4"/>
      <c r="P286" s="3">
        <v>8.0835507064101043E-11</v>
      </c>
      <c r="Q286" s="5" t="s">
        <v>45</v>
      </c>
      <c r="R286" s="1" t="s">
        <v>46</v>
      </c>
      <c r="S286" s="1"/>
    </row>
    <row r="287" spans="1:19" x14ac:dyDescent="0.25">
      <c r="A287" s="2">
        <v>283</v>
      </c>
      <c r="B287" s="1" t="s">
        <v>349</v>
      </c>
      <c r="C287" s="1">
        <v>4.688133821452653E-2</v>
      </c>
      <c r="D287" s="1">
        <v>0.61517687270986809</v>
      </c>
      <c r="E287" s="2">
        <v>4</v>
      </c>
      <c r="F287" s="3">
        <v>2.9969628086180981E-11</v>
      </c>
      <c r="G287" s="1">
        <v>1.9088003358211525</v>
      </c>
      <c r="H287" s="1">
        <v>0.99983300101554229</v>
      </c>
      <c r="I287" s="1">
        <v>0.3075</v>
      </c>
      <c r="J287" s="1">
        <v>35.65730816528513</v>
      </c>
      <c r="K287" s="1">
        <v>0.2676084053689709</v>
      </c>
      <c r="L287" s="2" t="s">
        <v>283</v>
      </c>
      <c r="M287" s="1" t="s">
        <v>33</v>
      </c>
      <c r="N287" s="1">
        <v>1.9004977053330878</v>
      </c>
      <c r="O287" s="4"/>
      <c r="P287" s="3">
        <v>3.5009515392050279E-11</v>
      </c>
      <c r="Q287" s="5" t="s">
        <v>45</v>
      </c>
      <c r="R287" s="1" t="s">
        <v>46</v>
      </c>
      <c r="S287" s="1"/>
    </row>
    <row r="288" spans="1:19" x14ac:dyDescent="0.25">
      <c r="A288" s="2">
        <v>284</v>
      </c>
      <c r="B288" s="1" t="s">
        <v>350</v>
      </c>
      <c r="C288" s="1">
        <v>4.688133821452653E-2</v>
      </c>
      <c r="D288" s="1">
        <v>0.61517687270986809</v>
      </c>
      <c r="E288" s="2">
        <v>4</v>
      </c>
      <c r="F288" s="3">
        <v>3.3466613338886518E-11</v>
      </c>
      <c r="G288" s="1">
        <v>1.7969571697837208</v>
      </c>
      <c r="H288" s="1">
        <v>0.99633254951442562</v>
      </c>
      <c r="I288" s="1">
        <v>0.3075</v>
      </c>
      <c r="J288" s="1">
        <v>39.142462357537454</v>
      </c>
      <c r="K288" s="1">
        <v>0.27235186203298467</v>
      </c>
      <c r="L288" s="2" t="s">
        <v>283</v>
      </c>
      <c r="M288" s="1" t="s">
        <v>33</v>
      </c>
      <c r="N288" s="1">
        <v>1.9004977053330878</v>
      </c>
      <c r="O288" s="4"/>
      <c r="P288" s="3">
        <v>-999</v>
      </c>
      <c r="Q288" s="5" t="s">
        <v>90</v>
      </c>
      <c r="R288" s="1" t="s">
        <v>91</v>
      </c>
      <c r="S288" s="1"/>
    </row>
    <row r="289" spans="1:19" x14ac:dyDescent="0.25">
      <c r="A289" s="2">
        <v>285</v>
      </c>
      <c r="B289" s="1" t="s">
        <v>351</v>
      </c>
      <c r="C289" s="1">
        <v>4.688133821452653E-2</v>
      </c>
      <c r="D289" s="1">
        <v>0.61517687270986809</v>
      </c>
      <c r="E289" s="2">
        <v>4</v>
      </c>
      <c r="F289" s="3">
        <v>1.3325350748539668E-11</v>
      </c>
      <c r="G289" s="1">
        <v>1.8941146331335712</v>
      </c>
      <c r="H289" s="1">
        <v>0.99994362425546923</v>
      </c>
      <c r="I289" s="1">
        <v>0.3075</v>
      </c>
      <c r="J289" s="1">
        <v>37.357363522406729</v>
      </c>
      <c r="K289" s="1">
        <v>0.11337396732636722</v>
      </c>
      <c r="L289" s="2" t="s">
        <v>283</v>
      </c>
      <c r="M289" s="1" t="s">
        <v>33</v>
      </c>
      <c r="N289" s="1">
        <v>1.9004977053330878</v>
      </c>
      <c r="O289" s="4"/>
      <c r="P289" s="3">
        <v>1.1751577462720741E-11</v>
      </c>
      <c r="Q289" s="5" t="s">
        <v>45</v>
      </c>
      <c r="R289" s="1" t="s">
        <v>46</v>
      </c>
      <c r="S289" s="1"/>
    </row>
    <row r="290" spans="1:19" x14ac:dyDescent="0.25">
      <c r="A290" s="2">
        <v>286</v>
      </c>
      <c r="B290" s="1" t="s">
        <v>352</v>
      </c>
      <c r="C290" s="1">
        <v>4.688133821452653E-2</v>
      </c>
      <c r="D290" s="1">
        <v>0.61517687270986809</v>
      </c>
      <c r="E290" s="2">
        <v>4</v>
      </c>
      <c r="F290" s="3">
        <v>3.3679246605160817E-11</v>
      </c>
      <c r="G290" s="1">
        <v>1.9012789091262503</v>
      </c>
      <c r="H290" s="1">
        <v>0.99997845707402555</v>
      </c>
      <c r="I290" s="1">
        <v>0.3075</v>
      </c>
      <c r="J290" s="1">
        <v>35.694791535840288</v>
      </c>
      <c r="K290" s="1">
        <v>0.11364531831900139</v>
      </c>
      <c r="L290" s="2" t="s">
        <v>283</v>
      </c>
      <c r="M290" s="1" t="s">
        <v>33</v>
      </c>
      <c r="N290" s="1">
        <v>1.9004977053330878</v>
      </c>
      <c r="O290" s="4"/>
      <c r="P290" s="3">
        <v>3.4176942757932526E-11</v>
      </c>
      <c r="Q290" s="5" t="s">
        <v>45</v>
      </c>
      <c r="R290" s="1" t="s">
        <v>46</v>
      </c>
      <c r="S290" s="1"/>
    </row>
    <row r="291" spans="1:19" x14ac:dyDescent="0.25">
      <c r="A291" s="2">
        <v>287</v>
      </c>
      <c r="B291" s="1" t="s">
        <v>353</v>
      </c>
      <c r="C291" s="1">
        <v>4.688133821452653E-2</v>
      </c>
      <c r="D291" s="1">
        <v>0.61517687270986809</v>
      </c>
      <c r="E291" s="2">
        <v>4</v>
      </c>
      <c r="F291" s="3">
        <v>1.8419845375460575E-10</v>
      </c>
      <c r="G291" s="1">
        <v>1.8720857310187855</v>
      </c>
      <c r="H291" s="1">
        <v>0.99993613540245652</v>
      </c>
      <c r="I291" s="1">
        <v>0.3075</v>
      </c>
      <c r="J291" s="1">
        <v>33.865911365313245</v>
      </c>
      <c r="K291" s="1">
        <v>0.12744665982214856</v>
      </c>
      <c r="L291" s="2" t="s">
        <v>283</v>
      </c>
      <c r="M291" s="1" t="s">
        <v>33</v>
      </c>
      <c r="N291" s="1">
        <v>1.9004977053330878</v>
      </c>
      <c r="O291" s="4"/>
      <c r="P291" s="3">
        <v>1.1059823005917091E-10</v>
      </c>
      <c r="Q291" s="5" t="s">
        <v>45</v>
      </c>
      <c r="R291" s="1" t="s">
        <v>46</v>
      </c>
      <c r="S291" s="1"/>
    </row>
    <row r="292" spans="1:19" x14ac:dyDescent="0.25">
      <c r="A292" s="2">
        <v>288</v>
      </c>
      <c r="B292" s="1" t="s">
        <v>354</v>
      </c>
      <c r="C292" s="1">
        <v>4.688133821452653E-2</v>
      </c>
      <c r="D292" s="1">
        <v>0.61517687270986809</v>
      </c>
      <c r="E292" s="2">
        <v>4</v>
      </c>
      <c r="F292" s="3">
        <v>1.7697887331450222E-10</v>
      </c>
      <c r="G292" s="1">
        <v>1.880603558537806</v>
      </c>
      <c r="H292" s="1">
        <v>0.99994941864940878</v>
      </c>
      <c r="I292" s="1">
        <v>0.3075</v>
      </c>
      <c r="J292" s="1">
        <v>33.68580463076794</v>
      </c>
      <c r="K292" s="1">
        <v>0.18604103396631372</v>
      </c>
      <c r="L292" s="2" t="s">
        <v>283</v>
      </c>
      <c r="M292" s="1" t="s">
        <v>33</v>
      </c>
      <c r="N292" s="1">
        <v>1.9004977053330878</v>
      </c>
      <c r="O292" s="4"/>
      <c r="P292" s="3">
        <v>1.2415781601375071E-10</v>
      </c>
      <c r="Q292" s="5" t="s">
        <v>45</v>
      </c>
      <c r="R292" s="1" t="s">
        <v>46</v>
      </c>
      <c r="S292" s="1"/>
    </row>
    <row r="293" spans="1:19" x14ac:dyDescent="0.25">
      <c r="A293" s="2">
        <v>289</v>
      </c>
      <c r="B293" s="1" t="s">
        <v>355</v>
      </c>
      <c r="C293" s="1">
        <v>3.9084089579240214E-2</v>
      </c>
      <c r="D293" s="1">
        <v>0.4965923214503361</v>
      </c>
      <c r="E293" s="2">
        <v>4</v>
      </c>
      <c r="F293" s="3">
        <v>1.3712738052007918E-5</v>
      </c>
      <c r="G293" s="1">
        <v>1.8936046568164113</v>
      </c>
      <c r="H293" s="1">
        <v>0.99997537466126485</v>
      </c>
      <c r="I293" s="1">
        <v>0.2485</v>
      </c>
      <c r="J293" s="1">
        <v>15.356532019722671</v>
      </c>
      <c r="K293" s="1">
        <v>0.13992617352441913</v>
      </c>
      <c r="L293" s="2" t="s">
        <v>356</v>
      </c>
      <c r="M293" s="1" t="s">
        <v>33</v>
      </c>
      <c r="N293" s="1">
        <v>1.8881443435702154</v>
      </c>
      <c r="O293" s="4"/>
      <c r="P293" s="3">
        <v>1.4334519190988833E-5</v>
      </c>
      <c r="Q293" s="5" t="s">
        <v>34</v>
      </c>
      <c r="R293" s="1" t="s">
        <v>35</v>
      </c>
      <c r="S293" s="1"/>
    </row>
    <row r="294" spans="1:19" x14ac:dyDescent="0.25">
      <c r="A294" s="2">
        <v>290</v>
      </c>
      <c r="B294" s="1" t="s">
        <v>357</v>
      </c>
      <c r="C294" s="1">
        <v>3.9084089579240214E-2</v>
      </c>
      <c r="D294" s="1">
        <v>0.4965923214503361</v>
      </c>
      <c r="E294" s="2">
        <v>4</v>
      </c>
      <c r="F294" s="3">
        <v>1.3082610970133517E-5</v>
      </c>
      <c r="G294" s="1">
        <v>1.8996352087514952</v>
      </c>
      <c r="H294" s="1">
        <v>0.9999892411351512</v>
      </c>
      <c r="I294" s="1">
        <v>0.2485</v>
      </c>
      <c r="J294" s="1">
        <v>15.353747211054596</v>
      </c>
      <c r="K294" s="1">
        <v>0.17083421041304522</v>
      </c>
      <c r="L294" s="2" t="s">
        <v>356</v>
      </c>
      <c r="M294" s="1" t="s">
        <v>33</v>
      </c>
      <c r="N294" s="1">
        <v>1.8881443435702154</v>
      </c>
      <c r="O294" s="4"/>
      <c r="P294" s="3">
        <v>1.4359913888523935E-5</v>
      </c>
      <c r="Q294" s="5" t="s">
        <v>34</v>
      </c>
      <c r="R294" s="1" t="s">
        <v>35</v>
      </c>
      <c r="S294" s="1"/>
    </row>
    <row r="295" spans="1:19" x14ac:dyDescent="0.25">
      <c r="A295" s="2">
        <v>291</v>
      </c>
      <c r="B295" s="1" t="s">
        <v>358</v>
      </c>
      <c r="C295" s="1">
        <v>3.9084089579240214E-2</v>
      </c>
      <c r="D295" s="1">
        <v>0.4965923214503361</v>
      </c>
      <c r="E295" s="2">
        <v>4</v>
      </c>
      <c r="F295" s="3">
        <v>9.681459281881201E-6</v>
      </c>
      <c r="G295" s="1">
        <v>1.9205637854047106</v>
      </c>
      <c r="H295" s="1">
        <v>0.99996616147153405</v>
      </c>
      <c r="I295" s="1">
        <v>0.2485</v>
      </c>
      <c r="J295" s="1">
        <v>15.557298955081061</v>
      </c>
      <c r="K295" s="1">
        <v>0.17493210538436166</v>
      </c>
      <c r="L295" s="2" t="s">
        <v>356</v>
      </c>
      <c r="M295" s="1" t="s">
        <v>33</v>
      </c>
      <c r="N295" s="1">
        <v>1.8881443435702154</v>
      </c>
      <c r="O295" s="4"/>
      <c r="P295" s="3">
        <v>1.2617240777688309E-5</v>
      </c>
      <c r="Q295" s="5" t="s">
        <v>34</v>
      </c>
      <c r="R295" s="1" t="s">
        <v>35</v>
      </c>
      <c r="S295" s="1"/>
    </row>
    <row r="296" spans="1:19" x14ac:dyDescent="0.25">
      <c r="A296" s="2">
        <v>292</v>
      </c>
      <c r="B296" s="1" t="s">
        <v>359</v>
      </c>
      <c r="C296" s="1">
        <v>3.9084089579240214E-2</v>
      </c>
      <c r="D296" s="1">
        <v>0.4965923214503361</v>
      </c>
      <c r="E296" s="2">
        <v>4</v>
      </c>
      <c r="F296" s="3">
        <v>1.3002786276568501E-5</v>
      </c>
      <c r="G296" s="1">
        <v>1.8894165380654044</v>
      </c>
      <c r="H296" s="1">
        <v>0.99995162035362806</v>
      </c>
      <c r="I296" s="1">
        <v>0.2485</v>
      </c>
      <c r="J296" s="1">
        <v>15.493523727319714</v>
      </c>
      <c r="K296" s="1">
        <v>0.18187607836151146</v>
      </c>
      <c r="L296" s="2" t="s">
        <v>356</v>
      </c>
      <c r="M296" s="1" t="s">
        <v>33</v>
      </c>
      <c r="N296" s="1">
        <v>1.8881443435702154</v>
      </c>
      <c r="O296" s="4"/>
      <c r="P296" s="3">
        <v>1.3139190160065877E-5</v>
      </c>
      <c r="Q296" s="5" t="s">
        <v>34</v>
      </c>
      <c r="R296" s="1" t="s">
        <v>35</v>
      </c>
      <c r="S296" s="1"/>
    </row>
    <row r="297" spans="1:19" x14ac:dyDescent="0.25">
      <c r="A297" s="2">
        <v>293</v>
      </c>
      <c r="B297" s="1" t="s">
        <v>360</v>
      </c>
      <c r="C297" s="1">
        <v>3.9084089579240214E-2</v>
      </c>
      <c r="D297" s="1">
        <v>0.4965923214503361</v>
      </c>
      <c r="E297" s="2">
        <v>4</v>
      </c>
      <c r="F297" s="3">
        <v>1.4819205559760362E-5</v>
      </c>
      <c r="G297" s="1">
        <v>1.8872978972288792</v>
      </c>
      <c r="H297" s="1">
        <v>0.99996947895179</v>
      </c>
      <c r="I297" s="1">
        <v>0.2485</v>
      </c>
      <c r="J297" s="1">
        <v>15.31501771591928</v>
      </c>
      <c r="K297" s="1">
        <v>0.19658946119929044</v>
      </c>
      <c r="L297" s="2" t="s">
        <v>356</v>
      </c>
      <c r="M297" s="1" t="s">
        <v>33</v>
      </c>
      <c r="N297" s="1">
        <v>1.8881443435702154</v>
      </c>
      <c r="O297" s="4"/>
      <c r="P297" s="3">
        <v>1.4717787874943209E-5</v>
      </c>
      <c r="Q297" s="5" t="s">
        <v>34</v>
      </c>
      <c r="R297" s="1" t="s">
        <v>35</v>
      </c>
      <c r="S297" s="1"/>
    </row>
    <row r="298" spans="1:19" x14ac:dyDescent="0.25">
      <c r="A298" s="2">
        <v>294</v>
      </c>
      <c r="B298" s="1" t="s">
        <v>361</v>
      </c>
      <c r="C298" s="1">
        <v>3.9084089579240214E-2</v>
      </c>
      <c r="D298" s="1">
        <v>0.4965923214503361</v>
      </c>
      <c r="E298" s="2">
        <v>4</v>
      </c>
      <c r="F298" s="3">
        <v>1.6040948613995873E-5</v>
      </c>
      <c r="G298" s="1">
        <v>1.8844796365021628</v>
      </c>
      <c r="H298" s="1">
        <v>0.99998472991928611</v>
      </c>
      <c r="I298" s="1">
        <v>0.2485</v>
      </c>
      <c r="J298" s="1">
        <v>15.226113902549278</v>
      </c>
      <c r="K298" s="1">
        <v>0.13386954660470424</v>
      </c>
      <c r="L298" s="2" t="s">
        <v>356</v>
      </c>
      <c r="M298" s="1" t="s">
        <v>33</v>
      </c>
      <c r="N298" s="1">
        <v>1.8881443435702154</v>
      </c>
      <c r="O298" s="4"/>
      <c r="P298" s="3">
        <v>1.5573388592676488E-5</v>
      </c>
      <c r="Q298" s="5" t="s">
        <v>34</v>
      </c>
      <c r="R298" s="1" t="s">
        <v>35</v>
      </c>
      <c r="S298" s="1"/>
    </row>
    <row r="299" spans="1:19" x14ac:dyDescent="0.25">
      <c r="A299" s="2">
        <v>295</v>
      </c>
      <c r="B299" s="1" t="s">
        <v>362</v>
      </c>
      <c r="C299" s="1">
        <v>3.9084089579240214E-2</v>
      </c>
      <c r="D299" s="1">
        <v>0.4965923214503361</v>
      </c>
      <c r="E299" s="2">
        <v>4</v>
      </c>
      <c r="F299" s="3">
        <v>1.0638565719669198E-5</v>
      </c>
      <c r="G299" s="1">
        <v>1.906253174146328</v>
      </c>
      <c r="H299" s="1">
        <v>0.99999949020380285</v>
      </c>
      <c r="I299" s="1">
        <v>0.2485</v>
      </c>
      <c r="J299" s="1">
        <v>15.59152784502491</v>
      </c>
      <c r="K299" s="1">
        <v>0.11198399747706766</v>
      </c>
      <c r="L299" s="2" t="s">
        <v>356</v>
      </c>
      <c r="M299" s="1" t="s">
        <v>33</v>
      </c>
      <c r="N299" s="1">
        <v>1.8881443435702154</v>
      </c>
      <c r="O299" s="4"/>
      <c r="P299" s="3">
        <v>1.234570833635805E-5</v>
      </c>
      <c r="Q299" s="5" t="s">
        <v>34</v>
      </c>
      <c r="R299" s="1" t="s">
        <v>35</v>
      </c>
      <c r="S299" s="1"/>
    </row>
    <row r="300" spans="1:19" x14ac:dyDescent="0.25">
      <c r="A300" s="2">
        <v>296</v>
      </c>
      <c r="B300" s="1" t="s">
        <v>363</v>
      </c>
      <c r="C300" s="1">
        <v>3.9084089579240214E-2</v>
      </c>
      <c r="D300" s="1">
        <v>0.4965923214503361</v>
      </c>
      <c r="E300" s="2">
        <v>4</v>
      </c>
      <c r="F300" s="3">
        <v>1.0933462186708878E-5</v>
      </c>
      <c r="G300" s="1">
        <v>1.903352188631835</v>
      </c>
      <c r="H300" s="1">
        <v>0.99998708837310302</v>
      </c>
      <c r="I300" s="1">
        <v>0.2485</v>
      </c>
      <c r="J300" s="1">
        <v>15.585939621580545</v>
      </c>
      <c r="K300" s="1">
        <v>0.11398335274198117</v>
      </c>
      <c r="L300" s="2" t="s">
        <v>356</v>
      </c>
      <c r="M300" s="1" t="s">
        <v>33</v>
      </c>
      <c r="N300" s="1">
        <v>1.8881443435702154</v>
      </c>
      <c r="O300" s="4"/>
      <c r="P300" s="3">
        <v>1.2389636335261701E-5</v>
      </c>
      <c r="Q300" s="5" t="s">
        <v>34</v>
      </c>
      <c r="R300" s="1" t="s">
        <v>35</v>
      </c>
      <c r="S300" s="1"/>
    </row>
    <row r="301" spans="1:19" x14ac:dyDescent="0.25">
      <c r="A301" s="2">
        <v>297</v>
      </c>
      <c r="B301" s="1" t="s">
        <v>364</v>
      </c>
      <c r="C301" s="1">
        <v>3.9084089579240214E-2</v>
      </c>
      <c r="D301" s="1">
        <v>0.4965923214503361</v>
      </c>
      <c r="E301" s="2">
        <v>4</v>
      </c>
      <c r="F301" s="3">
        <v>2.0504680914855918E-5</v>
      </c>
      <c r="G301" s="1">
        <v>1.8768518222282657</v>
      </c>
      <c r="H301" s="1">
        <v>0.99997895642273438</v>
      </c>
      <c r="I301" s="1">
        <v>0.2485</v>
      </c>
      <c r="J301" s="1">
        <v>14.934255866338138</v>
      </c>
      <c r="K301" s="1">
        <v>0.13761726100015642</v>
      </c>
      <c r="L301" s="2" t="s">
        <v>356</v>
      </c>
      <c r="M301" s="1" t="s">
        <v>33</v>
      </c>
      <c r="N301" s="1">
        <v>1.8881443435702154</v>
      </c>
      <c r="O301" s="4"/>
      <c r="P301" s="3">
        <v>1.8747622905686083E-5</v>
      </c>
      <c r="Q301" s="5" t="s">
        <v>34</v>
      </c>
      <c r="R301" s="1" t="s">
        <v>35</v>
      </c>
      <c r="S301" s="1"/>
    </row>
    <row r="302" spans="1:19" x14ac:dyDescent="0.25">
      <c r="A302" s="2">
        <v>298</v>
      </c>
      <c r="B302" s="1" t="s">
        <v>365</v>
      </c>
      <c r="C302" s="1">
        <v>3.9084089579240214E-2</v>
      </c>
      <c r="D302" s="1">
        <v>0.4965923214503361</v>
      </c>
      <c r="E302" s="2">
        <v>4</v>
      </c>
      <c r="F302" s="3">
        <v>1.6605338303236723E-5</v>
      </c>
      <c r="G302" s="1">
        <v>1.9045294352319257</v>
      </c>
      <c r="H302" s="1">
        <v>0.99992260461537585</v>
      </c>
      <c r="I302" s="1">
        <v>0.2485</v>
      </c>
      <c r="J302" s="1">
        <v>14.922310114815549</v>
      </c>
      <c r="K302" s="1">
        <v>0.12109230551789263</v>
      </c>
      <c r="L302" s="2" t="s">
        <v>356</v>
      </c>
      <c r="M302" s="1" t="s">
        <v>33</v>
      </c>
      <c r="N302" s="1">
        <v>1.8881443435702154</v>
      </c>
      <c r="O302" s="4"/>
      <c r="P302" s="3">
        <v>1.88905088785807E-5</v>
      </c>
      <c r="Q302" s="5" t="s">
        <v>34</v>
      </c>
      <c r="R302" s="1" t="s">
        <v>35</v>
      </c>
      <c r="S302" s="1"/>
    </row>
    <row r="303" spans="1:19" x14ac:dyDescent="0.25">
      <c r="A303" s="2">
        <v>299</v>
      </c>
      <c r="B303" s="1" t="s">
        <v>366</v>
      </c>
      <c r="C303" s="1">
        <v>3.9084089579240214E-2</v>
      </c>
      <c r="D303" s="1">
        <v>0.4965923214503361</v>
      </c>
      <c r="E303" s="2">
        <v>4</v>
      </c>
      <c r="F303" s="3">
        <v>1.0915438193698752E-5</v>
      </c>
      <c r="G303" s="1">
        <v>1.8976887728886402</v>
      </c>
      <c r="H303" s="1">
        <v>0.99999090156491732</v>
      </c>
      <c r="I303" s="1">
        <v>0.2485</v>
      </c>
      <c r="J303" s="1">
        <v>15.661013217871385</v>
      </c>
      <c r="K303" s="1">
        <v>0.17142481731936612</v>
      </c>
      <c r="L303" s="2" t="s">
        <v>356</v>
      </c>
      <c r="M303" s="1" t="s">
        <v>33</v>
      </c>
      <c r="N303" s="1">
        <v>1.8881443435702154</v>
      </c>
      <c r="O303" s="4"/>
      <c r="P303" s="3">
        <v>1.1812330901400432E-5</v>
      </c>
      <c r="Q303" s="5" t="s">
        <v>34</v>
      </c>
      <c r="R303" s="1" t="s">
        <v>35</v>
      </c>
      <c r="S303" s="1"/>
    </row>
    <row r="304" spans="1:19" x14ac:dyDescent="0.25">
      <c r="A304" s="2">
        <v>300</v>
      </c>
      <c r="B304" s="1" t="s">
        <v>367</v>
      </c>
      <c r="C304" s="1">
        <v>3.9084089579240214E-2</v>
      </c>
      <c r="D304" s="1">
        <v>0.4965923214503361</v>
      </c>
      <c r="E304" s="2">
        <v>4</v>
      </c>
      <c r="F304" s="3">
        <v>1.3302113346949296E-5</v>
      </c>
      <c r="G304" s="1">
        <v>1.8718252808351501</v>
      </c>
      <c r="H304" s="1">
        <v>0.99985501033060908</v>
      </c>
      <c r="I304" s="1">
        <v>0.2485</v>
      </c>
      <c r="J304" s="1">
        <v>15.688395160047531</v>
      </c>
      <c r="K304" s="1">
        <v>0.17444335204883177</v>
      </c>
      <c r="L304" s="2" t="s">
        <v>356</v>
      </c>
      <c r="M304" s="1" t="s">
        <v>33</v>
      </c>
      <c r="N304" s="1">
        <v>1.8881443435702154</v>
      </c>
      <c r="O304" s="4"/>
      <c r="P304" s="3">
        <v>1.160852991232461E-5</v>
      </c>
      <c r="Q304" s="5" t="s">
        <v>34</v>
      </c>
      <c r="R304" s="1" t="s">
        <v>35</v>
      </c>
      <c r="S304" s="1"/>
    </row>
    <row r="305" spans="1:19" x14ac:dyDescent="0.25">
      <c r="A305" s="2">
        <v>301</v>
      </c>
      <c r="B305" s="1" t="s">
        <v>368</v>
      </c>
      <c r="C305" s="1">
        <v>3.9084089579240214E-2</v>
      </c>
      <c r="D305" s="1">
        <v>0.4965923214503361</v>
      </c>
      <c r="E305" s="2">
        <v>4</v>
      </c>
      <c r="F305" s="3">
        <v>1.79708704496277E-5</v>
      </c>
      <c r="G305" s="1">
        <v>1.8921238384230541</v>
      </c>
      <c r="H305" s="1">
        <v>0.99996390904970123</v>
      </c>
      <c r="I305" s="1">
        <v>0.2485</v>
      </c>
      <c r="J305" s="1">
        <v>14.951304922485038</v>
      </c>
      <c r="K305" s="1">
        <v>0.18360595119787126</v>
      </c>
      <c r="L305" s="2" t="s">
        <v>356</v>
      </c>
      <c r="M305" s="1" t="s">
        <v>33</v>
      </c>
      <c r="N305" s="1">
        <v>1.8881443435702154</v>
      </c>
      <c r="O305" s="4"/>
      <c r="P305" s="3">
        <v>1.8545565046031523E-5</v>
      </c>
      <c r="Q305" s="5" t="s">
        <v>34</v>
      </c>
      <c r="R305" s="1" t="s">
        <v>35</v>
      </c>
      <c r="S305" s="1"/>
    </row>
    <row r="306" spans="1:19" x14ac:dyDescent="0.25">
      <c r="A306" s="2">
        <v>302</v>
      </c>
      <c r="B306" s="1" t="s">
        <v>369</v>
      </c>
      <c r="C306" s="1">
        <v>3.9084089579240214E-2</v>
      </c>
      <c r="D306" s="1">
        <v>0.4965923214503361</v>
      </c>
      <c r="E306" s="2">
        <v>5</v>
      </c>
      <c r="F306" s="3">
        <v>2.5386873283109475E-5</v>
      </c>
      <c r="G306" s="1">
        <v>1.8517500816756463</v>
      </c>
      <c r="H306" s="1">
        <v>0.99975701325959432</v>
      </c>
      <c r="I306" s="1">
        <v>0.2485</v>
      </c>
      <c r="J306" s="1">
        <v>14.91397636109668</v>
      </c>
      <c r="K306" s="1">
        <v>0.17338298815974562</v>
      </c>
      <c r="L306" s="2" t="s">
        <v>356</v>
      </c>
      <c r="M306" s="1" t="s">
        <v>33</v>
      </c>
      <c r="N306" s="1">
        <v>1.8881443435702154</v>
      </c>
      <c r="O306" s="4"/>
      <c r="P306" s="3">
        <v>1.8990835265987811E-5</v>
      </c>
      <c r="Q306" s="5" t="s">
        <v>34</v>
      </c>
      <c r="R306" s="1" t="s">
        <v>35</v>
      </c>
      <c r="S306" s="1"/>
    </row>
    <row r="307" spans="1:19" x14ac:dyDescent="0.25">
      <c r="A307" s="2">
        <v>303</v>
      </c>
      <c r="B307" s="1" t="s">
        <v>370</v>
      </c>
      <c r="C307" s="1">
        <v>3.9084089579240214E-2</v>
      </c>
      <c r="D307" s="1">
        <v>0.4965923214503361</v>
      </c>
      <c r="E307" s="2">
        <v>4</v>
      </c>
      <c r="F307" s="3">
        <v>1.4561310528844431E-5</v>
      </c>
      <c r="G307" s="1">
        <v>1.9042872318573421</v>
      </c>
      <c r="H307" s="1">
        <v>0.99998967357637247</v>
      </c>
      <c r="I307" s="1">
        <v>0.2485</v>
      </c>
      <c r="J307" s="1">
        <v>15.129191648322816</v>
      </c>
      <c r="K307" s="1">
        <v>0.11849513600458048</v>
      </c>
      <c r="L307" s="2" t="s">
        <v>356</v>
      </c>
      <c r="M307" s="1" t="s">
        <v>33</v>
      </c>
      <c r="N307" s="1">
        <v>1.8881443435702154</v>
      </c>
      <c r="O307" s="4"/>
      <c r="P307" s="3">
        <v>1.6562926454838771E-5</v>
      </c>
      <c r="Q307" s="5" t="s">
        <v>34</v>
      </c>
      <c r="R307" s="1" t="s">
        <v>35</v>
      </c>
      <c r="S307" s="1"/>
    </row>
    <row r="308" spans="1:19" x14ac:dyDescent="0.25">
      <c r="A308" s="2">
        <v>304</v>
      </c>
      <c r="B308" s="1" t="s">
        <v>371</v>
      </c>
      <c r="C308" s="1">
        <v>3.9084089579240214E-2</v>
      </c>
      <c r="D308" s="1">
        <v>0.4965923214503361</v>
      </c>
      <c r="E308" s="2">
        <v>4</v>
      </c>
      <c r="F308" s="3">
        <v>1.8201338876428648E-5</v>
      </c>
      <c r="G308" s="1">
        <v>1.8792182127634804</v>
      </c>
      <c r="H308" s="1">
        <v>0.99999642626378782</v>
      </c>
      <c r="I308" s="1">
        <v>0.2485</v>
      </c>
      <c r="J308" s="1">
        <v>15.093310187533465</v>
      </c>
      <c r="K308" s="1">
        <v>0.14340841669577822</v>
      </c>
      <c r="L308" s="2" t="s">
        <v>356</v>
      </c>
      <c r="M308" s="1" t="s">
        <v>33</v>
      </c>
      <c r="N308" s="1">
        <v>1.8881443435702154</v>
      </c>
      <c r="O308" s="4"/>
      <c r="P308" s="3">
        <v>1.6945001802047421E-5</v>
      </c>
      <c r="Q308" s="5" t="s">
        <v>34</v>
      </c>
      <c r="R308" s="1" t="s">
        <v>35</v>
      </c>
      <c r="S308" s="1"/>
    </row>
    <row r="309" spans="1:19" x14ac:dyDescent="0.25">
      <c r="A309" s="2">
        <v>305</v>
      </c>
      <c r="B309" s="1" t="s">
        <v>372</v>
      </c>
      <c r="C309" s="1">
        <v>3.9084089579240214E-2</v>
      </c>
      <c r="D309" s="1">
        <v>0.4965923214503361</v>
      </c>
      <c r="E309" s="2">
        <v>4</v>
      </c>
      <c r="F309" s="3">
        <v>1.2359525532692272E-5</v>
      </c>
      <c r="G309" s="1">
        <v>1.891036485993423</v>
      </c>
      <c r="H309" s="1">
        <v>0.99999044711678031</v>
      </c>
      <c r="I309" s="1">
        <v>0.2485</v>
      </c>
      <c r="J309" s="1">
        <v>15.552316662404298</v>
      </c>
      <c r="K309" s="1">
        <v>0.15392751514842129</v>
      </c>
      <c r="L309" s="2" t="s">
        <v>356</v>
      </c>
      <c r="M309" s="1" t="s">
        <v>33</v>
      </c>
      <c r="N309" s="1">
        <v>1.8881443435702154</v>
      </c>
      <c r="O309" s="4"/>
      <c r="P309" s="3">
        <v>1.2657259350385004E-5</v>
      </c>
      <c r="Q309" s="5" t="s">
        <v>34</v>
      </c>
      <c r="R309" s="1" t="s">
        <v>35</v>
      </c>
      <c r="S309" s="1"/>
    </row>
    <row r="310" spans="1:19" x14ac:dyDescent="0.25">
      <c r="A310" s="2">
        <v>306</v>
      </c>
      <c r="B310" s="1" t="s">
        <v>373</v>
      </c>
      <c r="C310" s="1">
        <v>3.9084089579240214E-2</v>
      </c>
      <c r="D310" s="1">
        <v>0.4965923214503361</v>
      </c>
      <c r="E310" s="2">
        <v>4</v>
      </c>
      <c r="F310" s="3">
        <v>1.3206229841454078E-5</v>
      </c>
      <c r="G310" s="1">
        <v>1.8822244037240954</v>
      </c>
      <c r="H310" s="1">
        <v>0.9999783735966451</v>
      </c>
      <c r="I310" s="1">
        <v>0.2485</v>
      </c>
      <c r="J310" s="1">
        <v>15.562404906715583</v>
      </c>
      <c r="K310" s="1">
        <v>0.16346819758678729</v>
      </c>
      <c r="L310" s="2" t="s">
        <v>356</v>
      </c>
      <c r="M310" s="1" t="s">
        <v>33</v>
      </c>
      <c r="N310" s="1">
        <v>1.8881443435702154</v>
      </c>
      <c r="O310" s="4"/>
      <c r="P310" s="3">
        <v>1.2576360229605734E-5</v>
      </c>
      <c r="Q310" s="5" t="s">
        <v>34</v>
      </c>
      <c r="R310" s="1" t="s">
        <v>35</v>
      </c>
      <c r="S310" s="1"/>
    </row>
    <row r="311" spans="1:19" x14ac:dyDescent="0.25">
      <c r="A311" s="2">
        <v>307</v>
      </c>
      <c r="B311" s="1" t="s">
        <v>374</v>
      </c>
      <c r="C311" s="1">
        <v>3.9084089579240214E-2</v>
      </c>
      <c r="D311" s="1">
        <v>0.4965923214503361</v>
      </c>
      <c r="E311" s="2">
        <v>4</v>
      </c>
      <c r="F311" s="3">
        <v>1.3836757490253649E-5</v>
      </c>
      <c r="G311" s="1">
        <v>1.9013447582957712</v>
      </c>
      <c r="H311" s="1">
        <v>0.99997548000928815</v>
      </c>
      <c r="I311" s="1">
        <v>0.2485</v>
      </c>
      <c r="J311" s="1">
        <v>15.245032515393842</v>
      </c>
      <c r="K311" s="1">
        <v>0.18209946342985317</v>
      </c>
      <c r="L311" s="2" t="s">
        <v>356</v>
      </c>
      <c r="M311" s="1" t="s">
        <v>33</v>
      </c>
      <c r="N311" s="1">
        <v>1.8881443435702154</v>
      </c>
      <c r="O311" s="4"/>
      <c r="P311" s="3">
        <v>1.5387246724675131E-5</v>
      </c>
      <c r="Q311" s="5" t="s">
        <v>34</v>
      </c>
      <c r="R311" s="1" t="s">
        <v>35</v>
      </c>
      <c r="S311" s="1"/>
    </row>
    <row r="312" spans="1:19" x14ac:dyDescent="0.25">
      <c r="A312" s="2">
        <v>308</v>
      </c>
      <c r="B312" s="1" t="s">
        <v>375</v>
      </c>
      <c r="C312" s="1">
        <v>3.9084089579240214E-2</v>
      </c>
      <c r="D312" s="1">
        <v>0.4965923214503361</v>
      </c>
      <c r="E312" s="2">
        <v>4</v>
      </c>
      <c r="F312" s="3">
        <v>1.749709647738878E-5</v>
      </c>
      <c r="G312" s="1">
        <v>1.8895139532818066</v>
      </c>
      <c r="H312" s="1">
        <v>0.99997510536784273</v>
      </c>
      <c r="I312" s="1">
        <v>0.2485</v>
      </c>
      <c r="J312" s="1">
        <v>15.025724095035677</v>
      </c>
      <c r="K312" s="1">
        <v>0.21255703063472081</v>
      </c>
      <c r="L312" s="2" t="s">
        <v>356</v>
      </c>
      <c r="M312" s="1" t="s">
        <v>33</v>
      </c>
      <c r="N312" s="1">
        <v>1.8881443435702154</v>
      </c>
      <c r="O312" s="4"/>
      <c r="P312" s="3">
        <v>1.7688775065039459E-5</v>
      </c>
      <c r="Q312" s="5" t="s">
        <v>34</v>
      </c>
      <c r="R312" s="1" t="s">
        <v>35</v>
      </c>
      <c r="S312" s="1"/>
    </row>
    <row r="313" spans="1:19" x14ac:dyDescent="0.25">
      <c r="A313" s="2">
        <v>309</v>
      </c>
      <c r="B313" s="1" t="s">
        <v>376</v>
      </c>
      <c r="C313" s="1">
        <v>3.9084089579240214E-2</v>
      </c>
      <c r="D313" s="1">
        <v>0.4965923214503361</v>
      </c>
      <c r="E313" s="2">
        <v>4</v>
      </c>
      <c r="F313" s="3">
        <v>1.4370974751869337E-5</v>
      </c>
      <c r="G313" s="1">
        <v>1.8882434955195744</v>
      </c>
      <c r="H313" s="1">
        <v>0.999965653333032</v>
      </c>
      <c r="I313" s="1">
        <v>0.2485</v>
      </c>
      <c r="J313" s="1">
        <v>15.351267514156019</v>
      </c>
      <c r="K313" s="1">
        <v>0.20315302678979666</v>
      </c>
      <c r="L313" s="2" t="s">
        <v>356</v>
      </c>
      <c r="M313" s="1" t="s">
        <v>33</v>
      </c>
      <c r="N313" s="1">
        <v>1.8881443435702154</v>
      </c>
      <c r="O313" s="4"/>
      <c r="P313" s="3">
        <v>1.4382564131434865E-5</v>
      </c>
      <c r="Q313" s="5" t="s">
        <v>34</v>
      </c>
      <c r="R313" s="1" t="s">
        <v>35</v>
      </c>
      <c r="S313" s="1"/>
    </row>
    <row r="314" spans="1:19" x14ac:dyDescent="0.25">
      <c r="A314" s="2">
        <v>310</v>
      </c>
      <c r="B314" s="1" t="s">
        <v>377</v>
      </c>
      <c r="C314" s="1">
        <v>3.9084089579240214E-2</v>
      </c>
      <c r="D314" s="1">
        <v>0.4965923214503361</v>
      </c>
      <c r="E314" s="2">
        <v>4</v>
      </c>
      <c r="F314" s="3">
        <v>1.5833611344272398E-5</v>
      </c>
      <c r="G314" s="1">
        <v>1.8760843720591944</v>
      </c>
      <c r="H314" s="1">
        <v>0.99996163658158577</v>
      </c>
      <c r="I314" s="1">
        <v>0.2485</v>
      </c>
      <c r="J314" s="1">
        <v>15.354840207905905</v>
      </c>
      <c r="K314" s="1">
        <v>0.19485306759874554</v>
      </c>
      <c r="L314" s="2" t="s">
        <v>356</v>
      </c>
      <c r="M314" s="1" t="s">
        <v>33</v>
      </c>
      <c r="N314" s="1">
        <v>1.8881443435702154</v>
      </c>
      <c r="O314" s="4"/>
      <c r="P314" s="3">
        <v>1.4349941480370591E-5</v>
      </c>
      <c r="Q314" s="5" t="s">
        <v>34</v>
      </c>
      <c r="R314" s="1" t="s">
        <v>35</v>
      </c>
      <c r="S314" s="1"/>
    </row>
    <row r="315" spans="1:19" x14ac:dyDescent="0.25">
      <c r="A315" s="2">
        <v>311</v>
      </c>
      <c r="B315" s="1" t="s">
        <v>378</v>
      </c>
      <c r="C315" s="1">
        <v>3.9084089579240214E-2</v>
      </c>
      <c r="D315" s="1">
        <v>0.4965923214503361</v>
      </c>
      <c r="E315" s="2">
        <v>4</v>
      </c>
      <c r="F315" s="3">
        <v>1.7539179855843993E-5</v>
      </c>
      <c r="G315" s="1">
        <v>1.8961242746661384</v>
      </c>
      <c r="H315" s="1">
        <v>0.99993561344573645</v>
      </c>
      <c r="I315" s="1">
        <v>0.2485</v>
      </c>
      <c r="J315" s="1">
        <v>14.939953741241375</v>
      </c>
      <c r="K315" s="1">
        <v>0.16620067508968916</v>
      </c>
      <c r="L315" s="2" t="s">
        <v>356</v>
      </c>
      <c r="M315" s="1" t="s">
        <v>33</v>
      </c>
      <c r="N315" s="1">
        <v>1.8881443435702154</v>
      </c>
      <c r="O315" s="4"/>
      <c r="P315" s="3">
        <v>1.867985047023811E-5</v>
      </c>
      <c r="Q315" s="5" t="s">
        <v>34</v>
      </c>
      <c r="R315" s="1" t="s">
        <v>35</v>
      </c>
      <c r="S315" s="1"/>
    </row>
    <row r="316" spans="1:19" x14ac:dyDescent="0.25">
      <c r="A316" s="2">
        <v>312</v>
      </c>
      <c r="B316" s="1" t="s">
        <v>379</v>
      </c>
      <c r="C316" s="1">
        <v>3.9084089579240214E-2</v>
      </c>
      <c r="D316" s="1">
        <v>0.4965923214503361</v>
      </c>
      <c r="E316" s="2">
        <v>5</v>
      </c>
      <c r="F316" s="3">
        <v>2.2199039838767958E-5</v>
      </c>
      <c r="G316" s="1">
        <v>1.8650311567863183</v>
      </c>
      <c r="H316" s="1">
        <v>0.99989814881067351</v>
      </c>
      <c r="I316" s="1">
        <v>0.2485</v>
      </c>
      <c r="J316" s="1">
        <v>14.958257297552633</v>
      </c>
      <c r="K316" s="1">
        <v>0.18532150364639077</v>
      </c>
      <c r="L316" s="2" t="s">
        <v>356</v>
      </c>
      <c r="M316" s="1" t="s">
        <v>33</v>
      </c>
      <c r="N316" s="1">
        <v>1.8881443435702154</v>
      </c>
      <c r="O316" s="4"/>
      <c r="P316" s="3">
        <v>1.8463795006185513E-5</v>
      </c>
      <c r="Q316" s="5" t="s">
        <v>34</v>
      </c>
      <c r="R316" s="1" t="s">
        <v>35</v>
      </c>
      <c r="S316" s="1"/>
    </row>
    <row r="317" spans="1:19" x14ac:dyDescent="0.25">
      <c r="A317" s="2">
        <v>313</v>
      </c>
      <c r="B317" s="1" t="s">
        <v>380</v>
      </c>
      <c r="C317" s="1">
        <v>3.9084089579240214E-2</v>
      </c>
      <c r="D317" s="1">
        <v>0.4965923214503361</v>
      </c>
      <c r="E317" s="2">
        <v>4</v>
      </c>
      <c r="F317" s="3">
        <v>1.3772090029355566E-5</v>
      </c>
      <c r="G317" s="1">
        <v>1.8892986393538116</v>
      </c>
      <c r="H317" s="1">
        <v>0.99999422538043381</v>
      </c>
      <c r="I317" s="1">
        <v>0.2485</v>
      </c>
      <c r="J317" s="1">
        <v>15.404694590818082</v>
      </c>
      <c r="K317" s="1">
        <v>8.8139269621911695E-2</v>
      </c>
      <c r="L317" s="2" t="s">
        <v>356</v>
      </c>
      <c r="M317" s="1" t="s">
        <v>33</v>
      </c>
      <c r="N317" s="1">
        <v>1.8881443435702154</v>
      </c>
      <c r="O317" s="4"/>
      <c r="P317" s="3">
        <v>1.3902361137231725E-5</v>
      </c>
      <c r="Q317" s="5" t="s">
        <v>34</v>
      </c>
      <c r="R317" s="1" t="s">
        <v>35</v>
      </c>
      <c r="S317" s="1"/>
    </row>
    <row r="318" spans="1:19" x14ac:dyDescent="0.25">
      <c r="A318" s="2">
        <v>314</v>
      </c>
      <c r="B318" s="1" t="s">
        <v>381</v>
      </c>
      <c r="C318" s="1">
        <v>3.9084089579240214E-2</v>
      </c>
      <c r="D318" s="1">
        <v>0.4965923214503361</v>
      </c>
      <c r="E318" s="2">
        <v>4</v>
      </c>
      <c r="F318" s="3">
        <v>1.6080730989689029E-5</v>
      </c>
      <c r="G318" s="1">
        <v>1.8677316662772165</v>
      </c>
      <c r="H318" s="1">
        <v>0.9998682171708877</v>
      </c>
      <c r="I318" s="1">
        <v>0.2485</v>
      </c>
      <c r="J318" s="1">
        <v>15.439723580533744</v>
      </c>
      <c r="K318" s="1">
        <v>9.9589705792906991E-2</v>
      </c>
      <c r="L318" s="2" t="s">
        <v>356</v>
      </c>
      <c r="M318" s="1" t="s">
        <v>33</v>
      </c>
      <c r="N318" s="1">
        <v>1.8881443435702154</v>
      </c>
      <c r="O318" s="4"/>
      <c r="P318" s="3">
        <v>1.3596255961140646E-5</v>
      </c>
      <c r="Q318" s="5" t="s">
        <v>34</v>
      </c>
      <c r="R318" s="1" t="s">
        <v>35</v>
      </c>
      <c r="S318" s="1"/>
    </row>
    <row r="319" spans="1:19" x14ac:dyDescent="0.25">
      <c r="A319" s="2">
        <v>315</v>
      </c>
      <c r="B319" s="1" t="s">
        <v>382</v>
      </c>
      <c r="C319" s="1">
        <v>3.9084089579240214E-2</v>
      </c>
      <c r="D319" s="1">
        <v>0.4965923214503361</v>
      </c>
      <c r="E319" s="2">
        <v>4</v>
      </c>
      <c r="F319" s="3">
        <v>1.2281384944286133E-5</v>
      </c>
      <c r="G319" s="1">
        <v>1.8864531817651855</v>
      </c>
      <c r="H319" s="1">
        <v>0.99996108118371407</v>
      </c>
      <c r="I319" s="1">
        <v>0.2485</v>
      </c>
      <c r="J319" s="1">
        <v>15.621770532498338</v>
      </c>
      <c r="K319" s="1">
        <v>0.1635677749664127</v>
      </c>
      <c r="L319" s="2" t="s">
        <v>356</v>
      </c>
      <c r="M319" s="1" t="s">
        <v>33</v>
      </c>
      <c r="N319" s="1">
        <v>1.8881443435702154</v>
      </c>
      <c r="O319" s="4"/>
      <c r="P319" s="3">
        <v>1.2110664319782453E-5</v>
      </c>
      <c r="Q319" s="5" t="s">
        <v>34</v>
      </c>
      <c r="R319" s="1" t="s">
        <v>35</v>
      </c>
      <c r="S319" s="1"/>
    </row>
    <row r="320" spans="1:19" x14ac:dyDescent="0.25">
      <c r="A320" s="2">
        <v>316</v>
      </c>
      <c r="B320" s="1" t="s">
        <v>383</v>
      </c>
      <c r="C320" s="1">
        <v>3.9084089579240214E-2</v>
      </c>
      <c r="D320" s="1">
        <v>0.4965923214503361</v>
      </c>
      <c r="E320" s="2">
        <v>4</v>
      </c>
      <c r="F320" s="3">
        <v>1.3024503366197741E-5</v>
      </c>
      <c r="G320" s="1">
        <v>1.8848963573015138</v>
      </c>
      <c r="H320" s="1">
        <v>0.99999261189070088</v>
      </c>
      <c r="I320" s="1">
        <v>0.2485</v>
      </c>
      <c r="J320" s="1">
        <v>15.549436888515267</v>
      </c>
      <c r="K320" s="1">
        <v>0.15992740814527656</v>
      </c>
      <c r="L320" s="2" t="s">
        <v>356</v>
      </c>
      <c r="M320" s="1" t="s">
        <v>33</v>
      </c>
      <c r="N320" s="1">
        <v>1.8881443435702154</v>
      </c>
      <c r="O320" s="4"/>
      <c r="P320" s="3">
        <v>1.2680448014582534E-5</v>
      </c>
      <c r="Q320" s="5" t="s">
        <v>34</v>
      </c>
      <c r="R320" s="1" t="s">
        <v>35</v>
      </c>
      <c r="S320" s="1"/>
    </row>
    <row r="321" spans="1:19" x14ac:dyDescent="0.25">
      <c r="A321" s="2">
        <v>317</v>
      </c>
      <c r="B321" s="1" t="s">
        <v>384</v>
      </c>
      <c r="C321" s="1">
        <v>3.9084089579240214E-2</v>
      </c>
      <c r="D321" s="1">
        <v>0.4965923214503361</v>
      </c>
      <c r="E321" s="2">
        <v>4</v>
      </c>
      <c r="F321" s="3">
        <v>1.1275428204467718E-5</v>
      </c>
      <c r="G321" s="1">
        <v>1.8895130247878809</v>
      </c>
      <c r="H321" s="1">
        <v>0.99997046763183883</v>
      </c>
      <c r="I321" s="1">
        <v>0.2485</v>
      </c>
      <c r="J321" s="1">
        <v>15.716283983402496</v>
      </c>
      <c r="K321" s="1">
        <v>0.21151665054809346</v>
      </c>
      <c r="L321" s="2" t="s">
        <v>356</v>
      </c>
      <c r="M321" s="1" t="s">
        <v>33</v>
      </c>
      <c r="N321" s="1">
        <v>1.8881443435702154</v>
      </c>
      <c r="O321" s="4"/>
      <c r="P321" s="3">
        <v>1.1404570338182013E-5</v>
      </c>
      <c r="Q321" s="5" t="s">
        <v>34</v>
      </c>
      <c r="R321" s="1" t="s">
        <v>35</v>
      </c>
      <c r="S321" s="1"/>
    </row>
    <row r="322" spans="1:19" x14ac:dyDescent="0.25">
      <c r="A322" s="2">
        <v>318</v>
      </c>
      <c r="B322" s="1" t="s">
        <v>385</v>
      </c>
      <c r="C322" s="1">
        <v>3.9084089579240214E-2</v>
      </c>
      <c r="D322" s="1">
        <v>0.4965923214503361</v>
      </c>
      <c r="E322" s="2">
        <v>4</v>
      </c>
      <c r="F322" s="3">
        <v>1.0359516837040693E-5</v>
      </c>
      <c r="G322" s="1">
        <v>1.8979170358446806</v>
      </c>
      <c r="H322" s="1">
        <v>0.99995027608309062</v>
      </c>
      <c r="I322" s="1">
        <v>0.2485</v>
      </c>
      <c r="J322" s="1">
        <v>15.739652812160658</v>
      </c>
      <c r="K322" s="1">
        <v>0.23120614141437085</v>
      </c>
      <c r="L322" s="2" t="s">
        <v>356</v>
      </c>
      <c r="M322" s="1" t="s">
        <v>33</v>
      </c>
      <c r="N322" s="1">
        <v>1.8881443435702154</v>
      </c>
      <c r="O322" s="4"/>
      <c r="P322" s="3">
        <v>1.1236428922542E-5</v>
      </c>
      <c r="Q322" s="5" t="s">
        <v>34</v>
      </c>
      <c r="R322" s="1" t="s">
        <v>35</v>
      </c>
      <c r="S322" s="1"/>
    </row>
    <row r="323" spans="1:19" x14ac:dyDescent="0.25">
      <c r="A323" s="2">
        <v>319</v>
      </c>
      <c r="B323" s="1" t="s">
        <v>386</v>
      </c>
      <c r="C323" s="1">
        <v>3.9084089579240214E-2</v>
      </c>
      <c r="D323" s="1">
        <v>0.4965923214503361</v>
      </c>
      <c r="E323" s="2">
        <v>4</v>
      </c>
      <c r="F323" s="3">
        <v>1.4409544712193889E-5</v>
      </c>
      <c r="G323" s="1">
        <v>1.8857969993835269</v>
      </c>
      <c r="H323" s="1">
        <v>0.99999789059645527</v>
      </c>
      <c r="I323" s="1">
        <v>0.2485</v>
      </c>
      <c r="J323" s="1">
        <v>15.378417216946366</v>
      </c>
      <c r="K323" s="1">
        <v>0.15328847241629617</v>
      </c>
      <c r="L323" s="2" t="s">
        <v>356</v>
      </c>
      <c r="M323" s="1" t="s">
        <v>33</v>
      </c>
      <c r="N323" s="1">
        <v>1.8881443435702154</v>
      </c>
      <c r="O323" s="4"/>
      <c r="P323" s="3">
        <v>1.4136504826225002E-5</v>
      </c>
      <c r="Q323" s="5" t="s">
        <v>34</v>
      </c>
      <c r="R323" s="1" t="s">
        <v>35</v>
      </c>
      <c r="S323" s="1"/>
    </row>
    <row r="324" spans="1:19" x14ac:dyDescent="0.25">
      <c r="A324" s="2">
        <v>320</v>
      </c>
      <c r="B324" s="1" t="s">
        <v>387</v>
      </c>
      <c r="C324" s="1">
        <v>3.9084089579240214E-2</v>
      </c>
      <c r="D324" s="1">
        <v>0.4965923214503361</v>
      </c>
      <c r="E324" s="2">
        <v>4</v>
      </c>
      <c r="F324" s="3">
        <v>1.3474531418512072E-5</v>
      </c>
      <c r="G324" s="1">
        <v>1.8933239009811635</v>
      </c>
      <c r="H324" s="1">
        <v>0.9999984068065777</v>
      </c>
      <c r="I324" s="1">
        <v>0.2485</v>
      </c>
      <c r="J324" s="1">
        <v>15.387551602260679</v>
      </c>
      <c r="K324" s="1">
        <v>0.15906353930940087</v>
      </c>
      <c r="L324" s="2" t="s">
        <v>356</v>
      </c>
      <c r="M324" s="1" t="s">
        <v>33</v>
      </c>
      <c r="N324" s="1">
        <v>1.8881443435702154</v>
      </c>
      <c r="O324" s="4"/>
      <c r="P324" s="3">
        <v>1.4054669386564014E-5</v>
      </c>
      <c r="Q324" s="5" t="s">
        <v>34</v>
      </c>
      <c r="R324" s="1" t="s">
        <v>35</v>
      </c>
      <c r="S324" s="1"/>
    </row>
    <row r="325" spans="1:19" x14ac:dyDescent="0.25">
      <c r="A325" s="2">
        <v>321</v>
      </c>
      <c r="B325" s="1" t="s">
        <v>388</v>
      </c>
      <c r="C325" s="1">
        <v>3.9084089579240214E-2</v>
      </c>
      <c r="D325" s="1">
        <v>0.4965923214503361</v>
      </c>
      <c r="E325" s="2">
        <v>4</v>
      </c>
      <c r="F325" s="3">
        <v>1.3040989868961144E-5</v>
      </c>
      <c r="G325" s="1">
        <v>1.8968660540342839</v>
      </c>
      <c r="H325" s="1">
        <v>0.99999737045925285</v>
      </c>
      <c r="I325" s="1">
        <v>0.2485</v>
      </c>
      <c r="J325" s="1">
        <v>15.393710187461181</v>
      </c>
      <c r="K325" s="1">
        <v>0.22593710827854532</v>
      </c>
      <c r="L325" s="2" t="s">
        <v>356</v>
      </c>
      <c r="M325" s="1" t="s">
        <v>33</v>
      </c>
      <c r="N325" s="1">
        <v>1.8881443435702154</v>
      </c>
      <c r="O325" s="4"/>
      <c r="P325" s="3">
        <v>1.3999761842991707E-5</v>
      </c>
      <c r="Q325" s="5" t="s">
        <v>34</v>
      </c>
      <c r="R325" s="1" t="s">
        <v>35</v>
      </c>
      <c r="S325" s="1"/>
    </row>
    <row r="326" spans="1:19" x14ac:dyDescent="0.25">
      <c r="A326" s="2">
        <v>322</v>
      </c>
      <c r="B326" s="1" t="s">
        <v>389</v>
      </c>
      <c r="C326" s="1">
        <v>3.9084089579240214E-2</v>
      </c>
      <c r="D326" s="1">
        <v>0.4965923214503361</v>
      </c>
      <c r="E326" s="2">
        <v>4</v>
      </c>
      <c r="F326" s="3">
        <v>1.3658420048312036E-5</v>
      </c>
      <c r="G326" s="1">
        <v>1.8916820802803112</v>
      </c>
      <c r="H326" s="1">
        <v>0.99998832774416979</v>
      </c>
      <c r="I326" s="1">
        <v>0.2485</v>
      </c>
      <c r="J326" s="1">
        <v>15.387229175352344</v>
      </c>
      <c r="K326" s="1">
        <v>0.24041861993896269</v>
      </c>
      <c r="L326" s="2" t="s">
        <v>356</v>
      </c>
      <c r="M326" s="1" t="s">
        <v>33</v>
      </c>
      <c r="N326" s="1">
        <v>1.8881443435702154</v>
      </c>
      <c r="O326" s="4"/>
      <c r="P326" s="3">
        <v>1.4057549944118718E-5</v>
      </c>
      <c r="Q326" s="5" t="s">
        <v>34</v>
      </c>
      <c r="R326" s="1" t="s">
        <v>35</v>
      </c>
      <c r="S326" s="1"/>
    </row>
    <row r="327" spans="1:19" x14ac:dyDescent="0.25">
      <c r="A327" s="2">
        <v>323</v>
      </c>
      <c r="B327" s="1" t="s">
        <v>390</v>
      </c>
      <c r="C327" s="1">
        <v>3.9084089579240214E-2</v>
      </c>
      <c r="D327" s="1">
        <v>0.4965923214503361</v>
      </c>
      <c r="E327" s="2">
        <v>4</v>
      </c>
      <c r="F327" s="3">
        <v>1.6648515056259975E-5</v>
      </c>
      <c r="G327" s="1">
        <v>1.8849077577235793</v>
      </c>
      <c r="H327" s="1">
        <v>0.99999188228513214</v>
      </c>
      <c r="I327" s="1">
        <v>0.2485</v>
      </c>
      <c r="J327" s="1">
        <v>15.162008592211473</v>
      </c>
      <c r="K327" s="1">
        <v>0.12869823641441394</v>
      </c>
      <c r="L327" s="2" t="s">
        <v>356</v>
      </c>
      <c r="M327" s="1" t="s">
        <v>33</v>
      </c>
      <c r="N327" s="1">
        <v>1.8881443435702154</v>
      </c>
      <c r="O327" s="4"/>
      <c r="P327" s="3">
        <v>1.6221030543064371E-5</v>
      </c>
      <c r="Q327" s="5" t="s">
        <v>34</v>
      </c>
      <c r="R327" s="1" t="s">
        <v>35</v>
      </c>
      <c r="S327" s="1"/>
    </row>
    <row r="328" spans="1:19" x14ac:dyDescent="0.25">
      <c r="A328" s="2">
        <v>324</v>
      </c>
      <c r="B328" s="1" t="s">
        <v>391</v>
      </c>
      <c r="C328" s="1">
        <v>3.9084089579240214E-2</v>
      </c>
      <c r="D328" s="1">
        <v>0.4965923214503361</v>
      </c>
      <c r="E328" s="2">
        <v>4</v>
      </c>
      <c r="F328" s="3">
        <v>1.8078925783251846E-5</v>
      </c>
      <c r="G328" s="1">
        <v>1.877051523673422</v>
      </c>
      <c r="H328" s="1">
        <v>0.99996688103364317</v>
      </c>
      <c r="I328" s="1">
        <v>0.2485</v>
      </c>
      <c r="J328" s="1">
        <v>15.131678238392869</v>
      </c>
      <c r="K328" s="1">
        <v>0.12298189078706849</v>
      </c>
      <c r="L328" s="2" t="s">
        <v>356</v>
      </c>
      <c r="M328" s="1" t="s">
        <v>33</v>
      </c>
      <c r="N328" s="1">
        <v>1.8881443435702154</v>
      </c>
      <c r="O328" s="4"/>
      <c r="P328" s="3">
        <v>1.6536770037194455E-5</v>
      </c>
      <c r="Q328" s="5" t="s">
        <v>34</v>
      </c>
      <c r="R328" s="1" t="s">
        <v>35</v>
      </c>
      <c r="S328" s="1"/>
    </row>
    <row r="329" spans="1:19" x14ac:dyDescent="0.25">
      <c r="A329" s="2">
        <v>325</v>
      </c>
      <c r="B329" s="1" t="s">
        <v>392</v>
      </c>
      <c r="C329" s="1">
        <v>3.9084089579240214E-2</v>
      </c>
      <c r="D329" s="1">
        <v>0.4965923214503361</v>
      </c>
      <c r="E329" s="2">
        <v>4</v>
      </c>
      <c r="F329" s="3">
        <v>9.204682564183065E-6</v>
      </c>
      <c r="G329" s="1">
        <v>1.9112071601374185</v>
      </c>
      <c r="H329" s="1">
        <v>0.99998942701354321</v>
      </c>
      <c r="I329" s="1">
        <v>0.2485</v>
      </c>
      <c r="J329" s="1">
        <v>15.752560532266303</v>
      </c>
      <c r="K329" s="1">
        <v>0.13239975288540412</v>
      </c>
      <c r="L329" s="2" t="s">
        <v>356</v>
      </c>
      <c r="M329" s="1" t="s">
        <v>33</v>
      </c>
      <c r="N329" s="1">
        <v>1.8881443435702154</v>
      </c>
      <c r="O329" s="4"/>
      <c r="P329" s="3">
        <v>1.1144621516548968E-5</v>
      </c>
      <c r="Q329" s="5" t="s">
        <v>34</v>
      </c>
      <c r="R329" s="1" t="s">
        <v>35</v>
      </c>
      <c r="S329" s="1"/>
    </row>
    <row r="330" spans="1:19" x14ac:dyDescent="0.25">
      <c r="A330" s="2">
        <v>326</v>
      </c>
      <c r="B330" s="1" t="s">
        <v>393</v>
      </c>
      <c r="C330" s="1">
        <v>3.9084089579240214E-2</v>
      </c>
      <c r="D330" s="1">
        <v>0.4965923214503361</v>
      </c>
      <c r="E330" s="2">
        <v>4</v>
      </c>
      <c r="F330" s="3">
        <v>1.4361940429219201E-5</v>
      </c>
      <c r="G330" s="1">
        <v>1.8556486549276998</v>
      </c>
      <c r="H330" s="1">
        <v>0.99991825104329757</v>
      </c>
      <c r="I330" s="1">
        <v>0.2485</v>
      </c>
      <c r="J330" s="1">
        <v>15.784656754591591</v>
      </c>
      <c r="K330" s="1">
        <v>0.1170029116536829</v>
      </c>
      <c r="L330" s="2" t="s">
        <v>356</v>
      </c>
      <c r="M330" s="1" t="s">
        <v>33</v>
      </c>
      <c r="N330" s="1">
        <v>1.8881443435702154</v>
      </c>
      <c r="O330" s="4"/>
      <c r="P330" s="3">
        <v>1.0919572523720703E-5</v>
      </c>
      <c r="Q330" s="5" t="s">
        <v>34</v>
      </c>
      <c r="R330" s="1" t="s">
        <v>35</v>
      </c>
      <c r="S330" s="1"/>
    </row>
    <row r="331" spans="1:19" x14ac:dyDescent="0.25">
      <c r="A331" s="2">
        <v>327</v>
      </c>
      <c r="B331" s="1" t="s">
        <v>394</v>
      </c>
      <c r="C331" s="1">
        <v>3.9084089579240214E-2</v>
      </c>
      <c r="D331" s="1">
        <v>0.4965923214503361</v>
      </c>
      <c r="E331" s="2">
        <v>4</v>
      </c>
      <c r="F331" s="3">
        <v>4.1957561058125443E-6</v>
      </c>
      <c r="G331" s="1">
        <v>1.8812107539084439</v>
      </c>
      <c r="H331" s="1">
        <v>0.999950651850809</v>
      </c>
      <c r="I331" s="1">
        <v>0.2485</v>
      </c>
      <c r="J331" s="1">
        <v>17.390178018914824</v>
      </c>
      <c r="K331" s="1">
        <v>0.11353411427074492</v>
      </c>
      <c r="L331" s="2" t="s">
        <v>356</v>
      </c>
      <c r="M331" s="1" t="s">
        <v>33</v>
      </c>
      <c r="N331" s="1">
        <v>1.8881443435702154</v>
      </c>
      <c r="O331" s="4"/>
      <c r="P331" s="3">
        <v>3.9357297245695671E-6</v>
      </c>
      <c r="Q331" s="5" t="s">
        <v>34</v>
      </c>
      <c r="R331" s="1" t="s">
        <v>35</v>
      </c>
      <c r="S331" s="1"/>
    </row>
    <row r="332" spans="1:19" x14ac:dyDescent="0.25">
      <c r="A332" s="2">
        <v>328</v>
      </c>
      <c r="B332" s="1" t="s">
        <v>395</v>
      </c>
      <c r="C332" s="1">
        <v>3.9084089579240214E-2</v>
      </c>
      <c r="D332" s="1">
        <v>0.4965923214503361</v>
      </c>
      <c r="E332" s="2">
        <v>4</v>
      </c>
      <c r="F332" s="3">
        <v>3.4612139370143374E-6</v>
      </c>
      <c r="G332" s="1">
        <v>1.9020322658201609</v>
      </c>
      <c r="H332" s="1">
        <v>0.99997874724594327</v>
      </c>
      <c r="I332" s="1">
        <v>0.2485</v>
      </c>
      <c r="J332" s="1">
        <v>17.391787193849353</v>
      </c>
      <c r="K332" s="1">
        <v>0.12018815539883351</v>
      </c>
      <c r="L332" s="2" t="s">
        <v>356</v>
      </c>
      <c r="M332" s="1" t="s">
        <v>33</v>
      </c>
      <c r="N332" s="1">
        <v>1.8881443435702154</v>
      </c>
      <c r="O332" s="4"/>
      <c r="P332" s="3">
        <v>3.9317063858838405E-6</v>
      </c>
      <c r="Q332" s="5" t="s">
        <v>34</v>
      </c>
      <c r="R332" s="1" t="s">
        <v>35</v>
      </c>
      <c r="S332" s="1"/>
    </row>
    <row r="333" spans="1:19" x14ac:dyDescent="0.25">
      <c r="A333" s="2">
        <v>329</v>
      </c>
      <c r="B333" s="1" t="s">
        <v>396</v>
      </c>
      <c r="C333" s="1">
        <v>3.9084089579240214E-2</v>
      </c>
      <c r="D333" s="1">
        <v>0.4965923214503361</v>
      </c>
      <c r="E333" s="2">
        <v>4</v>
      </c>
      <c r="F333" s="3">
        <v>1.1235381456769268E-5</v>
      </c>
      <c r="G333" s="1">
        <v>1.8954485297849217</v>
      </c>
      <c r="H333" s="1">
        <v>0.99996727199590807</v>
      </c>
      <c r="I333" s="1">
        <v>0.2485</v>
      </c>
      <c r="J333" s="1">
        <v>15.644763772016224</v>
      </c>
      <c r="K333" s="1">
        <v>0.16299570168368954</v>
      </c>
      <c r="L333" s="2" t="s">
        <v>356</v>
      </c>
      <c r="M333" s="1" t="s">
        <v>33</v>
      </c>
      <c r="N333" s="1">
        <v>1.8881443435702154</v>
      </c>
      <c r="O333" s="4"/>
      <c r="P333" s="3">
        <v>1.1934961526476242E-5</v>
      </c>
      <c r="Q333" s="5" t="s">
        <v>34</v>
      </c>
      <c r="R333" s="1" t="s">
        <v>35</v>
      </c>
      <c r="S333" s="1"/>
    </row>
    <row r="334" spans="1:19" x14ac:dyDescent="0.25">
      <c r="A334" s="2">
        <v>330</v>
      </c>
      <c r="B334" s="1" t="s">
        <v>397</v>
      </c>
      <c r="C334" s="1">
        <v>3.9084089579240214E-2</v>
      </c>
      <c r="D334" s="1">
        <v>0.4965923214503361</v>
      </c>
      <c r="E334" s="2">
        <v>4</v>
      </c>
      <c r="F334" s="3">
        <v>1.3531223902687924E-5</v>
      </c>
      <c r="G334" s="1">
        <v>1.8722655959098962</v>
      </c>
      <c r="H334" s="1">
        <v>0.99988098978896311</v>
      </c>
      <c r="I334" s="1">
        <v>0.2485</v>
      </c>
      <c r="J334" s="1">
        <v>15.655281877928934</v>
      </c>
      <c r="K334" s="1">
        <v>0.18544530446021695</v>
      </c>
      <c r="L334" s="2" t="s">
        <v>356</v>
      </c>
      <c r="M334" s="1" t="s">
        <v>33</v>
      </c>
      <c r="N334" s="1">
        <v>1.8881443435702154</v>
      </c>
      <c r="O334" s="4"/>
      <c r="P334" s="3">
        <v>1.1855439428213719E-5</v>
      </c>
      <c r="Q334" s="5" t="s">
        <v>34</v>
      </c>
      <c r="R334" s="1" t="s">
        <v>35</v>
      </c>
      <c r="S334" s="1"/>
    </row>
    <row r="335" spans="1:19" x14ac:dyDescent="0.25">
      <c r="A335" s="2">
        <v>331</v>
      </c>
      <c r="B335" s="1" t="s">
        <v>398</v>
      </c>
      <c r="C335" s="1">
        <v>3.9084089579240214E-2</v>
      </c>
      <c r="D335" s="1">
        <v>0.4965923214503361</v>
      </c>
      <c r="E335" s="2">
        <v>4</v>
      </c>
      <c r="F335" s="3">
        <v>8.1274001021404957E-6</v>
      </c>
      <c r="G335" s="1">
        <v>1.902123169067949</v>
      </c>
      <c r="H335" s="1">
        <v>0.99998726843105545</v>
      </c>
      <c r="I335" s="1">
        <v>0.2485</v>
      </c>
      <c r="J335" s="1">
        <v>16.062873046201471</v>
      </c>
      <c r="K335" s="1">
        <v>0.12065876975042945</v>
      </c>
      <c r="L335" s="2" t="s">
        <v>356</v>
      </c>
      <c r="M335" s="1" t="s">
        <v>33</v>
      </c>
      <c r="N335" s="1">
        <v>1.8881443435702154</v>
      </c>
      <c r="O335" s="4"/>
      <c r="P335" s="3">
        <v>9.1497272821692434E-6</v>
      </c>
      <c r="Q335" s="5" t="s">
        <v>34</v>
      </c>
      <c r="R335" s="1" t="s">
        <v>35</v>
      </c>
      <c r="S335" s="1"/>
    </row>
    <row r="336" spans="1:19" x14ac:dyDescent="0.25">
      <c r="A336" s="2">
        <v>332</v>
      </c>
      <c r="B336" s="1" t="s">
        <v>399</v>
      </c>
      <c r="C336" s="1">
        <v>3.9084089579240214E-2</v>
      </c>
      <c r="D336" s="1">
        <v>0.4965923214503361</v>
      </c>
      <c r="E336" s="2">
        <v>4</v>
      </c>
      <c r="F336" s="3">
        <v>7.8647515088066205E-6</v>
      </c>
      <c r="G336" s="1">
        <v>1.904296693995094</v>
      </c>
      <c r="H336" s="1">
        <v>0.99997525980940871</v>
      </c>
      <c r="I336" s="1">
        <v>0.2485</v>
      </c>
      <c r="J336" s="1">
        <v>16.085393696160601</v>
      </c>
      <c r="K336" s="1">
        <v>0.12535412188525155</v>
      </c>
      <c r="L336" s="2" t="s">
        <v>356</v>
      </c>
      <c r="M336" s="1" t="s">
        <v>33</v>
      </c>
      <c r="N336" s="1">
        <v>1.8881443435702154</v>
      </c>
      <c r="O336" s="4"/>
      <c r="P336" s="3">
        <v>9.0196909610287897E-6</v>
      </c>
      <c r="Q336" s="5" t="s">
        <v>34</v>
      </c>
      <c r="R336" s="1" t="s">
        <v>35</v>
      </c>
      <c r="S336" s="1"/>
    </row>
    <row r="337" spans="1:19" x14ac:dyDescent="0.25">
      <c r="A337" s="2">
        <v>333</v>
      </c>
      <c r="B337" s="1" t="s">
        <v>400</v>
      </c>
      <c r="C337" s="1">
        <v>3.9084089579240214E-2</v>
      </c>
      <c r="D337" s="1">
        <v>0.4965923214503361</v>
      </c>
      <c r="E337" s="2">
        <v>4</v>
      </c>
      <c r="F337" s="3">
        <v>9.4330378472589023E-6</v>
      </c>
      <c r="G337" s="1">
        <v>1.8912728555326941</v>
      </c>
      <c r="H337" s="1">
        <v>0.99997412146269238</v>
      </c>
      <c r="I337" s="1">
        <v>0.2485</v>
      </c>
      <c r="J337" s="1">
        <v>15.973289603244854</v>
      </c>
      <c r="K337" s="1">
        <v>0.16830474683806423</v>
      </c>
      <c r="L337" s="2" t="s">
        <v>356</v>
      </c>
      <c r="M337" s="1" t="s">
        <v>33</v>
      </c>
      <c r="N337" s="1">
        <v>1.8881443435702154</v>
      </c>
      <c r="O337" s="4"/>
      <c r="P337" s="3">
        <v>9.6858186301691962E-6</v>
      </c>
      <c r="Q337" s="5" t="s">
        <v>34</v>
      </c>
      <c r="R337" s="1" t="s">
        <v>35</v>
      </c>
      <c r="S337" s="1"/>
    </row>
    <row r="338" spans="1:19" x14ac:dyDescent="0.25">
      <c r="A338" s="2">
        <v>334</v>
      </c>
      <c r="B338" s="1" t="s">
        <v>401</v>
      </c>
      <c r="C338" s="1">
        <v>3.9084089579240214E-2</v>
      </c>
      <c r="D338" s="1">
        <v>0.4965923214503361</v>
      </c>
      <c r="E338" s="2">
        <v>4</v>
      </c>
      <c r="F338" s="3">
        <v>1.0217483455139722E-5</v>
      </c>
      <c r="G338" s="1">
        <v>1.8791515268051402</v>
      </c>
      <c r="H338" s="1">
        <v>0.99998993467090724</v>
      </c>
      <c r="I338" s="1">
        <v>0.2485</v>
      </c>
      <c r="J338" s="1">
        <v>16.009467126757574</v>
      </c>
      <c r="K338" s="1">
        <v>0.16037636154676918</v>
      </c>
      <c r="L338" s="2" t="s">
        <v>356</v>
      </c>
      <c r="M338" s="1" t="s">
        <v>33</v>
      </c>
      <c r="N338" s="1">
        <v>1.8881443435702154</v>
      </c>
      <c r="O338" s="4"/>
      <c r="P338" s="3">
        <v>9.4656417353126339E-6</v>
      </c>
      <c r="Q338" s="5" t="s">
        <v>34</v>
      </c>
      <c r="R338" s="1" t="s">
        <v>35</v>
      </c>
      <c r="S338" s="1"/>
    </row>
    <row r="339" spans="1:19" x14ac:dyDescent="0.25">
      <c r="A339" s="2">
        <v>335</v>
      </c>
      <c r="B339" s="1" t="s">
        <v>402</v>
      </c>
      <c r="C339" s="1">
        <v>3.9084089579240214E-2</v>
      </c>
      <c r="D339" s="1">
        <v>0.4965923214503361</v>
      </c>
      <c r="E339" s="2">
        <v>4</v>
      </c>
      <c r="F339" s="3">
        <v>9.5708616710451491E-6</v>
      </c>
      <c r="G339" s="1">
        <v>1.8763457290302601</v>
      </c>
      <c r="H339" s="1">
        <v>0.99999349221444012</v>
      </c>
      <c r="I339" s="1">
        <v>0.2485</v>
      </c>
      <c r="J339" s="1">
        <v>16.151363330653382</v>
      </c>
      <c r="K339" s="1">
        <v>0.14045377106757626</v>
      </c>
      <c r="L339" s="2" t="s">
        <v>356</v>
      </c>
      <c r="M339" s="1" t="s">
        <v>33</v>
      </c>
      <c r="N339" s="1">
        <v>1.8881443435702154</v>
      </c>
      <c r="O339" s="4"/>
      <c r="P339" s="3">
        <v>8.6493150594088577E-6</v>
      </c>
      <c r="Q339" s="5" t="s">
        <v>34</v>
      </c>
      <c r="R339" s="1" t="s">
        <v>35</v>
      </c>
      <c r="S339" s="1"/>
    </row>
    <row r="340" spans="1:19" x14ac:dyDescent="0.25">
      <c r="A340" s="2">
        <v>336</v>
      </c>
      <c r="B340" s="1" t="s">
        <v>403</v>
      </c>
      <c r="C340" s="1">
        <v>3.9084089579240214E-2</v>
      </c>
      <c r="D340" s="1">
        <v>0.4965923214503361</v>
      </c>
      <c r="E340" s="2">
        <v>4</v>
      </c>
      <c r="F340" s="3">
        <v>9.1299901050046517E-6</v>
      </c>
      <c r="G340" s="1">
        <v>1.8894235656670164</v>
      </c>
      <c r="H340" s="1">
        <v>0.99997805144353169</v>
      </c>
      <c r="I340" s="1">
        <v>0.2485</v>
      </c>
      <c r="J340" s="1">
        <v>16.049169019729124</v>
      </c>
      <c r="K340" s="1">
        <v>0.14674660428144923</v>
      </c>
      <c r="L340" s="2" t="s">
        <v>356</v>
      </c>
      <c r="M340" s="1" t="s">
        <v>33</v>
      </c>
      <c r="N340" s="1">
        <v>1.8881443435702154</v>
      </c>
      <c r="O340" s="4"/>
      <c r="P340" s="3">
        <v>9.2297713683562379E-6</v>
      </c>
      <c r="Q340" s="5" t="s">
        <v>34</v>
      </c>
      <c r="R340" s="1" t="s">
        <v>35</v>
      </c>
      <c r="S340" s="1"/>
    </row>
    <row r="341" spans="1:19" x14ac:dyDescent="0.25">
      <c r="A341" s="2">
        <v>337</v>
      </c>
      <c r="B341" s="1" t="s">
        <v>404</v>
      </c>
      <c r="C341" s="1">
        <v>3.9084089579240214E-2</v>
      </c>
      <c r="D341" s="1">
        <v>0.4965923214503361</v>
      </c>
      <c r="E341" s="2">
        <v>4</v>
      </c>
      <c r="F341" s="3">
        <v>6.4017274747409763E-6</v>
      </c>
      <c r="G341" s="1">
        <v>1.894981284728066</v>
      </c>
      <c r="H341" s="1">
        <v>0.99995976594783642</v>
      </c>
      <c r="I341" s="1">
        <v>0.2485</v>
      </c>
      <c r="J341" s="1">
        <v>16.530791767616414</v>
      </c>
      <c r="K341" s="1">
        <v>0.53806281446553728</v>
      </c>
      <c r="L341" s="2" t="s">
        <v>356</v>
      </c>
      <c r="M341" s="1" t="s">
        <v>33</v>
      </c>
      <c r="N341" s="1">
        <v>1.8881443435702154</v>
      </c>
      <c r="O341" s="4"/>
      <c r="P341" s="3">
        <v>6.795886477998748E-6</v>
      </c>
      <c r="Q341" s="5" t="s">
        <v>34</v>
      </c>
      <c r="R341" s="1" t="s">
        <v>35</v>
      </c>
      <c r="S341" s="1"/>
    </row>
    <row r="342" spans="1:19" x14ac:dyDescent="0.25">
      <c r="A342" s="2">
        <v>338</v>
      </c>
      <c r="B342" s="1" t="s">
        <v>405</v>
      </c>
      <c r="C342" s="1">
        <v>3.9084089579240214E-2</v>
      </c>
      <c r="D342" s="1">
        <v>0.4965923214503361</v>
      </c>
      <c r="E342" s="2">
        <v>4</v>
      </c>
      <c r="F342" s="3">
        <v>9.7208191252462443E-6</v>
      </c>
      <c r="G342" s="1">
        <v>1.8519349690877003</v>
      </c>
      <c r="H342" s="1">
        <v>0.99998779012322869</v>
      </c>
      <c r="I342" s="1">
        <v>0.2485</v>
      </c>
      <c r="J342" s="1">
        <v>16.469356263597625</v>
      </c>
      <c r="K342" s="1">
        <v>0.58219960497288314</v>
      </c>
      <c r="L342" s="2" t="s">
        <v>356</v>
      </c>
      <c r="M342" s="1" t="s">
        <v>33</v>
      </c>
      <c r="N342" s="1">
        <v>1.8881443435702154</v>
      </c>
      <c r="O342" s="4"/>
      <c r="P342" s="3">
        <v>7.0665018455493617E-6</v>
      </c>
      <c r="Q342" s="5" t="s">
        <v>34</v>
      </c>
      <c r="R342" s="1" t="s">
        <v>35</v>
      </c>
      <c r="S342" s="1"/>
    </row>
    <row r="343" spans="1:19" x14ac:dyDescent="0.25">
      <c r="A343" s="2">
        <v>339</v>
      </c>
      <c r="B343" s="1" t="s">
        <v>406</v>
      </c>
      <c r="C343" s="1">
        <v>3.9084089579240214E-2</v>
      </c>
      <c r="D343" s="1">
        <v>0.4965923214503361</v>
      </c>
      <c r="E343" s="2">
        <v>4</v>
      </c>
      <c r="F343" s="3">
        <v>1.0376749197849757E-5</v>
      </c>
      <c r="G343" s="1">
        <v>1.8805101005521503</v>
      </c>
      <c r="H343" s="1">
        <v>0.99998475829701516</v>
      </c>
      <c r="I343" s="1">
        <v>0.2485</v>
      </c>
      <c r="J343" s="1">
        <v>15.966655248584773</v>
      </c>
      <c r="K343" s="1">
        <v>0.13106260275421158</v>
      </c>
      <c r="L343" s="2" t="s">
        <v>356</v>
      </c>
      <c r="M343" s="1" t="s">
        <v>33</v>
      </c>
      <c r="N343" s="1">
        <v>1.8881443435702154</v>
      </c>
      <c r="O343" s="4"/>
      <c r="P343" s="3">
        <v>9.7267476306580774E-6</v>
      </c>
      <c r="Q343" s="5" t="s">
        <v>34</v>
      </c>
      <c r="R343" s="1" t="s">
        <v>35</v>
      </c>
      <c r="S343" s="1"/>
    </row>
    <row r="344" spans="1:19" x14ac:dyDescent="0.25">
      <c r="A344" s="2">
        <v>340</v>
      </c>
      <c r="B344" s="1" t="s">
        <v>407</v>
      </c>
      <c r="C344" s="1">
        <v>3.9084089579240214E-2</v>
      </c>
      <c r="D344" s="1">
        <v>0.4965923214503361</v>
      </c>
      <c r="E344" s="2">
        <v>4</v>
      </c>
      <c r="F344" s="3">
        <v>1.0783027868665365E-5</v>
      </c>
      <c r="G344" s="1">
        <v>1.8831235719617321</v>
      </c>
      <c r="H344" s="1">
        <v>0.99998786456956745</v>
      </c>
      <c r="I344" s="1">
        <v>0.2485</v>
      </c>
      <c r="J344" s="1">
        <v>15.870941495437583</v>
      </c>
      <c r="K344" s="1">
        <v>0.14532284781493346</v>
      </c>
      <c r="L344" s="2" t="s">
        <v>356</v>
      </c>
      <c r="M344" s="1" t="s">
        <v>33</v>
      </c>
      <c r="N344" s="1">
        <v>1.8881443435702154</v>
      </c>
      <c r="O344" s="4"/>
      <c r="P344" s="3">
        <v>1.0336845189276999E-5</v>
      </c>
      <c r="Q344" s="5" t="s">
        <v>34</v>
      </c>
      <c r="R344" s="1" t="s">
        <v>35</v>
      </c>
      <c r="S344" s="1"/>
    </row>
    <row r="345" spans="1:19" x14ac:dyDescent="0.25">
      <c r="A345" s="2">
        <v>341</v>
      </c>
      <c r="B345" s="1" t="s">
        <v>408</v>
      </c>
      <c r="C345" s="1">
        <v>3.9084089579240214E-2</v>
      </c>
      <c r="D345" s="1">
        <v>0.4965923214503361</v>
      </c>
      <c r="E345" s="2">
        <v>4</v>
      </c>
      <c r="F345" s="3">
        <v>8.9801717303222915E-6</v>
      </c>
      <c r="G345" s="1">
        <v>1.8949395519805934</v>
      </c>
      <c r="H345" s="1">
        <v>0.99995154886054538</v>
      </c>
      <c r="I345" s="1">
        <v>0.2485</v>
      </c>
      <c r="J345" s="1">
        <v>16.001858751041944</v>
      </c>
      <c r="K345" s="1">
        <v>0.19736718538232326</v>
      </c>
      <c r="L345" s="2" t="s">
        <v>356</v>
      </c>
      <c r="M345" s="1" t="s">
        <v>33</v>
      </c>
      <c r="N345" s="1">
        <v>1.8881443435702154</v>
      </c>
      <c r="O345" s="4"/>
      <c r="P345" s="3">
        <v>9.5115269395600378E-6</v>
      </c>
      <c r="Q345" s="5" t="s">
        <v>34</v>
      </c>
      <c r="R345" s="1" t="s">
        <v>35</v>
      </c>
      <c r="S345" s="1"/>
    </row>
    <row r="346" spans="1:19" x14ac:dyDescent="0.25">
      <c r="A346" s="2">
        <v>342</v>
      </c>
      <c r="B346" s="1" t="s">
        <v>409</v>
      </c>
      <c r="C346" s="1">
        <v>3.9084089579240214E-2</v>
      </c>
      <c r="D346" s="1">
        <v>0.4965923214503361</v>
      </c>
      <c r="E346" s="2">
        <v>4</v>
      </c>
      <c r="F346" s="3">
        <v>9.0852190876356222E-6</v>
      </c>
      <c r="G346" s="1">
        <v>1.8976393554449948</v>
      </c>
      <c r="H346" s="1">
        <v>0.99997409889874822</v>
      </c>
      <c r="I346" s="1">
        <v>0.2485</v>
      </c>
      <c r="J346" s="1">
        <v>15.948141045596229</v>
      </c>
      <c r="K346" s="1">
        <v>0.16315725146080423</v>
      </c>
      <c r="L346" s="2" t="s">
        <v>356</v>
      </c>
      <c r="M346" s="1" t="s">
        <v>33</v>
      </c>
      <c r="N346" s="1">
        <v>1.8881443435702154</v>
      </c>
      <c r="O346" s="4"/>
      <c r="P346" s="3">
        <v>9.8418834890434099E-6</v>
      </c>
      <c r="Q346" s="5" t="s">
        <v>34</v>
      </c>
      <c r="R346" s="1" t="s">
        <v>35</v>
      </c>
      <c r="S346" s="1"/>
    </row>
    <row r="347" spans="1:19" x14ac:dyDescent="0.25">
      <c r="A347" s="2">
        <v>343</v>
      </c>
      <c r="B347" s="1" t="s">
        <v>410</v>
      </c>
      <c r="C347" s="1">
        <v>3.9084089579240214E-2</v>
      </c>
      <c r="D347" s="1">
        <v>0.4965923214503361</v>
      </c>
      <c r="E347" s="2">
        <v>4</v>
      </c>
      <c r="F347" s="3">
        <v>7.9000823254538785E-6</v>
      </c>
      <c r="G347" s="1">
        <v>1.9016023940991658</v>
      </c>
      <c r="H347" s="1">
        <v>0.99994077940765014</v>
      </c>
      <c r="I347" s="1">
        <v>0.2485</v>
      </c>
      <c r="J347" s="1">
        <v>16.113855547965262</v>
      </c>
      <c r="K347" s="1">
        <v>0.27197158292414386</v>
      </c>
      <c r="L347" s="2" t="s">
        <v>356</v>
      </c>
      <c r="M347" s="1" t="s">
        <v>33</v>
      </c>
      <c r="N347" s="1">
        <v>1.8881443435702154</v>
      </c>
      <c r="O347" s="4"/>
      <c r="P347" s="3">
        <v>8.8579899858747717E-6</v>
      </c>
      <c r="Q347" s="5" t="s">
        <v>34</v>
      </c>
      <c r="R347" s="1" t="s">
        <v>35</v>
      </c>
      <c r="S347" s="1"/>
    </row>
    <row r="348" spans="1:19" x14ac:dyDescent="0.25">
      <c r="A348" s="2">
        <v>344</v>
      </c>
      <c r="B348" s="1" t="s">
        <v>411</v>
      </c>
      <c r="C348" s="1">
        <v>3.9084089579240214E-2</v>
      </c>
      <c r="D348" s="1">
        <v>0.4965923214503361</v>
      </c>
      <c r="E348" s="2">
        <v>4</v>
      </c>
      <c r="F348" s="3">
        <v>9.4591565707184099E-6</v>
      </c>
      <c r="G348" s="1">
        <v>1.8870428781392534</v>
      </c>
      <c r="H348" s="1">
        <v>0.9999885247890774</v>
      </c>
      <c r="I348" s="1">
        <v>0.2485</v>
      </c>
      <c r="J348" s="1">
        <v>16.025257953728886</v>
      </c>
      <c r="K348" s="1">
        <v>0.25947986921190674</v>
      </c>
      <c r="L348" s="2" t="s">
        <v>356</v>
      </c>
      <c r="M348" s="1" t="s">
        <v>33</v>
      </c>
      <c r="N348" s="1">
        <v>1.8881443435702154</v>
      </c>
      <c r="O348" s="4"/>
      <c r="P348" s="3">
        <v>9.3711143835214506E-6</v>
      </c>
      <c r="Q348" s="5" t="s">
        <v>34</v>
      </c>
      <c r="R348" s="1" t="s">
        <v>35</v>
      </c>
      <c r="S348" s="1"/>
    </row>
    <row r="349" spans="1:19" x14ac:dyDescent="0.25">
      <c r="A349" s="2">
        <v>345</v>
      </c>
      <c r="B349" s="1" t="s">
        <v>412</v>
      </c>
      <c r="C349" s="1">
        <v>3.9084089579240214E-2</v>
      </c>
      <c r="D349" s="1">
        <v>0.4965923214503361</v>
      </c>
      <c r="E349" s="2">
        <v>4</v>
      </c>
      <c r="F349" s="3">
        <v>8.1764660891989872E-6</v>
      </c>
      <c r="G349" s="1">
        <v>1.8933201285790215</v>
      </c>
      <c r="H349" s="1">
        <v>0.99998597964315161</v>
      </c>
      <c r="I349" s="1">
        <v>0.2485</v>
      </c>
      <c r="J349" s="1">
        <v>16.170172536651467</v>
      </c>
      <c r="K349" s="1">
        <v>0.18142883879871741</v>
      </c>
      <c r="L349" s="2" t="s">
        <v>356</v>
      </c>
      <c r="M349" s="1" t="s">
        <v>33</v>
      </c>
      <c r="N349" s="1">
        <v>1.8881443435702154</v>
      </c>
      <c r="O349" s="4"/>
      <c r="P349" s="3">
        <v>8.5465278897654756E-6</v>
      </c>
      <c r="Q349" s="5" t="s">
        <v>34</v>
      </c>
      <c r="R349" s="1" t="s">
        <v>35</v>
      </c>
      <c r="S349" s="1"/>
    </row>
    <row r="350" spans="1:19" x14ac:dyDescent="0.25">
      <c r="A350" s="2">
        <v>346</v>
      </c>
      <c r="B350" s="1" t="s">
        <v>413</v>
      </c>
      <c r="C350" s="1">
        <v>3.9084089579240214E-2</v>
      </c>
      <c r="D350" s="1">
        <v>0.4965923214503361</v>
      </c>
      <c r="E350" s="2">
        <v>4</v>
      </c>
      <c r="F350" s="3">
        <v>9.5970131464687258E-6</v>
      </c>
      <c r="G350" s="1">
        <v>1.8750511829861487</v>
      </c>
      <c r="H350" s="1">
        <v>0.99986180439859396</v>
      </c>
      <c r="I350" s="1">
        <v>0.2485</v>
      </c>
      <c r="J350" s="1">
        <v>16.164754970916576</v>
      </c>
      <c r="K350" s="1">
        <v>0.16659336961029375</v>
      </c>
      <c r="L350" s="2" t="s">
        <v>356</v>
      </c>
      <c r="M350" s="1" t="s">
        <v>33</v>
      </c>
      <c r="N350" s="1">
        <v>1.8881443435702154</v>
      </c>
      <c r="O350" s="4"/>
      <c r="P350" s="3">
        <v>8.5760075165151937E-6</v>
      </c>
      <c r="Q350" s="5" t="s">
        <v>34</v>
      </c>
      <c r="R350" s="1" t="s">
        <v>35</v>
      </c>
      <c r="S350" s="1"/>
    </row>
    <row r="351" spans="1:19" x14ac:dyDescent="0.25">
      <c r="A351" s="2">
        <v>347</v>
      </c>
      <c r="B351" s="1" t="s">
        <v>414</v>
      </c>
      <c r="C351" s="1">
        <v>3.9084089579240214E-2</v>
      </c>
      <c r="D351" s="1">
        <v>0.4965923214503361</v>
      </c>
      <c r="E351" s="2">
        <v>4</v>
      </c>
      <c r="F351" s="3">
        <v>8.2466548003797982E-6</v>
      </c>
      <c r="G351" s="1">
        <v>1.9028039060370727</v>
      </c>
      <c r="H351" s="1">
        <v>0.99995937394590073</v>
      </c>
      <c r="I351" s="1">
        <v>0.2485</v>
      </c>
      <c r="J351" s="1">
        <v>16.031296406453222</v>
      </c>
      <c r="K351" s="1">
        <v>0.16652341631525777</v>
      </c>
      <c r="L351" s="2" t="s">
        <v>356</v>
      </c>
      <c r="M351" s="1" t="s">
        <v>33</v>
      </c>
      <c r="N351" s="1">
        <v>1.8881443435702154</v>
      </c>
      <c r="O351" s="4"/>
      <c r="P351" s="3">
        <v>9.3352169081700494E-6</v>
      </c>
      <c r="Q351" s="5" t="s">
        <v>34</v>
      </c>
      <c r="R351" s="1" t="s">
        <v>35</v>
      </c>
      <c r="S351" s="1"/>
    </row>
    <row r="352" spans="1:19" x14ac:dyDescent="0.25">
      <c r="A352" s="2">
        <v>348</v>
      </c>
      <c r="B352" s="1" t="s">
        <v>415</v>
      </c>
      <c r="C352" s="1">
        <v>3.9084089579240214E-2</v>
      </c>
      <c r="D352" s="1">
        <v>0.4965923214503361</v>
      </c>
      <c r="E352" s="2">
        <v>4</v>
      </c>
      <c r="F352" s="3">
        <v>8.5212705973785755E-6</v>
      </c>
      <c r="G352" s="1">
        <v>1.8977821851299865</v>
      </c>
      <c r="H352" s="1">
        <v>0.99998675103924817</v>
      </c>
      <c r="I352" s="1">
        <v>0.2485</v>
      </c>
      <c r="J352" s="1">
        <v>16.046290589123576</v>
      </c>
      <c r="K352" s="1">
        <v>0.15094658259955018</v>
      </c>
      <c r="L352" s="2" t="s">
        <v>356</v>
      </c>
      <c r="M352" s="1" t="s">
        <v>33</v>
      </c>
      <c r="N352" s="1">
        <v>1.8881443435702154</v>
      </c>
      <c r="O352" s="4"/>
      <c r="P352" s="3">
        <v>9.246672826893598E-6</v>
      </c>
      <c r="Q352" s="5" t="s">
        <v>34</v>
      </c>
      <c r="R352" s="1" t="s">
        <v>35</v>
      </c>
      <c r="S352" s="1"/>
    </row>
    <row r="353" spans="1:19" x14ac:dyDescent="0.25">
      <c r="A353" s="2">
        <v>349</v>
      </c>
      <c r="B353" s="1" t="s">
        <v>416</v>
      </c>
      <c r="C353" s="1">
        <v>3.9084089579240214E-2</v>
      </c>
      <c r="D353" s="1">
        <v>0.4965923214503361</v>
      </c>
      <c r="E353" s="2">
        <v>4</v>
      </c>
      <c r="F353" s="3">
        <v>1.2130356812817175E-5</v>
      </c>
      <c r="G353" s="1">
        <v>1.8818685620863926</v>
      </c>
      <c r="H353" s="1">
        <v>0.99994565037940708</v>
      </c>
      <c r="I353" s="1">
        <v>0.2485</v>
      </c>
      <c r="J353" s="1">
        <v>15.70146039704905</v>
      </c>
      <c r="K353" s="1">
        <v>0.10923082025153336</v>
      </c>
      <c r="L353" s="2" t="s">
        <v>356</v>
      </c>
      <c r="M353" s="1" t="s">
        <v>33</v>
      </c>
      <c r="N353" s="1">
        <v>1.8881443435702154</v>
      </c>
      <c r="O353" s="4"/>
      <c r="P353" s="3">
        <v>1.1512529593589503E-5</v>
      </c>
      <c r="Q353" s="5" t="s">
        <v>34</v>
      </c>
      <c r="R353" s="1" t="s">
        <v>35</v>
      </c>
      <c r="S353" s="1"/>
    </row>
    <row r="354" spans="1:19" x14ac:dyDescent="0.25">
      <c r="A354" s="2">
        <v>350</v>
      </c>
      <c r="B354" s="1" t="s">
        <v>417</v>
      </c>
      <c r="C354" s="1">
        <v>3.9084089579240214E-2</v>
      </c>
      <c r="D354" s="1">
        <v>0.4965923214503361</v>
      </c>
      <c r="E354" s="2">
        <v>4</v>
      </c>
      <c r="F354" s="3">
        <v>1.1409724516324279E-5</v>
      </c>
      <c r="G354" s="1">
        <v>1.8886034153564502</v>
      </c>
      <c r="H354" s="1">
        <v>0.99997484736804743</v>
      </c>
      <c r="I354" s="1">
        <v>0.2485</v>
      </c>
      <c r="J354" s="1">
        <v>15.709564447632712</v>
      </c>
      <c r="K354" s="1">
        <v>0.13656701424018719</v>
      </c>
      <c r="L354" s="2" t="s">
        <v>356</v>
      </c>
      <c r="M354" s="1" t="s">
        <v>33</v>
      </c>
      <c r="N354" s="1">
        <v>1.8881443435702154</v>
      </c>
      <c r="O354" s="4"/>
      <c r="P354" s="3">
        <v>1.1453382280030175E-5</v>
      </c>
      <c r="Q354" s="5" t="s">
        <v>34</v>
      </c>
      <c r="R354" s="1" t="s">
        <v>35</v>
      </c>
      <c r="S354" s="1"/>
    </row>
    <row r="355" spans="1:19" x14ac:dyDescent="0.25">
      <c r="A355" s="2">
        <v>351</v>
      </c>
      <c r="B355" s="1" t="s">
        <v>418</v>
      </c>
      <c r="C355" s="1">
        <v>3.9084089579240214E-2</v>
      </c>
      <c r="D355" s="1">
        <v>0.4965923214503361</v>
      </c>
      <c r="E355" s="2">
        <v>4</v>
      </c>
      <c r="F355" s="3">
        <v>8.4906737961106675E-6</v>
      </c>
      <c r="G355" s="1">
        <v>1.9006332228352951</v>
      </c>
      <c r="H355" s="1">
        <v>0.99995779954497666</v>
      </c>
      <c r="I355" s="1">
        <v>0.2485</v>
      </c>
      <c r="J355" s="1">
        <v>16.014382211291579</v>
      </c>
      <c r="K355" s="1">
        <v>0.124105993295256</v>
      </c>
      <c r="L355" s="2" t="s">
        <v>356</v>
      </c>
      <c r="M355" s="1" t="s">
        <v>33</v>
      </c>
      <c r="N355" s="1">
        <v>1.8881443435702154</v>
      </c>
      <c r="O355" s="4"/>
      <c r="P355" s="3">
        <v>9.436117204440244E-6</v>
      </c>
      <c r="Q355" s="5" t="s">
        <v>34</v>
      </c>
      <c r="R355" s="1" t="s">
        <v>35</v>
      </c>
      <c r="S355" s="1"/>
    </row>
    <row r="356" spans="1:19" x14ac:dyDescent="0.25">
      <c r="A356" s="2">
        <v>352</v>
      </c>
      <c r="B356" s="1" t="s">
        <v>419</v>
      </c>
      <c r="C356" s="1">
        <v>3.9084089579240214E-2</v>
      </c>
      <c r="D356" s="1">
        <v>0.4965923214503361</v>
      </c>
      <c r="E356" s="2">
        <v>4</v>
      </c>
      <c r="F356" s="3">
        <v>9.6681877702099841E-6</v>
      </c>
      <c r="G356" s="1">
        <v>1.8837695790913762</v>
      </c>
      <c r="H356" s="1">
        <v>0.99999416219533999</v>
      </c>
      <c r="I356" s="1">
        <v>0.2485</v>
      </c>
      <c r="J356" s="1">
        <v>16.034675948697895</v>
      </c>
      <c r="K356" s="1">
        <v>0.13387609884596693</v>
      </c>
      <c r="L356" s="2" t="s">
        <v>356</v>
      </c>
      <c r="M356" s="1" t="s">
        <v>33</v>
      </c>
      <c r="N356" s="1">
        <v>1.8881443435702154</v>
      </c>
      <c r="O356" s="4"/>
      <c r="P356" s="3">
        <v>9.3151862101832487E-6</v>
      </c>
      <c r="Q356" s="5" t="s">
        <v>34</v>
      </c>
      <c r="R356" s="1" t="s">
        <v>35</v>
      </c>
      <c r="S356" s="1"/>
    </row>
    <row r="357" spans="1:19" x14ac:dyDescent="0.25">
      <c r="A357" s="2">
        <v>353</v>
      </c>
      <c r="B357" s="1" t="s">
        <v>420</v>
      </c>
      <c r="C357" s="1">
        <v>3.9084089579240214E-2</v>
      </c>
      <c r="D357" s="1">
        <v>0.4965923214503361</v>
      </c>
      <c r="E357" s="2">
        <v>5</v>
      </c>
      <c r="F357" s="3">
        <v>1.0171284625184139E-5</v>
      </c>
      <c r="G357" s="1">
        <v>1.8858040501173756</v>
      </c>
      <c r="H357" s="1">
        <v>0.99992630295376028</v>
      </c>
      <c r="I357" s="1">
        <v>0.2485</v>
      </c>
      <c r="J357" s="1">
        <v>15.92742399338192</v>
      </c>
      <c r="K357" s="1">
        <v>0.14084822674964392</v>
      </c>
      <c r="L357" s="2" t="s">
        <v>356</v>
      </c>
      <c r="M357" s="1" t="s">
        <v>33</v>
      </c>
      <c r="N357" s="1">
        <v>1.8881443435702154</v>
      </c>
      <c r="O357" s="4"/>
      <c r="P357" s="3">
        <v>9.9723348991878802E-6</v>
      </c>
      <c r="Q357" s="5" t="s">
        <v>34</v>
      </c>
      <c r="R357" s="1" t="s">
        <v>35</v>
      </c>
      <c r="S357" s="1"/>
    </row>
    <row r="358" spans="1:19" x14ac:dyDescent="0.25">
      <c r="A358" s="2">
        <v>354</v>
      </c>
      <c r="B358" s="1" t="s">
        <v>421</v>
      </c>
      <c r="C358" s="1">
        <v>3.9084089579240214E-2</v>
      </c>
      <c r="D358" s="1">
        <v>0.4965923214503361</v>
      </c>
      <c r="E358" s="2">
        <v>4</v>
      </c>
      <c r="F358" s="3">
        <v>1.0284022503865013E-5</v>
      </c>
      <c r="G358" s="1">
        <v>1.8820253422613333</v>
      </c>
      <c r="H358" s="1">
        <v>0.99997394490673064</v>
      </c>
      <c r="I358" s="1">
        <v>0.2485</v>
      </c>
      <c r="J358" s="1">
        <v>15.960513135339207</v>
      </c>
      <c r="K358" s="1">
        <v>0.13907848812963444</v>
      </c>
      <c r="L358" s="2" t="s">
        <v>356</v>
      </c>
      <c r="M358" s="1" t="s">
        <v>33</v>
      </c>
      <c r="N358" s="1">
        <v>1.8881443435702154</v>
      </c>
      <c r="O358" s="4"/>
      <c r="P358" s="3">
        <v>9.7647940338163745E-6</v>
      </c>
      <c r="Q358" s="5" t="s">
        <v>34</v>
      </c>
      <c r="R358" s="1" t="s">
        <v>35</v>
      </c>
      <c r="S358" s="1"/>
    </row>
    <row r="359" spans="1:19" x14ac:dyDescent="0.25">
      <c r="A359" s="2">
        <v>355</v>
      </c>
      <c r="B359" s="1" t="s">
        <v>422</v>
      </c>
      <c r="C359" s="1">
        <v>3.9084089579240214E-2</v>
      </c>
      <c r="D359" s="1">
        <v>0.4965923214503361</v>
      </c>
      <c r="E359" s="2">
        <v>4</v>
      </c>
      <c r="F359" s="3">
        <v>1.057989900990239E-5</v>
      </c>
      <c r="G359" s="1">
        <v>1.8731099755422997</v>
      </c>
      <c r="H359" s="1">
        <v>0.99997363106983783</v>
      </c>
      <c r="I359" s="1">
        <v>0.2485</v>
      </c>
      <c r="J359" s="1">
        <v>16.036073981311304</v>
      </c>
      <c r="K359" s="1">
        <v>0.24261398986871216</v>
      </c>
      <c r="L359" s="2" t="s">
        <v>356</v>
      </c>
      <c r="M359" s="1" t="s">
        <v>33</v>
      </c>
      <c r="N359" s="1">
        <v>1.8881443435702154</v>
      </c>
      <c r="O359" s="4"/>
      <c r="P359" s="3">
        <v>9.3069125810904042E-6</v>
      </c>
      <c r="Q359" s="5" t="s">
        <v>34</v>
      </c>
      <c r="R359" s="1" t="s">
        <v>35</v>
      </c>
      <c r="S359" s="1"/>
    </row>
    <row r="360" spans="1:19" x14ac:dyDescent="0.25">
      <c r="A360" s="2">
        <v>356</v>
      </c>
      <c r="B360" s="1" t="s">
        <v>423</v>
      </c>
      <c r="C360" s="1">
        <v>3.9084089579240214E-2</v>
      </c>
      <c r="D360" s="1">
        <v>0.4965923214503361</v>
      </c>
      <c r="E360" s="2">
        <v>4</v>
      </c>
      <c r="F360" s="3">
        <v>9.0055155823095791E-6</v>
      </c>
      <c r="G360" s="1">
        <v>1.8893503249645245</v>
      </c>
      <c r="H360" s="1">
        <v>0.99999008774822318</v>
      </c>
      <c r="I360" s="1">
        <v>0.2485</v>
      </c>
      <c r="J360" s="1">
        <v>16.071722883499316</v>
      </c>
      <c r="K360" s="1">
        <v>0.23754027944569631</v>
      </c>
      <c r="L360" s="2" t="s">
        <v>356</v>
      </c>
      <c r="M360" s="1" t="s">
        <v>33</v>
      </c>
      <c r="N360" s="1">
        <v>1.8881443435702154</v>
      </c>
      <c r="O360" s="4"/>
      <c r="P360" s="3">
        <v>9.0984053831278805E-6</v>
      </c>
      <c r="Q360" s="5" t="s">
        <v>34</v>
      </c>
      <c r="R360" s="1" t="s">
        <v>35</v>
      </c>
      <c r="S360" s="1"/>
    </row>
    <row r="361" spans="1:19" x14ac:dyDescent="0.25">
      <c r="A361" s="2">
        <v>357</v>
      </c>
      <c r="B361" s="1" t="s">
        <v>424</v>
      </c>
      <c r="C361" s="1">
        <v>3.9084089579240214E-2</v>
      </c>
      <c r="D361" s="1">
        <v>0.4965923214503361</v>
      </c>
      <c r="E361" s="2">
        <v>4</v>
      </c>
      <c r="F361" s="3">
        <v>8.113384279038581E-6</v>
      </c>
      <c r="G361" s="1">
        <v>1.8847913927746076</v>
      </c>
      <c r="H361" s="1">
        <v>0.99995981499416664</v>
      </c>
      <c r="I361" s="1">
        <v>0.2485</v>
      </c>
      <c r="J361" s="1">
        <v>16.297575857698568</v>
      </c>
      <c r="K361" s="1">
        <v>0.10381027113439668</v>
      </c>
      <c r="L361" s="2" t="s">
        <v>356</v>
      </c>
      <c r="M361" s="1" t="s">
        <v>33</v>
      </c>
      <c r="N361" s="1">
        <v>1.8881443435702154</v>
      </c>
      <c r="O361" s="4"/>
      <c r="P361" s="3">
        <v>7.881736544651065E-6</v>
      </c>
      <c r="Q361" s="5" t="s">
        <v>34</v>
      </c>
      <c r="R361" s="1" t="s">
        <v>35</v>
      </c>
      <c r="S361" s="1"/>
    </row>
    <row r="362" spans="1:19" x14ac:dyDescent="0.25">
      <c r="A362" s="2">
        <v>358</v>
      </c>
      <c r="B362" s="1" t="s">
        <v>425</v>
      </c>
      <c r="C362" s="1">
        <v>3.9084089579240214E-2</v>
      </c>
      <c r="D362" s="1">
        <v>0.4965923214503361</v>
      </c>
      <c r="E362" s="2">
        <v>4</v>
      </c>
      <c r="F362" s="3">
        <v>8.0149718347908573E-6</v>
      </c>
      <c r="G362" s="1">
        <v>1.8816537969430003</v>
      </c>
      <c r="H362" s="1">
        <v>0.99997006853559733</v>
      </c>
      <c r="I362" s="1">
        <v>0.2485</v>
      </c>
      <c r="J362" s="1">
        <v>16.359834466050621</v>
      </c>
      <c r="K362" s="1">
        <v>0.12481224304661954</v>
      </c>
      <c r="L362" s="2" t="s">
        <v>356</v>
      </c>
      <c r="M362" s="1" t="s">
        <v>33</v>
      </c>
      <c r="N362" s="1">
        <v>1.8881443435702154</v>
      </c>
      <c r="O362" s="4"/>
      <c r="P362" s="3">
        <v>7.5759368711929763E-6</v>
      </c>
      <c r="Q362" s="5" t="s">
        <v>34</v>
      </c>
      <c r="R362" s="1" t="s">
        <v>35</v>
      </c>
      <c r="S362" s="1"/>
    </row>
    <row r="363" spans="1:19" x14ac:dyDescent="0.25">
      <c r="A363" s="2">
        <v>359</v>
      </c>
      <c r="B363" s="1" t="s">
        <v>426</v>
      </c>
      <c r="C363" s="1">
        <v>3.9084089579240214E-2</v>
      </c>
      <c r="D363" s="1">
        <v>0.4965923214503361</v>
      </c>
      <c r="E363" s="2">
        <v>4</v>
      </c>
      <c r="F363" s="3">
        <v>8.649366962578122E-6</v>
      </c>
      <c r="G363" s="1">
        <v>1.8859889734223818</v>
      </c>
      <c r="H363" s="1">
        <v>0.99999273287469537</v>
      </c>
      <c r="I363" s="1">
        <v>0.2485</v>
      </c>
      <c r="J363" s="1">
        <v>16.180430554884214</v>
      </c>
      <c r="K363" s="1">
        <v>0.12818669475632696</v>
      </c>
      <c r="L363" s="2" t="s">
        <v>356</v>
      </c>
      <c r="M363" s="1" t="s">
        <v>33</v>
      </c>
      <c r="N363" s="1">
        <v>1.8881443435702154</v>
      </c>
      <c r="O363" s="4"/>
      <c r="P363" s="3">
        <v>8.4909863000751678E-6</v>
      </c>
      <c r="Q363" s="5" t="s">
        <v>34</v>
      </c>
      <c r="R363" s="1" t="s">
        <v>35</v>
      </c>
      <c r="S363" s="1"/>
    </row>
    <row r="364" spans="1:19" x14ac:dyDescent="0.25">
      <c r="A364" s="2">
        <v>360</v>
      </c>
      <c r="B364" s="1" t="s">
        <v>427</v>
      </c>
      <c r="C364" s="1">
        <v>3.9084089579240214E-2</v>
      </c>
      <c r="D364" s="1">
        <v>0.4965923214503361</v>
      </c>
      <c r="E364" s="2">
        <v>4</v>
      </c>
      <c r="F364" s="3">
        <v>9.2979011053709331E-6</v>
      </c>
      <c r="G364" s="1">
        <v>1.8747868398823846</v>
      </c>
      <c r="H364" s="1">
        <v>0.99996901990236575</v>
      </c>
      <c r="I364" s="1">
        <v>0.2485</v>
      </c>
      <c r="J364" s="1">
        <v>16.218760632149817</v>
      </c>
      <c r="K364" s="1">
        <v>0.15161480381840764</v>
      </c>
      <c r="L364" s="2" t="s">
        <v>356</v>
      </c>
      <c r="M364" s="1" t="s">
        <v>33</v>
      </c>
      <c r="N364" s="1">
        <v>1.8881443435702154</v>
      </c>
      <c r="O364" s="4"/>
      <c r="P364" s="3">
        <v>8.2866250772681221E-6</v>
      </c>
      <c r="Q364" s="5" t="s">
        <v>34</v>
      </c>
      <c r="R364" s="1" t="s">
        <v>35</v>
      </c>
      <c r="S364" s="1"/>
    </row>
    <row r="365" spans="1:19" x14ac:dyDescent="0.25">
      <c r="A365" s="2">
        <v>361</v>
      </c>
      <c r="B365" s="1" t="s">
        <v>428</v>
      </c>
      <c r="C365" s="1">
        <v>4.4874538993313208E-2</v>
      </c>
      <c r="D365" s="1">
        <v>0.60673632958850543</v>
      </c>
      <c r="E365" s="2">
        <v>0</v>
      </c>
      <c r="F365" s="3">
        <v>1</v>
      </c>
      <c r="G365" s="1">
        <v>1</v>
      </c>
      <c r="H365" s="1">
        <v>0</v>
      </c>
      <c r="I365" s="1">
        <v>0.30350000000000005</v>
      </c>
      <c r="J365" s="1">
        <v>0</v>
      </c>
      <c r="K365" s="1">
        <v>3.9691687412559989E-2</v>
      </c>
      <c r="L365" s="2" t="s">
        <v>32</v>
      </c>
      <c r="M365" s="1" t="s">
        <v>33</v>
      </c>
      <c r="N365" s="1">
        <v>1.9054617427247964</v>
      </c>
      <c r="O365" s="4"/>
      <c r="P365" s="3">
        <v>-999</v>
      </c>
      <c r="Q365" s="5" t="s">
        <v>90</v>
      </c>
      <c r="R365" s="1" t="s">
        <v>95</v>
      </c>
      <c r="S365" s="1"/>
    </row>
    <row r="366" spans="1:19" x14ac:dyDescent="0.25">
      <c r="A366" s="2">
        <v>362</v>
      </c>
      <c r="B366" s="1" t="s">
        <v>429</v>
      </c>
      <c r="C366" s="1">
        <v>4.4874538993313208E-2</v>
      </c>
      <c r="D366" s="1">
        <v>0.60673632958850543</v>
      </c>
      <c r="E366" s="2">
        <v>8</v>
      </c>
      <c r="F366" s="3">
        <v>3.9153584823874328E-2</v>
      </c>
      <c r="G366" s="1">
        <v>1.0075539603838914</v>
      </c>
      <c r="H366" s="1">
        <v>0.9580923798286094</v>
      </c>
      <c r="I366" s="1">
        <v>0.30350000000000005</v>
      </c>
      <c r="J366" s="1">
        <v>272.12411218132758</v>
      </c>
      <c r="K366" s="1">
        <v>5.9711283780634401E-2</v>
      </c>
      <c r="L366" s="2" t="s">
        <v>32</v>
      </c>
      <c r="M366" s="1" t="s">
        <v>33</v>
      </c>
      <c r="N366" s="1">
        <v>1.9054617427247964</v>
      </c>
      <c r="O366" s="4"/>
      <c r="P366" s="3">
        <v>-999</v>
      </c>
      <c r="Q366" s="5" t="s">
        <v>90</v>
      </c>
      <c r="R366" s="1" t="s">
        <v>95</v>
      </c>
      <c r="S366" s="1"/>
    </row>
    <row r="367" spans="1:19" x14ac:dyDescent="0.25">
      <c r="A367" s="2">
        <v>363</v>
      </c>
      <c r="B367" s="1" t="s">
        <v>430</v>
      </c>
      <c r="C367" s="1">
        <v>4.9090787615260312E-2</v>
      </c>
      <c r="D367" s="1">
        <v>0.61659500186148219</v>
      </c>
      <c r="E367" s="2">
        <v>0</v>
      </c>
      <c r="F367" s="3">
        <v>1</v>
      </c>
      <c r="G367" s="1">
        <v>1</v>
      </c>
      <c r="H367" s="1">
        <v>0</v>
      </c>
      <c r="I367" s="1">
        <v>0.30850000000000005</v>
      </c>
      <c r="J367" s="1">
        <v>0</v>
      </c>
      <c r="K367" s="1">
        <v>0.12696430248304055</v>
      </c>
      <c r="L367" s="2" t="s">
        <v>135</v>
      </c>
      <c r="M367" s="1" t="s">
        <v>33</v>
      </c>
      <c r="N367" s="1">
        <v>1.8818072475400831</v>
      </c>
      <c r="O367" s="4"/>
      <c r="P367" s="3">
        <v>-999</v>
      </c>
      <c r="Q367" s="5" t="s">
        <v>90</v>
      </c>
      <c r="R367" s="1" t="s">
        <v>91</v>
      </c>
      <c r="S367" s="1"/>
    </row>
    <row r="368" spans="1:19" x14ac:dyDescent="0.25">
      <c r="A368" s="2">
        <v>364</v>
      </c>
      <c r="B368" s="1" t="s">
        <v>431</v>
      </c>
      <c r="C368" s="1">
        <v>4.9090787615260312E-2</v>
      </c>
      <c r="D368" s="1">
        <v>0.61659500186148219</v>
      </c>
      <c r="E368" s="2">
        <v>0</v>
      </c>
      <c r="F368" s="3">
        <v>1</v>
      </c>
      <c r="G368" s="1">
        <v>1</v>
      </c>
      <c r="H368" s="1">
        <v>0</v>
      </c>
      <c r="I368" s="1">
        <v>0.30850000000000005</v>
      </c>
      <c r="J368" s="1">
        <v>0</v>
      </c>
      <c r="K368" s="1">
        <v>9.2941904811427639E-2</v>
      </c>
      <c r="L368" s="2" t="s">
        <v>135</v>
      </c>
      <c r="M368" s="1" t="s">
        <v>33</v>
      </c>
      <c r="N368" s="1">
        <v>1.8818072475400831</v>
      </c>
      <c r="O368" s="4"/>
      <c r="P368" s="3">
        <v>-999</v>
      </c>
      <c r="Q368" s="5" t="s">
        <v>90</v>
      </c>
      <c r="R368" s="1" t="s">
        <v>91</v>
      </c>
      <c r="S368" s="1"/>
    </row>
    <row r="369" spans="1:19" x14ac:dyDescent="0.25">
      <c r="A369" s="2">
        <v>365</v>
      </c>
      <c r="B369" s="1" t="s">
        <v>432</v>
      </c>
      <c r="C369" s="1">
        <v>2.9580124665515465E-2</v>
      </c>
      <c r="D369" s="1">
        <v>0.37411058827205335</v>
      </c>
      <c r="E369" s="2">
        <v>0</v>
      </c>
      <c r="F369" s="3">
        <v>1</v>
      </c>
      <c r="G369" s="1">
        <v>1</v>
      </c>
      <c r="H369" s="1">
        <v>0</v>
      </c>
      <c r="I369" s="1">
        <v>0.18699999999999997</v>
      </c>
      <c r="J369" s="1">
        <v>0</v>
      </c>
      <c r="K369" s="1">
        <v>0.10715670376059208</v>
      </c>
      <c r="L369" s="2" t="s">
        <v>208</v>
      </c>
      <c r="M369" s="1" t="s">
        <v>33</v>
      </c>
      <c r="N369" s="1">
        <v>1.8713260008353989</v>
      </c>
      <c r="O369" s="4"/>
      <c r="P369" s="3">
        <v>-999</v>
      </c>
      <c r="Q369" s="5" t="s">
        <v>90</v>
      </c>
      <c r="R369" s="1" t="s">
        <v>91</v>
      </c>
      <c r="S369" s="1"/>
    </row>
    <row r="370" spans="1:19" x14ac:dyDescent="0.25">
      <c r="A370" s="2">
        <v>366</v>
      </c>
      <c r="B370" s="1" t="s">
        <v>433</v>
      </c>
      <c r="C370" s="1">
        <v>2.9580124665515465E-2</v>
      </c>
      <c r="D370" s="1">
        <v>0.37411058827205335</v>
      </c>
      <c r="E370" s="2">
        <v>0</v>
      </c>
      <c r="F370" s="3">
        <v>1</v>
      </c>
      <c r="G370" s="1">
        <v>1</v>
      </c>
      <c r="H370" s="1">
        <v>0</v>
      </c>
      <c r="I370" s="1">
        <v>0.18699999999999997</v>
      </c>
      <c r="J370" s="1">
        <v>0</v>
      </c>
      <c r="K370" s="1">
        <v>0.10249711650470271</v>
      </c>
      <c r="L370" s="2" t="s">
        <v>208</v>
      </c>
      <c r="M370" s="1" t="s">
        <v>33</v>
      </c>
      <c r="N370" s="1">
        <v>1.8713260008353989</v>
      </c>
      <c r="O370" s="4"/>
      <c r="P370" s="3">
        <v>-999</v>
      </c>
      <c r="Q370" s="5" t="s">
        <v>90</v>
      </c>
      <c r="R370" s="1" t="s">
        <v>91</v>
      </c>
      <c r="S370" s="1"/>
    </row>
    <row r="371" spans="1:19" x14ac:dyDescent="0.25">
      <c r="A371" s="2">
        <v>367</v>
      </c>
      <c r="B371" s="1" t="s">
        <v>434</v>
      </c>
      <c r="C371" s="1">
        <v>4.688133821452653E-2</v>
      </c>
      <c r="D371" s="1">
        <v>0.61517687270986809</v>
      </c>
      <c r="E371" s="2">
        <v>0</v>
      </c>
      <c r="F371" s="3">
        <v>1</v>
      </c>
      <c r="G371" s="1">
        <v>1</v>
      </c>
      <c r="H371" s="1">
        <v>0</v>
      </c>
      <c r="I371" s="1">
        <v>0.3075</v>
      </c>
      <c r="J371" s="1">
        <v>0</v>
      </c>
      <c r="K371" s="1">
        <v>8.484310150609764E-2</v>
      </c>
      <c r="L371" s="2" t="s">
        <v>283</v>
      </c>
      <c r="M371" s="1" t="s">
        <v>33</v>
      </c>
      <c r="N371" s="1">
        <v>1.9004977053330878</v>
      </c>
      <c r="O371" s="4"/>
      <c r="P371" s="3">
        <v>-999</v>
      </c>
      <c r="Q371" s="5" t="s">
        <v>90</v>
      </c>
      <c r="R371" s="1" t="s">
        <v>91</v>
      </c>
      <c r="S371" s="1"/>
    </row>
    <row r="372" spans="1:19" x14ac:dyDescent="0.25">
      <c r="A372" s="2">
        <v>368</v>
      </c>
      <c r="B372" s="1" t="s">
        <v>435</v>
      </c>
      <c r="C372" s="1">
        <v>4.688133821452653E-2</v>
      </c>
      <c r="D372" s="1">
        <v>0.61517687270986809</v>
      </c>
      <c r="E372" s="2">
        <v>0</v>
      </c>
      <c r="F372" s="3">
        <v>1</v>
      </c>
      <c r="G372" s="1">
        <v>1</v>
      </c>
      <c r="H372" s="1">
        <v>0</v>
      </c>
      <c r="I372" s="1">
        <v>0.3075</v>
      </c>
      <c r="J372" s="1">
        <v>0</v>
      </c>
      <c r="K372" s="1">
        <v>8.1078834729641724E-2</v>
      </c>
      <c r="L372" s="2" t="s">
        <v>283</v>
      </c>
      <c r="M372" s="1" t="s">
        <v>33</v>
      </c>
      <c r="N372" s="1">
        <v>1.9004977053330878</v>
      </c>
      <c r="O372" s="4"/>
      <c r="P372" s="3">
        <v>-999</v>
      </c>
      <c r="Q372" s="5" t="s">
        <v>90</v>
      </c>
      <c r="R372" s="1" t="s">
        <v>91</v>
      </c>
      <c r="S372" s="1"/>
    </row>
    <row r="373" spans="1:19" x14ac:dyDescent="0.25">
      <c r="A373" s="2">
        <v>369</v>
      </c>
      <c r="B373" s="1" t="s">
        <v>436</v>
      </c>
      <c r="C373" s="1">
        <v>3.9084089579240214E-2</v>
      </c>
      <c r="D373" s="1">
        <v>0.4965923214503361</v>
      </c>
      <c r="E373" s="2">
        <v>4</v>
      </c>
      <c r="F373" s="3">
        <v>8.2858285092626261E-11</v>
      </c>
      <c r="G373" s="1">
        <v>1.9030747128520931</v>
      </c>
      <c r="H373" s="1">
        <v>0.99988072587423138</v>
      </c>
      <c r="I373" s="1">
        <v>0.2485</v>
      </c>
      <c r="J373" s="1">
        <v>33.912300777413982</v>
      </c>
      <c r="K373" s="1">
        <v>8.2654959472616585E-2</v>
      </c>
      <c r="L373" s="2" t="s">
        <v>356</v>
      </c>
      <c r="M373" s="1" t="s">
        <v>33</v>
      </c>
      <c r="N373" s="1">
        <v>1.8881443435702154</v>
      </c>
      <c r="O373" s="4"/>
      <c r="P373" s="3">
        <v>1.0822757833059833E-10</v>
      </c>
      <c r="Q373" s="5" t="s">
        <v>34</v>
      </c>
      <c r="R373" s="1" t="s">
        <v>35</v>
      </c>
      <c r="S373" s="1"/>
    </row>
    <row r="374" spans="1:19" x14ac:dyDescent="0.25">
      <c r="A374" s="2">
        <v>370</v>
      </c>
      <c r="B374" s="1" t="s">
        <v>437</v>
      </c>
      <c r="C374" s="1">
        <v>3.9084089579240214E-2</v>
      </c>
      <c r="D374" s="1">
        <v>0.4965923214503361</v>
      </c>
      <c r="E374" s="2">
        <v>0</v>
      </c>
      <c r="F374" s="3">
        <v>1</v>
      </c>
      <c r="G374" s="1">
        <v>1</v>
      </c>
      <c r="H374" s="1">
        <v>0</v>
      </c>
      <c r="I374" s="1">
        <v>0.2485</v>
      </c>
      <c r="J374" s="1">
        <v>0</v>
      </c>
      <c r="K374" s="1">
        <v>7.2170484343774599E-2</v>
      </c>
      <c r="L374" s="2" t="s">
        <v>356</v>
      </c>
      <c r="M374" s="1" t="s">
        <v>33</v>
      </c>
      <c r="N374" s="1">
        <v>1.8881443435702154</v>
      </c>
      <c r="O374" s="4"/>
      <c r="P374" s="3">
        <v>-999</v>
      </c>
      <c r="Q374" s="5" t="s">
        <v>90</v>
      </c>
      <c r="R374" s="1" t="s">
        <v>91</v>
      </c>
      <c r="S374"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6915A-CA1C-4FC9-8265-F5B505B70B71}">
  <dimension ref="A1:AB374"/>
  <sheetViews>
    <sheetView zoomScale="80" zoomScaleNormal="80" workbookViewId="0">
      <pane xSplit="1" ySplit="4" topLeftCell="J328" activePane="bottomRight" state="frozenSplit"/>
      <selection pane="topRight" activeCell="J1" sqref="J1"/>
      <selection pane="bottomLeft" activeCell="A18" sqref="A18"/>
      <selection pane="bottomRight" activeCell="A328" sqref="A328"/>
    </sheetView>
  </sheetViews>
  <sheetFormatPr defaultRowHeight="15" x14ac:dyDescent="0.25"/>
  <cols>
    <col min="1" max="1" width="28.85546875" bestFit="1" customWidth="1"/>
    <col min="2" max="2" width="13.85546875" bestFit="1" customWidth="1"/>
    <col min="3" max="3" width="19.85546875" bestFit="1" customWidth="1"/>
    <col min="4" max="4" width="8" customWidth="1"/>
    <col min="5" max="5" width="11" customWidth="1"/>
    <col min="6" max="6" width="16.85546875" customWidth="1"/>
    <col min="7" max="7" width="27.28515625" bestFit="1" customWidth="1"/>
    <col min="8" max="8" width="28.85546875" bestFit="1" customWidth="1"/>
    <col min="9" max="9" width="14.42578125" style="6" customWidth="1"/>
    <col min="10" max="10" width="18" style="6" bestFit="1" customWidth="1"/>
    <col min="11" max="11" width="17.140625" customWidth="1"/>
    <col min="12" max="12" width="18.85546875" customWidth="1"/>
    <col min="13" max="13" width="13.7109375" customWidth="1"/>
    <col min="14" max="15" width="12.7109375" customWidth="1"/>
    <col min="16" max="16" width="12.7109375" style="13" customWidth="1"/>
    <col min="17" max="17" width="11.140625" customWidth="1"/>
    <col min="19" max="19" width="12.42578125" bestFit="1" customWidth="1"/>
    <col min="20" max="20" width="9.140625" style="13"/>
    <col min="23" max="23" width="12.42578125" bestFit="1" customWidth="1"/>
    <col min="24" max="24" width="9.140625" style="13"/>
    <col min="27" max="27" width="12.42578125" bestFit="1" customWidth="1"/>
  </cols>
  <sheetData>
    <row r="1" spans="1:28" x14ac:dyDescent="0.25">
      <c r="A1" s="1" t="s">
        <v>0</v>
      </c>
      <c r="B1" s="1" t="s">
        <v>1</v>
      </c>
      <c r="C1" s="2" t="s">
        <v>2</v>
      </c>
      <c r="D1" s="4"/>
      <c r="E1" s="1"/>
      <c r="F1" s="1"/>
      <c r="G1" s="1" t="s">
        <v>3</v>
      </c>
      <c r="H1" s="3" t="s">
        <v>4</v>
      </c>
      <c r="I1" s="5"/>
      <c r="J1" s="5"/>
      <c r="K1" s="1"/>
      <c r="L1" s="1"/>
    </row>
    <row r="2" spans="1:28" x14ac:dyDescent="0.25">
      <c r="A2" s="1" t="s">
        <v>6</v>
      </c>
      <c r="B2" s="1"/>
      <c r="C2" s="2" t="s">
        <v>7</v>
      </c>
      <c r="D2" s="4"/>
      <c r="E2" s="1"/>
      <c r="F2" s="1"/>
      <c r="G2" s="1" t="s">
        <v>8</v>
      </c>
      <c r="H2" s="3"/>
      <c r="I2" s="5"/>
      <c r="J2" s="5"/>
      <c r="K2" s="1"/>
      <c r="L2" s="1"/>
    </row>
    <row r="3" spans="1:28" x14ac:dyDescent="0.25">
      <c r="A3" s="1" t="s">
        <v>9</v>
      </c>
      <c r="B3" s="1"/>
      <c r="C3" s="2" t="s">
        <v>10</v>
      </c>
      <c r="D3" s="4"/>
      <c r="E3" s="1"/>
      <c r="F3" s="1"/>
      <c r="G3" s="1"/>
      <c r="H3" s="3"/>
      <c r="I3" s="5"/>
      <c r="J3" s="5"/>
      <c r="K3" s="1"/>
      <c r="L3" s="1"/>
    </row>
    <row r="4" spans="1:28" s="14" customFormat="1" ht="60" x14ac:dyDescent="0.25">
      <c r="A4" s="16" t="s">
        <v>13</v>
      </c>
      <c r="B4" s="16" t="s">
        <v>438</v>
      </c>
      <c r="C4" s="17" t="s">
        <v>23</v>
      </c>
      <c r="D4" s="18" t="s">
        <v>26</v>
      </c>
      <c r="E4" s="16" t="s">
        <v>20</v>
      </c>
      <c r="F4" s="16" t="s">
        <v>25</v>
      </c>
      <c r="G4" s="16" t="s">
        <v>21</v>
      </c>
      <c r="H4" s="19" t="s">
        <v>582</v>
      </c>
      <c r="I4" s="20" t="s">
        <v>28</v>
      </c>
      <c r="J4" s="20" t="s">
        <v>29</v>
      </c>
      <c r="K4" s="16" t="s">
        <v>439</v>
      </c>
      <c r="L4" s="16" t="s">
        <v>590</v>
      </c>
      <c r="M4" s="14" t="s">
        <v>589</v>
      </c>
      <c r="N4" s="14" t="s">
        <v>477</v>
      </c>
      <c r="O4" s="14" t="s">
        <v>479</v>
      </c>
      <c r="P4" s="15" t="s">
        <v>480</v>
      </c>
      <c r="Q4" s="14" t="s">
        <v>478</v>
      </c>
      <c r="R4" s="14" t="s">
        <v>481</v>
      </c>
      <c r="S4" s="14" t="s">
        <v>482</v>
      </c>
      <c r="T4" s="15" t="s">
        <v>483</v>
      </c>
      <c r="U4" s="14" t="s">
        <v>487</v>
      </c>
      <c r="V4" s="14" t="s">
        <v>484</v>
      </c>
      <c r="W4" s="14" t="s">
        <v>485</v>
      </c>
      <c r="X4" s="15" t="s">
        <v>486</v>
      </c>
      <c r="Y4" s="14" t="s">
        <v>488</v>
      </c>
      <c r="Z4" s="14" t="s">
        <v>489</v>
      </c>
      <c r="AA4" s="14" t="s">
        <v>490</v>
      </c>
      <c r="AB4" s="15" t="s">
        <v>491</v>
      </c>
    </row>
    <row r="5" spans="1:28" x14ac:dyDescent="0.25">
      <c r="A5" s="1" t="s">
        <v>31</v>
      </c>
      <c r="B5" s="1">
        <v>1.9354426364320558</v>
      </c>
      <c r="C5" s="2" t="s">
        <v>32</v>
      </c>
      <c r="D5" s="4"/>
      <c r="E5" s="1">
        <v>0.30350000000000005</v>
      </c>
      <c r="F5" s="1">
        <v>1.9054617427247964</v>
      </c>
      <c r="G5" s="1">
        <v>33.655561433737354</v>
      </c>
      <c r="H5" s="3">
        <v>1.1444415930541173E-10</v>
      </c>
      <c r="I5" s="5" t="s">
        <v>34</v>
      </c>
      <c r="J5" s="5" t="s">
        <v>35</v>
      </c>
      <c r="K5" s="10" t="s">
        <v>440</v>
      </c>
      <c r="L5" s="11">
        <v>31.542671203613281</v>
      </c>
      <c r="M5" s="3">
        <v>1.4334519190988833E-5</v>
      </c>
      <c r="N5" s="3">
        <f>AVERAGE(H5:H6)</f>
        <v>1.1657417417983238E-10</v>
      </c>
      <c r="O5" s="3">
        <f>_xlfn.STDEV.S(H5:H6)</f>
        <v>3.0122959234621174E-12</v>
      </c>
      <c r="P5" s="13">
        <f>(O5/N5)*100</f>
        <v>2.5840165239474215</v>
      </c>
      <c r="Q5" s="3">
        <v>2984368000</v>
      </c>
      <c r="R5" s="3">
        <f>AVERAGE(N5,N7,N9)</f>
        <v>4.3577796439420973E-10</v>
      </c>
      <c r="S5">
        <f>_xlfn.STDEV.S(N5,N7,N9)</f>
        <v>5.6409340100301999E-10</v>
      </c>
      <c r="T5" s="13">
        <f>(S5/R5)*100</f>
        <v>129.44514112529441</v>
      </c>
      <c r="U5" s="3">
        <f>N5/AVERAGE(M5:M6)</f>
        <v>8.1252118734531769E-6</v>
      </c>
      <c r="V5" s="3">
        <f>AVERAGE(U5,U7,U9)</f>
        <v>3.3127744540517933E-5</v>
      </c>
      <c r="W5">
        <f>_xlfn.STDEV.S(U5,U7,U9)</f>
        <v>4.4419317632950388E-5</v>
      </c>
      <c r="X5" s="13">
        <f>(W5/V5)*100</f>
        <v>134.08494375046251</v>
      </c>
      <c r="Y5" s="3">
        <f>N5/Q5</f>
        <v>3.9061595011014855E-20</v>
      </c>
      <c r="Z5" s="3">
        <f>AVERAGE(Y5,Y7,Y9)</f>
        <v>3.6284268072806016E-20</v>
      </c>
      <c r="AA5">
        <f>_xlfn.STDEV.S(Y5,Y7,Y9)</f>
        <v>2.8367181038728668E-20</v>
      </c>
      <c r="AB5" s="13">
        <f>(AA5/Z5)*100</f>
        <v>78.180386557084859</v>
      </c>
    </row>
    <row r="6" spans="1:28" x14ac:dyDescent="0.25">
      <c r="A6" s="1" t="s">
        <v>37</v>
      </c>
      <c r="B6" s="1">
        <v>1.9370970496481272</v>
      </c>
      <c r="C6" s="2" t="s">
        <v>32</v>
      </c>
      <c r="D6" s="4"/>
      <c r="E6" s="1">
        <v>0.30350000000000005</v>
      </c>
      <c r="F6" s="1">
        <v>1.9054617427247964</v>
      </c>
      <c r="G6" s="1">
        <v>33.598874294596691</v>
      </c>
      <c r="H6" s="3">
        <v>1.1870418905425304E-10</v>
      </c>
      <c r="I6" s="5" t="s">
        <v>34</v>
      </c>
      <c r="J6" s="5" t="s">
        <v>35</v>
      </c>
      <c r="K6" s="10" t="s">
        <v>440</v>
      </c>
      <c r="L6" s="11">
        <v>31.4912109375</v>
      </c>
      <c r="M6" s="3">
        <v>1.4359913888523935E-5</v>
      </c>
    </row>
    <row r="7" spans="1:28" x14ac:dyDescent="0.25">
      <c r="A7" s="1" t="s">
        <v>39</v>
      </c>
      <c r="B7" s="1">
        <v>1.9104661279672892</v>
      </c>
      <c r="C7" s="2" t="s">
        <v>32</v>
      </c>
      <c r="D7" s="4"/>
      <c r="E7" s="1">
        <v>0.30350000000000005</v>
      </c>
      <c r="F7" s="1">
        <v>1.9054617427247964</v>
      </c>
      <c r="G7" s="1">
        <v>30.090484267898663</v>
      </c>
      <c r="H7" s="3">
        <v>1.1397669836245242E-9</v>
      </c>
      <c r="I7" s="5" t="s">
        <v>34</v>
      </c>
      <c r="J7" s="5" t="s">
        <v>35</v>
      </c>
      <c r="K7" s="10" t="s">
        <v>441</v>
      </c>
      <c r="L7" s="11">
        <v>27.912576675415039</v>
      </c>
      <c r="M7" s="3">
        <v>1.2617240777688309E-5</v>
      </c>
      <c r="N7" s="3">
        <f t="shared" ref="N7" si="0">AVERAGE(H7:H8)</f>
        <v>1.0870942789459941E-9</v>
      </c>
      <c r="O7" s="3">
        <f t="shared" ref="O7" si="1">_xlfn.STDEV.S(H7:H8)</f>
        <v>7.4490453323249972E-11</v>
      </c>
      <c r="P7" s="13">
        <f t="shared" ref="P7" si="2">(O7/N7)*100</f>
        <v>6.852253274248957</v>
      </c>
      <c r="Q7" s="3">
        <v>17211580000</v>
      </c>
      <c r="U7" s="3">
        <f>N7/AVERAGE(M7:M8)</f>
        <v>8.4413425258583793E-5</v>
      </c>
      <c r="Y7" s="3">
        <f>N7/Q7</f>
        <v>6.3160632489637452E-20</v>
      </c>
    </row>
    <row r="8" spans="1:28" x14ac:dyDescent="0.25">
      <c r="A8" s="1" t="s">
        <v>41</v>
      </c>
      <c r="B8" s="1">
        <v>1.9127826283443117</v>
      </c>
      <c r="C8" s="2" t="s">
        <v>32</v>
      </c>
      <c r="D8" s="4"/>
      <c r="E8" s="1">
        <v>0.30350000000000005</v>
      </c>
      <c r="F8" s="1">
        <v>1.9054617427247964</v>
      </c>
      <c r="G8" s="1">
        <v>30.240907365848532</v>
      </c>
      <c r="H8" s="3">
        <v>1.0344215742674641E-9</v>
      </c>
      <c r="I8" s="5" t="s">
        <v>34</v>
      </c>
      <c r="J8" s="5" t="s">
        <v>35</v>
      </c>
      <c r="K8" s="10" t="s">
        <v>441</v>
      </c>
      <c r="L8" s="11">
        <v>28.141681671142578</v>
      </c>
      <c r="M8" s="3">
        <v>1.3139190160065877E-5</v>
      </c>
    </row>
    <row r="9" spans="1:28" x14ac:dyDescent="0.25">
      <c r="A9" s="1" t="s">
        <v>42</v>
      </c>
      <c r="B9" s="1">
        <v>1.9307614151276262</v>
      </c>
      <c r="C9" s="2" t="s">
        <v>32</v>
      </c>
      <c r="D9" s="4"/>
      <c r="E9" s="1">
        <v>0.30350000000000005</v>
      </c>
      <c r="F9" s="1">
        <v>1.9054617427247964</v>
      </c>
      <c r="G9" s="1">
        <v>33.632887493196272</v>
      </c>
      <c r="H9" s="3">
        <v>1.1612944269482502E-10</v>
      </c>
      <c r="I9" s="5" t="s">
        <v>34</v>
      </c>
      <c r="J9" s="5" t="s">
        <v>35</v>
      </c>
      <c r="K9" s="10" t="s">
        <v>442</v>
      </c>
      <c r="L9" s="11">
        <v>31.509967803955078</v>
      </c>
      <c r="M9" s="3">
        <v>1.4717787874943209E-5</v>
      </c>
      <c r="N9" s="3">
        <f t="shared" ref="N9" si="3">AVERAGE(H9:H10)</f>
        <v>1.0366544005680258E-10</v>
      </c>
      <c r="O9" s="3">
        <f t="shared" ref="O9" si="4">_xlfn.STDEV.S(H9:H10)</f>
        <v>1.7626761572145381E-11</v>
      </c>
      <c r="P9" s="13">
        <f t="shared" ref="P9" si="5">(O9/N9)*100</f>
        <v>17.003508172527845</v>
      </c>
      <c r="Q9" s="3">
        <v>15634453000</v>
      </c>
      <c r="U9" s="3">
        <f>N9/AVERAGE(M9:M10)</f>
        <v>6.8445964895168484E-6</v>
      </c>
      <c r="Y9" s="3">
        <f>N9/Q9</f>
        <v>6.6305767177657307E-21</v>
      </c>
    </row>
    <row r="10" spans="1:28" x14ac:dyDescent="0.25">
      <c r="A10" s="1" t="s">
        <v>44</v>
      </c>
      <c r="B10" s="1">
        <v>1.9165148694262999</v>
      </c>
      <c r="C10" s="2" t="s">
        <v>32</v>
      </c>
      <c r="D10" s="4"/>
      <c r="E10" s="1">
        <v>0.30350000000000005</v>
      </c>
      <c r="F10" s="1">
        <v>1.9054617427247964</v>
      </c>
      <c r="G10" s="1">
        <v>34.007675246993877</v>
      </c>
      <c r="H10" s="3">
        <v>9.1201437418780129E-11</v>
      </c>
      <c r="I10" s="5" t="s">
        <v>45</v>
      </c>
      <c r="J10" s="5" t="s">
        <v>46</v>
      </c>
      <c r="K10" s="10" t="s">
        <v>442</v>
      </c>
      <c r="L10" s="11">
        <v>31.846294403076172</v>
      </c>
      <c r="M10" s="3">
        <v>1.5573388592676488E-5</v>
      </c>
    </row>
    <row r="11" spans="1:28" x14ac:dyDescent="0.25">
      <c r="A11" s="1" t="s">
        <v>48</v>
      </c>
      <c r="B11" s="1">
        <v>1.9264238723875375</v>
      </c>
      <c r="C11" s="2" t="s">
        <v>32</v>
      </c>
      <c r="D11" s="4"/>
      <c r="E11" s="1">
        <v>0.30350000000000005</v>
      </c>
      <c r="F11" s="1">
        <v>1.9054617427247964</v>
      </c>
      <c r="G11" s="1">
        <v>34.750127286617193</v>
      </c>
      <c r="H11" s="3">
        <v>5.6508650871319348E-11</v>
      </c>
      <c r="I11" s="5" t="s">
        <v>45</v>
      </c>
      <c r="J11" s="5" t="s">
        <v>46</v>
      </c>
      <c r="K11" s="10" t="s">
        <v>443</v>
      </c>
      <c r="L11" s="11">
        <v>32.624900817871094</v>
      </c>
      <c r="M11" s="3">
        <v>1.234570833635805E-5</v>
      </c>
      <c r="N11" s="3">
        <f t="shared" ref="N11" si="6">AVERAGE(H11:H12)</f>
        <v>4.6826019501364849E-11</v>
      </c>
      <c r="O11" s="3">
        <f t="shared" ref="O11" si="7">_xlfn.STDEV.S(H11:H12)</f>
        <v>1.3693308602848833E-11</v>
      </c>
      <c r="P11" s="13">
        <f t="shared" ref="P11" si="8">(O11/N11)*100</f>
        <v>29.242948148624315</v>
      </c>
      <c r="Q11" s="3">
        <v>4433922000</v>
      </c>
      <c r="R11" s="3">
        <f>AVERAGE(N11,N13,N15)</f>
        <v>9.5012574061626191E-10</v>
      </c>
      <c r="S11">
        <f>_xlfn.STDEV.S(N11,N13,N15)</f>
        <v>9.8802622390586565E-10</v>
      </c>
      <c r="T11" s="13">
        <f t="shared" ref="T11" si="9">(S11/R11)*100</f>
        <v>103.98899657902344</v>
      </c>
      <c r="U11" s="3">
        <f t="shared" ref="U11" si="10">N11/AVERAGE(M11:M12)</f>
        <v>3.7861626852599285E-6</v>
      </c>
      <c r="V11" s="3">
        <f>AVERAGE(U11,U13,U15)</f>
        <v>7.2481195943065673E-5</v>
      </c>
      <c r="W11">
        <f>_xlfn.STDEV.S(U11,U13,U15)</f>
        <v>8.7681557329406627E-5</v>
      </c>
      <c r="X11" s="13">
        <f t="shared" ref="X11" si="11">(W11/V11)*100</f>
        <v>120.97145499403861</v>
      </c>
      <c r="Y11" s="3">
        <f t="shared" ref="Y11" si="12">N11/Q11</f>
        <v>1.0560857746564971E-20</v>
      </c>
      <c r="Z11" s="3">
        <f>AVERAGE(Y11,Y13,Y15)</f>
        <v>6.5948626366248644E-20</v>
      </c>
      <c r="AA11">
        <f>_xlfn.STDEV.S(Y11,Y13,Y15)</f>
        <v>8.3675550985942263E-20</v>
      </c>
      <c r="AB11" s="13">
        <f t="shared" ref="AB11" si="13">(AA11/Z11)*100</f>
        <v>126.87989969835967</v>
      </c>
    </row>
    <row r="12" spans="1:28" x14ac:dyDescent="0.25">
      <c r="A12" s="1" t="s">
        <v>50</v>
      </c>
      <c r="B12" s="1">
        <v>1.9059761881583781</v>
      </c>
      <c r="C12" s="2" t="s">
        <v>32</v>
      </c>
      <c r="D12" s="4"/>
      <c r="E12" s="1">
        <v>0.30350000000000005</v>
      </c>
      <c r="F12" s="1">
        <v>1.9054617427247964</v>
      </c>
      <c r="G12" s="1">
        <v>35.400960394575456</v>
      </c>
      <c r="H12" s="3">
        <v>3.714338813141035E-11</v>
      </c>
      <c r="I12" s="5" t="s">
        <v>45</v>
      </c>
      <c r="J12" s="5" t="s">
        <v>46</v>
      </c>
      <c r="K12" s="10" t="s">
        <v>443</v>
      </c>
      <c r="L12" s="11">
        <v>33.294780731201172</v>
      </c>
      <c r="M12" s="3">
        <v>1.2389636335261701E-5</v>
      </c>
    </row>
    <row r="13" spans="1:28" x14ac:dyDescent="0.25">
      <c r="A13" s="1" t="s">
        <v>52</v>
      </c>
      <c r="B13" s="1">
        <v>1.9160469351074505</v>
      </c>
      <c r="C13" s="2" t="s">
        <v>32</v>
      </c>
      <c r="D13" s="4"/>
      <c r="E13" s="1">
        <v>0.30350000000000005</v>
      </c>
      <c r="F13" s="1">
        <v>1.9054617427247964</v>
      </c>
      <c r="G13" s="1">
        <v>30.574496675807151</v>
      </c>
      <c r="H13" s="3">
        <v>8.3424283445337953E-10</v>
      </c>
      <c r="I13" s="5" t="s">
        <v>34</v>
      </c>
      <c r="J13" s="5" t="s">
        <v>35</v>
      </c>
      <c r="K13" s="10" t="s">
        <v>444</v>
      </c>
      <c r="L13" s="11">
        <v>28.468498229980469</v>
      </c>
      <c r="M13" s="3">
        <v>1.8747622905686083E-5</v>
      </c>
      <c r="N13" s="3">
        <f t="shared" ref="N13" si="14">AVERAGE(H13:H14)</f>
        <v>7.9825838559407557E-10</v>
      </c>
      <c r="O13" s="3">
        <f t="shared" ref="O13" si="15">_xlfn.STDEV.S(H13:H14)</f>
        <v>5.0889695611348786E-11</v>
      </c>
      <c r="P13" s="13">
        <f t="shared" ref="P13" si="16">(O13/N13)*100</f>
        <v>6.3750906385375368</v>
      </c>
      <c r="Q13" s="3">
        <v>4921309000</v>
      </c>
      <c r="U13" s="3">
        <f t="shared" ref="U13" si="17">N13/AVERAGE(M13:M14)</f>
        <v>4.2417534970625603E-5</v>
      </c>
      <c r="Y13" s="3">
        <f t="shared" ref="Y13" si="18">N13/Q13</f>
        <v>1.6220448372456913E-19</v>
      </c>
    </row>
    <row r="14" spans="1:28" x14ac:dyDescent="0.25">
      <c r="A14" s="1" t="s">
        <v>54</v>
      </c>
      <c r="B14" s="1">
        <v>1.9205043819072332</v>
      </c>
      <c r="C14" s="2" t="s">
        <v>32</v>
      </c>
      <c r="D14" s="4"/>
      <c r="E14" s="1">
        <v>0.30350000000000005</v>
      </c>
      <c r="F14" s="1">
        <v>1.9054617427247964</v>
      </c>
      <c r="G14" s="1">
        <v>30.714430181249703</v>
      </c>
      <c r="H14" s="3">
        <v>7.622739367347715E-10</v>
      </c>
      <c r="I14" s="5" t="s">
        <v>34</v>
      </c>
      <c r="J14" s="5" t="s">
        <v>35</v>
      </c>
      <c r="K14" s="10" t="s">
        <v>444</v>
      </c>
      <c r="L14" s="11">
        <v>28.599882125854492</v>
      </c>
      <c r="M14" s="3">
        <v>1.88905088785807E-5</v>
      </c>
    </row>
    <row r="15" spans="1:28" x14ac:dyDescent="0.25">
      <c r="A15" s="1" t="s">
        <v>56</v>
      </c>
      <c r="B15" s="1">
        <v>1.9132244193846915</v>
      </c>
      <c r="C15" s="2" t="s">
        <v>32</v>
      </c>
      <c r="D15" s="4"/>
      <c r="E15" s="1">
        <v>0.30350000000000005</v>
      </c>
      <c r="F15" s="1">
        <v>1.9054617427247964</v>
      </c>
      <c r="G15" s="1">
        <v>29.184564517530482</v>
      </c>
      <c r="H15" s="3">
        <v>2.0439666904090324E-9</v>
      </c>
      <c r="I15" s="5" t="s">
        <v>34</v>
      </c>
      <c r="J15" s="5" t="s">
        <v>35</v>
      </c>
      <c r="K15" s="10" t="s">
        <v>445</v>
      </c>
      <c r="L15" s="11">
        <v>27.123239517211914</v>
      </c>
      <c r="M15" s="3">
        <v>1.1812330901400432E-5</v>
      </c>
      <c r="N15" s="3">
        <f t="shared" ref="N15" si="19">AVERAGE(H15:H16)</f>
        <v>2.0052928167533454E-9</v>
      </c>
      <c r="O15" s="3">
        <f t="shared" ref="O15" si="20">_xlfn.STDEV.S(H15:H16)</f>
        <v>5.4693116633376082E-11</v>
      </c>
      <c r="P15" s="13">
        <f t="shared" ref="P15" si="21">(O15/N15)*100</f>
        <v>2.7274379171180878</v>
      </c>
      <c r="Q15" s="3">
        <v>79954140000</v>
      </c>
      <c r="U15" s="3">
        <f t="shared" ref="U15" si="22">N15/AVERAGE(M15:M16)</f>
        <v>1.7123989017331148E-4</v>
      </c>
      <c r="Y15" s="3">
        <f t="shared" ref="Y15" si="23">N15/Q15</f>
        <v>2.5080537627611847E-20</v>
      </c>
    </row>
    <row r="16" spans="1:28" x14ac:dyDescent="0.25">
      <c r="A16" s="1" t="s">
        <v>58</v>
      </c>
      <c r="B16" s="1">
        <v>1.9157430325072338</v>
      </c>
      <c r="C16" s="2" t="s">
        <v>32</v>
      </c>
      <c r="D16" s="4"/>
      <c r="E16" s="1">
        <v>0.30350000000000005</v>
      </c>
      <c r="F16" s="1">
        <v>1.9054617427247964</v>
      </c>
      <c r="G16" s="1">
        <v>29.244398738737637</v>
      </c>
      <c r="H16" s="3">
        <v>1.9666189430976584E-9</v>
      </c>
      <c r="I16" s="5" t="s">
        <v>34</v>
      </c>
      <c r="J16" s="5" t="s">
        <v>35</v>
      </c>
      <c r="K16" s="10" t="s">
        <v>445</v>
      </c>
      <c r="L16" s="11">
        <v>27.177894592285156</v>
      </c>
      <c r="M16" s="3">
        <v>1.160852991232461E-5</v>
      </c>
    </row>
    <row r="17" spans="1:28" x14ac:dyDescent="0.25">
      <c r="A17" s="1" t="s">
        <v>60</v>
      </c>
      <c r="B17" s="1">
        <v>1.9323698907782414</v>
      </c>
      <c r="C17" s="2" t="s">
        <v>32</v>
      </c>
      <c r="D17" s="4"/>
      <c r="E17" s="1">
        <v>0.30350000000000005</v>
      </c>
      <c r="F17" s="1">
        <v>1.9054617427247964</v>
      </c>
      <c r="G17" s="1">
        <v>31.870218369982879</v>
      </c>
      <c r="H17" s="3">
        <v>3.6181794950009667E-10</v>
      </c>
      <c r="I17" s="5" t="s">
        <v>34</v>
      </c>
      <c r="J17" s="5" t="s">
        <v>35</v>
      </c>
      <c r="K17" s="10" t="s">
        <v>446</v>
      </c>
      <c r="L17" s="11">
        <v>29.713005065917969</v>
      </c>
      <c r="M17" s="3">
        <v>1.8545565046031523E-5</v>
      </c>
      <c r="N17" s="3">
        <f t="shared" ref="N17" si="24">AVERAGE(H17:H18)</f>
        <v>2.957354740239774E-10</v>
      </c>
      <c r="O17" s="3">
        <f t="shared" ref="O17" si="25">_xlfn.STDEV.S(H17:H18)</f>
        <v>9.3454733053515312E-11</v>
      </c>
      <c r="P17" s="13">
        <f t="shared" ref="P17" si="26">(O17/N17)*100</f>
        <v>31.600785587845397</v>
      </c>
      <c r="Q17" s="3">
        <v>8229062000</v>
      </c>
      <c r="R17" s="3">
        <f>AVERAGE(N17,N19,N21)</f>
        <v>1.4623591816691255E-10</v>
      </c>
      <c r="S17">
        <f>_xlfn.STDEV.S(N17,N19,N21)</f>
        <v>1.3311696567356787E-10</v>
      </c>
      <c r="T17" s="13">
        <f t="shared" ref="T17" si="27">(S17/R17)*100</f>
        <v>91.028912282432003</v>
      </c>
      <c r="U17" s="3">
        <f t="shared" ref="U17" si="28">N17/AVERAGE(M17:M18)</f>
        <v>1.5757263433131146E-5</v>
      </c>
      <c r="V17" s="3">
        <f>AVERAGE(U17,U19,U21)</f>
        <v>8.3614632060814575E-6</v>
      </c>
      <c r="W17">
        <f>_xlfn.STDEV.S(U17,U19,U21)</f>
        <v>6.567081644514349E-6</v>
      </c>
      <c r="X17" s="13">
        <f t="shared" ref="X17" si="29">(W17/V17)*100</f>
        <v>78.539861776082205</v>
      </c>
      <c r="Y17" s="3">
        <f t="shared" ref="Y17" si="30">N17/Q17</f>
        <v>3.5937932418540218E-20</v>
      </c>
      <c r="Z17" s="3">
        <f>AVERAGE(Y17,Y19,Y21)</f>
        <v>3.2812940532791305E-20</v>
      </c>
      <c r="AA17">
        <f>_xlfn.STDEV.S(Y17,Y19,Y21)</f>
        <v>2.9541772492656508E-20</v>
      </c>
      <c r="AB17" s="13">
        <f t="shared" ref="AB17" si="31">(AA17/Z17)*100</f>
        <v>90.030859816218594</v>
      </c>
    </row>
    <row r="18" spans="1:28" x14ac:dyDescent="0.25">
      <c r="A18" s="1" t="s">
        <v>62</v>
      </c>
      <c r="B18" s="1">
        <v>1.9092203174551905</v>
      </c>
      <c r="C18" s="2" t="s">
        <v>32</v>
      </c>
      <c r="D18" s="4"/>
      <c r="E18" s="1">
        <v>0.30350000000000005</v>
      </c>
      <c r="F18" s="1">
        <v>1.9054617427247964</v>
      </c>
      <c r="G18" s="1">
        <v>32.575282023799609</v>
      </c>
      <c r="H18" s="3">
        <v>2.2965299854785815E-10</v>
      </c>
      <c r="I18" s="5" t="s">
        <v>34</v>
      </c>
      <c r="J18" s="5" t="s">
        <v>35</v>
      </c>
      <c r="K18" s="10" t="s">
        <v>446</v>
      </c>
      <c r="L18" s="11">
        <v>30.461353302001953</v>
      </c>
      <c r="M18" s="3">
        <v>1.8990835265987811E-5</v>
      </c>
    </row>
    <row r="19" spans="1:28" x14ac:dyDescent="0.25">
      <c r="A19" s="1" t="s">
        <v>64</v>
      </c>
      <c r="B19" s="1">
        <v>1.9149722093236095</v>
      </c>
      <c r="C19" s="2" t="s">
        <v>32</v>
      </c>
      <c r="D19" s="4"/>
      <c r="E19" s="1">
        <v>0.30350000000000005</v>
      </c>
      <c r="F19" s="1">
        <v>1.9054617427247964</v>
      </c>
      <c r="G19" s="1">
        <v>33.671820954783243</v>
      </c>
      <c r="H19" s="3">
        <v>1.1325071785466378E-10</v>
      </c>
      <c r="I19" s="5" t="s">
        <v>45</v>
      </c>
      <c r="J19" s="5" t="s">
        <v>46</v>
      </c>
      <c r="K19" s="10" t="s">
        <v>447</v>
      </c>
      <c r="L19" s="11">
        <v>31.567420959472656</v>
      </c>
      <c r="M19" s="3">
        <v>1.6562926454838771E-5</v>
      </c>
      <c r="N19" s="3">
        <f t="shared" ref="N19" si="32">AVERAGE(H19:H20)</f>
        <v>1.0243026163555512E-10</v>
      </c>
      <c r="O19" s="3">
        <f t="shared" ref="O19" si="33">_xlfn.STDEV.S(H19:H20)</f>
        <v>1.5302435936127787E-11</v>
      </c>
      <c r="P19" s="13">
        <f t="shared" ref="P19" si="34">(O19/N19)*100</f>
        <v>14.939370154665383</v>
      </c>
      <c r="Q19" s="3">
        <v>1688374000</v>
      </c>
      <c r="U19" s="3">
        <f t="shared" ref="U19" si="35">N19/AVERAGE(M19:M20)</f>
        <v>6.1137925836703873E-6</v>
      </c>
      <c r="Y19" s="3">
        <f t="shared" ref="Y19" si="36">N19/Q19</f>
        <v>6.0667992776218489E-20</v>
      </c>
    </row>
    <row r="20" spans="1:28" x14ac:dyDescent="0.25">
      <c r="A20" s="1" t="s">
        <v>66</v>
      </c>
      <c r="B20" s="1">
        <v>1.9007195656069138</v>
      </c>
      <c r="C20" s="2" t="s">
        <v>32</v>
      </c>
      <c r="D20" s="4"/>
      <c r="E20" s="1">
        <v>0.30350000000000005</v>
      </c>
      <c r="F20" s="1">
        <v>1.9054617427247964</v>
      </c>
      <c r="G20" s="1">
        <v>34.000745690572877</v>
      </c>
      <c r="H20" s="3">
        <v>9.1609805416446436E-11</v>
      </c>
      <c r="I20" s="5" t="s">
        <v>45</v>
      </c>
      <c r="J20" s="5" t="s">
        <v>46</v>
      </c>
      <c r="K20" s="10" t="s">
        <v>447</v>
      </c>
      <c r="L20" s="11">
        <v>31.835138320922852</v>
      </c>
      <c r="M20" s="3">
        <v>1.6945001802047421E-5</v>
      </c>
    </row>
    <row r="21" spans="1:28" x14ac:dyDescent="0.25">
      <c r="A21" s="1" t="s">
        <v>67</v>
      </c>
      <c r="B21" s="1">
        <v>1.9303735708798393</v>
      </c>
      <c r="C21" s="2" t="s">
        <v>32</v>
      </c>
      <c r="D21" s="4"/>
      <c r="E21" s="1">
        <v>0.30350000000000005</v>
      </c>
      <c r="F21" s="1">
        <v>1.9054617427247964</v>
      </c>
      <c r="G21" s="1">
        <v>35.292849011223481</v>
      </c>
      <c r="H21" s="3">
        <v>3.9824719822676822E-11</v>
      </c>
      <c r="I21" s="5" t="s">
        <v>45</v>
      </c>
      <c r="J21" s="5" t="s">
        <v>46</v>
      </c>
      <c r="K21" s="10" t="s">
        <v>448</v>
      </c>
      <c r="L21" s="11">
        <v>33.205501556396484</v>
      </c>
      <c r="M21" s="3">
        <v>1.2657259350385004E-5</v>
      </c>
      <c r="N21" s="3">
        <f t="shared" ref="N21" si="37">AVERAGE(H21:H22)</f>
        <v>4.0542018841205083E-11</v>
      </c>
      <c r="O21" s="3">
        <f t="shared" ref="O21" si="38">_xlfn.STDEV.S(H21:H22)</f>
        <v>1.0144140002795719E-12</v>
      </c>
      <c r="P21" s="13">
        <f t="shared" ref="P21" si="39">(O21/N21)*100</f>
        <v>2.5021299611467969</v>
      </c>
      <c r="Q21" s="3">
        <v>22119100000</v>
      </c>
      <c r="U21" s="3">
        <f t="shared" ref="U21" si="40">N21/AVERAGE(M21:M22)</f>
        <v>3.2133336014428386E-6</v>
      </c>
      <c r="Y21" s="3">
        <f t="shared" ref="Y21" si="41">N21/Q21</f>
        <v>1.8328964036152052E-21</v>
      </c>
    </row>
    <row r="22" spans="1:28" x14ac:dyDescent="0.25">
      <c r="A22" s="1" t="s">
        <v>69</v>
      </c>
      <c r="B22" s="1">
        <v>1.9045854791254859</v>
      </c>
      <c r="C22" s="2" t="s">
        <v>32</v>
      </c>
      <c r="D22" s="4"/>
      <c r="E22" s="1">
        <v>0.30350000000000005</v>
      </c>
      <c r="F22" s="1">
        <v>1.9054617427247964</v>
      </c>
      <c r="G22" s="1">
        <v>35.237958648448007</v>
      </c>
      <c r="H22" s="3">
        <v>4.1259317859733338E-11</v>
      </c>
      <c r="I22" s="5" t="s">
        <v>45</v>
      </c>
      <c r="J22" s="5" t="s">
        <v>46</v>
      </c>
      <c r="K22" s="10" t="s">
        <v>448</v>
      </c>
      <c r="L22" s="11">
        <v>33.135429382324219</v>
      </c>
      <c r="M22" s="3">
        <v>1.2576360229605734E-5</v>
      </c>
    </row>
    <row r="23" spans="1:28" x14ac:dyDescent="0.25">
      <c r="A23" s="1" t="s">
        <v>70</v>
      </c>
      <c r="B23" s="1">
        <v>1.9243825698718682</v>
      </c>
      <c r="C23" s="2" t="s">
        <v>32</v>
      </c>
      <c r="D23" s="4"/>
      <c r="E23" s="1">
        <v>0.30350000000000005</v>
      </c>
      <c r="F23" s="1">
        <v>1.9054617427247964</v>
      </c>
      <c r="G23" s="1">
        <v>32.292132203011811</v>
      </c>
      <c r="H23" s="3">
        <v>2.7564754969295631E-10</v>
      </c>
      <c r="I23" s="5" t="s">
        <v>34</v>
      </c>
      <c r="J23" s="5" t="s">
        <v>35</v>
      </c>
      <c r="K23" s="10" t="s">
        <v>449</v>
      </c>
      <c r="L23" s="11">
        <v>30.166238784790039</v>
      </c>
      <c r="M23" s="3">
        <v>1.5387246724675131E-5</v>
      </c>
      <c r="N23" s="3">
        <f>AVERAGE(H23:H24)</f>
        <v>2.662026636556258E-10</v>
      </c>
      <c r="O23" s="3">
        <f t="shared" ref="O23" si="42">_xlfn.STDEV.S(H23:H24)</f>
        <v>1.3357085929061095E-11</v>
      </c>
      <c r="P23" s="13">
        <f t="shared" ref="P23" si="43">(O23/N23)*100</f>
        <v>5.017637970122097</v>
      </c>
      <c r="Q23">
        <v>1856610000</v>
      </c>
      <c r="R23" s="3">
        <f>AVERAGE(N23,N25,N27)</f>
        <v>6.4473674751395818E-10</v>
      </c>
      <c r="S23">
        <f>_xlfn.STDEV.S(N23,N25,N27)</f>
        <v>7.676093180736325E-10</v>
      </c>
      <c r="T23" s="13">
        <f t="shared" ref="T23" si="44">(S23/R23)*100</f>
        <v>119.05778925017985</v>
      </c>
      <c r="U23" s="3">
        <f t="shared" ref="U23" si="45">N23/AVERAGE(M23:M24)</f>
        <v>1.6096413610321475E-5</v>
      </c>
      <c r="V23" s="3">
        <f>AVERAGE(U23,U25,U27)</f>
        <v>3.6038577633137675E-5</v>
      </c>
      <c r="W23">
        <f>_xlfn.STDEV.S(U23,U25,U27)</f>
        <v>4.0172295356747673E-5</v>
      </c>
      <c r="X23" s="13">
        <f t="shared" ref="X23" si="46">(W23/V23)*100</f>
        <v>111.47025769354732</v>
      </c>
      <c r="Y23" s="3">
        <f t="shared" ref="Y23" si="47">N23/Q23</f>
        <v>1.4338103514234319E-19</v>
      </c>
      <c r="Z23" s="3">
        <f>AVERAGE(Y23,Y25,Y27)</f>
        <v>1.8896634674418763E-19</v>
      </c>
      <c r="AA23">
        <f>_xlfn.STDEV.S(Y23,Y25,Y27)</f>
        <v>1.1764007066396392E-19</v>
      </c>
      <c r="AB23" s="13">
        <f t="shared" ref="AB23" si="48">(AA23/Z23)*100</f>
        <v>62.254508641805231</v>
      </c>
    </row>
    <row r="24" spans="1:28" x14ac:dyDescent="0.25">
      <c r="A24" s="1" t="s">
        <v>72</v>
      </c>
      <c r="B24" s="1">
        <v>1.9244094342583469</v>
      </c>
      <c r="C24" s="2" t="s">
        <v>32</v>
      </c>
      <c r="D24" s="4"/>
      <c r="E24" s="1">
        <v>0.30350000000000005</v>
      </c>
      <c r="F24" s="1">
        <v>1.9054617427247964</v>
      </c>
      <c r="G24" s="1">
        <v>32.402241140811427</v>
      </c>
      <c r="H24" s="3">
        <v>2.5675777761829528E-10</v>
      </c>
      <c r="I24" s="5" t="s">
        <v>34</v>
      </c>
      <c r="J24" s="5" t="s">
        <v>35</v>
      </c>
      <c r="K24" s="7" t="s">
        <v>449</v>
      </c>
      <c r="L24" s="11">
        <v>30.297119140625</v>
      </c>
      <c r="M24" s="3">
        <v>1.7688775065039459E-5</v>
      </c>
    </row>
    <row r="25" spans="1:28" x14ac:dyDescent="0.25">
      <c r="A25" s="1" t="s">
        <v>73</v>
      </c>
      <c r="B25" s="1">
        <v>1.9077214548927171</v>
      </c>
      <c r="C25" s="2" t="s">
        <v>32</v>
      </c>
      <c r="D25" s="4"/>
      <c r="E25" s="1">
        <v>0.30350000000000005</v>
      </c>
      <c r="F25" s="1">
        <v>1.9054617427247964</v>
      </c>
      <c r="G25" s="1">
        <v>33.34489336460851</v>
      </c>
      <c r="H25" s="3">
        <v>1.3982369193000307E-10</v>
      </c>
      <c r="I25" s="5" t="s">
        <v>34</v>
      </c>
      <c r="J25" s="5" t="s">
        <v>35</v>
      </c>
      <c r="K25" s="10" t="s">
        <v>450</v>
      </c>
      <c r="L25" s="11">
        <v>31.240652084350586</v>
      </c>
      <c r="M25" s="3">
        <v>1.4382564131434865E-5</v>
      </c>
      <c r="N25" s="3">
        <f>AVERAGE(H25:H26)</f>
        <v>1.3991588023304683E-10</v>
      </c>
      <c r="O25" s="3">
        <f t="shared" ref="O25" si="49">_xlfn.STDEV.S(H25:H26)</f>
        <v>1.3037394845663167E-13</v>
      </c>
      <c r="P25" s="13">
        <f t="shared" ref="P25" si="50">(O25/N25)*100</f>
        <v>9.3180236753310677E-2</v>
      </c>
      <c r="Q25">
        <v>1386118000</v>
      </c>
      <c r="U25" s="3">
        <f t="shared" ref="U25" si="51">N25/AVERAGE(M25:M26)</f>
        <v>9.7392049355806238E-6</v>
      </c>
      <c r="Y25" s="3">
        <f t="shared" ref="Y25" si="52">N25/Q25</f>
        <v>1.0094081473081428E-19</v>
      </c>
    </row>
    <row r="26" spans="1:28" x14ac:dyDescent="0.25">
      <c r="A26" s="1" t="s">
        <v>75</v>
      </c>
      <c r="B26" s="1">
        <v>1.9049283152820649</v>
      </c>
      <c r="C26" s="2" t="s">
        <v>32</v>
      </c>
      <c r="D26" s="4"/>
      <c r="E26" s="1">
        <v>0.30350000000000005</v>
      </c>
      <c r="F26" s="1">
        <v>1.9054617427247964</v>
      </c>
      <c r="G26" s="1">
        <v>33.342849440398076</v>
      </c>
      <c r="H26" s="3">
        <v>1.4000806853609057E-10</v>
      </c>
      <c r="I26" s="5" t="s">
        <v>34</v>
      </c>
      <c r="J26" s="5" t="s">
        <v>35</v>
      </c>
      <c r="K26" s="10" t="s">
        <v>450</v>
      </c>
      <c r="L26" s="11">
        <v>31.246496200561523</v>
      </c>
      <c r="M26" s="3">
        <v>1.4349941480370591E-5</v>
      </c>
    </row>
    <row r="27" spans="1:28" x14ac:dyDescent="0.25">
      <c r="A27" s="1" t="s">
        <v>77</v>
      </c>
      <c r="B27" s="1">
        <v>1.9042496690588953</v>
      </c>
      <c r="C27" s="2" t="s">
        <v>32</v>
      </c>
      <c r="D27" s="4"/>
      <c r="E27" s="1">
        <v>0.30350000000000005</v>
      </c>
      <c r="F27" s="1">
        <v>1.9054617427247964</v>
      </c>
      <c r="G27" s="1">
        <v>29.548855718492103</v>
      </c>
      <c r="H27" s="3">
        <v>1.6161147449856379E-9</v>
      </c>
      <c r="I27" s="5" t="s">
        <v>34</v>
      </c>
      <c r="J27" s="5" t="s">
        <v>35</v>
      </c>
      <c r="K27" s="7" t="s">
        <v>533</v>
      </c>
      <c r="L27" s="11">
        <v>27.416814804077148</v>
      </c>
      <c r="M27" s="3">
        <v>1.867985047023811E-5</v>
      </c>
      <c r="N27" s="3">
        <f>AVERAGE(H27:H28)</f>
        <v>1.5280916986532019E-9</v>
      </c>
      <c r="O27" s="3">
        <f t="shared" ref="O27" si="53">_xlfn.STDEV.S(H27:H28)</f>
        <v>1.2448338592472656E-10</v>
      </c>
      <c r="P27" s="13">
        <f t="shared" ref="P27" si="54">(O27/N27)*100</f>
        <v>8.1463295713497548</v>
      </c>
      <c r="Q27">
        <v>4737135000</v>
      </c>
      <c r="U27" s="3">
        <f t="shared" ref="U27" si="55">N27/AVERAGE(M27:M28)</f>
        <v>8.2280114353510918E-5</v>
      </c>
      <c r="Y27" s="3">
        <f t="shared" ref="Y27" si="56">N27/Q27</f>
        <v>3.225771903594054E-19</v>
      </c>
    </row>
    <row r="28" spans="1:28" x14ac:dyDescent="0.25">
      <c r="A28" s="1" t="s">
        <v>79</v>
      </c>
      <c r="B28" s="1">
        <v>1.897834244115749</v>
      </c>
      <c r="C28" s="2" t="s">
        <v>32</v>
      </c>
      <c r="D28" s="4"/>
      <c r="E28" s="1">
        <v>0.30350000000000005</v>
      </c>
      <c r="F28" s="1">
        <v>1.9054617427247964</v>
      </c>
      <c r="G28" s="1">
        <v>29.727744840623696</v>
      </c>
      <c r="H28" s="3">
        <v>1.4400686523207656E-9</v>
      </c>
      <c r="I28" s="5" t="s">
        <v>34</v>
      </c>
      <c r="J28" s="5" t="s">
        <v>35</v>
      </c>
      <c r="K28" s="7" t="s">
        <v>533</v>
      </c>
      <c r="L28" s="11">
        <v>27.516525268554688</v>
      </c>
      <c r="M28" s="3">
        <v>1.8463795006185513E-5</v>
      </c>
    </row>
    <row r="29" spans="1:28" x14ac:dyDescent="0.25">
      <c r="A29" s="1" t="s">
        <v>81</v>
      </c>
      <c r="B29" s="1">
        <v>1.9086082749495081</v>
      </c>
      <c r="C29" s="2" t="s">
        <v>32</v>
      </c>
      <c r="D29" s="4"/>
      <c r="E29" s="1">
        <v>0.30350000000000005</v>
      </c>
      <c r="F29" s="1">
        <v>1.9054617427247964</v>
      </c>
      <c r="G29" s="1">
        <v>36.314382487663067</v>
      </c>
      <c r="H29" s="3">
        <v>2.0612141591606223E-11</v>
      </c>
      <c r="I29" s="5" t="s">
        <v>45</v>
      </c>
      <c r="J29" s="5" t="s">
        <v>46</v>
      </c>
      <c r="K29" s="10" t="s">
        <v>451</v>
      </c>
      <c r="L29" s="11">
        <v>34.214881896972656</v>
      </c>
      <c r="M29" s="3">
        <v>1.3902361137231725E-5</v>
      </c>
      <c r="N29" s="3">
        <f t="shared" ref="N29" si="57">AVERAGE(H29:H30)</f>
        <v>1.8571518846679144E-11</v>
      </c>
      <c r="O29" s="3">
        <f t="shared" ref="O29" si="58">_xlfn.STDEV.S(H29:H30)</f>
        <v>2.8858763615628873E-12</v>
      </c>
      <c r="P29" s="13">
        <f t="shared" ref="P29" si="59">(O29/N29)*100</f>
        <v>15.539258718620763</v>
      </c>
      <c r="Q29">
        <v>2087862000</v>
      </c>
      <c r="R29" s="3">
        <f>AVERAGE(N29,N31,N33)</f>
        <v>3.7041020524069327E-11</v>
      </c>
      <c r="S29">
        <f>_xlfn.STDEV.S(N29,N31,N33)</f>
        <v>2.3307175527472383E-11</v>
      </c>
      <c r="T29" s="13">
        <f t="shared" ref="T29" si="60">(S29/R29)*100</f>
        <v>62.922606336743172</v>
      </c>
      <c r="U29" s="3">
        <f t="shared" ref="U29" si="61">N29/AVERAGE(M29:M30)</f>
        <v>1.3507238404202066E-6</v>
      </c>
      <c r="V29" s="3">
        <f>AVERAGE(U29,U31,U33)</f>
        <v>3.0139625781686708E-6</v>
      </c>
      <c r="W29">
        <f>_xlfn.STDEV.S(U29,U31,U33)</f>
        <v>1.910634165724888E-6</v>
      </c>
      <c r="X29" s="13">
        <f t="shared" ref="X29" si="62">(W29/V29)*100</f>
        <v>63.392763386127314</v>
      </c>
      <c r="Y29" s="3">
        <f t="shared" ref="Y29" si="63">N29/Q29</f>
        <v>8.8949934654106186E-21</v>
      </c>
      <c r="Z29" s="3">
        <f>AVERAGE(Y29,Y31,Y33)</f>
        <v>1.3369358851374538E-20</v>
      </c>
      <c r="AA29">
        <f>_xlfn.STDEV.S(Y29,Y31,Y33)</f>
        <v>7.0640438989935612E-21</v>
      </c>
      <c r="AB29" s="13">
        <f t="shared" ref="AB29" si="64">(AA29/Z29)*100</f>
        <v>52.837566689050973</v>
      </c>
    </row>
    <row r="30" spans="1:28" x14ac:dyDescent="0.25">
      <c r="A30" s="1" t="s">
        <v>83</v>
      </c>
      <c r="B30" s="1">
        <v>1.9064502645120229</v>
      </c>
      <c r="C30" s="2" t="s">
        <v>32</v>
      </c>
      <c r="D30" s="4"/>
      <c r="E30" s="1">
        <v>0.30350000000000005</v>
      </c>
      <c r="F30" s="1">
        <v>1.9054617427247964</v>
      </c>
      <c r="G30" s="1">
        <v>36.656620490752353</v>
      </c>
      <c r="H30" s="3">
        <v>1.6530896101752066E-11</v>
      </c>
      <c r="I30" s="5" t="s">
        <v>45</v>
      </c>
      <c r="J30" s="5" t="s">
        <v>46</v>
      </c>
      <c r="K30" s="10" t="s">
        <v>451</v>
      </c>
      <c r="L30" s="11">
        <v>34.507278442382813</v>
      </c>
      <c r="M30" s="3">
        <v>1.3596255961140646E-5</v>
      </c>
    </row>
    <row r="31" spans="1:28" x14ac:dyDescent="0.25">
      <c r="A31" s="1" t="s">
        <v>85</v>
      </c>
      <c r="B31" s="1">
        <v>1.8968177310486676</v>
      </c>
      <c r="C31" s="2" t="s">
        <v>32</v>
      </c>
      <c r="D31" s="4"/>
      <c r="E31" s="1">
        <v>0.30350000000000005</v>
      </c>
      <c r="F31" s="1">
        <v>1.9054617427247964</v>
      </c>
      <c r="G31" s="1">
        <v>34.175208431034278</v>
      </c>
      <c r="H31" s="3">
        <v>8.1863885295502289E-11</v>
      </c>
      <c r="I31" s="5" t="s">
        <v>45</v>
      </c>
      <c r="J31" s="5" t="s">
        <v>46</v>
      </c>
      <c r="K31" s="10" t="s">
        <v>452</v>
      </c>
      <c r="L31" s="11">
        <v>31.968111038208008</v>
      </c>
      <c r="M31" s="3">
        <v>1.2110664319782453E-5</v>
      </c>
      <c r="N31" s="3">
        <f>AVERAGE(H31:H32)</f>
        <v>6.3228132906516027E-11</v>
      </c>
      <c r="O31" s="3">
        <f t="shared" ref="O31" si="65">_xlfn.STDEV.S(H31:H32)</f>
        <v>2.6354933773531176E-11</v>
      </c>
      <c r="P31" s="13">
        <f t="shared" ref="P31" si="66">(O31/N31)*100</f>
        <v>41.682290085170528</v>
      </c>
      <c r="Q31">
        <v>2939072000</v>
      </c>
      <c r="U31" s="3">
        <f t="shared" ref="U31" si="67">N31/AVERAGE(M31:M32)</f>
        <v>5.1008709939061786E-6</v>
      </c>
      <c r="Y31" s="3">
        <f t="shared" ref="Y31" si="68">N31/Q31</f>
        <v>2.1512958140023801E-20</v>
      </c>
    </row>
    <row r="32" spans="1:28" x14ac:dyDescent="0.25">
      <c r="A32" s="1" t="s">
        <v>86</v>
      </c>
      <c r="B32" s="1">
        <v>1.9050346644705061</v>
      </c>
      <c r="C32" s="2" t="s">
        <v>32</v>
      </c>
      <c r="D32" s="4"/>
      <c r="E32" s="1">
        <v>0.30350000000000005</v>
      </c>
      <c r="F32" s="1">
        <v>1.9054617427247964</v>
      </c>
      <c r="G32" s="1">
        <v>35.117463699608813</v>
      </c>
      <c r="H32" s="3">
        <v>4.4592380517529766E-11</v>
      </c>
      <c r="I32" s="5" t="s">
        <v>45</v>
      </c>
      <c r="J32" s="5" t="s">
        <v>46</v>
      </c>
      <c r="K32" s="10" t="s">
        <v>452</v>
      </c>
      <c r="L32" s="11">
        <v>32.913795471191406</v>
      </c>
      <c r="M32" s="3">
        <v>1.2680448014582534E-5</v>
      </c>
    </row>
    <row r="33" spans="1:28" x14ac:dyDescent="0.25">
      <c r="A33" s="1" t="s">
        <v>87</v>
      </c>
      <c r="B33" s="1">
        <v>1.909983502644194</v>
      </c>
      <c r="C33" s="2" t="s">
        <v>32</v>
      </c>
      <c r="D33" s="4"/>
      <c r="E33" s="1">
        <v>0.30350000000000005</v>
      </c>
      <c r="F33" s="1">
        <v>1.9054617427247964</v>
      </c>
      <c r="G33" s="1">
        <v>35.474282539317372</v>
      </c>
      <c r="H33" s="3">
        <v>3.5428380379447208E-11</v>
      </c>
      <c r="I33" s="5" t="s">
        <v>45</v>
      </c>
      <c r="J33" s="5" t="s">
        <v>46</v>
      </c>
      <c r="K33" s="10" t="s">
        <v>453</v>
      </c>
      <c r="L33" s="11">
        <v>33.338245391845703</v>
      </c>
      <c r="M33" s="3">
        <v>1.1404570338182013E-5</v>
      </c>
      <c r="N33" s="3">
        <f>AVERAGE(H33:H34)</f>
        <v>2.9323409819012804E-11</v>
      </c>
      <c r="O33" s="3">
        <f t="shared" ref="O33" si="69">_xlfn.STDEV.S(H33:H34)</f>
        <v>8.6337321644548094E-12</v>
      </c>
      <c r="P33" s="13">
        <f t="shared" ref="P33" si="70">(O33/N33)*100</f>
        <v>29.443138494953757</v>
      </c>
      <c r="Q33">
        <v>3022993000</v>
      </c>
      <c r="U33" s="3">
        <f t="shared" ref="U33" si="71">N33/AVERAGE(M33:M34)</f>
        <v>2.5902929001796278E-6</v>
      </c>
      <c r="Y33" s="3">
        <f t="shared" ref="Y33" si="72">N33/Q33</f>
        <v>9.7001249486891976E-21</v>
      </c>
    </row>
    <row r="34" spans="1:28" x14ac:dyDescent="0.25">
      <c r="A34" s="1" t="s">
        <v>88</v>
      </c>
      <c r="B34" s="1">
        <v>1.8948816798387111</v>
      </c>
      <c r="C34" s="2" t="s">
        <v>32</v>
      </c>
      <c r="D34" s="4"/>
      <c r="E34" s="1">
        <v>0.30350000000000005</v>
      </c>
      <c r="F34" s="1">
        <v>1.9054617427247964</v>
      </c>
      <c r="G34" s="1">
        <v>36.129704405871934</v>
      </c>
      <c r="H34" s="3">
        <v>2.32184392585784E-11</v>
      </c>
      <c r="I34" s="5" t="s">
        <v>45</v>
      </c>
      <c r="J34" s="5" t="s">
        <v>46</v>
      </c>
      <c r="K34" s="10" t="s">
        <v>453</v>
      </c>
      <c r="L34" s="11">
        <v>33.907234191894531</v>
      </c>
      <c r="M34" s="3">
        <v>1.1236428922542E-5</v>
      </c>
    </row>
    <row r="35" spans="1:28" x14ac:dyDescent="0.25">
      <c r="A35" s="1" t="s">
        <v>89</v>
      </c>
      <c r="B35" s="1">
        <v>1.7584775180996162</v>
      </c>
      <c r="C35" s="2" t="s">
        <v>32</v>
      </c>
      <c r="D35" s="4"/>
      <c r="E35" s="1">
        <v>0.30350000000000005</v>
      </c>
      <c r="F35" s="1">
        <v>1.9054617427247964</v>
      </c>
      <c r="G35" s="1">
        <v>40.666599589060056</v>
      </c>
      <c r="H35" s="3">
        <v>0</v>
      </c>
      <c r="I35" s="5" t="s">
        <v>90</v>
      </c>
      <c r="J35" s="5" t="s">
        <v>91</v>
      </c>
      <c r="K35" s="10" t="s">
        <v>454</v>
      </c>
      <c r="L35" s="11">
        <v>38.093990325927734</v>
      </c>
      <c r="M35" s="3">
        <v>1.4136504826225002E-5</v>
      </c>
      <c r="N35" s="3">
        <f>AVERAGE(H35:H36)</f>
        <v>6.5886442286155541E-12</v>
      </c>
      <c r="O35" s="3">
        <f t="shared" ref="O35" si="73">_xlfn.STDEV.S(H35:H36)</f>
        <v>9.3177500257593348E-12</v>
      </c>
      <c r="P35" s="13">
        <f t="shared" ref="P35" si="74">(O35/N35)*100</f>
        <v>141.42135623730948</v>
      </c>
      <c r="Q35">
        <v>1239914000</v>
      </c>
      <c r="R35" s="3">
        <f>AVERAGE(N35,N37,N39)</f>
        <v>2.0729259190657255E-11</v>
      </c>
      <c r="S35">
        <f>_xlfn.STDEV.S(N35,N37,N39)</f>
        <v>1.2956907746342799E-11</v>
      </c>
      <c r="T35" s="13">
        <f t="shared" ref="T35" si="75">(S35/R35)*100</f>
        <v>62.505406619559857</v>
      </c>
      <c r="U35" s="3">
        <f t="shared" ref="U35" si="76">N35/AVERAGE(M35:M36)</f>
        <v>4.6742602339895402E-7</v>
      </c>
      <c r="V35" s="3">
        <f>AVERAGE(U35,U37,U39)</f>
        <v>1.3676802388795507E-6</v>
      </c>
      <c r="W35">
        <f>_xlfn.STDEV.S(U35,U37,U39)</f>
        <v>7.9174139810513236E-7</v>
      </c>
      <c r="X35" s="13">
        <f t="shared" ref="X35" si="77">(W35/V35)*100</f>
        <v>57.88936445800762</v>
      </c>
      <c r="Y35" s="3">
        <f t="shared" ref="Y35" si="78">N35/Q35</f>
        <v>5.3137913021512415E-21</v>
      </c>
      <c r="Z35" s="3">
        <f>AVERAGE(Y35,Y37,Y39)</f>
        <v>8.5358962542145447E-21</v>
      </c>
      <c r="AA35">
        <f>_xlfn.STDEV.S(Y35,Y37,Y39)</f>
        <v>3.4081557798405001E-21</v>
      </c>
      <c r="AB35" s="13">
        <f t="shared" ref="AB35" si="79">(AA35/Z35)*100</f>
        <v>39.927333678144748</v>
      </c>
    </row>
    <row r="36" spans="1:28" x14ac:dyDescent="0.25">
      <c r="A36" s="1" t="s">
        <v>92</v>
      </c>
      <c r="B36" s="1">
        <v>1.8945813897711181</v>
      </c>
      <c r="C36" s="2" t="s">
        <v>32</v>
      </c>
      <c r="D36" s="4"/>
      <c r="E36" s="1">
        <v>0.30350000000000005</v>
      </c>
      <c r="F36" s="1">
        <v>1.9054617427247964</v>
      </c>
      <c r="G36" s="1">
        <v>37.008299995087832</v>
      </c>
      <c r="H36" s="3">
        <v>1.3177288457231108E-11</v>
      </c>
      <c r="I36" s="5" t="s">
        <v>45</v>
      </c>
      <c r="J36" s="5" t="s">
        <v>46</v>
      </c>
      <c r="K36" s="10" t="s">
        <v>454</v>
      </c>
      <c r="L36" s="11">
        <v>34.847785949707031</v>
      </c>
      <c r="M36" s="3">
        <v>1.4054669386564014E-5</v>
      </c>
    </row>
    <row r="37" spans="1:28" x14ac:dyDescent="0.25">
      <c r="A37" s="1" t="s">
        <v>93</v>
      </c>
      <c r="B37" s="1">
        <v>1.8912455006432667</v>
      </c>
      <c r="C37" s="2" t="s">
        <v>32</v>
      </c>
      <c r="D37" s="4"/>
      <c r="E37" s="1">
        <v>0.30350000000000005</v>
      </c>
      <c r="F37" s="1">
        <v>1.9054617427247964</v>
      </c>
      <c r="G37" s="1">
        <v>35.031479441738256</v>
      </c>
      <c r="H37" s="3">
        <v>4.7134214036310243E-11</v>
      </c>
      <c r="I37" s="5" t="s">
        <v>45</v>
      </c>
      <c r="J37" s="5" t="s">
        <v>46</v>
      </c>
      <c r="K37" s="10" t="s">
        <v>455</v>
      </c>
      <c r="L37" s="11">
        <v>32.807884216308594</v>
      </c>
      <c r="M37" s="3">
        <v>1.3999761842991707E-5</v>
      </c>
      <c r="N37" s="3">
        <f>AVERAGE(H37:H38)</f>
        <v>2.3567107018155121E-11</v>
      </c>
      <c r="O37" s="3">
        <f>_xlfn.STDEV.S(H37:H38)</f>
        <v>3.3328922370973122E-11</v>
      </c>
      <c r="P37" s="13">
        <f t="shared" ref="P37" si="80">(O37/N37)*100</f>
        <v>141.42135623730948</v>
      </c>
      <c r="Q37">
        <v>1947092000</v>
      </c>
      <c r="U37" s="3">
        <f t="shared" ref="U37" si="81">N37/AVERAGE(M37:M38)</f>
        <v>1.6799262307789508E-6</v>
      </c>
      <c r="Y37" s="3">
        <f t="shared" ref="Y37" si="82">N37/Q37</f>
        <v>1.2103746005918119E-20</v>
      </c>
    </row>
    <row r="38" spans="1:28" x14ac:dyDescent="0.25">
      <c r="A38" s="1" t="s">
        <v>94</v>
      </c>
      <c r="B38" s="1">
        <v>1.0548376738418614</v>
      </c>
      <c r="C38" s="2" t="s">
        <v>32</v>
      </c>
      <c r="D38" s="4"/>
      <c r="E38" s="1">
        <v>0.30350000000000005</v>
      </c>
      <c r="F38" s="1">
        <v>1.9054617427247964</v>
      </c>
      <c r="G38" s="1">
        <v>67.677329723383039</v>
      </c>
      <c r="H38" s="3">
        <v>0</v>
      </c>
      <c r="I38" s="5" t="s">
        <v>90</v>
      </c>
      <c r="J38" s="5" t="s">
        <v>95</v>
      </c>
      <c r="K38" s="10" t="s">
        <v>455</v>
      </c>
      <c r="L38" s="10" t="s">
        <v>476</v>
      </c>
      <c r="M38" s="3">
        <v>1.4057549944118718E-5</v>
      </c>
    </row>
    <row r="39" spans="1:28" x14ac:dyDescent="0.25">
      <c r="A39" s="1" t="s">
        <v>96</v>
      </c>
      <c r="B39" s="1">
        <v>1.8706659578813385</v>
      </c>
      <c r="C39" s="2" t="s">
        <v>32</v>
      </c>
      <c r="D39" s="4"/>
      <c r="E39" s="1">
        <v>0.30350000000000005</v>
      </c>
      <c r="F39" s="1">
        <v>1.9054617427247964</v>
      </c>
      <c r="G39" s="1">
        <v>36.005361922102381</v>
      </c>
      <c r="H39" s="3">
        <v>2.515642641500299E-11</v>
      </c>
      <c r="I39" s="5" t="s">
        <v>45</v>
      </c>
      <c r="J39" s="5" t="s">
        <v>46</v>
      </c>
      <c r="K39" s="10" t="s">
        <v>456</v>
      </c>
      <c r="L39" s="11">
        <v>33.797153472900391</v>
      </c>
      <c r="M39" s="3">
        <v>1.6221030543064371E-5</v>
      </c>
      <c r="N39" s="3">
        <f>AVERAGE(H39:H40)</f>
        <v>3.203202632520108E-11</v>
      </c>
      <c r="O39" s="3">
        <f t="shared" ref="O39" si="83">_xlfn.STDEV.S(H39:H40)</f>
        <v>9.72356664245337E-12</v>
      </c>
      <c r="P39" s="13">
        <f t="shared" ref="P39" si="84">(O39/N39)*100</f>
        <v>30.355765020096122</v>
      </c>
      <c r="Q39">
        <v>3911042000</v>
      </c>
      <c r="U39" s="3">
        <f t="shared" ref="U39" si="85">N39/AVERAGE(M39:M40)</f>
        <v>1.9556884624607474E-6</v>
      </c>
      <c r="Y39" s="3">
        <f t="shared" ref="Y39" si="86">N39/Q39</f>
        <v>8.1901514545742742E-21</v>
      </c>
    </row>
    <row r="40" spans="1:28" x14ac:dyDescent="0.25">
      <c r="A40" s="1" t="s">
        <v>97</v>
      </c>
      <c r="B40" s="1">
        <v>1.9014242791781637</v>
      </c>
      <c r="C40" s="2" t="s">
        <v>32</v>
      </c>
      <c r="D40" s="4"/>
      <c r="E40" s="1">
        <v>0.30350000000000005</v>
      </c>
      <c r="F40" s="1">
        <v>1.9054617427247964</v>
      </c>
      <c r="G40" s="1">
        <v>35.328984673645614</v>
      </c>
      <c r="H40" s="3">
        <v>3.8907626235399166E-11</v>
      </c>
      <c r="I40" s="5" t="s">
        <v>45</v>
      </c>
      <c r="J40" s="5" t="s">
        <v>46</v>
      </c>
      <c r="K40" s="10" t="s">
        <v>456</v>
      </c>
      <c r="L40" s="11">
        <v>33.220859527587891</v>
      </c>
      <c r="M40" s="3">
        <v>1.6536770037194455E-5</v>
      </c>
    </row>
    <row r="41" spans="1:28" ht="15.75" x14ac:dyDescent="0.25">
      <c r="A41" s="1" t="s">
        <v>98</v>
      </c>
      <c r="B41" s="1">
        <v>1.8956057671073421</v>
      </c>
      <c r="C41" s="2" t="s">
        <v>32</v>
      </c>
      <c r="D41" s="4"/>
      <c r="E41" s="1">
        <v>0.30350000000000005</v>
      </c>
      <c r="F41" s="1">
        <v>1.9054617427247964</v>
      </c>
      <c r="G41" s="1">
        <v>36.423904734645284</v>
      </c>
      <c r="H41" s="3">
        <v>1.9206881740656648E-11</v>
      </c>
      <c r="I41" s="5" t="s">
        <v>45</v>
      </c>
      <c r="J41" s="5" t="s">
        <v>46</v>
      </c>
      <c r="K41" s="12" t="s">
        <v>457</v>
      </c>
      <c r="L41" s="11">
        <v>34.303089141845703</v>
      </c>
      <c r="M41" s="3">
        <v>1.1144621516548968E-5</v>
      </c>
      <c r="N41" s="3">
        <f t="shared" ref="N41" si="87">AVERAGE(H41:H42)</f>
        <v>1.8852869699259884E-11</v>
      </c>
      <c r="O41" s="3">
        <f t="shared" ref="O41" si="88">_xlfn.STDEV.S(H41:H42)</f>
        <v>5.0064863018669185E-13</v>
      </c>
      <c r="P41" s="13">
        <f t="shared" ref="P41" si="89">(O41/N41)*100</f>
        <v>2.6555566243920206</v>
      </c>
      <c r="Q41" s="9">
        <v>2707470000</v>
      </c>
      <c r="R41" s="3">
        <f>AVERAGE(N41,N43,N45)</f>
        <v>5.2268354275260689E-11</v>
      </c>
      <c r="S41">
        <f>_xlfn.STDEV.S(N41,N43,N45)</f>
        <v>3.5855131915510629E-11</v>
      </c>
      <c r="T41" s="13">
        <f t="shared" ref="T41" si="90">(S41/R41)*100</f>
        <v>68.59816501335942</v>
      </c>
      <c r="U41" s="3">
        <f t="shared" ref="U41" si="91">N41/AVERAGE(M41:M42)</f>
        <v>1.7089107959122593E-6</v>
      </c>
      <c r="V41" s="3">
        <f>AVERAGE(U41,U43,U45)</f>
        <v>7.1467570490193414E-6</v>
      </c>
      <c r="W41">
        <f>_xlfn.STDEV.S(U41,U43,U45)</f>
        <v>5.2354264021981097E-6</v>
      </c>
      <c r="X41" s="13">
        <f t="shared" ref="X41" si="92">(W41/V41)*100</f>
        <v>73.255972831992395</v>
      </c>
      <c r="Y41" s="3">
        <f t="shared" ref="Y41" si="93">N41/Q41</f>
        <v>6.9632792604386696E-21</v>
      </c>
      <c r="Z41" s="3">
        <f>AVERAGE(Y41,Y43,Y45)</f>
        <v>8.0646521139483438E-21</v>
      </c>
      <c r="AA41">
        <f>_xlfn.STDEV.S(Y41,Y43,Y45)</f>
        <v>3.6121895421246218E-21</v>
      </c>
      <c r="AB41" s="13">
        <f t="shared" ref="AB41" si="94">(AA41/Z41)*100</f>
        <v>44.790395060899193</v>
      </c>
    </row>
    <row r="42" spans="1:28" x14ac:dyDescent="0.25">
      <c r="A42" s="1" t="s">
        <v>99</v>
      </c>
      <c r="B42" s="1">
        <v>1.9095882992498898</v>
      </c>
      <c r="C42" s="2" t="s">
        <v>32</v>
      </c>
      <c r="D42" s="4"/>
      <c r="E42" s="1">
        <v>0.30350000000000005</v>
      </c>
      <c r="F42" s="1">
        <v>1.9054617427247964</v>
      </c>
      <c r="G42" s="1">
        <v>36.482161656455752</v>
      </c>
      <c r="H42" s="3">
        <v>1.8498857657863116E-11</v>
      </c>
      <c r="I42" s="5" t="s">
        <v>45</v>
      </c>
      <c r="J42" s="5" t="s">
        <v>46</v>
      </c>
      <c r="K42" s="12" t="s">
        <v>457</v>
      </c>
      <c r="L42" s="11">
        <v>34.360042572021484</v>
      </c>
      <c r="M42" s="3">
        <v>1.0919572523720703E-5</v>
      </c>
    </row>
    <row r="43" spans="1:28" x14ac:dyDescent="0.25">
      <c r="A43" s="1" t="s">
        <v>100</v>
      </c>
      <c r="B43" s="1">
        <v>1.9157666749045381</v>
      </c>
      <c r="C43" s="2" t="s">
        <v>32</v>
      </c>
      <c r="D43" s="4"/>
      <c r="E43" s="1">
        <v>0.30350000000000005</v>
      </c>
      <c r="F43" s="1">
        <v>1.9054617427247964</v>
      </c>
      <c r="G43" s="1">
        <v>35.706747501836666</v>
      </c>
      <c r="H43" s="3">
        <v>3.0497276346283592E-11</v>
      </c>
      <c r="I43" s="5" t="s">
        <v>45</v>
      </c>
      <c r="J43" s="5" t="s">
        <v>46</v>
      </c>
      <c r="K43" s="12" t="s">
        <v>458</v>
      </c>
      <c r="L43" s="11">
        <v>33.586418151855469</v>
      </c>
      <c r="M43" s="3">
        <v>3.9357297245695671E-6</v>
      </c>
      <c r="N43" s="3">
        <f>AVERAGE(H43:H44)</f>
        <v>4.7806672206610348E-11</v>
      </c>
      <c r="O43" s="3">
        <f t="shared" ref="O43" si="95">_xlfn.STDEV.S(H43:H44)</f>
        <v>2.4479182382158808E-11</v>
      </c>
      <c r="P43" s="13">
        <f>(O43/N43)*100</f>
        <v>51.204531192560211</v>
      </c>
      <c r="Q43">
        <v>9316580000</v>
      </c>
      <c r="U43" s="3">
        <f t="shared" ref="U43" si="96">N43/AVERAGE(M43:M44)</f>
        <v>1.2153049998865564E-5</v>
      </c>
      <c r="Y43" s="3">
        <f t="shared" ref="Y43" si="97">N43/Q43</f>
        <v>5.1313542315538905E-21</v>
      </c>
    </row>
    <row r="44" spans="1:28" x14ac:dyDescent="0.25">
      <c r="A44" s="1" t="s">
        <v>101</v>
      </c>
      <c r="B44" s="1">
        <v>1.9092595642074717</v>
      </c>
      <c r="C44" s="2" t="s">
        <v>32</v>
      </c>
      <c r="D44" s="4"/>
      <c r="E44" s="1">
        <v>0.30350000000000005</v>
      </c>
      <c r="F44" s="1">
        <v>1.9054617427247964</v>
      </c>
      <c r="G44" s="1">
        <v>34.530223078219137</v>
      </c>
      <c r="H44" s="3">
        <v>6.5116068066937105E-11</v>
      </c>
      <c r="I44" s="5" t="s">
        <v>45</v>
      </c>
      <c r="J44" s="5" t="s">
        <v>46</v>
      </c>
      <c r="K44" s="12" t="s">
        <v>458</v>
      </c>
      <c r="L44" s="11">
        <v>32.436164855957031</v>
      </c>
      <c r="M44" s="3">
        <v>3.9317063858838405E-6</v>
      </c>
    </row>
    <row r="45" spans="1:28" ht="15.75" x14ac:dyDescent="0.25">
      <c r="A45" s="1" t="s">
        <v>102</v>
      </c>
      <c r="B45" s="1">
        <v>1.9173681145637023</v>
      </c>
      <c r="C45" s="2" t="s">
        <v>32</v>
      </c>
      <c r="D45" s="4"/>
      <c r="E45" s="1">
        <v>0.30350000000000005</v>
      </c>
      <c r="F45" s="1">
        <v>1.9054617427247964</v>
      </c>
      <c r="G45" s="1">
        <v>33.826458675679554</v>
      </c>
      <c r="H45" s="3">
        <v>1.0250436640916315E-10</v>
      </c>
      <c r="I45" s="5" t="s">
        <v>45</v>
      </c>
      <c r="J45" s="5" t="s">
        <v>46</v>
      </c>
      <c r="K45" s="12" t="s">
        <v>459</v>
      </c>
      <c r="L45" s="11">
        <v>31.699956893920898</v>
      </c>
      <c r="M45" s="3">
        <v>1.1934961526476242E-5</v>
      </c>
      <c r="N45" s="3">
        <f>AVERAGE(H45:H46)</f>
        <v>9.0145520919911843E-11</v>
      </c>
      <c r="O45" s="3">
        <f t="shared" ref="O45" si="98">_xlfn.STDEV.S(H45:H46)</f>
        <v>1.7478046906172762E-11</v>
      </c>
      <c r="P45" s="13">
        <f t="shared" ref="P45" si="99">(O45/N45)*100</f>
        <v>19.388702542082836</v>
      </c>
      <c r="Q45" s="9">
        <v>7450460000</v>
      </c>
      <c r="U45" s="3">
        <f t="shared" ref="U45" si="100">N45/AVERAGE(M45:M46)</f>
        <v>7.5783103522801996E-6</v>
      </c>
      <c r="Y45" s="3">
        <f t="shared" ref="Y45" si="101">N45/Q45</f>
        <v>1.2099322849852471E-20</v>
      </c>
    </row>
    <row r="46" spans="1:28" x14ac:dyDescent="0.25">
      <c r="A46" s="1" t="s">
        <v>103</v>
      </c>
      <c r="B46" s="1">
        <v>1.9138841636733179</v>
      </c>
      <c r="C46" s="2" t="s">
        <v>32</v>
      </c>
      <c r="D46" s="4"/>
      <c r="E46" s="1">
        <v>0.30350000000000005</v>
      </c>
      <c r="F46" s="1">
        <v>1.9054617427247964</v>
      </c>
      <c r="G46" s="1">
        <v>34.254448158786353</v>
      </c>
      <c r="H46" s="3">
        <v>7.7786675430660519E-11</v>
      </c>
      <c r="I46" s="5" t="s">
        <v>45</v>
      </c>
      <c r="J46" s="5" t="s">
        <v>46</v>
      </c>
      <c r="K46" s="12" t="s">
        <v>459</v>
      </c>
      <c r="L46" s="11">
        <v>32.168323516845703</v>
      </c>
      <c r="M46" s="3">
        <v>1.1855439428213719E-5</v>
      </c>
    </row>
    <row r="47" spans="1:28" ht="15.75" x14ac:dyDescent="0.25">
      <c r="A47" s="1" t="s">
        <v>104</v>
      </c>
      <c r="B47" s="1">
        <v>1.0323796608380627</v>
      </c>
      <c r="C47" s="2" t="s">
        <v>32</v>
      </c>
      <c r="D47" s="4"/>
      <c r="E47" s="1">
        <v>0.30350000000000005</v>
      </c>
      <c r="F47" s="1">
        <v>1.9054617427247964</v>
      </c>
      <c r="G47" s="1">
        <v>92.175023685283819</v>
      </c>
      <c r="H47" s="3">
        <v>0</v>
      </c>
      <c r="I47" s="5" t="s">
        <v>90</v>
      </c>
      <c r="J47" s="5" t="s">
        <v>95</v>
      </c>
      <c r="K47" s="12" t="s">
        <v>460</v>
      </c>
      <c r="L47" s="10" t="s">
        <v>476</v>
      </c>
      <c r="M47" s="3">
        <v>9.1497272821692434E-6</v>
      </c>
      <c r="N47" s="3">
        <f>AVERAGE(H47:H48)</f>
        <v>7.6113035514374619E-12</v>
      </c>
      <c r="O47" s="3">
        <f>_xlfn.STDEV.S(H47:H48)</f>
        <v>1.0764008709781363E-11</v>
      </c>
      <c r="P47" s="13">
        <f t="shared" ref="P47" si="102">(O47/N47)*100</f>
        <v>141.42135623730951</v>
      </c>
      <c r="Q47" s="9">
        <v>8460266000</v>
      </c>
      <c r="R47" s="3">
        <f>AVERAGE(N47,N49,N51)</f>
        <v>1.0609831942139554E-11</v>
      </c>
      <c r="S47">
        <f>_xlfn.STDEV.S(N47,N49,N51)</f>
        <v>7.3644433975918353E-12</v>
      </c>
      <c r="T47" s="13">
        <f t="shared" ref="T47" si="103">(S47/R47)*100</f>
        <v>69.411499048746833</v>
      </c>
      <c r="U47" s="3">
        <f t="shared" ref="U47" si="104">N47/AVERAGE(M47:M48)</f>
        <v>8.3781477750800925E-7</v>
      </c>
      <c r="V47" s="3">
        <f>AVERAGE(U47,U49,U51)</f>
        <v>1.1693820663461133E-6</v>
      </c>
      <c r="W47">
        <f>_xlfn.STDEV.S(U47,U49,U51)</f>
        <v>8.408301003005458E-7</v>
      </c>
      <c r="X47" s="13">
        <f t="shared" ref="X47" si="105">(W47/V47)*100</f>
        <v>71.903796415129662</v>
      </c>
      <c r="Y47" s="3">
        <f t="shared" ref="Y47" si="106">N47/Q47</f>
        <v>8.9965298389405976E-22</v>
      </c>
      <c r="Z47" s="3">
        <f>AVERAGE(Y47,Y49,Y51)</f>
        <v>1.4613650740533603E-21</v>
      </c>
      <c r="AA47">
        <f>_xlfn.STDEV.S(Y47,Y49,Y51)</f>
        <v>1.0263915379323613E-21</v>
      </c>
      <c r="AB47" s="13">
        <f t="shared" ref="AB47" si="107">(AA47/Z47)*100</f>
        <v>70.235121678765637</v>
      </c>
    </row>
    <row r="48" spans="1:28" x14ac:dyDescent="0.25">
      <c r="A48" s="1" t="s">
        <v>105</v>
      </c>
      <c r="B48" s="1">
        <v>1.9158692588955895</v>
      </c>
      <c r="C48" s="2" t="s">
        <v>32</v>
      </c>
      <c r="D48" s="4"/>
      <c r="E48" s="1">
        <v>0.30350000000000005</v>
      </c>
      <c r="F48" s="1">
        <v>1.9054617427247964</v>
      </c>
      <c r="G48" s="1">
        <v>36.784503805417245</v>
      </c>
      <c r="H48" s="3">
        <v>1.5222607102874924E-11</v>
      </c>
      <c r="I48" s="5" t="s">
        <v>45</v>
      </c>
      <c r="J48" s="5" t="s">
        <v>46</v>
      </c>
      <c r="K48" s="12" t="s">
        <v>460</v>
      </c>
      <c r="L48" s="11">
        <v>34.660682678222656</v>
      </c>
      <c r="M48" s="3">
        <v>9.0196909610287897E-6</v>
      </c>
    </row>
    <row r="49" spans="1:28" ht="15.75" x14ac:dyDescent="0.25">
      <c r="A49" s="1" t="s">
        <v>106</v>
      </c>
      <c r="B49" s="1">
        <v>1.8216499868028841</v>
      </c>
      <c r="C49" s="2" t="s">
        <v>32</v>
      </c>
      <c r="D49" s="4"/>
      <c r="E49" s="1">
        <v>0.30350000000000005</v>
      </c>
      <c r="F49" s="1">
        <v>1.9054617427247964</v>
      </c>
      <c r="G49" s="1">
        <v>38.905389878456333</v>
      </c>
      <c r="H49" s="3">
        <v>0</v>
      </c>
      <c r="I49" s="5" t="s">
        <v>90</v>
      </c>
      <c r="J49" s="5" t="s">
        <v>91</v>
      </c>
      <c r="K49" s="12" t="s">
        <v>461</v>
      </c>
      <c r="L49" s="11">
        <v>36.604362487792969</v>
      </c>
      <c r="M49" s="3">
        <v>9.6858186301691962E-6</v>
      </c>
      <c r="N49" s="3">
        <f t="shared" ref="N49" si="108">AVERAGE(H49:H50)</f>
        <v>5.2176777657800926E-12</v>
      </c>
      <c r="O49" s="3">
        <f t="shared" ref="O49" si="109">_xlfn.STDEV.S(H49:H50)</f>
        <v>7.3789106604587562E-12</v>
      </c>
      <c r="P49" s="13">
        <f t="shared" ref="P49" si="110">(O49/N49)*100</f>
        <v>141.42135623730951</v>
      </c>
      <c r="Q49" s="9">
        <v>6223156000</v>
      </c>
      <c r="U49" s="3">
        <f t="shared" ref="U49" si="111">N49/AVERAGE(M49:M50)</f>
        <v>5.4488562921126582E-7</v>
      </c>
      <c r="Y49" s="3">
        <f t="shared" ref="Y49" si="112">N49/Q49</f>
        <v>8.3842953089719955E-22</v>
      </c>
    </row>
    <row r="50" spans="1:28" x14ac:dyDescent="0.25">
      <c r="A50" s="1" t="s">
        <v>107</v>
      </c>
      <c r="B50" s="1">
        <v>1.9010350613240476</v>
      </c>
      <c r="C50" s="2" t="s">
        <v>32</v>
      </c>
      <c r="D50" s="4"/>
      <c r="E50" s="1">
        <v>0.30350000000000005</v>
      </c>
      <c r="F50" s="1">
        <v>1.9054617427247964</v>
      </c>
      <c r="G50" s="1">
        <v>37.370152560863644</v>
      </c>
      <c r="H50" s="3">
        <v>1.0435355531560185E-11</v>
      </c>
      <c r="I50" s="5" t="s">
        <v>45</v>
      </c>
      <c r="J50" s="5" t="s">
        <v>46</v>
      </c>
      <c r="K50" s="12" t="s">
        <v>461</v>
      </c>
      <c r="L50" s="11">
        <v>35.242141723632813</v>
      </c>
      <c r="M50" s="3">
        <v>9.4656417353126339E-6</v>
      </c>
    </row>
    <row r="51" spans="1:28" ht="15.75" x14ac:dyDescent="0.25">
      <c r="A51" s="1" t="s">
        <v>108</v>
      </c>
      <c r="B51" s="1">
        <v>1.888701607220342</v>
      </c>
      <c r="C51" s="2" t="s">
        <v>32</v>
      </c>
      <c r="D51" s="4"/>
      <c r="E51" s="1">
        <v>0.30350000000000005</v>
      </c>
      <c r="F51" s="1">
        <v>1.9054617427247964</v>
      </c>
      <c r="G51" s="1">
        <v>37.384287707388538</v>
      </c>
      <c r="H51" s="3">
        <v>1.0340687307981089E-11</v>
      </c>
      <c r="I51" s="5" t="s">
        <v>45</v>
      </c>
      <c r="J51" s="5" t="s">
        <v>46</v>
      </c>
      <c r="K51" s="12" t="s">
        <v>462</v>
      </c>
      <c r="L51" s="11">
        <v>35.305500030517578</v>
      </c>
      <c r="M51" s="3">
        <v>8.6493150594088577E-6</v>
      </c>
      <c r="N51" s="3">
        <f t="shared" ref="N51" si="113">AVERAGE(H51:H52)</f>
        <v>1.900051450920111E-11</v>
      </c>
      <c r="O51" s="3">
        <f t="shared" ref="O51" si="114">_xlfn.STDEV.S(H51:H52)</f>
        <v>1.2246845075772794E-11</v>
      </c>
      <c r="P51" s="13">
        <f t="shared" ref="P51" si="115">(O51/N51)*100</f>
        <v>64.455333932363715</v>
      </c>
      <c r="Q51" s="9">
        <v>7180810000</v>
      </c>
      <c r="U51" s="3">
        <f t="shared" ref="U51" si="116">N51/AVERAGE(M51:M52)</f>
        <v>2.1254457923190647E-6</v>
      </c>
      <c r="Y51" s="3">
        <f t="shared" ref="Y51" si="117">N51/Q51</f>
        <v>2.6460127073688217E-21</v>
      </c>
    </row>
    <row r="52" spans="1:28" x14ac:dyDescent="0.25">
      <c r="A52" s="1" t="s">
        <v>109</v>
      </c>
      <c r="B52" s="1">
        <v>1.920078207128957</v>
      </c>
      <c r="C52" s="2" t="s">
        <v>32</v>
      </c>
      <c r="D52" s="4"/>
      <c r="E52" s="1">
        <v>0.30350000000000005</v>
      </c>
      <c r="F52" s="1">
        <v>1.9054617427247964</v>
      </c>
      <c r="G52" s="1">
        <v>35.85818849718877</v>
      </c>
      <c r="H52" s="3">
        <v>2.766034171042113E-11</v>
      </c>
      <c r="I52" s="5" t="s">
        <v>45</v>
      </c>
      <c r="J52" s="5" t="s">
        <v>46</v>
      </c>
      <c r="K52" s="12" t="s">
        <v>462</v>
      </c>
      <c r="L52" s="11">
        <v>33.752204895019531</v>
      </c>
      <c r="M52" s="3">
        <v>9.2297713683562379E-6</v>
      </c>
    </row>
    <row r="53" spans="1:28" ht="15.75" x14ac:dyDescent="0.25">
      <c r="A53" s="1" t="s">
        <v>110</v>
      </c>
      <c r="B53" s="1">
        <v>1.8607991338694219</v>
      </c>
      <c r="C53" s="2" t="s">
        <v>32</v>
      </c>
      <c r="D53" s="4"/>
      <c r="E53" s="1">
        <v>0.30350000000000005</v>
      </c>
      <c r="F53" s="1">
        <v>1.9054617427247964</v>
      </c>
      <c r="G53" s="1">
        <v>36.800389362142049</v>
      </c>
      <c r="H53" s="3">
        <v>1.5067495788242886E-11</v>
      </c>
      <c r="I53" s="5" t="s">
        <v>45</v>
      </c>
      <c r="J53" s="5" t="s">
        <v>46</v>
      </c>
      <c r="K53" s="12" t="s">
        <v>463</v>
      </c>
      <c r="L53" s="11">
        <v>34.643550872802734</v>
      </c>
      <c r="M53" s="3">
        <v>6.795886477998748E-6</v>
      </c>
      <c r="N53" s="3">
        <f t="shared" ref="N53" si="118">AVERAGE(H53:H54)</f>
        <v>7.5337478941214429E-12</v>
      </c>
      <c r="O53" s="3">
        <f t="shared" ref="O53" si="119">_xlfn.STDEV.S(H53:H54)</f>
        <v>1.0654328447366289E-11</v>
      </c>
      <c r="P53" s="13">
        <f t="shared" ref="P53" si="120">(O53/N53)*100</f>
        <v>141.42135623730951</v>
      </c>
      <c r="Q53" s="9">
        <v>6699770000</v>
      </c>
      <c r="R53" s="3">
        <f>AVERAGE(N55,N53,N57)</f>
        <v>6.6327682659291601E-12</v>
      </c>
      <c r="S53">
        <f>_xlfn.STDEV.S(N55,N53,N57)</f>
        <v>6.2313233003762537E-12</v>
      </c>
      <c r="T53" s="13">
        <f t="shared" ref="T53" si="121">(S53/R53)*100</f>
        <v>93.947550261705558</v>
      </c>
      <c r="U53" s="3">
        <f t="shared" ref="U53" si="122">N53/AVERAGE(M53:M54)</f>
        <v>1.0869336103251165E-6</v>
      </c>
      <c r="V53" s="3">
        <f>AVERAGE(U55,U53,U57)</f>
        <v>7.882329274803033E-7</v>
      </c>
      <c r="W53">
        <f>_xlfn.STDEV.S(U55,U53,U57)</f>
        <v>6.8926593722379321E-7</v>
      </c>
      <c r="X53" s="13">
        <f>(W53/V53)*100</f>
        <v>87.444448613321455</v>
      </c>
      <c r="Y53" s="3">
        <f t="shared" ref="Y53" si="123">N53/Q53</f>
        <v>1.1244785857009186E-21</v>
      </c>
      <c r="Z53" s="3">
        <f>AVERAGE(Y55,Y53,Y57)</f>
        <v>8.0617302599121981E-22</v>
      </c>
      <c r="AA53">
        <f>_xlfn.STDEV.S(Y55,Y53,Y57)</f>
        <v>7.0329511651720422E-22</v>
      </c>
      <c r="AB53" s="13">
        <f t="shared" ref="AB53" si="124">(AA53/Z53)*100</f>
        <v>87.238730873248542</v>
      </c>
    </row>
    <row r="54" spans="1:28" x14ac:dyDescent="0.25">
      <c r="A54" s="1" t="s">
        <v>111</v>
      </c>
      <c r="B54" s="1">
        <v>1.7667924226890206</v>
      </c>
      <c r="C54" s="2" t="s">
        <v>32</v>
      </c>
      <c r="D54" s="4"/>
      <c r="E54" s="1">
        <v>0.30350000000000005</v>
      </c>
      <c r="F54" s="1">
        <v>1.9054617427247964</v>
      </c>
      <c r="G54" s="1">
        <v>38.971515761641335</v>
      </c>
      <c r="H54" s="3">
        <v>0</v>
      </c>
      <c r="I54" s="5" t="s">
        <v>90</v>
      </c>
      <c r="J54" s="5" t="s">
        <v>91</v>
      </c>
      <c r="K54" s="12" t="s">
        <v>463</v>
      </c>
      <c r="L54" s="11">
        <v>36.562721252441406</v>
      </c>
      <c r="M54" s="3">
        <v>7.0665018455493617E-6</v>
      </c>
    </row>
    <row r="55" spans="1:28" ht="15.75" x14ac:dyDescent="0.25">
      <c r="A55" s="1" t="s">
        <v>112</v>
      </c>
      <c r="B55" s="1">
        <v>1.0424670499363928</v>
      </c>
      <c r="C55" s="2" t="s">
        <v>32</v>
      </c>
      <c r="D55" s="4"/>
      <c r="E55" s="1">
        <v>0.30350000000000005</v>
      </c>
      <c r="F55" s="1">
        <v>1.9054617427247964</v>
      </c>
      <c r="G55" s="1">
        <v>80.134228983469214</v>
      </c>
      <c r="H55" s="3">
        <v>0</v>
      </c>
      <c r="I55" s="5" t="s">
        <v>90</v>
      </c>
      <c r="J55" s="5" t="s">
        <v>95</v>
      </c>
      <c r="K55" s="12" t="s">
        <v>464</v>
      </c>
      <c r="L55" s="10" t="s">
        <v>476</v>
      </c>
      <c r="M55" s="3">
        <v>9.7267476306580774E-6</v>
      </c>
      <c r="N55" s="3">
        <f>AVERAGE(H55:H56)</f>
        <v>0</v>
      </c>
      <c r="O55" s="3">
        <f>_xlfn.STDEV.S(H55:H56)</f>
        <v>0</v>
      </c>
      <c r="P55" s="13">
        <v>0</v>
      </c>
      <c r="Q55" s="9">
        <v>650165000</v>
      </c>
      <c r="U55" s="3">
        <f t="shared" ref="U55" si="125">N55/AVERAGE(M55:M56)</f>
        <v>0</v>
      </c>
      <c r="Y55" s="3">
        <f t="shared" ref="Y55" si="126">N55/Q55</f>
        <v>0</v>
      </c>
    </row>
    <row r="56" spans="1:28" x14ac:dyDescent="0.25">
      <c r="A56" s="1" t="s">
        <v>113</v>
      </c>
      <c r="B56" s="1">
        <v>1.7414777483029453</v>
      </c>
      <c r="C56" s="2" t="s">
        <v>32</v>
      </c>
      <c r="D56" s="4"/>
      <c r="E56" s="1">
        <v>0.30350000000000005</v>
      </c>
      <c r="F56" s="1">
        <v>1.9054617427247964</v>
      </c>
      <c r="G56" s="1">
        <v>40.666798115681772</v>
      </c>
      <c r="H56" s="3">
        <v>0</v>
      </c>
      <c r="I56" s="5" t="s">
        <v>90</v>
      </c>
      <c r="J56" s="5" t="s">
        <v>91</v>
      </c>
      <c r="K56" s="12" t="s">
        <v>464</v>
      </c>
      <c r="L56" s="11">
        <v>38.056411743164063</v>
      </c>
      <c r="M56" s="3">
        <v>1.0336845189276999E-5</v>
      </c>
    </row>
    <row r="57" spans="1:28" ht="15.75" x14ac:dyDescent="0.25">
      <c r="A57" s="1" t="s">
        <v>114</v>
      </c>
      <c r="B57" s="1">
        <v>1.876004323923345</v>
      </c>
      <c r="C57" s="2" t="s">
        <v>32</v>
      </c>
      <c r="D57" s="4"/>
      <c r="E57" s="1">
        <v>0.30350000000000005</v>
      </c>
      <c r="F57" s="1">
        <v>1.9054617427247964</v>
      </c>
      <c r="G57" s="1">
        <v>37.30702142743619</v>
      </c>
      <c r="H57" s="3">
        <v>1.0868859685050019E-11</v>
      </c>
      <c r="I57" s="5" t="s">
        <v>45</v>
      </c>
      <c r="J57" s="5" t="s">
        <v>46</v>
      </c>
      <c r="K57" s="12" t="s">
        <v>465</v>
      </c>
      <c r="L57" s="11">
        <v>35.136734008789063</v>
      </c>
      <c r="M57" s="3">
        <v>9.5115269395600378E-6</v>
      </c>
      <c r="N57" s="3">
        <f t="shared" ref="N57" si="127">AVERAGE(H57:H58)</f>
        <v>1.2364556903666039E-11</v>
      </c>
      <c r="O57" s="3">
        <f t="shared" ref="O57" si="128">_xlfn.STDEV.S(H57:H58)</f>
        <v>2.1152352917704906E-12</v>
      </c>
      <c r="P57" s="13">
        <f t="shared" ref="P57" si="129">(O57/N57)*100</f>
        <v>17.107247014596474</v>
      </c>
      <c r="Q57" s="9">
        <v>9555000000</v>
      </c>
      <c r="U57" s="3">
        <f t="shared" ref="U57" si="130">N57/AVERAGE(M57:M58)</f>
        <v>1.2777651721157936E-6</v>
      </c>
      <c r="Y57" s="3">
        <f t="shared" ref="Y57" si="131">N57/Q57</f>
        <v>1.2940404922727409E-21</v>
      </c>
    </row>
    <row r="58" spans="1:28" x14ac:dyDescent="0.25">
      <c r="A58" s="1" t="s">
        <v>115</v>
      </c>
      <c r="B58" s="1">
        <v>1.878039565179118</v>
      </c>
      <c r="C58" s="2" t="s">
        <v>32</v>
      </c>
      <c r="D58" s="4"/>
      <c r="E58" s="1">
        <v>0.30350000000000005</v>
      </c>
      <c r="F58" s="1">
        <v>1.9054617427247964</v>
      </c>
      <c r="G58" s="1">
        <v>36.929924560435033</v>
      </c>
      <c r="H58" s="3">
        <v>1.3860254122282057E-11</v>
      </c>
      <c r="I58" s="5" t="s">
        <v>45</v>
      </c>
      <c r="J58" s="5" t="s">
        <v>46</v>
      </c>
      <c r="K58" s="12" t="s">
        <v>465</v>
      </c>
      <c r="L58" s="11">
        <v>34.723644256591797</v>
      </c>
      <c r="M58" s="3">
        <v>9.8418834890434099E-6</v>
      </c>
    </row>
    <row r="59" spans="1:28" x14ac:dyDescent="0.25">
      <c r="A59" s="1" t="s">
        <v>116</v>
      </c>
      <c r="B59" s="1">
        <v>1.9063889243239229</v>
      </c>
      <c r="C59" s="2" t="s">
        <v>32</v>
      </c>
      <c r="D59" s="4"/>
      <c r="E59" s="1">
        <v>0.30350000000000005</v>
      </c>
      <c r="F59" s="1">
        <v>1.9054617427247964</v>
      </c>
      <c r="G59" s="1">
        <v>33.790728290523077</v>
      </c>
      <c r="H59" s="3">
        <v>1.0489309059279712E-10</v>
      </c>
      <c r="I59" s="5" t="s">
        <v>45</v>
      </c>
      <c r="J59" s="5" t="s">
        <v>46</v>
      </c>
      <c r="K59" s="12" t="s">
        <v>466</v>
      </c>
      <c r="L59" s="11">
        <v>31.628347396850586</v>
      </c>
      <c r="M59" s="3">
        <v>8.8579899858747717E-6</v>
      </c>
      <c r="N59" s="3">
        <f t="shared" ref="N59" si="132">AVERAGE(H59:H60)</f>
        <v>8.1671477870895228E-11</v>
      </c>
      <c r="O59" s="3">
        <f t="shared" ref="O59" si="133">_xlfn.STDEV.S(H59:H60)</f>
        <v>3.2840319651489256E-11</v>
      </c>
      <c r="P59" s="13">
        <f t="shared" ref="P59" si="134">(O59/N59)*100</f>
        <v>40.210267412330445</v>
      </c>
      <c r="Q59">
        <v>2869280000</v>
      </c>
      <c r="R59" s="3">
        <f>AVERAGE(N59,N61,N63)</f>
        <v>3.5356945462073406E-11</v>
      </c>
      <c r="S59">
        <f>_xlfn.STDEV.S(N59,N61,N63)</f>
        <v>4.0886853801554738E-11</v>
      </c>
      <c r="T59" s="13">
        <f t="shared" ref="T59" si="135">(S59/R59)*100</f>
        <v>115.64023211624188</v>
      </c>
      <c r="U59" s="3">
        <f t="shared" ref="U59" si="136">N59/AVERAGE(M59:M60)</f>
        <v>8.9605584800983104E-6</v>
      </c>
      <c r="V59" s="3">
        <f>AVERAGE(U59,U61,U63)</f>
        <v>3.8752759712716369E-6</v>
      </c>
      <c r="W59">
        <f>_xlfn.STDEV.S(U59,U61,U63)</f>
        <v>4.4823412525203522E-6</v>
      </c>
      <c r="X59" s="13">
        <f t="shared" ref="X59" si="137">(W59/V59)*100</f>
        <v>115.66508516423187</v>
      </c>
      <c r="Y59" s="3">
        <f t="shared" ref="Y59" si="138">N59/Q59</f>
        <v>2.8464101750576882E-20</v>
      </c>
      <c r="Z59" s="3">
        <f>AVERAGE(Y59,Y61,Y63)</f>
        <v>1.0155779509161686E-20</v>
      </c>
      <c r="AA59">
        <f>_xlfn.STDEV.S(Y59,Y61,Y63)</f>
        <v>1.5858763525084081E-20</v>
      </c>
      <c r="AB59" s="13">
        <f t="shared" ref="AB59" si="139">(AA59/Z59)*100</f>
        <v>156.15505940019321</v>
      </c>
    </row>
    <row r="60" spans="1:28" x14ac:dyDescent="0.25">
      <c r="A60" s="1" t="s">
        <v>117</v>
      </c>
      <c r="B60" s="1">
        <v>1.9099600543987156</v>
      </c>
      <c r="C60" s="2" t="s">
        <v>32</v>
      </c>
      <c r="D60" s="4"/>
      <c r="E60" s="1">
        <v>0.30350000000000005</v>
      </c>
      <c r="F60" s="1">
        <v>1.9054617427247964</v>
      </c>
      <c r="G60" s="1">
        <v>34.697739563283214</v>
      </c>
      <c r="H60" s="3">
        <v>5.8449865148993344E-11</v>
      </c>
      <c r="I60" s="5" t="s">
        <v>45</v>
      </c>
      <c r="J60" s="5" t="s">
        <v>46</v>
      </c>
      <c r="K60" s="12" t="s">
        <v>466</v>
      </c>
      <c r="L60" s="11">
        <v>32.553916931152344</v>
      </c>
      <c r="M60" s="3">
        <v>9.3711143835214506E-6</v>
      </c>
    </row>
    <row r="61" spans="1:28" x14ac:dyDescent="0.25">
      <c r="A61" s="1" t="s">
        <v>118</v>
      </c>
      <c r="B61" s="1">
        <v>1.8590226517259154</v>
      </c>
      <c r="C61" s="2" t="s">
        <v>32</v>
      </c>
      <c r="D61" s="4"/>
      <c r="E61" s="1">
        <v>0.30350000000000005</v>
      </c>
      <c r="F61" s="1">
        <v>1.9054617427247964</v>
      </c>
      <c r="G61" s="1">
        <v>37.682831457183106</v>
      </c>
      <c r="H61" s="3">
        <v>8.5301582073250941E-12</v>
      </c>
      <c r="I61" s="5" t="s">
        <v>45</v>
      </c>
      <c r="J61" s="5" t="s">
        <v>46</v>
      </c>
      <c r="K61" s="12" t="s">
        <v>467</v>
      </c>
      <c r="L61" s="11">
        <v>35.472141265869141</v>
      </c>
      <c r="M61" s="3">
        <v>8.5465278897654756E-6</v>
      </c>
      <c r="N61" s="3">
        <f t="shared" ref="N61" si="140">AVERAGE(H61:H62)</f>
        <v>4.2650791036625471E-12</v>
      </c>
      <c r="O61" s="3">
        <f t="shared" ref="O61" si="141">_xlfn.STDEV.S(H61:H62)</f>
        <v>6.0317327129936577E-12</v>
      </c>
      <c r="P61" s="13">
        <f t="shared" ref="P61" si="142">(O61/N61)*100</f>
        <v>141.42135623730948</v>
      </c>
      <c r="Q61">
        <v>6285720000</v>
      </c>
      <c r="U61" s="3">
        <f t="shared" ref="U61" si="143">N61/AVERAGE(M61:M62)</f>
        <v>4.9818312562496858E-7</v>
      </c>
      <c r="Y61" s="3">
        <f t="shared" ref="Y61" si="144">N61/Q61</f>
        <v>6.7853469509659146E-22</v>
      </c>
    </row>
    <row r="62" spans="1:28" x14ac:dyDescent="0.25">
      <c r="A62" s="1" t="s">
        <v>119</v>
      </c>
      <c r="B62" s="1">
        <v>1.0354152739338269</v>
      </c>
      <c r="C62" s="2" t="s">
        <v>32</v>
      </c>
      <c r="D62" s="4"/>
      <c r="E62" s="1">
        <v>0.30350000000000005</v>
      </c>
      <c r="F62" s="1">
        <v>1.9054617427247964</v>
      </c>
      <c r="G62" s="1">
        <v>87.31670819112513</v>
      </c>
      <c r="H62" s="3">
        <v>0</v>
      </c>
      <c r="I62" s="5" t="s">
        <v>90</v>
      </c>
      <c r="J62" s="5" t="s">
        <v>95</v>
      </c>
      <c r="K62" s="12" t="s">
        <v>467</v>
      </c>
      <c r="L62" s="10" t="s">
        <v>476</v>
      </c>
      <c r="M62" s="3">
        <v>8.5760075165151937E-6</v>
      </c>
    </row>
    <row r="63" spans="1:28" x14ac:dyDescent="0.25">
      <c r="A63" s="1" t="s">
        <v>120</v>
      </c>
      <c r="B63" s="1">
        <v>1.8697580536103664</v>
      </c>
      <c r="C63" s="2" t="s">
        <v>32</v>
      </c>
      <c r="D63" s="4"/>
      <c r="E63" s="1">
        <v>0.30350000000000005</v>
      </c>
      <c r="F63" s="1">
        <v>1.9054617427247964</v>
      </c>
      <c r="G63" s="1">
        <v>36.276958010793912</v>
      </c>
      <c r="H63" s="3">
        <v>2.1115529644225229E-11</v>
      </c>
      <c r="I63" s="5" t="s">
        <v>45</v>
      </c>
      <c r="J63" s="5" t="s">
        <v>46</v>
      </c>
      <c r="K63" s="12" t="s">
        <v>468</v>
      </c>
      <c r="L63" s="11">
        <v>34.012664794921875</v>
      </c>
      <c r="M63" s="3">
        <v>9.3352169081700494E-6</v>
      </c>
      <c r="N63" s="3">
        <f t="shared" ref="N63" si="145">AVERAGE(H63:H64)</f>
        <v>2.0134279411662433E-11</v>
      </c>
      <c r="O63" s="3">
        <f t="shared" ref="O63" si="146">_xlfn.STDEV.S(H63:H64)</f>
        <v>1.3876973869720572E-12</v>
      </c>
      <c r="P63" s="13">
        <f t="shared" ref="P63" si="147">(O63/N63)*100</f>
        <v>6.8922128207292959</v>
      </c>
      <c r="Q63">
        <v>15199100000</v>
      </c>
      <c r="U63" s="3">
        <f t="shared" ref="U63" si="148">N63/AVERAGE(M63:M64)</f>
        <v>2.1670863080916315E-6</v>
      </c>
      <c r="Y63" s="3">
        <f t="shared" ref="Y63" si="149">N63/Q63</f>
        <v>1.3247020818115831E-21</v>
      </c>
    </row>
    <row r="64" spans="1:28" x14ac:dyDescent="0.25">
      <c r="A64" s="1" t="s">
        <v>121</v>
      </c>
      <c r="B64" s="1">
        <v>1.8748752970124403</v>
      </c>
      <c r="C64" s="2" t="s">
        <v>32</v>
      </c>
      <c r="D64" s="4"/>
      <c r="E64" s="1">
        <v>0.30350000000000005</v>
      </c>
      <c r="F64" s="1">
        <v>1.9054617427247964</v>
      </c>
      <c r="G64" s="1">
        <v>36.428259702708743</v>
      </c>
      <c r="H64" s="3">
        <v>1.9153029179099641E-11</v>
      </c>
      <c r="I64" s="5" t="s">
        <v>45</v>
      </c>
      <c r="J64" s="5" t="s">
        <v>46</v>
      </c>
      <c r="K64" s="12" t="s">
        <v>468</v>
      </c>
      <c r="L64" s="11">
        <v>34.248615264892578</v>
      </c>
      <c r="M64" s="3">
        <v>9.246672826893598E-6</v>
      </c>
    </row>
    <row r="65" spans="1:28" x14ac:dyDescent="0.25">
      <c r="A65" s="1" t="s">
        <v>122</v>
      </c>
      <c r="B65" s="1">
        <v>1.0307965780004449</v>
      </c>
      <c r="C65" s="2" t="s">
        <v>32</v>
      </c>
      <c r="D65" s="4"/>
      <c r="E65" s="1">
        <v>0.30350000000000005</v>
      </c>
      <c r="F65" s="1">
        <v>1.9054617427247964</v>
      </c>
      <c r="G65" s="1">
        <v>91.635101291698135</v>
      </c>
      <c r="H65" s="3">
        <v>0</v>
      </c>
      <c r="I65" s="5" t="s">
        <v>90</v>
      </c>
      <c r="J65" s="5" t="s">
        <v>95</v>
      </c>
      <c r="K65" s="12" t="s">
        <v>469</v>
      </c>
      <c r="L65" s="10" t="s">
        <v>476</v>
      </c>
      <c r="M65" s="3">
        <v>1.1512529593589503E-5</v>
      </c>
      <c r="N65" s="3">
        <f>AVERAGE(H65:H66)</f>
        <v>0</v>
      </c>
      <c r="O65" s="3">
        <f t="shared" ref="O65" si="150">_xlfn.STDEV.S(H65:H66)</f>
        <v>0</v>
      </c>
      <c r="P65" s="13">
        <v>0</v>
      </c>
      <c r="Q65">
        <v>4272230000</v>
      </c>
      <c r="R65" s="3">
        <f>AVERAGE(N65,N67,N69)</f>
        <v>8.5007600436391045E-12</v>
      </c>
      <c r="S65">
        <f>_xlfn.STDEV.S(N65,N67,N69)</f>
        <v>1.4723748298534356E-11</v>
      </c>
      <c r="T65" s="13">
        <f>(S65/R65)*100</f>
        <v>173.20508075688775</v>
      </c>
      <c r="U65" s="3">
        <f t="shared" ref="U65" si="151">N65/AVERAGE(M65:M66)</f>
        <v>0</v>
      </c>
      <c r="V65" s="3">
        <f>AVERAGE(U65,U67,U69)</f>
        <v>8.6139783273383885E-7</v>
      </c>
      <c r="W65">
        <f>_xlfn.STDEV.S(U65,U67,U69)</f>
        <v>1.4919848118247263E-6</v>
      </c>
      <c r="X65" s="13">
        <f t="shared" ref="X65" si="152">(W65/V65)*100</f>
        <v>173.20508075688772</v>
      </c>
      <c r="Y65" s="3">
        <f t="shared" ref="Y65" si="153">N65/Q65</f>
        <v>0</v>
      </c>
      <c r="Z65" s="3">
        <f>AVERAGE(Y65,Y67,Y69)</f>
        <v>3.6552032728941914E-21</v>
      </c>
      <c r="AA65">
        <f>_xlfn.STDEV.S(Y65,Y67,Y69)</f>
        <v>6.3309977806447872E-21</v>
      </c>
      <c r="AB65" s="13">
        <f t="shared" ref="AB65" si="154">(AA65/Z65)*100</f>
        <v>173.20508075688772</v>
      </c>
    </row>
    <row r="66" spans="1:28" x14ac:dyDescent="0.25">
      <c r="A66" s="1" t="s">
        <v>123</v>
      </c>
      <c r="B66" s="1">
        <v>1.0282108921350841</v>
      </c>
      <c r="C66" s="2" t="s">
        <v>32</v>
      </c>
      <c r="D66" s="4"/>
      <c r="E66" s="1">
        <v>0.30350000000000005</v>
      </c>
      <c r="F66" s="1">
        <v>1.9054617427247964</v>
      </c>
      <c r="G66" s="1">
        <v>97.453366582773995</v>
      </c>
      <c r="H66" s="3">
        <v>0</v>
      </c>
      <c r="I66" s="5" t="s">
        <v>90</v>
      </c>
      <c r="J66" s="5" t="s">
        <v>95</v>
      </c>
      <c r="K66" s="12" t="s">
        <v>469</v>
      </c>
      <c r="L66" s="10" t="s">
        <v>476</v>
      </c>
      <c r="M66" s="3">
        <v>1.1453382280030175E-5</v>
      </c>
    </row>
    <row r="67" spans="1:28" x14ac:dyDescent="0.25">
      <c r="A67" s="1" t="s">
        <v>124</v>
      </c>
      <c r="B67" s="1">
        <v>1.0415981014317743</v>
      </c>
      <c r="C67" s="2" t="s">
        <v>32</v>
      </c>
      <c r="D67" s="4"/>
      <c r="E67" s="1">
        <v>0.30350000000000005</v>
      </c>
      <c r="F67" s="1">
        <v>1.9054617427247964</v>
      </c>
      <c r="G67" s="1">
        <v>77.07507819165977</v>
      </c>
      <c r="H67" s="3">
        <v>0</v>
      </c>
      <c r="I67" s="5" t="s">
        <v>90</v>
      </c>
      <c r="J67" s="5" t="s">
        <v>95</v>
      </c>
      <c r="K67" s="12" t="s">
        <v>470</v>
      </c>
      <c r="L67" s="10" t="s">
        <v>476</v>
      </c>
      <c r="M67" s="3">
        <v>9.436117204440244E-6</v>
      </c>
      <c r="N67" s="3">
        <f>AVERAGE(H67:H68)</f>
        <v>0</v>
      </c>
      <c r="O67" s="3">
        <f t="shared" ref="O67" si="155">_xlfn.STDEV.S(H67:H68)</f>
        <v>0</v>
      </c>
      <c r="P67" s="13">
        <v>0</v>
      </c>
      <c r="Q67">
        <v>8193660000</v>
      </c>
      <c r="U67" s="3">
        <f t="shared" ref="U67" si="156">N67/AVERAGE(M67:M68)</f>
        <v>0</v>
      </c>
      <c r="Y67" s="3">
        <f t="shared" ref="Y67" si="157">N67/Q67</f>
        <v>0</v>
      </c>
    </row>
    <row r="68" spans="1:28" x14ac:dyDescent="0.25">
      <c r="A68" s="1" t="s">
        <v>125</v>
      </c>
      <c r="B68" s="1">
        <v>1.0445496631122768</v>
      </c>
      <c r="C68" s="2" t="s">
        <v>32</v>
      </c>
      <c r="D68" s="4"/>
      <c r="E68" s="1">
        <v>0.30350000000000005</v>
      </c>
      <c r="F68" s="1">
        <v>1.9054617427247964</v>
      </c>
      <c r="G68" s="1">
        <v>75.723610102337545</v>
      </c>
      <c r="H68" s="3">
        <v>0</v>
      </c>
      <c r="I68" s="5" t="s">
        <v>90</v>
      </c>
      <c r="J68" s="5" t="s">
        <v>95</v>
      </c>
      <c r="K68" s="12" t="s">
        <v>470</v>
      </c>
      <c r="L68" s="10" t="s">
        <v>476</v>
      </c>
      <c r="M68" s="3">
        <v>9.3151862101832487E-6</v>
      </c>
    </row>
    <row r="69" spans="1:28" x14ac:dyDescent="0.25">
      <c r="A69" s="1" t="s">
        <v>126</v>
      </c>
      <c r="B69" s="1">
        <v>1.9105553357168514</v>
      </c>
      <c r="C69" s="2" t="s">
        <v>32</v>
      </c>
      <c r="D69" s="4"/>
      <c r="E69" s="1">
        <v>0.30350000000000005</v>
      </c>
      <c r="F69" s="1">
        <v>1.9054617427247964</v>
      </c>
      <c r="G69" s="1">
        <v>35.649436721931671</v>
      </c>
      <c r="H69" s="3">
        <v>3.164521763582507E-11</v>
      </c>
      <c r="I69" s="5" t="s">
        <v>45</v>
      </c>
      <c r="J69" s="5" t="s">
        <v>46</v>
      </c>
      <c r="K69" s="12" t="s">
        <v>471</v>
      </c>
      <c r="L69" s="11">
        <v>33.530525207519531</v>
      </c>
      <c r="M69" s="3">
        <v>9.9723348991878802E-6</v>
      </c>
      <c r="N69" s="3">
        <f>AVERAGE(H69:H70)</f>
        <v>2.5502280130917314E-11</v>
      </c>
      <c r="O69" s="3">
        <f t="shared" ref="O69" si="158">_xlfn.STDEV.S(H69:H70)</f>
        <v>8.6874255322508897E-12</v>
      </c>
      <c r="P69" s="13">
        <f t="shared" ref="P69" si="159">(O69/N69)*100</f>
        <v>34.065289408058916</v>
      </c>
      <c r="Q69">
        <v>2325660000</v>
      </c>
      <c r="U69" s="3">
        <f t="shared" ref="U69" si="160">N69/AVERAGE(M69:M70)</f>
        <v>2.5841934982015164E-6</v>
      </c>
      <c r="Y69" s="3">
        <f t="shared" ref="Y69" si="161">N69/Q69</f>
        <v>1.0965609818682574E-20</v>
      </c>
    </row>
    <row r="70" spans="1:28" x14ac:dyDescent="0.25">
      <c r="A70" s="1" t="s">
        <v>127</v>
      </c>
      <c r="B70" s="1">
        <v>1.8901634153755011</v>
      </c>
      <c r="C70" s="2" t="s">
        <v>32</v>
      </c>
      <c r="D70" s="4"/>
      <c r="E70" s="1">
        <v>0.30350000000000005</v>
      </c>
      <c r="F70" s="1">
        <v>1.9054617427247964</v>
      </c>
      <c r="G70" s="1">
        <v>36.411641374301645</v>
      </c>
      <c r="H70" s="3">
        <v>1.9359342626009557E-11</v>
      </c>
      <c r="I70" s="5" t="s">
        <v>45</v>
      </c>
      <c r="J70" s="5" t="s">
        <v>46</v>
      </c>
      <c r="K70" s="12" t="s">
        <v>471</v>
      </c>
      <c r="L70" s="11">
        <v>34.302402496337891</v>
      </c>
      <c r="M70" s="3">
        <v>9.7647940338163745E-6</v>
      </c>
    </row>
    <row r="71" spans="1:28" x14ac:dyDescent="0.25">
      <c r="A71" s="1" t="s">
        <v>128</v>
      </c>
      <c r="B71" s="1">
        <v>1.0363495139993768</v>
      </c>
      <c r="C71" s="2" t="s">
        <v>32</v>
      </c>
      <c r="D71" s="4"/>
      <c r="E71" s="1">
        <v>0.30350000000000005</v>
      </c>
      <c r="F71" s="1">
        <v>1.9054617427247964</v>
      </c>
      <c r="G71" s="1">
        <v>84.65377186578047</v>
      </c>
      <c r="H71" s="3">
        <v>0</v>
      </c>
      <c r="I71" s="5" t="s">
        <v>90</v>
      </c>
      <c r="J71" s="5" t="s">
        <v>95</v>
      </c>
      <c r="K71" s="12" t="s">
        <v>472</v>
      </c>
      <c r="L71" s="10" t="s">
        <v>476</v>
      </c>
      <c r="M71" s="3">
        <v>9.3069125810904042E-6</v>
      </c>
      <c r="N71" s="3">
        <f>AVERAGE(H71:H72)</f>
        <v>0</v>
      </c>
      <c r="O71" s="3">
        <f t="shared" ref="O71" si="162">_xlfn.STDEV.S(H71:H72)</f>
        <v>0</v>
      </c>
      <c r="P71" s="13">
        <v>0</v>
      </c>
      <c r="Q71">
        <v>3137556000</v>
      </c>
      <c r="R71" s="3">
        <f>AVERAGE(N71,N73,N75)</f>
        <v>1.0121593874855723E-11</v>
      </c>
      <c r="S71">
        <f>_xlfn.STDEV.S(N71,N73,N75)</f>
        <v>1.1583512035802737E-11</v>
      </c>
      <c r="T71" s="13">
        <f>(S71/R71)*100</f>
        <v>114.44355680560096</v>
      </c>
      <c r="U71" s="3">
        <f t="shared" ref="U71" si="163">N71/AVERAGE(M71:M72)</f>
        <v>0</v>
      </c>
      <c r="V71" s="3">
        <f>AVERAGE(U71,U73,U75)</f>
        <v>1.2323801870606004E-6</v>
      </c>
      <c r="W71">
        <f>_xlfn.STDEV.S(U71,U73,U75)</f>
        <v>1.3731343081249577E-6</v>
      </c>
      <c r="X71" s="13">
        <f t="shared" ref="X71" si="164">(W71/V71)*100</f>
        <v>111.4213229441862</v>
      </c>
      <c r="Y71" s="3">
        <f t="shared" ref="Y71" si="165">N71/Q71</f>
        <v>0</v>
      </c>
      <c r="Z71" s="3">
        <f>AVERAGE(Y71,Y73,Y75)</f>
        <v>2.3355191824227644E-21</v>
      </c>
      <c r="AA71">
        <f>_xlfn.STDEV.S(Y71,Y73,Y75)</f>
        <v>2.1494122653858063E-21</v>
      </c>
      <c r="AB71" s="13">
        <f t="shared" ref="AB71" si="166">(AA71/Z71)*100</f>
        <v>92.03145414357509</v>
      </c>
    </row>
    <row r="72" spans="1:28" x14ac:dyDescent="0.25">
      <c r="A72" s="1" t="s">
        <v>129</v>
      </c>
      <c r="B72" s="1">
        <v>1.0284733108949529</v>
      </c>
      <c r="C72" s="2" t="s">
        <v>32</v>
      </c>
      <c r="D72" s="4"/>
      <c r="E72" s="1">
        <v>0.30350000000000005</v>
      </c>
      <c r="F72" s="1">
        <v>1.9054617427247964</v>
      </c>
      <c r="G72" s="1">
        <v>97.973614677542599</v>
      </c>
      <c r="H72" s="3">
        <v>0</v>
      </c>
      <c r="I72" s="5" t="s">
        <v>90</v>
      </c>
      <c r="J72" s="5" t="s">
        <v>95</v>
      </c>
      <c r="K72" s="12" t="s">
        <v>472</v>
      </c>
      <c r="L72" s="10" t="s">
        <v>476</v>
      </c>
      <c r="M72" s="3">
        <v>9.0984053831278805E-6</v>
      </c>
    </row>
    <row r="73" spans="1:28" x14ac:dyDescent="0.25">
      <c r="A73" s="1" t="s">
        <v>130</v>
      </c>
      <c r="B73" s="1">
        <v>1.0173568863760287</v>
      </c>
      <c r="C73" s="2" t="s">
        <v>32</v>
      </c>
      <c r="D73" s="4"/>
      <c r="E73" s="1">
        <v>0.30350000000000005</v>
      </c>
      <c r="F73" s="1">
        <v>1.9054617427247964</v>
      </c>
      <c r="G73" s="1">
        <v>134.70952069255847</v>
      </c>
      <c r="H73" s="3">
        <v>0</v>
      </c>
      <c r="I73" s="5" t="s">
        <v>90</v>
      </c>
      <c r="J73" s="5" t="s">
        <v>95</v>
      </c>
      <c r="K73" s="12" t="s">
        <v>473</v>
      </c>
      <c r="L73" s="10" t="s">
        <v>476</v>
      </c>
      <c r="M73" s="3">
        <v>7.881736544651065E-6</v>
      </c>
      <c r="N73" s="3">
        <f>AVERAGE(H73:H74)</f>
        <v>7.6098909504183306E-12</v>
      </c>
      <c r="O73" s="3">
        <f t="shared" ref="O73" si="167">_xlfn.STDEV.S(H73:H74)</f>
        <v>1.0762010990261885E-11</v>
      </c>
      <c r="P73" s="13">
        <f t="shared" ref="P73" si="168">(O73/N73)*100</f>
        <v>141.42135623730948</v>
      </c>
      <c r="Q73">
        <v>2741350000</v>
      </c>
      <c r="U73" s="3">
        <f>N73/AVERAGE(M73:M74)</f>
        <v>9.8461013448740985E-7</v>
      </c>
      <c r="Y73" s="3">
        <f t="shared" ref="Y73" si="169">N73/Q73</f>
        <v>2.7759647438008027E-21</v>
      </c>
    </row>
    <row r="74" spans="1:28" x14ac:dyDescent="0.25">
      <c r="A74" s="1" t="s">
        <v>131</v>
      </c>
      <c r="B74" s="1">
        <v>1.8919412747160953</v>
      </c>
      <c r="C74" s="2" t="s">
        <v>32</v>
      </c>
      <c r="D74" s="4"/>
      <c r="E74" s="1">
        <v>0.30350000000000005</v>
      </c>
      <c r="F74" s="1">
        <v>1.9054617427247964</v>
      </c>
      <c r="G74" s="1">
        <v>36.78479169549319</v>
      </c>
      <c r="H74" s="3">
        <v>1.5219781900836661E-11</v>
      </c>
      <c r="I74" s="5" t="s">
        <v>45</v>
      </c>
      <c r="J74" s="5" t="s">
        <v>46</v>
      </c>
      <c r="K74" s="12" t="s">
        <v>473</v>
      </c>
      <c r="L74" s="11">
        <v>34.646686553955078</v>
      </c>
      <c r="M74" s="3">
        <v>7.5759368711929763E-6</v>
      </c>
    </row>
    <row r="75" spans="1:28" x14ac:dyDescent="0.25">
      <c r="A75" s="1" t="s">
        <v>132</v>
      </c>
      <c r="B75" s="1">
        <v>1.8950061645465122</v>
      </c>
      <c r="C75" s="2" t="s">
        <v>32</v>
      </c>
      <c r="D75" s="4"/>
      <c r="E75" s="1">
        <v>0.30350000000000005</v>
      </c>
      <c r="F75" s="1">
        <v>1.9054617427247964</v>
      </c>
      <c r="G75" s="1">
        <v>35.829030238018795</v>
      </c>
      <c r="H75" s="3">
        <v>2.8185247991795546E-11</v>
      </c>
      <c r="I75" s="5" t="s">
        <v>45</v>
      </c>
      <c r="J75" s="5" t="s">
        <v>46</v>
      </c>
      <c r="K75" s="12" t="s">
        <v>474</v>
      </c>
      <c r="L75" s="11">
        <v>33.668941497802734</v>
      </c>
      <c r="M75" s="3">
        <v>8.4909863000751678E-6</v>
      </c>
      <c r="N75" s="3">
        <f t="shared" ref="N75" si="170">AVERAGE(H75:H76)</f>
        <v>2.2754890674148833E-11</v>
      </c>
      <c r="O75" s="3">
        <f t="shared" ref="O75" si="171">_xlfn.STDEV.S(H75:H76)</f>
        <v>7.6796849671479633E-12</v>
      </c>
      <c r="P75" s="13">
        <f t="shared" ref="P75" si="172">(O75/N75)*100</f>
        <v>33.749601688364208</v>
      </c>
      <c r="Q75">
        <v>5378653000</v>
      </c>
      <c r="U75" s="3">
        <f>N75/AVERAGE(M75:M76)</f>
        <v>2.7125304266943916E-6</v>
      </c>
      <c r="Y75" s="3">
        <f t="shared" ref="Y75" si="173">N75/Q75</f>
        <v>4.2305928034674913E-21</v>
      </c>
    </row>
    <row r="76" spans="1:28" x14ac:dyDescent="0.25">
      <c r="A76" s="1" t="s">
        <v>133</v>
      </c>
      <c r="B76" s="1">
        <v>1.9252049006554044</v>
      </c>
      <c r="C76" s="2" t="s">
        <v>32</v>
      </c>
      <c r="D76" s="4"/>
      <c r="E76" s="1">
        <v>0.30350000000000005</v>
      </c>
      <c r="F76" s="1">
        <v>1.9054617427247964</v>
      </c>
      <c r="G76" s="1">
        <v>36.583887875610671</v>
      </c>
      <c r="H76" s="3">
        <v>1.732453335650212E-11</v>
      </c>
      <c r="I76" s="5" t="s">
        <v>45</v>
      </c>
      <c r="J76" s="5" t="s">
        <v>46</v>
      </c>
      <c r="K76" s="12" t="s">
        <v>474</v>
      </c>
      <c r="L76" s="11">
        <v>34.424526214599609</v>
      </c>
      <c r="M76" s="3">
        <v>8.2866250772681221E-6</v>
      </c>
    </row>
    <row r="77" spans="1:28" x14ac:dyDescent="0.25">
      <c r="A77" s="1" t="s">
        <v>134</v>
      </c>
      <c r="B77" s="1">
        <v>1.8822692015392326</v>
      </c>
      <c r="C77" s="2" t="s">
        <v>135</v>
      </c>
      <c r="D77" s="4"/>
      <c r="E77" s="1">
        <v>0.30850000000000005</v>
      </c>
      <c r="F77" s="1">
        <v>1.8818072475400831</v>
      </c>
      <c r="G77" s="1">
        <v>30.003450246806231</v>
      </c>
      <c r="H77" s="3">
        <v>1.7825992173032378E-9</v>
      </c>
      <c r="I77" s="5" t="s">
        <v>34</v>
      </c>
      <c r="J77" s="5" t="s">
        <v>35</v>
      </c>
      <c r="K77" s="10" t="s">
        <v>440</v>
      </c>
      <c r="L77" s="11">
        <v>29.386709213256836</v>
      </c>
      <c r="M77" s="3">
        <v>1.4334519190988833E-5</v>
      </c>
      <c r="N77" s="3">
        <f t="shared" ref="N77" si="174">AVERAGE(H77:H78)</f>
        <v>1.6267504440018881E-9</v>
      </c>
      <c r="O77" s="3">
        <f t="shared" ref="O77" si="175">_xlfn.STDEV.S(H77:H78)</f>
        <v>2.204034488819787E-10</v>
      </c>
      <c r="P77" s="13">
        <f t="shared" ref="P77" si="176">(O77/N77)*100</f>
        <v>13.548694558200033</v>
      </c>
      <c r="Q77" s="3">
        <v>2984368000</v>
      </c>
      <c r="R77" s="3">
        <f>AVERAGE(N77,N79,N81)</f>
        <v>2.9843522350574899E-9</v>
      </c>
      <c r="S77">
        <f>_xlfn.STDEV.S(N77,N79,N81)</f>
        <v>1.2616162409848963E-9</v>
      </c>
      <c r="T77" s="13">
        <f t="shared" ref="T77" si="177">(S77/R77)*100</f>
        <v>42.274374524714666</v>
      </c>
      <c r="U77" s="3">
        <f t="shared" ref="U77" si="178">N77/AVERAGE(M77:M78)</f>
        <v>1.1338439337652252E-4</v>
      </c>
      <c r="V77" s="3">
        <f>AVERAGE(U77,U79,U81)</f>
        <v>2.1500394681873191E-4</v>
      </c>
      <c r="W77">
        <f>_xlfn.STDEV.S(U77,U79,U81)</f>
        <v>1.0333643085228133E-4</v>
      </c>
      <c r="X77" s="13">
        <f t="shared" ref="X77" si="179">(W77/V77)*100</f>
        <v>48.062573911447046</v>
      </c>
      <c r="Y77" s="3">
        <f t="shared" ref="Y77" si="180">N77/Q77</f>
        <v>5.4509043254782527E-19</v>
      </c>
      <c r="Z77" s="3">
        <f>AVERAGE(Y77,Y79,Y81)</f>
        <v>3.298464968970397E-19</v>
      </c>
      <c r="AA77">
        <f>_xlfn.STDEV.S(Y77,Y79,Y81)</f>
        <v>1.8719772127134954E-19</v>
      </c>
      <c r="AB77" s="13">
        <f t="shared" ref="AB77" si="181">(AA77/Z77)*100</f>
        <v>56.752981472403683</v>
      </c>
    </row>
    <row r="78" spans="1:28" x14ac:dyDescent="0.25">
      <c r="A78" s="1" t="s">
        <v>136</v>
      </c>
      <c r="B78" s="1">
        <v>1.9136005045908633</v>
      </c>
      <c r="C78" s="2" t="s">
        <v>135</v>
      </c>
      <c r="D78" s="4"/>
      <c r="E78" s="1">
        <v>0.30850000000000005</v>
      </c>
      <c r="F78" s="1">
        <v>1.8818072475400831</v>
      </c>
      <c r="G78" s="1">
        <v>30.307447437557695</v>
      </c>
      <c r="H78" s="3">
        <v>1.4709016707005384E-9</v>
      </c>
      <c r="I78" s="5" t="s">
        <v>34</v>
      </c>
      <c r="J78" s="5" t="s">
        <v>35</v>
      </c>
      <c r="K78" s="10" t="s">
        <v>440</v>
      </c>
      <c r="L78" s="11">
        <v>29.686557769775391</v>
      </c>
      <c r="M78" s="3">
        <v>1.4359913888523935E-5</v>
      </c>
    </row>
    <row r="79" spans="1:28" x14ac:dyDescent="0.25">
      <c r="A79" s="1" t="s">
        <v>137</v>
      </c>
      <c r="B79" s="1">
        <v>1.9164922665842219</v>
      </c>
      <c r="C79" s="2" t="s">
        <v>135</v>
      </c>
      <c r="D79" s="4"/>
      <c r="E79" s="1">
        <v>0.30850000000000005</v>
      </c>
      <c r="F79" s="1">
        <v>1.8818072475400831</v>
      </c>
      <c r="G79" s="1">
        <v>28.661648290433412</v>
      </c>
      <c r="H79" s="3">
        <v>4.163697476481722E-9</v>
      </c>
      <c r="I79" s="5" t="s">
        <v>34</v>
      </c>
      <c r="J79" s="5" t="s">
        <v>35</v>
      </c>
      <c r="K79" s="10" t="s">
        <v>441</v>
      </c>
      <c r="L79" s="11">
        <v>28.068241119384766</v>
      </c>
      <c r="M79" s="3">
        <v>1.2617240777688309E-5</v>
      </c>
      <c r="N79" s="3">
        <f t="shared" ref="N79" si="182">AVERAGE(H79:H80)</f>
        <v>4.1207157735193774E-9</v>
      </c>
      <c r="O79" s="3">
        <f t="shared" ref="O79" si="183">_xlfn.STDEV.S(H79:H80)</f>
        <v>6.0785307263239596E-11</v>
      </c>
      <c r="P79" s="13">
        <f t="shared" ref="P79" si="184">(O79/N79)*100</f>
        <v>1.4751152616217624</v>
      </c>
      <c r="Q79" s="3">
        <v>17211580000</v>
      </c>
      <c r="U79" s="3">
        <f t="shared" ref="U79" si="185">N79/AVERAGE(M79:M80)</f>
        <v>3.1997568168337849E-4</v>
      </c>
      <c r="Y79" s="3">
        <f t="shared" ref="Y79" si="186">N79/Q79</f>
        <v>2.3941531071054356E-19</v>
      </c>
    </row>
    <row r="80" spans="1:28" x14ac:dyDescent="0.25">
      <c r="A80" s="1" t="s">
        <v>138</v>
      </c>
      <c r="B80" s="1">
        <v>1.9047886959153086</v>
      </c>
      <c r="C80" s="2" t="s">
        <v>135</v>
      </c>
      <c r="D80" s="4"/>
      <c r="E80" s="1">
        <v>0.30850000000000005</v>
      </c>
      <c r="F80" s="1">
        <v>1.8818072475400831</v>
      </c>
      <c r="G80" s="1">
        <v>28.694645696984175</v>
      </c>
      <c r="H80" s="3">
        <v>4.0777340705570328E-9</v>
      </c>
      <c r="I80" s="5" t="s">
        <v>34</v>
      </c>
      <c r="J80" s="5" t="s">
        <v>35</v>
      </c>
      <c r="K80" s="10" t="s">
        <v>441</v>
      </c>
      <c r="L80" s="11">
        <v>28.118215560913086</v>
      </c>
      <c r="M80" s="3">
        <v>1.3139190160065877E-5</v>
      </c>
    </row>
    <row r="81" spans="1:28" x14ac:dyDescent="0.25">
      <c r="A81" s="1" t="s">
        <v>139</v>
      </c>
      <c r="B81" s="1">
        <v>1.882051211719326</v>
      </c>
      <c r="C81" s="2" t="s">
        <v>135</v>
      </c>
      <c r="D81" s="4"/>
      <c r="E81" s="1">
        <v>0.30850000000000005</v>
      </c>
      <c r="F81" s="1">
        <v>1.8818072475400831</v>
      </c>
      <c r="G81" s="1">
        <v>29.082734246531942</v>
      </c>
      <c r="H81" s="3">
        <v>3.1905050271212352E-9</v>
      </c>
      <c r="I81" s="5" t="s">
        <v>34</v>
      </c>
      <c r="J81" s="5" t="s">
        <v>35</v>
      </c>
      <c r="K81" s="10" t="s">
        <v>442</v>
      </c>
      <c r="L81" s="11">
        <v>28.492153167724609</v>
      </c>
      <c r="M81" s="3">
        <v>1.4717787874943209E-5</v>
      </c>
      <c r="N81" s="3">
        <f t="shared" ref="N81" si="187">AVERAGE(H81:H82)</f>
        <v>3.2055904876512047E-9</v>
      </c>
      <c r="O81" s="3">
        <f t="shared" ref="O81" si="188">_xlfn.STDEV.S(H81:H82)</f>
        <v>2.1334062876126865E-11</v>
      </c>
      <c r="P81" s="13">
        <f t="shared" ref="P81" si="189">(O81/N81)*100</f>
        <v>0.665526771379919</v>
      </c>
      <c r="Q81" s="3">
        <v>15634453000</v>
      </c>
      <c r="U81" s="3">
        <f t="shared" ref="U81" si="190">N81/AVERAGE(M81:M82)</f>
        <v>2.1165176539629478E-4</v>
      </c>
      <c r="Y81" s="3">
        <f t="shared" ref="Y81" si="191">N81/Q81</f>
        <v>2.0503374743275027E-19</v>
      </c>
    </row>
    <row r="82" spans="1:28" x14ac:dyDescent="0.25">
      <c r="A82" s="1" t="s">
        <v>140</v>
      </c>
      <c r="B82" s="1">
        <v>1.8822956791486851</v>
      </c>
      <c r="C82" s="2" t="s">
        <v>135</v>
      </c>
      <c r="D82" s="4"/>
      <c r="E82" s="1">
        <v>0.30850000000000005</v>
      </c>
      <c r="F82" s="1">
        <v>1.8818072475400831</v>
      </c>
      <c r="G82" s="1">
        <v>29.067847258593559</v>
      </c>
      <c r="H82" s="3">
        <v>3.2206759481811742E-9</v>
      </c>
      <c r="I82" s="5" t="s">
        <v>34</v>
      </c>
      <c r="J82" s="5" t="s">
        <v>35</v>
      </c>
      <c r="K82" s="10" t="s">
        <v>442</v>
      </c>
      <c r="L82" s="11">
        <v>28.474048614501953</v>
      </c>
      <c r="M82" s="3">
        <v>1.5573388592676488E-5</v>
      </c>
    </row>
    <row r="83" spans="1:28" x14ac:dyDescent="0.25">
      <c r="A83" s="1" t="s">
        <v>141</v>
      </c>
      <c r="B83" s="1">
        <v>1.88892464581528</v>
      </c>
      <c r="C83" s="2" t="s">
        <v>135</v>
      </c>
      <c r="D83" s="4"/>
      <c r="E83" s="1">
        <v>0.30850000000000005</v>
      </c>
      <c r="F83" s="1">
        <v>1.8818072475400831</v>
      </c>
      <c r="G83" s="1">
        <v>31.202454717431742</v>
      </c>
      <c r="H83" s="3">
        <v>8.3528925530138967E-10</v>
      </c>
      <c r="I83" s="5" t="s">
        <v>34</v>
      </c>
      <c r="J83" s="5" t="s">
        <v>35</v>
      </c>
      <c r="K83" s="10" t="s">
        <v>443</v>
      </c>
      <c r="L83" s="11">
        <v>30.609384536743164</v>
      </c>
      <c r="M83" s="3">
        <v>1.234570833635805E-5</v>
      </c>
      <c r="N83" s="3">
        <f t="shared" ref="N83" si="192">AVERAGE(H83:H84)</f>
        <v>7.955818842433515E-10</v>
      </c>
      <c r="O83" s="3">
        <f t="shared" ref="O83" si="193">_xlfn.STDEV.S(H83:H84)</f>
        <v>5.6154702676458561E-11</v>
      </c>
      <c r="P83" s="13">
        <f t="shared" ref="P83" si="194">(O83/N83)*100</f>
        <v>7.0583184193372155</v>
      </c>
      <c r="Q83" s="3">
        <v>4433922000</v>
      </c>
      <c r="R83" s="3">
        <f>AVERAGE(N83,N85,N87)</f>
        <v>4.3572401548477941E-8</v>
      </c>
      <c r="S83">
        <f>_xlfn.STDEV.S(N83,N85,N87)</f>
        <v>7.3503072614544336E-8</v>
      </c>
      <c r="T83" s="13">
        <f t="shared" ref="T83" si="195">(S83/R83)*100</f>
        <v>168.69180949956598</v>
      </c>
      <c r="U83" s="3">
        <f t="shared" ref="U83" si="196">N83/AVERAGE(M83:M84)</f>
        <v>6.4327535743309642E-5</v>
      </c>
      <c r="V83" s="3">
        <f>AVERAGE(U83,U85,U87)</f>
        <v>3.7037452404203499E-3</v>
      </c>
      <c r="W83">
        <f>_xlfn.STDEV.S(U83,U85,U87)</f>
        <v>6.2914420029305113E-3</v>
      </c>
      <c r="X83" s="13">
        <f t="shared" ref="X83" si="197">(W83/V83)*100</f>
        <v>169.86702903508763</v>
      </c>
      <c r="Y83" s="3">
        <f t="shared" ref="Y83" si="198">N83/Q83</f>
        <v>1.7943073519185757E-19</v>
      </c>
      <c r="Z83" s="3">
        <f>AVERAGE(Y83,Y85,Y87)</f>
        <v>6.9528663116537818E-19</v>
      </c>
      <c r="AA83">
        <f>_xlfn.STDEV.S(Y83,Y85,Y87)</f>
        <v>7.9142233273727489E-19</v>
      </c>
      <c r="AB83" s="13">
        <f t="shared" ref="AB83" si="199">(AA83/Z83)*100</f>
        <v>113.82677262336578</v>
      </c>
    </row>
    <row r="84" spans="1:28" x14ac:dyDescent="0.25">
      <c r="A84" s="1" t="s">
        <v>142</v>
      </c>
      <c r="B84" s="1">
        <v>1.8857578995760615</v>
      </c>
      <c r="C84" s="2" t="s">
        <v>135</v>
      </c>
      <c r="D84" s="4"/>
      <c r="E84" s="1">
        <v>0.30850000000000005</v>
      </c>
      <c r="F84" s="1">
        <v>1.8818072475400831</v>
      </c>
      <c r="G84" s="1">
        <v>31.360470455887306</v>
      </c>
      <c r="H84" s="3">
        <v>7.5587451318531323E-10</v>
      </c>
      <c r="I84" s="5" t="s">
        <v>34</v>
      </c>
      <c r="J84" s="5" t="s">
        <v>35</v>
      </c>
      <c r="K84" s="10" t="s">
        <v>443</v>
      </c>
      <c r="L84" s="11">
        <v>30.765165328979492</v>
      </c>
      <c r="M84" s="3">
        <v>1.2389636335261701E-5</v>
      </c>
    </row>
    <row r="85" spans="1:28" x14ac:dyDescent="0.25">
      <c r="A85" s="1" t="s">
        <v>143</v>
      </c>
      <c r="B85" s="1">
        <v>1.880152424380525</v>
      </c>
      <c r="C85" s="2" t="s">
        <v>135</v>
      </c>
      <c r="D85" s="4"/>
      <c r="E85" s="1">
        <v>0.30850000000000005</v>
      </c>
      <c r="F85" s="1">
        <v>1.8818072475400831</v>
      </c>
      <c r="G85" s="1">
        <v>30.336122180099267</v>
      </c>
      <c r="H85" s="3">
        <v>1.4444757986682873E-9</v>
      </c>
      <c r="I85" s="5" t="s">
        <v>34</v>
      </c>
      <c r="J85" s="5" t="s">
        <v>35</v>
      </c>
      <c r="K85" s="10" t="s">
        <v>444</v>
      </c>
      <c r="L85" s="11">
        <v>29.723014831542969</v>
      </c>
      <c r="M85" s="3">
        <v>1.8747622905686083E-5</v>
      </c>
      <c r="N85" s="3">
        <f t="shared" ref="N85" si="200">AVERAGE(H85:H86)</f>
        <v>1.4760930750128998E-9</v>
      </c>
      <c r="O85" s="3">
        <f t="shared" ref="O85" si="201">_xlfn.STDEV.S(H85:H86)</f>
        <v>4.4713581011849155E-11</v>
      </c>
      <c r="P85" s="13">
        <f t="shared" ref="P85" si="202">(O85/N85)*100</f>
        <v>3.0291843901143154</v>
      </c>
      <c r="Q85" s="3">
        <v>4921309000</v>
      </c>
      <c r="U85" s="3">
        <f t="shared" ref="U85" si="203">N85/AVERAGE(M85:M86)</f>
        <v>7.8436043716172195E-5</v>
      </c>
      <c r="Y85" s="3">
        <f t="shared" ref="Y85" si="204">N85/Q85</f>
        <v>2.9993911681077125E-19</v>
      </c>
    </row>
    <row r="86" spans="1:28" x14ac:dyDescent="0.25">
      <c r="A86" s="1" t="s">
        <v>144</v>
      </c>
      <c r="B86" s="1">
        <v>1.8839765330621594</v>
      </c>
      <c r="C86" s="2" t="s">
        <v>135</v>
      </c>
      <c r="D86" s="4"/>
      <c r="E86" s="1">
        <v>0.30850000000000005</v>
      </c>
      <c r="F86" s="1">
        <v>1.8818072475400831</v>
      </c>
      <c r="G86" s="1">
        <v>30.268353310492859</v>
      </c>
      <c r="H86" s="3">
        <v>1.5077103513575124E-9</v>
      </c>
      <c r="I86" s="5" t="s">
        <v>34</v>
      </c>
      <c r="J86" s="5" t="s">
        <v>35</v>
      </c>
      <c r="K86" s="10" t="s">
        <v>444</v>
      </c>
      <c r="L86" s="11">
        <v>29.647405624389648</v>
      </c>
      <c r="M86" s="3">
        <v>1.88905088785807E-5</v>
      </c>
    </row>
    <row r="87" spans="1:28" x14ac:dyDescent="0.25">
      <c r="A87" s="1" t="s">
        <v>145</v>
      </c>
      <c r="B87" s="1">
        <v>1.8697669934944559</v>
      </c>
      <c r="C87" s="2" t="s">
        <v>135</v>
      </c>
      <c r="D87" s="4"/>
      <c r="E87" s="1">
        <v>0.30850000000000005</v>
      </c>
      <c r="F87" s="1">
        <v>1.8818072475400831</v>
      </c>
      <c r="G87" s="1">
        <v>23.265132056642713</v>
      </c>
      <c r="H87" s="3">
        <v>1.2624911736755235E-7</v>
      </c>
      <c r="I87" s="5" t="s">
        <v>34</v>
      </c>
      <c r="J87" s="5" t="s">
        <v>35</v>
      </c>
      <c r="K87" s="10" t="s">
        <v>445</v>
      </c>
      <c r="L87" s="11">
        <v>22.703693389892578</v>
      </c>
      <c r="M87" s="3">
        <v>1.1812330901400432E-5</v>
      </c>
      <c r="N87" s="3">
        <f t="shared" ref="N87" si="205">AVERAGE(H87:H88)</f>
        <v>1.2844552968617758E-7</v>
      </c>
      <c r="O87" s="3">
        <f t="shared" ref="O87" si="206">_xlfn.STDEV.S(H87:H88)</f>
        <v>3.1061960895631428E-9</v>
      </c>
      <c r="P87" s="13">
        <f t="shared" ref="P87" si="207">(O87/N87)*100</f>
        <v>2.4182983223723746</v>
      </c>
      <c r="Q87" s="3">
        <v>79954140000</v>
      </c>
      <c r="U87" s="3">
        <f t="shared" ref="U87" si="208">N87/AVERAGE(M87:M88)</f>
        <v>1.0968472141801569E-2</v>
      </c>
      <c r="Y87" s="3">
        <f t="shared" ref="Y87" si="209">N87/Q87</f>
        <v>1.6064900414935058E-18</v>
      </c>
    </row>
    <row r="88" spans="1:28" x14ac:dyDescent="0.25">
      <c r="A88" s="1" t="s">
        <v>146</v>
      </c>
      <c r="B88" s="1">
        <v>1.8690295202035461</v>
      </c>
      <c r="C88" s="2" t="s">
        <v>135</v>
      </c>
      <c r="D88" s="4"/>
      <c r="E88" s="1">
        <v>0.30850000000000005</v>
      </c>
      <c r="F88" s="1">
        <v>1.8818072475400831</v>
      </c>
      <c r="G88" s="1">
        <v>23.211032922928137</v>
      </c>
      <c r="H88" s="3">
        <v>1.3064194200480282E-7</v>
      </c>
      <c r="I88" s="5" t="s">
        <v>34</v>
      </c>
      <c r="J88" s="5" t="s">
        <v>35</v>
      </c>
      <c r="K88" s="10" t="s">
        <v>445</v>
      </c>
      <c r="L88" s="11">
        <v>22.663667678833008</v>
      </c>
      <c r="M88" s="3">
        <v>1.160852991232461E-5</v>
      </c>
    </row>
    <row r="89" spans="1:28" x14ac:dyDescent="0.25">
      <c r="A89" s="1" t="s">
        <v>147</v>
      </c>
      <c r="B89" s="1">
        <v>1.8888834188160175</v>
      </c>
      <c r="C89" s="2" t="s">
        <v>135</v>
      </c>
      <c r="D89" s="4"/>
      <c r="E89" s="1">
        <v>0.30850000000000005</v>
      </c>
      <c r="F89" s="1">
        <v>1.8818072475400831</v>
      </c>
      <c r="G89" s="1">
        <v>30.022366669361652</v>
      </c>
      <c r="H89" s="3">
        <v>1.7614070577912263E-9</v>
      </c>
      <c r="I89" s="5" t="s">
        <v>34</v>
      </c>
      <c r="J89" s="5" t="s">
        <v>35</v>
      </c>
      <c r="K89" s="10" t="s">
        <v>446</v>
      </c>
      <c r="L89" s="11">
        <v>29.411552429199219</v>
      </c>
      <c r="M89" s="3">
        <v>1.8545565046031523E-5</v>
      </c>
      <c r="N89" s="3">
        <f t="shared" ref="N89" si="210">AVERAGE(H89:H90)</f>
        <v>1.6660333264099936E-9</v>
      </c>
      <c r="O89" s="3">
        <f t="shared" ref="O89" si="211">_xlfn.STDEV.S(H89:H90)</f>
        <v>1.3487882441346793E-10</v>
      </c>
      <c r="P89" s="13">
        <f t="shared" ref="P89" si="212">(O89/N89)*100</f>
        <v>8.095805904681864</v>
      </c>
      <c r="Q89" s="3">
        <v>8229062000</v>
      </c>
      <c r="R89" s="3">
        <f>AVERAGE(N89,N91,N93)</f>
        <v>1.1985141194817608E-9</v>
      </c>
      <c r="S89">
        <f>_xlfn.STDEV.S(N89,N91,N93)</f>
        <v>4.3265643741948832E-10</v>
      </c>
      <c r="T89" s="13">
        <f t="shared" ref="T89" si="213">(S89/R89)*100</f>
        <v>36.099402617515224</v>
      </c>
      <c r="U89" s="3">
        <f t="shared" ref="U89" si="214">N89/AVERAGE(M89:M90)</f>
        <v>8.8768944947367358E-5</v>
      </c>
      <c r="V89" s="3">
        <f>AVERAGE(U89,U91,U93)</f>
        <v>7.3277793322283106E-5</v>
      </c>
      <c r="W89">
        <f>_xlfn.STDEV.S(U89,U91,U93)</f>
        <v>1.3465330247867792E-5</v>
      </c>
      <c r="X89" s="13">
        <f t="shared" ref="X89" si="215">(W89/V89)*100</f>
        <v>18.375731087651502</v>
      </c>
      <c r="Y89" s="3">
        <f>N89/Q89</f>
        <v>2.0245725775428519E-19</v>
      </c>
      <c r="Z89" s="3">
        <f>AVERAGE(Y89,Y91,Y93)</f>
        <v>3.0030718166122103E-19</v>
      </c>
      <c r="AA89">
        <f>_xlfn.STDEV.S(Y89,Y91,Y93)</f>
        <v>3.237963350209109E-19</v>
      </c>
      <c r="AB89" s="13">
        <f t="shared" ref="AB89" si="216">(AA89/Z89)*100</f>
        <v>107.82170883485169</v>
      </c>
    </row>
    <row r="90" spans="1:28" x14ac:dyDescent="0.25">
      <c r="A90" s="1" t="s">
        <v>148</v>
      </c>
      <c r="B90" s="1">
        <v>1.8824542631632233</v>
      </c>
      <c r="C90" s="2" t="s">
        <v>135</v>
      </c>
      <c r="D90" s="4"/>
      <c r="E90" s="1">
        <v>0.30850000000000005</v>
      </c>
      <c r="F90" s="1">
        <v>1.8818072475400831</v>
      </c>
      <c r="G90" s="1">
        <v>30.203656428654554</v>
      </c>
      <c r="H90" s="3">
        <v>1.5706595950287606E-9</v>
      </c>
      <c r="I90" s="5" t="s">
        <v>34</v>
      </c>
      <c r="J90" s="5" t="s">
        <v>35</v>
      </c>
      <c r="K90" s="10" t="s">
        <v>446</v>
      </c>
      <c r="L90" s="11">
        <v>29.593137741088867</v>
      </c>
      <c r="M90" s="3">
        <v>1.8990835265987811E-5</v>
      </c>
    </row>
    <row r="91" spans="1:28" x14ac:dyDescent="0.25">
      <c r="A91" s="1" t="s">
        <v>149</v>
      </c>
      <c r="B91" s="1">
        <v>1.9019329724726604</v>
      </c>
      <c r="C91" s="2" t="s">
        <v>135</v>
      </c>
      <c r="D91" s="4"/>
      <c r="E91" s="1">
        <v>0.30850000000000005</v>
      </c>
      <c r="F91" s="1">
        <v>1.8818072475400831</v>
      </c>
      <c r="G91" s="1">
        <v>30.639047029232959</v>
      </c>
      <c r="H91" s="3">
        <v>1.1927093889051839E-9</v>
      </c>
      <c r="I91" s="5" t="s">
        <v>34</v>
      </c>
      <c r="J91" s="5" t="s">
        <v>35</v>
      </c>
      <c r="K91" s="10" t="s">
        <v>447</v>
      </c>
      <c r="L91" s="11">
        <v>30.061132431030273</v>
      </c>
      <c r="M91" s="3">
        <v>1.6562926454838771E-5</v>
      </c>
      <c r="N91" s="3">
        <f t="shared" ref="N91" si="217">AVERAGE(H91:H92)</f>
        <v>1.117269879851656E-9</v>
      </c>
      <c r="O91" s="3">
        <f t="shared" ref="O91" si="218">_xlfn.STDEV.S(H91:H92)</f>
        <v>1.0668757684226696E-10</v>
      </c>
      <c r="P91" s="13">
        <f t="shared" ref="P91" si="219">(O91/N91)*100</f>
        <v>9.5489531013251927</v>
      </c>
      <c r="Q91" s="3">
        <v>1688374000</v>
      </c>
      <c r="U91" s="3">
        <f t="shared" ref="U91" si="220">N91/AVERAGE(M91:M92)</f>
        <v>6.6686896980689721E-5</v>
      </c>
      <c r="Y91" s="3">
        <f t="shared" ref="Y91" si="221">N91/Q91</f>
        <v>6.6174312080833746E-19</v>
      </c>
    </row>
    <row r="92" spans="1:28" x14ac:dyDescent="0.25">
      <c r="A92" s="1" t="s">
        <v>150</v>
      </c>
      <c r="B92" s="1">
        <v>1.8997013614858735</v>
      </c>
      <c r="C92" s="2" t="s">
        <v>135</v>
      </c>
      <c r="D92" s="4"/>
      <c r="E92" s="1">
        <v>0.30850000000000005</v>
      </c>
      <c r="F92" s="1">
        <v>1.8818072475400831</v>
      </c>
      <c r="G92" s="1">
        <v>30.852968890867384</v>
      </c>
      <c r="H92" s="3">
        <v>1.0418303707981283E-9</v>
      </c>
      <c r="I92" s="5" t="s">
        <v>34</v>
      </c>
      <c r="J92" s="5" t="s">
        <v>35</v>
      </c>
      <c r="K92" s="10" t="s">
        <v>447</v>
      </c>
      <c r="L92" s="11">
        <v>30.249702453613281</v>
      </c>
      <c r="M92" s="3">
        <v>1.6945001802047421E-5</v>
      </c>
    </row>
    <row r="93" spans="1:28" x14ac:dyDescent="0.25">
      <c r="A93" s="1" t="s">
        <v>151</v>
      </c>
      <c r="B93" s="1">
        <v>1.8728864752097472</v>
      </c>
      <c r="C93" s="2" t="s">
        <v>135</v>
      </c>
      <c r="D93" s="4"/>
      <c r="E93" s="1">
        <v>0.30850000000000005</v>
      </c>
      <c r="F93" s="1">
        <v>1.8818072475400831</v>
      </c>
      <c r="G93" s="1">
        <v>31.083434210008846</v>
      </c>
      <c r="H93" s="3">
        <v>9.0056894551645081E-10</v>
      </c>
      <c r="I93" s="5" t="s">
        <v>34</v>
      </c>
      <c r="J93" s="5" t="s">
        <v>35</v>
      </c>
      <c r="K93" s="10" t="s">
        <v>448</v>
      </c>
      <c r="L93" s="11">
        <v>30.464479446411133</v>
      </c>
      <c r="M93" s="3">
        <v>1.2657259350385004E-5</v>
      </c>
      <c r="N93" s="3">
        <f t="shared" ref="N93" si="222">AVERAGE(H93:H94)</f>
        <v>8.1223915218363317E-10</v>
      </c>
      <c r="O93" s="3">
        <f t="shared" ref="O93" si="223">_xlfn.STDEV.S(H93:H94)</f>
        <v>1.2491719169288322E-10</v>
      </c>
      <c r="P93" s="13">
        <f>(O93/N93)*100</f>
        <v>15.379361036346795</v>
      </c>
      <c r="Q93" s="3">
        <v>22119100000</v>
      </c>
      <c r="U93" s="3">
        <f t="shared" ref="U93" si="224">N93/AVERAGE(M93:M94)</f>
        <v>6.4377538038792241E-5</v>
      </c>
      <c r="Y93" s="3">
        <f t="shared" ref="Y93" si="225">N93/Q93</f>
        <v>3.6721166421040331E-20</v>
      </c>
    </row>
    <row r="94" spans="1:28" x14ac:dyDescent="0.25">
      <c r="A94" s="1" t="s">
        <v>152</v>
      </c>
      <c r="B94" s="1">
        <v>1.8766475262718552</v>
      </c>
      <c r="C94" s="2" t="s">
        <v>135</v>
      </c>
      <c r="D94" s="4"/>
      <c r="E94" s="1">
        <v>0.30850000000000005</v>
      </c>
      <c r="F94" s="1">
        <v>1.8818072475400831</v>
      </c>
      <c r="G94" s="1">
        <v>31.428814264481439</v>
      </c>
      <c r="H94" s="3">
        <v>7.2390935885081563E-10</v>
      </c>
      <c r="I94" s="5" t="s">
        <v>34</v>
      </c>
      <c r="J94" s="5" t="s">
        <v>35</v>
      </c>
      <c r="K94" s="10" t="s">
        <v>448</v>
      </c>
      <c r="L94" s="11">
        <v>30.698040008544922</v>
      </c>
      <c r="M94" s="3">
        <v>1.2576360229605734E-5</v>
      </c>
    </row>
    <row r="95" spans="1:28" x14ac:dyDescent="0.25">
      <c r="A95" s="1" t="s">
        <v>153</v>
      </c>
      <c r="B95" s="1">
        <v>1.8793729595042092</v>
      </c>
      <c r="C95" s="2" t="s">
        <v>135</v>
      </c>
      <c r="D95" s="4"/>
      <c r="E95" s="1">
        <v>0.30850000000000005</v>
      </c>
      <c r="F95" s="1">
        <v>1.8818072475400831</v>
      </c>
      <c r="G95" s="1">
        <v>30.98271051861559</v>
      </c>
      <c r="H95" s="3">
        <v>9.5978329852685294E-10</v>
      </c>
      <c r="I95" s="5" t="s">
        <v>34</v>
      </c>
      <c r="J95" s="5" t="s">
        <v>35</v>
      </c>
      <c r="K95" s="10" t="s">
        <v>449</v>
      </c>
      <c r="L95" s="11">
        <v>30.348714828491211</v>
      </c>
      <c r="M95" s="3">
        <v>1.5387246724675131E-5</v>
      </c>
      <c r="N95" s="3">
        <f t="shared" ref="N95" si="226">AVERAGE(H95:H96)</f>
        <v>8.6654074395408398E-10</v>
      </c>
      <c r="O95" s="3">
        <f t="shared" ref="O95" si="227">_xlfn.STDEV.S(H95:H96)</f>
        <v>1.3186488526712339E-10</v>
      </c>
      <c r="P95" s="13">
        <f t="shared" ref="P95" si="228">(O95/N95)*100</f>
        <v>15.217390086635167</v>
      </c>
      <c r="Q95">
        <v>1856610000</v>
      </c>
      <c r="R95" s="3">
        <f>AVERAGE(N95,N97,N99)</f>
        <v>2.1936478883755634E-9</v>
      </c>
      <c r="S95">
        <f>_xlfn.STDEV.S(N95,N97,N99)</f>
        <v>1.2658965392516777E-9</v>
      </c>
      <c r="T95" s="13">
        <f t="shared" ref="T95" si="229">(S95/R95)*100</f>
        <v>57.707371632422621</v>
      </c>
      <c r="U95" s="3">
        <f t="shared" ref="U95" si="230">N95/AVERAGE(M95:M96)</f>
        <v>5.2396914566282323E-5</v>
      </c>
      <c r="V95" s="3">
        <f>AVERAGE(U95,U97,U99)</f>
        <v>1.3783004777843694E-4</v>
      </c>
      <c r="W95">
        <f>_xlfn.STDEV.S(U95,U97,U99)</f>
        <v>9.2353865262871784E-5</v>
      </c>
      <c r="X95" s="13">
        <f t="shared" ref="X95" si="231">(W95/V95)*100</f>
        <v>67.005610715111601</v>
      </c>
      <c r="Y95" s="3">
        <f t="shared" ref="Y95" si="232">N95/Q95</f>
        <v>4.6673277853404003E-19</v>
      </c>
      <c r="Z95" s="3">
        <f>AVERAGE(Y95,Y97,Y99)</f>
        <v>1.133996620905559E-18</v>
      </c>
      <c r="AA95">
        <f>_xlfn.STDEV.S(Y95,Y97,Y99)</f>
        <v>1.1346704860557377E-18</v>
      </c>
      <c r="AB95" s="13">
        <f t="shared" ref="AB95" si="233">(AA95/Z95)*100</f>
        <v>100.0594239116551</v>
      </c>
    </row>
    <row r="96" spans="1:28" x14ac:dyDescent="0.25">
      <c r="A96" s="1" t="s">
        <v>154</v>
      </c>
      <c r="B96" s="1">
        <v>1.8865436561842845</v>
      </c>
      <c r="C96" s="2" t="s">
        <v>135</v>
      </c>
      <c r="D96" s="4"/>
      <c r="E96" s="1">
        <v>0.30850000000000005</v>
      </c>
      <c r="F96" s="1">
        <v>1.8818072475400831</v>
      </c>
      <c r="G96" s="1">
        <v>31.324424616064356</v>
      </c>
      <c r="H96" s="3">
        <v>7.7329818938131492E-10</v>
      </c>
      <c r="I96" s="5" t="s">
        <v>34</v>
      </c>
      <c r="J96" s="5" t="s">
        <v>35</v>
      </c>
      <c r="K96" s="7" t="s">
        <v>449</v>
      </c>
      <c r="L96" s="11">
        <v>30.689741134643555</v>
      </c>
      <c r="M96" s="3">
        <v>1.7688775065039459E-5</v>
      </c>
    </row>
    <row r="97" spans="1:28" x14ac:dyDescent="0.25">
      <c r="A97" s="1" t="s">
        <v>155</v>
      </c>
      <c r="B97" s="1">
        <v>1.8815820400400909</v>
      </c>
      <c r="C97" s="2" t="s">
        <v>135</v>
      </c>
      <c r="D97" s="4"/>
      <c r="E97" s="1">
        <v>0.30850000000000005</v>
      </c>
      <c r="F97" s="1">
        <v>1.8818072475400831</v>
      </c>
      <c r="G97" s="1">
        <v>28.916912396131139</v>
      </c>
      <c r="H97" s="3">
        <v>3.543153686359551E-9</v>
      </c>
      <c r="I97" s="5" t="s">
        <v>34</v>
      </c>
      <c r="J97" s="5" t="s">
        <v>35</v>
      </c>
      <c r="K97" s="10" t="s">
        <v>450</v>
      </c>
      <c r="L97" s="11">
        <v>28.318687438964844</v>
      </c>
      <c r="M97" s="3">
        <v>1.4382564131434865E-5</v>
      </c>
      <c r="N97" s="3">
        <f t="shared" ref="N97" si="234">AVERAGE(H97:H98)</f>
        <v>3.3878463687013945E-9</v>
      </c>
      <c r="O97" s="3">
        <f t="shared" ref="O97" si="235">_xlfn.STDEV.S(H97:H98)</f>
        <v>2.1963771496795149E-10</v>
      </c>
      <c r="P97" s="13">
        <f t="shared" ref="P97" si="236">(O97/N97)*100</f>
        <v>6.4831072919089152</v>
      </c>
      <c r="Q97">
        <v>1386118000</v>
      </c>
      <c r="U97" s="3">
        <f t="shared" ref="U97" si="237">N97/AVERAGE(M97:M98)</f>
        <v>2.3581976556262565E-4</v>
      </c>
      <c r="Y97" s="3">
        <f t="shared" ref="Y97" si="238">N97/Q97</f>
        <v>2.4441255136297159E-18</v>
      </c>
    </row>
    <row r="98" spans="1:28" x14ac:dyDescent="0.25">
      <c r="A98" s="1" t="s">
        <v>156</v>
      </c>
      <c r="B98" s="1">
        <v>1.8758873569585965</v>
      </c>
      <c r="C98" s="2" t="s">
        <v>135</v>
      </c>
      <c r="D98" s="4"/>
      <c r="E98" s="1">
        <v>0.30850000000000005</v>
      </c>
      <c r="F98" s="1">
        <v>1.8818072475400831</v>
      </c>
      <c r="G98" s="1">
        <v>29.062031910054372</v>
      </c>
      <c r="H98" s="3">
        <v>3.2325390510432379E-9</v>
      </c>
      <c r="I98" s="5" t="s">
        <v>34</v>
      </c>
      <c r="J98" s="5" t="s">
        <v>35</v>
      </c>
      <c r="K98" s="10" t="s">
        <v>450</v>
      </c>
      <c r="L98" s="11">
        <v>28.467845916748047</v>
      </c>
      <c r="M98" s="3">
        <v>1.4349941480370591E-5</v>
      </c>
    </row>
    <row r="99" spans="1:28" x14ac:dyDescent="0.25">
      <c r="A99" s="1" t="s">
        <v>157</v>
      </c>
      <c r="B99" s="1">
        <v>1.9012772721680604</v>
      </c>
      <c r="C99" s="2" t="s">
        <v>135</v>
      </c>
      <c r="D99" s="4"/>
      <c r="E99" s="1">
        <v>0.30850000000000005</v>
      </c>
      <c r="F99" s="1">
        <v>1.8818072475400831</v>
      </c>
      <c r="G99" s="1">
        <v>29.544743772610218</v>
      </c>
      <c r="H99" s="3">
        <v>2.3823364986721749E-9</v>
      </c>
      <c r="I99" s="5" t="s">
        <v>34</v>
      </c>
      <c r="J99" s="5" t="s">
        <v>35</v>
      </c>
      <c r="K99" s="7" t="s">
        <v>533</v>
      </c>
      <c r="L99" s="11">
        <v>28.923572540283203</v>
      </c>
      <c r="M99" s="3">
        <v>1.867985047023811E-5</v>
      </c>
      <c r="N99" s="3">
        <f t="shared" ref="N99" si="239">AVERAGE(H99:H100)</f>
        <v>2.326556552471212E-9</v>
      </c>
      <c r="O99" s="3">
        <f t="shared" ref="O99" si="240">_xlfn.STDEV.S(H99:H100)</f>
        <v>7.8884756425843341E-11</v>
      </c>
      <c r="P99" s="13">
        <f t="shared" ref="P99" si="241">(O99/N99)*100</f>
        <v>3.3906227786319598</v>
      </c>
      <c r="Q99">
        <v>4737135000</v>
      </c>
      <c r="U99" s="3">
        <f t="shared" ref="U99" si="242">N99/AVERAGE(M99:M100)</f>
        <v>1.252734632064028E-4</v>
      </c>
      <c r="Y99" s="3">
        <f t="shared" ref="Y99" si="243">N99/Q99</f>
        <v>4.9113157055292114E-19</v>
      </c>
    </row>
    <row r="100" spans="1:28" x14ac:dyDescent="0.25">
      <c r="A100" s="1" t="s">
        <v>158</v>
      </c>
      <c r="B100" s="1">
        <v>1.9237414943245221</v>
      </c>
      <c r="C100" s="2" t="s">
        <v>135</v>
      </c>
      <c r="D100" s="4"/>
      <c r="E100" s="1">
        <v>0.30850000000000005</v>
      </c>
      <c r="F100" s="1">
        <v>1.8818072475400831</v>
      </c>
      <c r="G100" s="1">
        <v>29.620601671536996</v>
      </c>
      <c r="H100" s="3">
        <v>2.2707766062702491E-9</v>
      </c>
      <c r="I100" s="5" t="s">
        <v>34</v>
      </c>
      <c r="J100" s="5" t="s">
        <v>35</v>
      </c>
      <c r="K100" s="7" t="s">
        <v>533</v>
      </c>
      <c r="L100" s="11">
        <v>28.999469757080078</v>
      </c>
      <c r="M100" s="3">
        <v>1.8463795006185513E-5</v>
      </c>
    </row>
    <row r="101" spans="1:28" x14ac:dyDescent="0.25">
      <c r="A101" s="1" t="s">
        <v>159</v>
      </c>
      <c r="B101" s="1">
        <v>1.8579627906360443</v>
      </c>
      <c r="C101" s="2" t="s">
        <v>135</v>
      </c>
      <c r="D101" s="4"/>
      <c r="E101" s="1">
        <v>0.30850000000000005</v>
      </c>
      <c r="F101" s="1">
        <v>1.8818072475400831</v>
      </c>
      <c r="G101" s="1">
        <v>34.047265697335057</v>
      </c>
      <c r="H101" s="3">
        <v>1.3826827058330306E-10</v>
      </c>
      <c r="I101" s="5" t="s">
        <v>34</v>
      </c>
      <c r="J101" s="5" t="s">
        <v>35</v>
      </c>
      <c r="K101" s="10" t="s">
        <v>451</v>
      </c>
      <c r="L101" s="11">
        <v>33.380889892578125</v>
      </c>
      <c r="M101" s="3">
        <v>1.3902361137231725E-5</v>
      </c>
      <c r="N101" s="3">
        <f t="shared" ref="N101" si="244">AVERAGE(H101:H102)</f>
        <v>1.2515669893027219E-10</v>
      </c>
      <c r="O101" s="3">
        <f t="shared" ref="O101" si="245">_xlfn.STDEV.S(H101:H102)</f>
        <v>1.8542562455742885E-11</v>
      </c>
      <c r="P101" s="13">
        <f t="shared" ref="P101" si="246">(O101/N101)*100</f>
        <v>14.815477408902733</v>
      </c>
      <c r="Q101">
        <v>2087862000</v>
      </c>
      <c r="R101" s="3">
        <f>AVERAGE(N101,N103,N105)</f>
        <v>1.0049956482590373E-9</v>
      </c>
      <c r="S101">
        <f>_xlfn.STDEV.S(N101,N103,N105)</f>
        <v>8.5268245971721755E-10</v>
      </c>
      <c r="T101" s="13">
        <f t="shared" ref="T101" si="247">(S101/R101)*100</f>
        <v>84.844393226411157</v>
      </c>
      <c r="U101" s="3">
        <f t="shared" ref="U101" si="248">N101/AVERAGE(M101:M102)</f>
        <v>9.1027631304179398E-6</v>
      </c>
      <c r="V101" s="3">
        <f>AVERAGE(U101,U103,U105)</f>
        <v>8.345827618996673E-5</v>
      </c>
      <c r="W101">
        <f>_xlfn.STDEV.S(U101,U103,U105)</f>
        <v>6.9750900020602115E-5</v>
      </c>
      <c r="X101" s="13">
        <f t="shared" ref="X101" si="249">(W101/V101)*100</f>
        <v>83.575773673824699</v>
      </c>
      <c r="Y101" s="3">
        <f t="shared" ref="Y101" si="250">N101/Q101</f>
        <v>5.9944909639752137E-20</v>
      </c>
      <c r="Z101" s="3">
        <f>AVERAGE(Y101,Y103,Y105)</f>
        <v>3.4438595525557124E-19</v>
      </c>
      <c r="AA101">
        <f>_xlfn.STDEV.S(Y101,Y103,Y105)</f>
        <v>2.8101426637323778E-19</v>
      </c>
      <c r="AB101" s="13">
        <f t="shared" ref="AB101" si="251">(AA101/Z101)*100</f>
        <v>81.598643058685454</v>
      </c>
    </row>
    <row r="102" spans="1:28" x14ac:dyDescent="0.25">
      <c r="A102" s="1" t="s">
        <v>160</v>
      </c>
      <c r="B102" s="1">
        <v>1.8708255184071316</v>
      </c>
      <c r="C102" s="2" t="s">
        <v>135</v>
      </c>
      <c r="D102" s="4"/>
      <c r="E102" s="1">
        <v>0.30850000000000005</v>
      </c>
      <c r="F102" s="1">
        <v>1.8818072475400831</v>
      </c>
      <c r="G102" s="1">
        <v>34.37988706150054</v>
      </c>
      <c r="H102" s="3">
        <v>1.1204512727724131E-10</v>
      </c>
      <c r="I102" s="5" t="s">
        <v>45</v>
      </c>
      <c r="J102" s="5" t="s">
        <v>46</v>
      </c>
      <c r="K102" s="10" t="s">
        <v>451</v>
      </c>
      <c r="L102" s="11">
        <v>33.742805480957031</v>
      </c>
      <c r="M102" s="3">
        <v>1.3596255961140646E-5</v>
      </c>
    </row>
    <row r="103" spans="1:28" x14ac:dyDescent="0.25">
      <c r="A103" s="1" t="s">
        <v>161</v>
      </c>
      <c r="B103" s="1">
        <v>1.8876460363096301</v>
      </c>
      <c r="C103" s="2" t="s">
        <v>135</v>
      </c>
      <c r="D103" s="4"/>
      <c r="E103" s="1">
        <v>0.30850000000000005</v>
      </c>
      <c r="F103" s="1">
        <v>1.8818072475400831</v>
      </c>
      <c r="G103" s="1">
        <v>29.991364129487696</v>
      </c>
      <c r="H103" s="3">
        <v>1.7962726559004258E-9</v>
      </c>
      <c r="I103" s="5" t="s">
        <v>34</v>
      </c>
      <c r="J103" s="5" t="s">
        <v>35</v>
      </c>
      <c r="K103" s="10" t="s">
        <v>452</v>
      </c>
      <c r="L103" s="11">
        <v>29.386711120605469</v>
      </c>
      <c r="M103" s="3">
        <v>1.2110664319782453E-5</v>
      </c>
      <c r="N103" s="3">
        <f t="shared" ref="N103" si="252">AVERAGE(H103:H104)</f>
        <v>1.8276421072640139E-9</v>
      </c>
      <c r="O103" s="3">
        <f t="shared" ref="O103" si="253">_xlfn.STDEV.S(H103:H104)</f>
        <v>4.4363103562589333E-11</v>
      </c>
      <c r="P103" s="13">
        <f t="shared" ref="P103" si="254">(O103/N103)*100</f>
        <v>2.4273408555354989</v>
      </c>
      <c r="Q103">
        <v>2939072000</v>
      </c>
      <c r="U103" s="3">
        <f t="shared" ref="U103" si="255">N103/AVERAGE(M103:M104)</f>
        <v>1.4744333232120203E-4</v>
      </c>
      <c r="Y103" s="3">
        <f t="shared" ref="Y103" si="256">N103/Q103</f>
        <v>6.218432577575554E-19</v>
      </c>
    </row>
    <row r="104" spans="1:28" x14ac:dyDescent="0.25">
      <c r="A104" s="1" t="s">
        <v>162</v>
      </c>
      <c r="B104" s="1">
        <v>1.8775163042705121</v>
      </c>
      <c r="C104" s="2" t="s">
        <v>135</v>
      </c>
      <c r="D104" s="4"/>
      <c r="E104" s="1">
        <v>0.30850000000000005</v>
      </c>
      <c r="F104" s="1">
        <v>1.8818072475400831</v>
      </c>
      <c r="G104" s="1">
        <v>29.937062667909373</v>
      </c>
      <c r="H104" s="3">
        <v>1.8590115586276018E-9</v>
      </c>
      <c r="I104" s="5" t="s">
        <v>34</v>
      </c>
      <c r="J104" s="5" t="s">
        <v>35</v>
      </c>
      <c r="K104" s="10" t="s">
        <v>452</v>
      </c>
      <c r="L104" s="11">
        <v>29.351346969604492</v>
      </c>
      <c r="M104" s="3">
        <v>1.2680448014582534E-5</v>
      </c>
    </row>
    <row r="105" spans="1:28" x14ac:dyDescent="0.25">
      <c r="A105" s="1" t="s">
        <v>163</v>
      </c>
      <c r="B105" s="1">
        <v>1.8841232065989117</v>
      </c>
      <c r="C105" s="2" t="s">
        <v>135</v>
      </c>
      <c r="D105" s="4"/>
      <c r="E105" s="1">
        <v>0.30850000000000005</v>
      </c>
      <c r="F105" s="1">
        <v>1.8818072475400831</v>
      </c>
      <c r="G105" s="1">
        <v>30.709113571311555</v>
      </c>
      <c r="H105" s="3">
        <v>1.1410274897671564E-9</v>
      </c>
      <c r="I105" s="5" t="s">
        <v>34</v>
      </c>
      <c r="J105" s="5" t="s">
        <v>35</v>
      </c>
      <c r="K105" s="10" t="s">
        <v>453</v>
      </c>
      <c r="L105" s="11">
        <v>30.119659423828125</v>
      </c>
      <c r="M105" s="3">
        <v>1.1404570338182013E-5</v>
      </c>
      <c r="N105" s="3">
        <f t="shared" ref="N105" si="257">AVERAGE(H105:H106)</f>
        <v>1.0621881385828264E-9</v>
      </c>
      <c r="O105" s="3">
        <f t="shared" ref="O105" si="258">_xlfn.STDEV.S(H105:H106)</f>
        <v>1.1149567969357484E-10</v>
      </c>
      <c r="P105" s="13">
        <f t="shared" ref="P105" si="259">(O105/N105)*100</f>
        <v>10.496792012979226</v>
      </c>
      <c r="Q105">
        <v>3022993000</v>
      </c>
      <c r="U105" s="3">
        <f t="shared" ref="U105" si="260">N105/AVERAGE(M105:M106)</f>
        <v>9.3828733118280205E-5</v>
      </c>
      <c r="Y105" s="3">
        <f t="shared" ref="Y105" si="261">N105/Q105</f>
        <v>3.513696983694062E-19</v>
      </c>
    </row>
    <row r="106" spans="1:28" x14ac:dyDescent="0.25">
      <c r="A106" s="1" t="s">
        <v>164</v>
      </c>
      <c r="B106" s="1">
        <v>1.8724691230695321</v>
      </c>
      <c r="C106" s="2" t="s">
        <v>135</v>
      </c>
      <c r="D106" s="4"/>
      <c r="E106" s="1">
        <v>0.30850000000000005</v>
      </c>
      <c r="F106" s="1">
        <v>1.8818072475400831</v>
      </c>
      <c r="G106" s="1">
        <v>30.944344341974311</v>
      </c>
      <c r="H106" s="3">
        <v>9.8334878739849641E-10</v>
      </c>
      <c r="I106" s="5" t="s">
        <v>34</v>
      </c>
      <c r="J106" s="5" t="s">
        <v>35</v>
      </c>
      <c r="K106" s="10" t="s">
        <v>453</v>
      </c>
      <c r="L106" s="11">
        <v>30.325119018554688</v>
      </c>
      <c r="M106" s="3">
        <v>1.1236428922542E-5</v>
      </c>
    </row>
    <row r="107" spans="1:28" x14ac:dyDescent="0.25">
      <c r="A107" s="1" t="s">
        <v>165</v>
      </c>
      <c r="B107" s="1">
        <v>1.8744635454794294</v>
      </c>
      <c r="C107" s="2" t="s">
        <v>135</v>
      </c>
      <c r="D107" s="4"/>
      <c r="E107" s="1">
        <v>0.30850000000000005</v>
      </c>
      <c r="F107" s="1">
        <v>1.8818072475400831</v>
      </c>
      <c r="G107" s="1">
        <v>33.214260737260204</v>
      </c>
      <c r="H107" s="3">
        <v>2.3412348589077351E-10</v>
      </c>
      <c r="I107" s="5" t="s">
        <v>34</v>
      </c>
      <c r="J107" s="5" t="s">
        <v>35</v>
      </c>
      <c r="K107" s="10" t="s">
        <v>454</v>
      </c>
      <c r="L107" s="11">
        <v>32.604965209960938</v>
      </c>
      <c r="M107" s="3">
        <v>1.4136504826225002E-5</v>
      </c>
      <c r="N107" s="3">
        <f t="shared" ref="N107" si="262">AVERAGE(H107:H108)</f>
        <v>2.8159269814479192E-10</v>
      </c>
      <c r="O107" s="3">
        <f t="shared" ref="O107" si="263">_xlfn.STDEV.S(H107:H108)</f>
        <v>6.7131603764799943E-11</v>
      </c>
      <c r="P107" s="13">
        <f t="shared" ref="P107" si="264">(O107/N107)*100</f>
        <v>23.839966095385613</v>
      </c>
      <c r="Q107">
        <v>1239914000</v>
      </c>
      <c r="R107" s="3">
        <f>AVERAGE(N107,N109,N111)</f>
        <v>5.1237468488612561E-10</v>
      </c>
      <c r="S107">
        <f>_xlfn.STDEV.S(N107,N109,N111)</f>
        <v>3.7527725846455852E-10</v>
      </c>
      <c r="T107" s="13">
        <f t="shared" ref="T107" si="265">(S107/R107)*100</f>
        <v>73.242740036612702</v>
      </c>
      <c r="U107" s="3">
        <f t="shared" ref="U107" si="266">N107/AVERAGE(M107:M108)</f>
        <v>1.9977365683267388E-5</v>
      </c>
      <c r="V107" s="3">
        <f>AVERAGE(U107,U109,U111)</f>
        <v>3.3268339877074503E-5</v>
      </c>
      <c r="W107">
        <f>_xlfn.STDEV.S(U107,U109,U111)</f>
        <v>2.1202731160778015E-5</v>
      </c>
      <c r="X107" s="13">
        <f t="shared" ref="X107" si="267">(W107/V107)*100</f>
        <v>63.732459266442078</v>
      </c>
      <c r="Y107" s="3">
        <f t="shared" ref="Y107" si="268">N107/Q107</f>
        <v>2.271066365447861E-19</v>
      </c>
      <c r="Z107" s="3">
        <f>AVERAGE(Y107,Y109,Y111)</f>
        <v>2.0937109577527914E-19</v>
      </c>
      <c r="AA107">
        <f>_xlfn.STDEV.S(Y107,Y109,Y111)</f>
        <v>4.3989589522766319E-20</v>
      </c>
      <c r="AB107" s="13">
        <f t="shared" ref="AB107" si="269">(AA107/Z107)*100</f>
        <v>21.010344985719016</v>
      </c>
    </row>
    <row r="108" spans="1:28" x14ac:dyDescent="0.25">
      <c r="A108" s="1" t="s">
        <v>166</v>
      </c>
      <c r="B108" s="1">
        <v>1.8694446425377202</v>
      </c>
      <c r="C108" s="2" t="s">
        <v>135</v>
      </c>
      <c r="D108" s="4"/>
      <c r="E108" s="1">
        <v>0.30850000000000005</v>
      </c>
      <c r="F108" s="1">
        <v>1.8818072475400831</v>
      </c>
      <c r="G108" s="1">
        <v>32.675855713881703</v>
      </c>
      <c r="H108" s="3">
        <v>3.2906191039881032E-10</v>
      </c>
      <c r="I108" s="5" t="s">
        <v>34</v>
      </c>
      <c r="J108" s="5" t="s">
        <v>35</v>
      </c>
      <c r="K108" s="10" t="s">
        <v>454</v>
      </c>
      <c r="L108" s="11">
        <v>32.094158172607422</v>
      </c>
      <c r="M108" s="3">
        <v>1.4054669386564014E-5</v>
      </c>
    </row>
    <row r="109" spans="1:28" x14ac:dyDescent="0.25">
      <c r="A109" s="1" t="s">
        <v>167</v>
      </c>
      <c r="B109" s="1">
        <v>1.8697168215913145</v>
      </c>
      <c r="C109" s="2" t="s">
        <v>135</v>
      </c>
      <c r="D109" s="4"/>
      <c r="E109" s="1">
        <v>0.30850000000000005</v>
      </c>
      <c r="F109" s="1">
        <v>1.8818072475400831</v>
      </c>
      <c r="G109" s="1">
        <v>32.918509079061948</v>
      </c>
      <c r="H109" s="3">
        <v>2.8226110264966211E-10</v>
      </c>
      <c r="I109" s="5" t="s">
        <v>34</v>
      </c>
      <c r="J109" s="5" t="s">
        <v>35</v>
      </c>
      <c r="K109" s="10" t="s">
        <v>455</v>
      </c>
      <c r="L109" s="11">
        <v>32.27777099609375</v>
      </c>
      <c r="M109" s="3">
        <v>1.3999761842991707E-5</v>
      </c>
      <c r="N109" s="3">
        <f t="shared" ref="N109" si="270">AVERAGE(H109:H110)</f>
        <v>3.1013731575201358E-10</v>
      </c>
      <c r="O109" s="3">
        <f t="shared" ref="O109" si="271">_xlfn.STDEV.S(H109:H110)</f>
        <v>3.9422918636948015E-11</v>
      </c>
      <c r="P109" s="13">
        <f t="shared" ref="P109" si="272">(O109/N109)*100</f>
        <v>12.711439944386008</v>
      </c>
      <c r="Q109">
        <v>1947092000</v>
      </c>
      <c r="U109" s="3">
        <f t="shared" ref="U109" si="273">N109/AVERAGE(M109:M110)</f>
        <v>2.210741485893108E-5</v>
      </c>
      <c r="Y109" s="3">
        <f t="shared" ref="Y109" si="274">N109/Q109</f>
        <v>1.5928231216193871E-19</v>
      </c>
    </row>
    <row r="110" spans="1:28" x14ac:dyDescent="0.25">
      <c r="A110" s="1" t="s">
        <v>168</v>
      </c>
      <c r="B110" s="1">
        <v>1.8791969235676393</v>
      </c>
      <c r="C110" s="2" t="s">
        <v>135</v>
      </c>
      <c r="D110" s="4"/>
      <c r="E110" s="1">
        <v>0.30850000000000005</v>
      </c>
      <c r="F110" s="1">
        <v>1.8818072475400831</v>
      </c>
      <c r="G110" s="1">
        <v>32.633402968496981</v>
      </c>
      <c r="H110" s="3">
        <v>3.3801352885436505E-10</v>
      </c>
      <c r="I110" s="5" t="s">
        <v>34</v>
      </c>
      <c r="J110" s="5" t="s">
        <v>35</v>
      </c>
      <c r="K110" s="10" t="s">
        <v>455</v>
      </c>
      <c r="L110" s="11">
        <v>31.995138168334961</v>
      </c>
      <c r="M110" s="3">
        <v>1.4057549944118718E-5</v>
      </c>
    </row>
    <row r="111" spans="1:28" x14ac:dyDescent="0.25">
      <c r="A111" s="1" t="s">
        <v>169</v>
      </c>
      <c r="B111" s="1">
        <v>1.851371178973823</v>
      </c>
      <c r="C111" s="2" t="s">
        <v>135</v>
      </c>
      <c r="D111" s="4"/>
      <c r="E111" s="1">
        <v>0.30850000000000005</v>
      </c>
      <c r="F111" s="1">
        <v>1.8818072475400831</v>
      </c>
      <c r="G111" s="1">
        <v>31.050996164751407</v>
      </c>
      <c r="H111" s="3">
        <v>9.1922885320985791E-10</v>
      </c>
      <c r="I111" s="5" t="s">
        <v>34</v>
      </c>
      <c r="J111" s="5" t="s">
        <v>35</v>
      </c>
      <c r="K111" s="10" t="s">
        <v>456</v>
      </c>
      <c r="L111" s="11">
        <v>30.442487716674805</v>
      </c>
      <c r="M111" s="3">
        <v>1.6221030543064371E-5</v>
      </c>
      <c r="N111" s="3">
        <f t="shared" ref="N111" si="275">AVERAGE(H111:H112)</f>
        <v>9.4539404076157132E-10</v>
      </c>
      <c r="O111" s="3">
        <f t="shared" ref="O111" si="276">_xlfn.STDEV.S(H111:H112)</f>
        <v>3.700316309766871E-11</v>
      </c>
      <c r="P111" s="13">
        <f t="shared" ref="P111" si="277">(O111/N111)*100</f>
        <v>3.9140465776429529</v>
      </c>
      <c r="Q111">
        <v>3911042000</v>
      </c>
      <c r="U111" s="3">
        <f t="shared" ref="U111" si="278">N111/AVERAGE(M111:M112)</f>
        <v>5.7720239089025043E-5</v>
      </c>
      <c r="Y111" s="3">
        <f t="shared" ref="Y111" si="279">N111/Q111</f>
        <v>2.417243386191126E-19</v>
      </c>
    </row>
    <row r="112" spans="1:28" x14ac:dyDescent="0.25">
      <c r="A112" s="1" t="s">
        <v>170</v>
      </c>
      <c r="B112" s="1">
        <v>1.8783001634939747</v>
      </c>
      <c r="C112" s="2" t="s">
        <v>135</v>
      </c>
      <c r="D112" s="4"/>
      <c r="E112" s="1">
        <v>0.30850000000000005</v>
      </c>
      <c r="F112" s="1">
        <v>1.8818072475400831</v>
      </c>
      <c r="G112" s="1">
        <v>30.963422199424414</v>
      </c>
      <c r="H112" s="3">
        <v>9.7155922831328462E-10</v>
      </c>
      <c r="I112" s="5" t="s">
        <v>34</v>
      </c>
      <c r="J112" s="5" t="s">
        <v>35</v>
      </c>
      <c r="K112" s="10" t="s">
        <v>456</v>
      </c>
      <c r="L112" s="11">
        <v>30.366123199462891</v>
      </c>
      <c r="M112" s="3">
        <v>1.6536770037194455E-5</v>
      </c>
    </row>
    <row r="113" spans="1:28" ht="15.75" x14ac:dyDescent="0.25">
      <c r="A113" s="1" t="s">
        <v>171</v>
      </c>
      <c r="B113" s="1">
        <v>1.8706109370225534</v>
      </c>
      <c r="C113" s="2" t="s">
        <v>135</v>
      </c>
      <c r="D113" s="4"/>
      <c r="E113" s="1">
        <v>0.30850000000000005</v>
      </c>
      <c r="F113" s="1">
        <v>1.8818072475400831</v>
      </c>
      <c r="G113" s="1">
        <v>33.497571237818995</v>
      </c>
      <c r="H113" s="3">
        <v>1.9572890312195672E-10</v>
      </c>
      <c r="I113" s="5" t="s">
        <v>34</v>
      </c>
      <c r="J113" s="5" t="s">
        <v>35</v>
      </c>
      <c r="K113" s="12" t="s">
        <v>457</v>
      </c>
      <c r="L113" s="11">
        <v>32.875400543212891</v>
      </c>
      <c r="M113" s="3">
        <v>1.1144621516548968E-5</v>
      </c>
      <c r="N113" s="3">
        <f t="shared" ref="N113" si="280">AVERAGE(H113:H114)</f>
        <v>2.258951440399079E-10</v>
      </c>
      <c r="O113" s="3">
        <f t="shared" ref="O113" si="281">_xlfn.STDEV.S(H113:H114)</f>
        <v>4.2661507031980769E-11</v>
      </c>
      <c r="P113" s="13">
        <f t="shared" ref="P113" si="282">(O113/N113)*100</f>
        <v>18.885535239502072</v>
      </c>
      <c r="Q113" s="9">
        <v>2707470000</v>
      </c>
      <c r="R113" s="3">
        <f>AVERAGE(N113,N115,N117)</f>
        <v>1.5151744505417711E-9</v>
      </c>
      <c r="S113">
        <f>_xlfn.STDEV.S(N113,N115,N117)</f>
        <v>1.1166861751405506E-9</v>
      </c>
      <c r="T113" s="13">
        <f t="shared" ref="T113" si="283">(S113/R113)*100</f>
        <v>73.700171933420904</v>
      </c>
      <c r="U113" s="3">
        <f t="shared" ref="U113" si="284">N113/AVERAGE(M113:M114)</f>
        <v>2.0476174532151367E-5</v>
      </c>
      <c r="V113" s="3">
        <f>AVERAGE(U113,U115,U117)</f>
        <v>2.5135998423571299E-4</v>
      </c>
      <c r="W113">
        <f>_xlfn.STDEV.S(U113,U115,U117)</f>
        <v>2.7356768394131315E-4</v>
      </c>
      <c r="X113" s="13">
        <f t="shared" ref="X113" si="285">(W113/V113)*100</f>
        <v>108.83501794174799</v>
      </c>
      <c r="Y113" s="3">
        <f t="shared" ref="Y113" si="286">N113/Q113</f>
        <v>8.3434034002189458E-20</v>
      </c>
      <c r="Z113" s="3">
        <f t="shared" ref="Z113" si="287">AVERAGE(Y113,Y115,Y117)</f>
        <v>2.0155922261762661E-19</v>
      </c>
      <c r="AA113">
        <f t="shared" ref="AA113" si="288">_xlfn.STDEV.S(Y113,Y115,Y117)</f>
        <v>1.0578106433762344E-19</v>
      </c>
      <c r="AB113" s="13">
        <f t="shared" ref="AB113" si="289">(AA113/Z113)*100</f>
        <v>52.481381384516588</v>
      </c>
    </row>
    <row r="114" spans="1:28" x14ac:dyDescent="0.25">
      <c r="A114" s="1" t="s">
        <v>172</v>
      </c>
      <c r="B114" s="1">
        <v>1.8631125558888282</v>
      </c>
      <c r="C114" s="2" t="s">
        <v>135</v>
      </c>
      <c r="D114" s="4"/>
      <c r="E114" s="1">
        <v>0.30850000000000005</v>
      </c>
      <c r="F114" s="1">
        <v>1.8818072475400831</v>
      </c>
      <c r="G114" s="1">
        <v>33.072590559737762</v>
      </c>
      <c r="H114" s="3">
        <v>2.5606138495785909E-10</v>
      </c>
      <c r="I114" s="5" t="s">
        <v>34</v>
      </c>
      <c r="J114" s="5" t="s">
        <v>35</v>
      </c>
      <c r="K114" s="12" t="s">
        <v>457</v>
      </c>
      <c r="L114" s="11">
        <v>32.452445983886719</v>
      </c>
      <c r="M114" s="3">
        <v>1.0919572523720703E-5</v>
      </c>
    </row>
    <row r="115" spans="1:28" x14ac:dyDescent="0.25">
      <c r="A115" s="1" t="s">
        <v>173</v>
      </c>
      <c r="B115" s="1">
        <v>1.8870121236665818</v>
      </c>
      <c r="C115" s="2" t="s">
        <v>135</v>
      </c>
      <c r="D115" s="4"/>
      <c r="E115" s="1">
        <v>0.30850000000000005</v>
      </c>
      <c r="F115" s="1">
        <v>1.8818072475400831</v>
      </c>
      <c r="G115" s="1">
        <v>29.617213263986354</v>
      </c>
      <c r="H115" s="3">
        <v>2.2756464185330327E-9</v>
      </c>
      <c r="I115" s="5" t="s">
        <v>34</v>
      </c>
      <c r="J115" s="5" t="s">
        <v>35</v>
      </c>
      <c r="K115" s="12" t="s">
        <v>458</v>
      </c>
      <c r="L115" s="11">
        <v>29.006391525268555</v>
      </c>
      <c r="M115" s="3">
        <v>3.9357297245695671E-6</v>
      </c>
      <c r="N115" s="3">
        <f t="shared" ref="N115" si="290">AVERAGE(H115:H116)</f>
        <v>2.1773402590924035E-9</v>
      </c>
      <c r="O115" s="3">
        <f t="shared" ref="O115" si="291">_xlfn.STDEV.S(H115:H116)</f>
        <v>1.390259039457499E-10</v>
      </c>
      <c r="P115" s="13">
        <f t="shared" ref="P115" si="292">(O115/N115)*100</f>
        <v>6.3851253089721993</v>
      </c>
      <c r="Q115">
        <v>9316580000</v>
      </c>
      <c r="U115" s="3">
        <f t="shared" ref="U115" si="293">N115/AVERAGE(M115:M116)</f>
        <v>5.5350694394566138E-4</v>
      </c>
      <c r="Y115" s="3">
        <f t="shared" ref="Y115" si="294">N115/Q115</f>
        <v>2.3370595852688472E-19</v>
      </c>
    </row>
    <row r="116" spans="1:28" x14ac:dyDescent="0.25">
      <c r="A116" s="1" t="s">
        <v>174</v>
      </c>
      <c r="B116" s="1">
        <v>1.8939296657389793</v>
      </c>
      <c r="C116" s="2" t="s">
        <v>135</v>
      </c>
      <c r="D116" s="4"/>
      <c r="E116" s="1">
        <v>0.30850000000000005</v>
      </c>
      <c r="F116" s="1">
        <v>1.8818072475400831</v>
      </c>
      <c r="G116" s="1">
        <v>29.76013651555802</v>
      </c>
      <c r="H116" s="3">
        <v>2.079034099651774E-9</v>
      </c>
      <c r="I116" s="5" t="s">
        <v>34</v>
      </c>
      <c r="J116" s="5" t="s">
        <v>35</v>
      </c>
      <c r="K116" s="12" t="s">
        <v>458</v>
      </c>
      <c r="L116" s="11">
        <v>29.167270660400391</v>
      </c>
      <c r="M116" s="3">
        <v>3.9317063858838405E-6</v>
      </c>
    </row>
    <row r="117" spans="1:28" ht="15.75" x14ac:dyDescent="0.25">
      <c r="A117" s="1" t="s">
        <v>175</v>
      </c>
      <c r="B117" s="1">
        <v>1.8903039813530189</v>
      </c>
      <c r="C117" s="2" t="s">
        <v>135</v>
      </c>
      <c r="D117" s="4"/>
      <c r="E117" s="1">
        <v>0.30850000000000005</v>
      </c>
      <c r="F117" s="1">
        <v>1.8818072475400831</v>
      </c>
      <c r="G117" s="1">
        <v>29.951569436953822</v>
      </c>
      <c r="H117" s="3">
        <v>1.8420393013107295E-9</v>
      </c>
      <c r="I117" s="5" t="s">
        <v>34</v>
      </c>
      <c r="J117" s="5" t="s">
        <v>35</v>
      </c>
      <c r="K117" s="12" t="s">
        <v>459</v>
      </c>
      <c r="L117" s="11">
        <v>29.362781524658203</v>
      </c>
      <c r="M117" s="3">
        <v>1.1934961526476242E-5</v>
      </c>
      <c r="N117" s="3">
        <f t="shared" ref="N117" si="295">AVERAGE(H117:H118)</f>
        <v>2.1422879484930012E-9</v>
      </c>
      <c r="O117" s="3">
        <f t="shared" ref="O117" si="296">_xlfn.STDEV.S(H117:H118)</f>
        <v>4.2461570892934311E-10</v>
      </c>
      <c r="P117" s="13">
        <f t="shared" ref="P117" si="297">(O117/N117)*100</f>
        <v>19.82066459497381</v>
      </c>
      <c r="Q117" s="9">
        <v>7450460000</v>
      </c>
      <c r="U117" s="3">
        <f t="shared" ref="U117" si="298">N117/AVERAGE(M117:M118)</f>
        <v>1.8009683422932622E-4</v>
      </c>
      <c r="Y117" s="3">
        <f t="shared" ref="Y117" si="299">N117/Q117</f>
        <v>2.8753767532380569E-19</v>
      </c>
    </row>
    <row r="118" spans="1:28" x14ac:dyDescent="0.25">
      <c r="A118" s="1" t="s">
        <v>176</v>
      </c>
      <c r="B118" s="1">
        <v>1.8944849104112063</v>
      </c>
      <c r="C118" s="2" t="s">
        <v>135</v>
      </c>
      <c r="D118" s="4"/>
      <c r="E118" s="1">
        <v>0.30850000000000005</v>
      </c>
      <c r="F118" s="1">
        <v>1.8818072475400831</v>
      </c>
      <c r="G118" s="1">
        <v>29.505271972534665</v>
      </c>
      <c r="H118" s="3">
        <v>2.442536595675273E-9</v>
      </c>
      <c r="I118" s="5" t="s">
        <v>34</v>
      </c>
      <c r="J118" s="5" t="s">
        <v>35</v>
      </c>
      <c r="K118" s="12" t="s">
        <v>459</v>
      </c>
      <c r="L118" s="11">
        <v>28.927709579467773</v>
      </c>
      <c r="M118" s="3">
        <v>1.1855439428213719E-5</v>
      </c>
    </row>
    <row r="119" spans="1:28" ht="15.75" x14ac:dyDescent="0.25">
      <c r="A119" s="1" t="s">
        <v>177</v>
      </c>
      <c r="B119" s="1">
        <v>1.911999067598958</v>
      </c>
      <c r="C119" s="2" t="s">
        <v>135</v>
      </c>
      <c r="D119" s="4"/>
      <c r="E119" s="1">
        <v>0.30850000000000005</v>
      </c>
      <c r="F119" s="1">
        <v>1.8818072475400831</v>
      </c>
      <c r="G119" s="1">
        <v>33.730073329732825</v>
      </c>
      <c r="H119" s="3">
        <v>1.6897235952505583E-10</v>
      </c>
      <c r="I119" s="5" t="s">
        <v>34</v>
      </c>
      <c r="J119" s="5" t="s">
        <v>35</v>
      </c>
      <c r="K119" s="12" t="s">
        <v>460</v>
      </c>
      <c r="L119" s="11">
        <v>33.131629943847656</v>
      </c>
      <c r="M119" s="3">
        <v>9.1497272821692434E-6</v>
      </c>
      <c r="N119" s="3">
        <f t="shared" ref="N119" si="300">AVERAGE(H119:H120)</f>
        <v>1.5626576351443506E-10</v>
      </c>
      <c r="O119" s="3">
        <f t="shared" ref="O119" si="301">_xlfn.STDEV.S(H119:H120)</f>
        <v>1.7969840409815754E-11</v>
      </c>
      <c r="P119" s="13">
        <f t="shared" ref="P119" si="302">(O119/N119)*100</f>
        <v>11.499537714258048</v>
      </c>
      <c r="Q119" s="9">
        <v>8460266000</v>
      </c>
      <c r="R119" s="3">
        <f t="shared" ref="R119" si="303">AVERAGE(N119,N121,N123)</f>
        <v>6.338928196366538E-10</v>
      </c>
      <c r="S119">
        <f t="shared" ref="S119" si="304">_xlfn.STDEV.S(N119,N121,N123)</f>
        <v>6.455996526793653E-10</v>
      </c>
      <c r="T119" s="13">
        <f t="shared" ref="T119" si="305">(S119/R119)*100</f>
        <v>101.84681584647414</v>
      </c>
      <c r="U119" s="3">
        <f t="shared" ref="U119" si="306">N119/AVERAGE(M119:M120)</f>
        <v>1.720096498664015E-5</v>
      </c>
      <c r="V119" s="3">
        <f t="shared" ref="V119" si="307">AVERAGE(U119,U121,U123)</f>
        <v>6.9881762444081642E-5</v>
      </c>
      <c r="W119">
        <f t="shared" ref="W119" si="308">_xlfn.STDEV.S(U119,U121,U123)</f>
        <v>7.2892510230697908E-5</v>
      </c>
      <c r="X119" s="13">
        <f t="shared" ref="X119" si="309">(W119/V119)*100</f>
        <v>104.30834552724026</v>
      </c>
      <c r="Y119" s="3">
        <f t="shared" ref="Y119" si="310">N119/Q119</f>
        <v>1.8470549686550642E-20</v>
      </c>
      <c r="Z119" s="3">
        <f>AVERAGE(Y119,Y121,Y123)</f>
        <v>8.9872146163442179E-20</v>
      </c>
      <c r="AA119">
        <f>_xlfn.STDEV.S(Y119,Y121,Y123)</f>
        <v>8.970643228239275E-20</v>
      </c>
      <c r="AB119" s="13">
        <f t="shared" ref="AB119" si="311">(AA119/Z119)*100</f>
        <v>99.815611523565863</v>
      </c>
    </row>
    <row r="120" spans="1:28" x14ac:dyDescent="0.25">
      <c r="A120" s="1" t="s">
        <v>178</v>
      </c>
      <c r="B120" s="1">
        <v>1.8585330210822184</v>
      </c>
      <c r="C120" s="2" t="s">
        <v>135</v>
      </c>
      <c r="D120" s="4"/>
      <c r="E120" s="1">
        <v>0.30850000000000005</v>
      </c>
      <c r="F120" s="1">
        <v>1.8818072475400831</v>
      </c>
      <c r="G120" s="1">
        <v>33.987870660565946</v>
      </c>
      <c r="H120" s="3">
        <v>1.4355916750381429E-10</v>
      </c>
      <c r="I120" s="5" t="s">
        <v>34</v>
      </c>
      <c r="J120" s="5" t="s">
        <v>35</v>
      </c>
      <c r="K120" s="12" t="s">
        <v>460</v>
      </c>
      <c r="L120" s="11">
        <v>33.357929229736328</v>
      </c>
      <c r="M120" s="3">
        <v>9.0196909610287897E-6</v>
      </c>
    </row>
    <row r="121" spans="1:28" ht="15.75" x14ac:dyDescent="0.25">
      <c r="A121" s="1" t="s">
        <v>179</v>
      </c>
      <c r="B121" s="1">
        <v>1.8999467997583921</v>
      </c>
      <c r="C121" s="2" t="s">
        <v>135</v>
      </c>
      <c r="D121" s="4"/>
      <c r="E121" s="1">
        <v>0.30850000000000005</v>
      </c>
      <c r="F121" s="1">
        <v>1.8818072475400831</v>
      </c>
      <c r="G121" s="1">
        <v>32.682245084791788</v>
      </c>
      <c r="H121" s="3">
        <v>3.2773532343161071E-10</v>
      </c>
      <c r="I121" s="5" t="s">
        <v>34</v>
      </c>
      <c r="J121" s="5" t="s">
        <v>35</v>
      </c>
      <c r="K121" s="12" t="s">
        <v>461</v>
      </c>
      <c r="L121" s="11">
        <v>32.080833435058594</v>
      </c>
      <c r="M121" s="3">
        <v>9.6858186301691962E-6</v>
      </c>
      <c r="N121" s="3">
        <f t="shared" ref="N121" si="312">AVERAGE(H121:H122)</f>
        <v>3.7702176251810031E-10</v>
      </c>
      <c r="O121" s="3">
        <f t="shared" ref="O121" si="313">_xlfn.STDEV.S(H121:H122)</f>
        <v>6.9701550597189046E-11</v>
      </c>
      <c r="P121" s="13">
        <f t="shared" ref="P121" si="314">(O121/N121)*100</f>
        <v>18.487407764384095</v>
      </c>
      <c r="Q121" s="9">
        <v>6223156000</v>
      </c>
      <c r="U121" s="3">
        <f t="shared" ref="U121" si="315">N121/AVERAGE(M121:M122)</f>
        <v>3.9372638464441704E-5</v>
      </c>
      <c r="Y121" s="3">
        <f t="shared" ref="Y121" si="316">N121/Q121</f>
        <v>6.0583691380723918E-20</v>
      </c>
    </row>
    <row r="122" spans="1:28" x14ac:dyDescent="0.25">
      <c r="A122" s="1" t="s">
        <v>180</v>
      </c>
      <c r="B122" s="1">
        <v>1.8787548125564433</v>
      </c>
      <c r="C122" s="2" t="s">
        <v>135</v>
      </c>
      <c r="D122" s="4"/>
      <c r="E122" s="1">
        <v>0.30850000000000005</v>
      </c>
      <c r="F122" s="1">
        <v>1.8818072475400831</v>
      </c>
      <c r="G122" s="1">
        <v>32.266328199617988</v>
      </c>
      <c r="H122" s="3">
        <v>4.2630820160458997E-10</v>
      </c>
      <c r="I122" s="5" t="s">
        <v>34</v>
      </c>
      <c r="J122" s="5" t="s">
        <v>35</v>
      </c>
      <c r="K122" s="12" t="s">
        <v>461</v>
      </c>
      <c r="L122" s="11">
        <v>31.663764953613281</v>
      </c>
      <c r="M122" s="3">
        <v>9.4656417353126339E-6</v>
      </c>
    </row>
    <row r="123" spans="1:28" ht="15.75" x14ac:dyDescent="0.25">
      <c r="A123" s="1" t="s">
        <v>181</v>
      </c>
      <c r="B123" s="1">
        <v>1.8966020740621627</v>
      </c>
      <c r="C123" s="2" t="s">
        <v>135</v>
      </c>
      <c r="D123" s="4"/>
      <c r="E123" s="1">
        <v>0.30850000000000005</v>
      </c>
      <c r="F123" s="1">
        <v>1.8818072475400831</v>
      </c>
      <c r="G123" s="1">
        <v>30.406196495956557</v>
      </c>
      <c r="H123" s="3">
        <v>1.3818776890396953E-9</v>
      </c>
      <c r="I123" s="5" t="s">
        <v>34</v>
      </c>
      <c r="J123" s="5" t="s">
        <v>35</v>
      </c>
      <c r="K123" s="12" t="s">
        <v>462</v>
      </c>
      <c r="L123" s="11">
        <v>29.809097290039063</v>
      </c>
      <c r="M123" s="3">
        <v>8.6493150594088577E-6</v>
      </c>
      <c r="N123" s="3">
        <f t="shared" ref="N123" si="317">AVERAGE(H123:H124)</f>
        <v>1.3683909328774258E-9</v>
      </c>
      <c r="O123" s="3">
        <f t="shared" ref="O123" si="318">_xlfn.STDEV.S(H123:H124)</f>
        <v>1.9073153477100377E-11</v>
      </c>
      <c r="P123" s="13">
        <f t="shared" ref="P123" si="319">(O123/N123)*100</f>
        <v>1.3938380486776334</v>
      </c>
      <c r="Q123" s="9">
        <v>7180810000</v>
      </c>
      <c r="U123" s="3">
        <f t="shared" ref="U123" si="320">N123/AVERAGE(M123:M124)</f>
        <v>1.5307168388116308E-4</v>
      </c>
      <c r="Y123" s="3">
        <f t="shared" ref="Y123" si="321">N123/Q123</f>
        <v>1.9056219742305197E-19</v>
      </c>
    </row>
    <row r="124" spans="1:28" x14ac:dyDescent="0.25">
      <c r="A124" s="1" t="s">
        <v>182</v>
      </c>
      <c r="B124" s="1">
        <v>1.9169743205480863</v>
      </c>
      <c r="C124" s="2" t="s">
        <v>135</v>
      </c>
      <c r="D124" s="4"/>
      <c r="E124" s="1">
        <v>0.30850000000000005</v>
      </c>
      <c r="F124" s="1">
        <v>1.8818072475400831</v>
      </c>
      <c r="G124" s="1">
        <v>30.437375660862813</v>
      </c>
      <c r="H124" s="3">
        <v>1.3549041767151563E-9</v>
      </c>
      <c r="I124" s="5" t="s">
        <v>34</v>
      </c>
      <c r="J124" s="5" t="s">
        <v>35</v>
      </c>
      <c r="K124" s="12" t="s">
        <v>462</v>
      </c>
      <c r="L124" s="11">
        <v>29.835901260375977</v>
      </c>
      <c r="M124" s="3">
        <v>9.2297713683562379E-6</v>
      </c>
    </row>
    <row r="125" spans="1:28" ht="15.75" x14ac:dyDescent="0.25">
      <c r="A125" s="1" t="s">
        <v>183</v>
      </c>
      <c r="B125" s="1">
        <v>1.8407349036988609</v>
      </c>
      <c r="C125" s="2" t="s">
        <v>135</v>
      </c>
      <c r="D125" s="4"/>
      <c r="E125" s="1">
        <v>0.30850000000000005</v>
      </c>
      <c r="F125" s="1">
        <v>1.8818072475400831</v>
      </c>
      <c r="G125" s="1">
        <v>31.5000710276279</v>
      </c>
      <c r="H125" s="3">
        <v>6.9202033411820292E-10</v>
      </c>
      <c r="I125" s="5" t="s">
        <v>34</v>
      </c>
      <c r="J125" s="5" t="s">
        <v>35</v>
      </c>
      <c r="K125" s="12" t="s">
        <v>463</v>
      </c>
      <c r="L125" s="11">
        <v>30.898242950439453</v>
      </c>
      <c r="M125" s="3">
        <v>6.795886477998748E-6</v>
      </c>
      <c r="N125" s="3">
        <f t="shared" ref="N125" si="322">AVERAGE(H125:H126)</f>
        <v>6.8561044101064986E-10</v>
      </c>
      <c r="O125" s="3">
        <f t="shared" ref="O125" si="323">_xlfn.STDEV.S(H125:H126)</f>
        <v>9.0649577660633674E-12</v>
      </c>
      <c r="P125" s="13">
        <f t="shared" ref="P125" si="324">(O125/N125)*100</f>
        <v>1.3221732377209461</v>
      </c>
      <c r="Q125" s="9">
        <v>6699770000</v>
      </c>
      <c r="R125" s="3">
        <f>AVERAGE(N125,N127,N129)</f>
        <v>2.744917133492127E-10</v>
      </c>
      <c r="S125">
        <f>_xlfn.STDEV.S(N125,N127,N129)</f>
        <v>3.5984862107506933E-10</v>
      </c>
      <c r="T125" s="13">
        <f t="shared" ref="T125" si="325">(S125/R125)*100</f>
        <v>131.0963513923148</v>
      </c>
      <c r="U125" s="3">
        <f t="shared" ref="U125" si="326">N125/AVERAGE(M125:M126)</f>
        <v>9.8916640481929076E-5</v>
      </c>
      <c r="V125" s="3">
        <f>AVERAGE(U125,U127,U129)</f>
        <v>3.7700861156733245E-5</v>
      </c>
      <c r="W125">
        <f>_xlfn.STDEV.S(U125,U127,U129)</f>
        <v>5.3291490223667258E-5</v>
      </c>
      <c r="X125" s="13">
        <f t="shared" ref="X125" si="327">(W125/V125)*100</f>
        <v>141.35350914696434</v>
      </c>
      <c r="Y125" s="3">
        <f t="shared" ref="Y125" si="328">N125/Q125</f>
        <v>1.0233342950737859E-19</v>
      </c>
      <c r="Z125" s="3">
        <f>AVERAGE(Y125,Y127,Y129)</f>
        <v>4.6905228569742609E-20</v>
      </c>
      <c r="AA125">
        <f>_xlfn.STDEV.S(Y125,Y127,Y129)</f>
        <v>4.844186069928283E-20</v>
      </c>
      <c r="AB125" s="13">
        <f t="shared" ref="AB125" si="329">(AA125/Z125)*100</f>
        <v>103.27603590558232</v>
      </c>
    </row>
    <row r="126" spans="1:28" x14ac:dyDescent="0.25">
      <c r="A126" s="1" t="s">
        <v>184</v>
      </c>
      <c r="B126" s="1">
        <v>1.8752635592401186</v>
      </c>
      <c r="C126" s="2" t="s">
        <v>135</v>
      </c>
      <c r="D126" s="4"/>
      <c r="E126" s="1">
        <v>0.30850000000000005</v>
      </c>
      <c r="F126" s="1">
        <v>1.8818072475400831</v>
      </c>
      <c r="G126" s="1">
        <v>31.529647005776155</v>
      </c>
      <c r="H126" s="3">
        <v>6.792005479030968E-10</v>
      </c>
      <c r="I126" s="5" t="s">
        <v>34</v>
      </c>
      <c r="J126" s="5" t="s">
        <v>35</v>
      </c>
      <c r="K126" s="12" t="s">
        <v>463</v>
      </c>
      <c r="L126" s="11">
        <v>30.886297225952148</v>
      </c>
      <c r="M126" s="3">
        <v>7.0665018455493617E-6</v>
      </c>
    </row>
    <row r="127" spans="1:28" ht="15.75" x14ac:dyDescent="0.25">
      <c r="A127" s="1" t="s">
        <v>185</v>
      </c>
      <c r="B127" s="1">
        <v>1.8408352175651708</v>
      </c>
      <c r="C127" s="2" t="s">
        <v>135</v>
      </c>
      <c r="D127" s="4"/>
      <c r="E127" s="1">
        <v>0.30850000000000005</v>
      </c>
      <c r="F127" s="1">
        <v>1.8818072475400831</v>
      </c>
      <c r="G127" s="1">
        <v>36.293249219074383</v>
      </c>
      <c r="H127" s="3">
        <v>3.3421912514229208E-11</v>
      </c>
      <c r="I127" s="5" t="s">
        <v>45</v>
      </c>
      <c r="J127" s="5" t="s">
        <v>46</v>
      </c>
      <c r="K127" s="12" t="s">
        <v>464</v>
      </c>
      <c r="L127" s="11">
        <v>35.668170928955078</v>
      </c>
      <c r="M127" s="3">
        <v>9.7267476306580774E-6</v>
      </c>
      <c r="N127" s="3">
        <f t="shared" ref="N127" si="330">AVERAGE(H127:H128)</f>
        <v>1.6710956257114604E-11</v>
      </c>
      <c r="O127" s="3">
        <f t="shared" ref="O127" si="331">_xlfn.STDEV.S(H127:H128)</f>
        <v>2.3632860979035008E-11</v>
      </c>
      <c r="P127" s="13">
        <f t="shared" ref="P127" si="332">(O127/N127)*100</f>
        <v>141.42135623730951</v>
      </c>
      <c r="Q127" s="9">
        <v>650165000</v>
      </c>
      <c r="U127" s="3">
        <f t="shared" ref="U127" si="333">N127/AVERAGE(M127:M128)</f>
        <v>1.6657989829728492E-6</v>
      </c>
      <c r="Y127" s="3">
        <f t="shared" ref="Y127" si="334">N127/Q127</f>
        <v>2.5702638956441217E-20</v>
      </c>
    </row>
    <row r="128" spans="1:28" x14ac:dyDescent="0.25">
      <c r="A128" s="1" t="s">
        <v>186</v>
      </c>
      <c r="B128" s="1">
        <v>1.6727447269887832</v>
      </c>
      <c r="C128" s="2" t="s">
        <v>135</v>
      </c>
      <c r="D128" s="4"/>
      <c r="E128" s="1">
        <v>0.30850000000000005</v>
      </c>
      <c r="F128" s="1">
        <v>1.8818072475400831</v>
      </c>
      <c r="G128" s="1">
        <v>40.796307158256212</v>
      </c>
      <c r="H128" s="3">
        <v>0</v>
      </c>
      <c r="I128" s="5" t="s">
        <v>90</v>
      </c>
      <c r="J128" s="5" t="s">
        <v>91</v>
      </c>
      <c r="K128" s="12" t="s">
        <v>464</v>
      </c>
      <c r="L128" s="10" t="s">
        <v>476</v>
      </c>
      <c r="M128" s="3">
        <v>1.0336845189276999E-5</v>
      </c>
    </row>
    <row r="129" spans="1:28" ht="15.75" x14ac:dyDescent="0.25">
      <c r="A129" s="1" t="s">
        <v>187</v>
      </c>
      <c r="B129" s="1">
        <v>1.8883526773471251</v>
      </c>
      <c r="C129" s="2" t="s">
        <v>135</v>
      </c>
      <c r="D129" s="4"/>
      <c r="E129" s="1">
        <v>0.30850000000000005</v>
      </c>
      <c r="F129" s="1">
        <v>1.8818072475400831</v>
      </c>
      <c r="G129" s="1">
        <v>34.819956337104514</v>
      </c>
      <c r="H129" s="3">
        <v>8.4832231794606532E-11</v>
      </c>
      <c r="I129" s="5" t="s">
        <v>45</v>
      </c>
      <c r="J129" s="5" t="s">
        <v>46</v>
      </c>
      <c r="K129" s="12" t="s">
        <v>465</v>
      </c>
      <c r="L129" s="11">
        <v>34.2562255859375</v>
      </c>
      <c r="M129" s="3">
        <v>9.5115269395600378E-6</v>
      </c>
      <c r="N129" s="3">
        <f t="shared" ref="N129" si="335">AVERAGE(H129:H130)</f>
        <v>1.2115374277987373E-10</v>
      </c>
      <c r="O129" s="3">
        <f t="shared" ref="O129" si="336">_xlfn.STDEV.S(H129:H130)</f>
        <v>5.1366373441248246E-11</v>
      </c>
      <c r="P129" s="13">
        <f t="shared" ref="P129" si="337">(O129/N129)*100</f>
        <v>42.397677746181287</v>
      </c>
      <c r="Q129" s="9">
        <v>9555000000</v>
      </c>
      <c r="U129" s="3">
        <f t="shared" ref="U129" si="338">N129/AVERAGE(M129:M130)</f>
        <v>1.2520144005297806E-5</v>
      </c>
      <c r="Y129" s="3">
        <f t="shared" ref="Y129" si="339">N129/Q129</f>
        <v>1.267961724540803E-20</v>
      </c>
    </row>
    <row r="130" spans="1:28" x14ac:dyDescent="0.25">
      <c r="A130" s="1" t="s">
        <v>188</v>
      </c>
      <c r="B130" s="1">
        <v>1.8399764887325996</v>
      </c>
      <c r="C130" s="2" t="s">
        <v>135</v>
      </c>
      <c r="D130" s="4"/>
      <c r="E130" s="1">
        <v>0.30850000000000005</v>
      </c>
      <c r="F130" s="1">
        <v>1.8818072475400831</v>
      </c>
      <c r="G130" s="1">
        <v>33.841530441529116</v>
      </c>
      <c r="H130" s="3">
        <v>1.5747525376514096E-10</v>
      </c>
      <c r="I130" s="5" t="s">
        <v>45</v>
      </c>
      <c r="J130" s="5" t="s">
        <v>46</v>
      </c>
      <c r="K130" s="12" t="s">
        <v>465</v>
      </c>
      <c r="L130" s="11">
        <v>33.274707794189453</v>
      </c>
      <c r="M130" s="3">
        <v>9.8418834890434099E-6</v>
      </c>
    </row>
    <row r="131" spans="1:28" x14ac:dyDescent="0.25">
      <c r="A131" s="1" t="s">
        <v>189</v>
      </c>
      <c r="B131" s="1">
        <v>1.8959857628875287</v>
      </c>
      <c r="C131" s="2" t="s">
        <v>135</v>
      </c>
      <c r="D131" s="4"/>
      <c r="E131" s="1">
        <v>0.30850000000000005</v>
      </c>
      <c r="F131" s="1">
        <v>1.8818072475400831</v>
      </c>
      <c r="G131" s="1">
        <v>31.230454081605274</v>
      </c>
      <c r="H131" s="3">
        <v>8.206329782011074E-10</v>
      </c>
      <c r="I131" s="5" t="s">
        <v>34</v>
      </c>
      <c r="J131" s="5" t="s">
        <v>35</v>
      </c>
      <c r="K131" s="12" t="s">
        <v>466</v>
      </c>
      <c r="L131" s="11">
        <v>30.594429016113281</v>
      </c>
      <c r="M131" s="3">
        <v>8.8579899858747717E-6</v>
      </c>
      <c r="N131" s="3">
        <f t="shared" ref="N131" si="340">AVERAGE(H131:H132)</f>
        <v>6.6247615961754728E-10</v>
      </c>
      <c r="O131" s="3">
        <f t="shared" ref="O131" si="341">_xlfn.STDEV.S(H131:H132)</f>
        <v>2.236675178226518E-10</v>
      </c>
      <c r="P131" s="13">
        <f t="shared" ref="P131" si="342">(O131/N131)*100</f>
        <v>33.762349720143412</v>
      </c>
      <c r="Q131">
        <v>2869280000</v>
      </c>
      <c r="R131" s="3">
        <f>AVERAGE(N131,N133,N135)</f>
        <v>8.0727718209778461E-10</v>
      </c>
      <c r="S131">
        <f>_xlfn.STDEV.S(N131,N133,N135)</f>
        <v>5.8305340580842681E-10</v>
      </c>
      <c r="T131" s="13">
        <f t="shared" ref="T131" si="343">(S131/R131)*100</f>
        <v>72.224685490714407</v>
      </c>
      <c r="U131" s="3">
        <f t="shared" ref="U131" si="344">N131/AVERAGE(M131:M132)</f>
        <v>7.2683347046905924E-5</v>
      </c>
      <c r="V131" s="3">
        <f>AVERAGE(U131,U133,U135)</f>
        <v>8.8297321276898611E-5</v>
      </c>
      <c r="W131">
        <f>_xlfn.STDEV.S(U131,U133,U135)</f>
        <v>6.1371454946132354E-5</v>
      </c>
      <c r="X131" s="13">
        <f t="shared" ref="X131" si="345">(W131/V131)*100</f>
        <v>69.505455045088766</v>
      </c>
      <c r="Y131" s="3">
        <f t="shared" ref="Y131" si="346">N131/Q131</f>
        <v>2.3088585276360178E-19</v>
      </c>
      <c r="Z131" s="3">
        <f>AVERAGE(Y131,Y133,Y135)</f>
        <v>1.2519570033371569E-19</v>
      </c>
      <c r="AA131">
        <f>_xlfn.STDEV.S(Y131,Y133,Y135)</f>
        <v>9.4373349154438677E-20</v>
      </c>
      <c r="AB131" s="13">
        <f t="shared" ref="AB131" si="347">(AA131/Z131)*100</f>
        <v>75.380663156068124</v>
      </c>
    </row>
    <row r="132" spans="1:28" x14ac:dyDescent="0.25">
      <c r="A132" s="1" t="s">
        <v>190</v>
      </c>
      <c r="B132" s="1">
        <v>1.8635284853866334</v>
      </c>
      <c r="C132" s="2" t="s">
        <v>135</v>
      </c>
      <c r="D132" s="4"/>
      <c r="E132" s="1">
        <v>0.30850000000000005</v>
      </c>
      <c r="F132" s="1">
        <v>1.8818072475400831</v>
      </c>
      <c r="G132" s="1">
        <v>32.000528692530068</v>
      </c>
      <c r="H132" s="3">
        <v>5.0431934103398727E-10</v>
      </c>
      <c r="I132" s="5" t="s">
        <v>34</v>
      </c>
      <c r="J132" s="5" t="s">
        <v>35</v>
      </c>
      <c r="K132" s="12" t="s">
        <v>466</v>
      </c>
      <c r="L132" s="11">
        <v>31.430225372314453</v>
      </c>
      <c r="M132" s="3">
        <v>9.3711143835214506E-6</v>
      </c>
    </row>
    <row r="133" spans="1:28" x14ac:dyDescent="0.25">
      <c r="A133" s="1" t="s">
        <v>191</v>
      </c>
      <c r="B133" s="1">
        <v>1.9174294922615731</v>
      </c>
      <c r="C133" s="2" t="s">
        <v>135</v>
      </c>
      <c r="D133" s="4"/>
      <c r="E133" s="1">
        <v>0.30850000000000005</v>
      </c>
      <c r="F133" s="1">
        <v>1.8818072475400831</v>
      </c>
      <c r="G133" s="1">
        <v>32.674330633210715</v>
      </c>
      <c r="H133" s="3">
        <v>3.2937934679525783E-10</v>
      </c>
      <c r="I133" s="5" t="s">
        <v>34</v>
      </c>
      <c r="J133" s="5" t="s">
        <v>35</v>
      </c>
      <c r="K133" s="12" t="s">
        <v>467</v>
      </c>
      <c r="L133" s="11">
        <v>32.070720672607422</v>
      </c>
      <c r="M133" s="3">
        <v>8.5465278897654756E-6</v>
      </c>
      <c r="N133" s="3">
        <f t="shared" ref="N133" si="348">AVERAGE(H133:H134)</f>
        <v>3.1026942860923378E-10</v>
      </c>
      <c r="O133" s="3">
        <f t="shared" ref="O133" si="349">_xlfn.STDEV.S(H133:H134)</f>
        <v>2.7025505474515421E-11</v>
      </c>
      <c r="P133" s="13">
        <f t="shared" ref="P133" si="350">(O133/N133)*100</f>
        <v>8.7103346261524432</v>
      </c>
      <c r="Q133">
        <v>6285720000</v>
      </c>
      <c r="U133" s="3">
        <f t="shared" ref="U133" si="351">N133/AVERAGE(M133:M134)</f>
        <v>3.6241061413769917E-5</v>
      </c>
      <c r="Y133" s="3">
        <f t="shared" ref="Y133" si="352">N133/Q133</f>
        <v>4.9361000586923022E-20</v>
      </c>
    </row>
    <row r="134" spans="1:28" x14ac:dyDescent="0.25">
      <c r="A134" s="1" t="s">
        <v>192</v>
      </c>
      <c r="B134" s="1">
        <v>1.8672170092049976</v>
      </c>
      <c r="C134" s="2" t="s">
        <v>135</v>
      </c>
      <c r="D134" s="4"/>
      <c r="E134" s="1">
        <v>0.30850000000000005</v>
      </c>
      <c r="F134" s="1">
        <v>1.8818072475400831</v>
      </c>
      <c r="G134" s="1">
        <v>32.869415243242834</v>
      </c>
      <c r="H134" s="3">
        <v>2.9115951042320979E-10</v>
      </c>
      <c r="I134" s="5" t="s">
        <v>34</v>
      </c>
      <c r="J134" s="5" t="s">
        <v>35</v>
      </c>
      <c r="K134" s="12" t="s">
        <v>467</v>
      </c>
      <c r="L134" s="11">
        <v>32.239009857177734</v>
      </c>
      <c r="M134" s="3">
        <v>8.5760075165151937E-6</v>
      </c>
    </row>
    <row r="135" spans="1:28" x14ac:dyDescent="0.25">
      <c r="A135" s="1" t="s">
        <v>193</v>
      </c>
      <c r="B135" s="1">
        <v>1.8597076284518694</v>
      </c>
      <c r="C135" s="2" t="s">
        <v>135</v>
      </c>
      <c r="D135" s="4"/>
      <c r="E135" s="1">
        <v>0.30850000000000005</v>
      </c>
      <c r="F135" s="1">
        <v>1.8818072475400831</v>
      </c>
      <c r="G135" s="1">
        <v>30.193513006314983</v>
      </c>
      <c r="H135" s="3">
        <v>1.5807646059589128E-9</v>
      </c>
      <c r="I135" s="5" t="s">
        <v>34</v>
      </c>
      <c r="J135" s="5" t="s">
        <v>35</v>
      </c>
      <c r="K135" s="12" t="s">
        <v>468</v>
      </c>
      <c r="L135" s="11">
        <v>29.592819213867188</v>
      </c>
      <c r="M135" s="3">
        <v>9.3352169081700494E-6</v>
      </c>
      <c r="N135" s="3">
        <f t="shared" ref="N135" si="353">AVERAGE(H135:H136)</f>
        <v>1.4490859580665726E-9</v>
      </c>
      <c r="O135" s="3">
        <f t="shared" ref="O135" si="354">_xlfn.STDEV.S(H135:H136)</f>
        <v>1.8622172972429869E-10</v>
      </c>
      <c r="P135" s="13">
        <f t="shared" ref="P135" si="355">(O135/N135)*100</f>
        <v>12.850978831701815</v>
      </c>
      <c r="Q135">
        <v>15199100000</v>
      </c>
      <c r="U135" s="3">
        <f t="shared" ref="U135" si="356">N135/AVERAGE(M135:M136)</f>
        <v>1.5596755537001998E-4</v>
      </c>
      <c r="Y135" s="3">
        <f t="shared" ref="Y135" si="357">N135/Q135</f>
        <v>9.5340247650622247E-20</v>
      </c>
    </row>
    <row r="136" spans="1:28" x14ac:dyDescent="0.25">
      <c r="A136" s="1" t="s">
        <v>194</v>
      </c>
      <c r="B136" s="1">
        <v>1.8684287392674157</v>
      </c>
      <c r="C136" s="2" t="s">
        <v>135</v>
      </c>
      <c r="D136" s="4"/>
      <c r="E136" s="1">
        <v>0.30850000000000005</v>
      </c>
      <c r="F136" s="1">
        <v>1.8818072475400831</v>
      </c>
      <c r="G136" s="1">
        <v>30.481766106146281</v>
      </c>
      <c r="H136" s="3">
        <v>1.3174073101742327E-9</v>
      </c>
      <c r="I136" s="5" t="s">
        <v>34</v>
      </c>
      <c r="J136" s="5" t="s">
        <v>35</v>
      </c>
      <c r="K136" s="12" t="s">
        <v>468</v>
      </c>
      <c r="L136" s="11">
        <v>29.868799209594727</v>
      </c>
      <c r="M136" s="3">
        <v>9.246672826893598E-6</v>
      </c>
    </row>
    <row r="137" spans="1:28" x14ac:dyDescent="0.25">
      <c r="A137" s="1" t="s">
        <v>195</v>
      </c>
      <c r="B137" s="1">
        <v>1.8626750966155836</v>
      </c>
      <c r="C137" s="2" t="s">
        <v>135</v>
      </c>
      <c r="D137" s="4"/>
      <c r="E137" s="1">
        <v>0.30850000000000005</v>
      </c>
      <c r="F137" s="1">
        <v>1.8818072475400831</v>
      </c>
      <c r="G137" s="1">
        <v>34.014606230876566</v>
      </c>
      <c r="H137" s="3">
        <v>1.411529660213236E-10</v>
      </c>
      <c r="I137" s="5" t="s">
        <v>34</v>
      </c>
      <c r="J137" s="5" t="s">
        <v>35</v>
      </c>
      <c r="K137" s="12" t="s">
        <v>469</v>
      </c>
      <c r="L137" s="11">
        <v>33.372745513916016</v>
      </c>
      <c r="M137" s="3">
        <v>1.1512529593589503E-5</v>
      </c>
      <c r="N137" s="3">
        <f t="shared" ref="N137" si="358">AVERAGE(H137:H138)</f>
        <v>1.9247004897005087E-10</v>
      </c>
      <c r="O137" s="3">
        <f t="shared" ref="O137" si="359">_xlfn.STDEV.S(H137:H138)</f>
        <v>7.2573314687515226E-11</v>
      </c>
      <c r="P137" s="13">
        <f t="shared" ref="P137" si="360">(O137/N137)*100</f>
        <v>37.706289927118966</v>
      </c>
      <c r="Q137">
        <v>4272230000</v>
      </c>
      <c r="R137" s="3">
        <f>AVERAGE(N137,N139,N141)</f>
        <v>4.786636805200306E-10</v>
      </c>
      <c r="S137">
        <f>_xlfn.STDEV.S(N137,N139,N141)</f>
        <v>2.5329894445449434E-10</v>
      </c>
      <c r="T137" s="13">
        <f t="shared" ref="T137" si="361">(S137/R137)*100</f>
        <v>52.917936907037713</v>
      </c>
      <c r="U137" s="3">
        <f t="shared" ref="U137" si="362">N137/AVERAGE(M137:M138)</f>
        <v>1.6761367894225528E-5</v>
      </c>
      <c r="V137" s="3">
        <f>AVERAGE(U137,U139,U141)</f>
        <v>4.8601219751483094E-5</v>
      </c>
      <c r="W137">
        <f>_xlfn.STDEV.S(U137,U139,U141)</f>
        <v>2.7831704359340725E-5</v>
      </c>
      <c r="X137" s="13">
        <f t="shared" ref="X137" si="363">(W137/V137)*100</f>
        <v>57.265444163037536</v>
      </c>
      <c r="Y137" s="3">
        <f t="shared" ref="Y137" si="364">N137/Q137</f>
        <v>4.5051424892866459E-20</v>
      </c>
      <c r="Z137" s="3">
        <f>AVERAGE(Y137,Y139,Y141)</f>
        <v>1.3479098731496414E-19</v>
      </c>
      <c r="AA137">
        <f>_xlfn.STDEV.S(Y137,Y139,Y141)</f>
        <v>1.3481084014960823E-19</v>
      </c>
      <c r="AB137" s="13">
        <f t="shared" ref="AB137" si="365">(AA137/Z137)*100</f>
        <v>100.01472860688949</v>
      </c>
    </row>
    <row r="138" spans="1:28" x14ac:dyDescent="0.25">
      <c r="A138" s="1" t="s">
        <v>196</v>
      </c>
      <c r="B138" s="1">
        <v>1.8555588814302826</v>
      </c>
      <c r="C138" s="2" t="s">
        <v>135</v>
      </c>
      <c r="D138" s="4"/>
      <c r="E138" s="1">
        <v>0.30850000000000005</v>
      </c>
      <c r="F138" s="1">
        <v>1.8818072475400831</v>
      </c>
      <c r="G138" s="1">
        <v>33.150286276560706</v>
      </c>
      <c r="H138" s="3">
        <v>2.4378713191877817E-10</v>
      </c>
      <c r="I138" s="5" t="s">
        <v>34</v>
      </c>
      <c r="J138" s="5" t="s">
        <v>35</v>
      </c>
      <c r="K138" s="12" t="s">
        <v>469</v>
      </c>
      <c r="L138" s="11">
        <v>32.533332824707031</v>
      </c>
      <c r="M138" s="3">
        <v>1.1453382280030175E-5</v>
      </c>
    </row>
    <row r="139" spans="1:28" x14ac:dyDescent="0.25">
      <c r="A139" s="1" t="s">
        <v>197</v>
      </c>
      <c r="B139" s="1">
        <v>1.9079140583543761</v>
      </c>
      <c r="C139" s="2" t="s">
        <v>135</v>
      </c>
      <c r="D139" s="4"/>
      <c r="E139" s="1">
        <v>0.30850000000000005</v>
      </c>
      <c r="F139" s="1">
        <v>1.8818072475400831</v>
      </c>
      <c r="G139" s="1">
        <v>31.674432612656251</v>
      </c>
      <c r="H139" s="3">
        <v>6.1978848000510302E-10</v>
      </c>
      <c r="I139" s="5" t="s">
        <v>34</v>
      </c>
      <c r="J139" s="5" t="s">
        <v>35</v>
      </c>
      <c r="K139" s="12" t="s">
        <v>470</v>
      </c>
      <c r="L139" s="11">
        <v>31.08277702331543</v>
      </c>
      <c r="M139" s="3">
        <v>9.436117204440244E-6</v>
      </c>
      <c r="N139" s="3">
        <f t="shared" ref="N139" si="366">AVERAGE(H139:H140)</f>
        <v>5.6950861396589474E-10</v>
      </c>
      <c r="O139" s="3">
        <f t="shared" ref="O139" si="367">_xlfn.STDEV.S(H139:H140)</f>
        <v>7.1106468466950814E-11</v>
      </c>
      <c r="P139" s="13">
        <f t="shared" ref="P139" si="368">(O139/N139)*100</f>
        <v>12.485582609854792</v>
      </c>
      <c r="Q139">
        <v>8193660000</v>
      </c>
      <c r="U139" s="3">
        <f t="shared" ref="U139" si="369">N139/AVERAGE(M139:M140)</f>
        <v>6.0743362887697144E-5</v>
      </c>
      <c r="Y139" s="3">
        <f t="shared" ref="Y139" si="370">N139/Q139</f>
        <v>6.9506010008457119E-20</v>
      </c>
    </row>
    <row r="140" spans="1:28" x14ac:dyDescent="0.25">
      <c r="A140" s="1" t="s">
        <v>198</v>
      </c>
      <c r="B140" s="1">
        <v>1.8701177784690044</v>
      </c>
      <c r="C140" s="2" t="s">
        <v>135</v>
      </c>
      <c r="D140" s="4"/>
      <c r="E140" s="1">
        <v>0.30850000000000005</v>
      </c>
      <c r="F140" s="1">
        <v>1.8818072475400831</v>
      </c>
      <c r="G140" s="1">
        <v>31.954446203035655</v>
      </c>
      <c r="H140" s="3">
        <v>5.1922874792668636E-10</v>
      </c>
      <c r="I140" s="5" t="s">
        <v>34</v>
      </c>
      <c r="J140" s="5" t="s">
        <v>35</v>
      </c>
      <c r="K140" s="12" t="s">
        <v>470</v>
      </c>
      <c r="L140" s="11">
        <v>31.316661834716797</v>
      </c>
      <c r="M140" s="3">
        <v>9.3151862101832487E-6</v>
      </c>
    </row>
    <row r="141" spans="1:28" x14ac:dyDescent="0.25">
      <c r="A141" s="1" t="s">
        <v>199</v>
      </c>
      <c r="B141" s="1">
        <v>1.9082125586254954</v>
      </c>
      <c r="C141" s="2" t="s">
        <v>135</v>
      </c>
      <c r="D141" s="4"/>
      <c r="E141" s="1">
        <v>0.30850000000000005</v>
      </c>
      <c r="F141" s="1">
        <v>1.8818072475400831</v>
      </c>
      <c r="G141" s="1">
        <v>31.698107415699251</v>
      </c>
      <c r="H141" s="3">
        <v>6.1058058051982012E-10</v>
      </c>
      <c r="I141" s="5" t="s">
        <v>34</v>
      </c>
      <c r="J141" s="5" t="s">
        <v>35</v>
      </c>
      <c r="K141" s="12" t="s">
        <v>471</v>
      </c>
      <c r="L141" s="11">
        <v>31.097545623779297</v>
      </c>
      <c r="M141" s="3">
        <v>9.9723348991878802E-6</v>
      </c>
      <c r="N141" s="3">
        <f t="shared" ref="N141" si="371">AVERAGE(H141:H142)</f>
        <v>6.7401237862414634E-10</v>
      </c>
      <c r="O141" s="3">
        <f t="shared" ref="O141" si="372">_xlfn.STDEV.S(H141:H142)</f>
        <v>8.9706109164850106E-11</v>
      </c>
      <c r="P141" s="13">
        <f t="shared" ref="P141" si="373">(O141/N141)*100</f>
        <v>13.309267308705241</v>
      </c>
      <c r="Q141">
        <v>2325660000</v>
      </c>
      <c r="U141" s="3">
        <f t="shared" ref="U141" si="374">N141/AVERAGE(M141:M142)</f>
        <v>6.8298928472526594E-5</v>
      </c>
      <c r="Y141" s="3">
        <f t="shared" ref="Y141" si="375">N141/Q141</f>
        <v>2.8981552704356887E-19</v>
      </c>
    </row>
    <row r="142" spans="1:28" x14ac:dyDescent="0.25">
      <c r="A142" s="1" t="s">
        <v>200</v>
      </c>
      <c r="B142" s="1">
        <v>1.8934363271623895</v>
      </c>
      <c r="C142" s="2" t="s">
        <v>135</v>
      </c>
      <c r="D142" s="4"/>
      <c r="E142" s="1">
        <v>0.30850000000000005</v>
      </c>
      <c r="F142" s="1">
        <v>1.8818072475400831</v>
      </c>
      <c r="G142" s="1">
        <v>31.399514600576683</v>
      </c>
      <c r="H142" s="3">
        <v>7.3744417672847255E-10</v>
      </c>
      <c r="I142" s="5" t="s">
        <v>34</v>
      </c>
      <c r="J142" s="5" t="s">
        <v>35</v>
      </c>
      <c r="K142" s="12" t="s">
        <v>471</v>
      </c>
      <c r="L142" s="11">
        <v>30.79182243347168</v>
      </c>
      <c r="M142" s="3">
        <v>9.7647940338163745E-6</v>
      </c>
    </row>
    <row r="143" spans="1:28" x14ac:dyDescent="0.25">
      <c r="A143" s="1" t="s">
        <v>201</v>
      </c>
      <c r="B143" s="1">
        <v>1.8939166485576497</v>
      </c>
      <c r="C143" s="2" t="s">
        <v>135</v>
      </c>
      <c r="D143" s="4"/>
      <c r="E143" s="1">
        <v>0.30850000000000005</v>
      </c>
      <c r="F143" s="1">
        <v>1.8818072475400831</v>
      </c>
      <c r="G143" s="1">
        <v>32.552044113443166</v>
      </c>
      <c r="H143" s="3">
        <v>3.5585510612025009E-10</v>
      </c>
      <c r="I143" s="5" t="s">
        <v>34</v>
      </c>
      <c r="J143" s="5" t="s">
        <v>35</v>
      </c>
      <c r="K143" s="12" t="s">
        <v>472</v>
      </c>
      <c r="L143" s="11">
        <v>31.927621841430664</v>
      </c>
      <c r="M143" s="3">
        <v>9.3069125810904042E-6</v>
      </c>
      <c r="N143" s="3">
        <f t="shared" ref="N143" si="376">AVERAGE(H143:H144)</f>
        <v>3.0244018139680202E-10</v>
      </c>
      <c r="O143" s="3">
        <f t="shared" ref="O143" si="377">_xlfn.STDEV.S(H143:H144)</f>
        <v>7.5540110977038214E-11</v>
      </c>
      <c r="P143" s="13">
        <f t="shared" ref="P143" si="378">(O143/N143)*100</f>
        <v>24.97687662669712</v>
      </c>
      <c r="Q143">
        <v>3137556000</v>
      </c>
      <c r="R143" s="3">
        <f>AVERAGE(N143,N145,N147)</f>
        <v>3.5870283340120745E-10</v>
      </c>
      <c r="S143">
        <f>_xlfn.STDEV.S(N143,N145,N147)</f>
        <v>2.0317008846137879E-10</v>
      </c>
      <c r="T143" s="13">
        <f t="shared" ref="T143" si="379">(S143/R143)*100</f>
        <v>56.640224035848078</v>
      </c>
      <c r="U143" s="3">
        <f t="shared" ref="U143" si="380">N143/AVERAGE(M143:M144)</f>
        <v>3.2864434288478459E-5</v>
      </c>
      <c r="V143" s="3">
        <f>AVERAGE(U143,U145,U147)</f>
        <v>4.2340199914167344E-5</v>
      </c>
      <c r="W143">
        <f>_xlfn.STDEV.S(U143,U145,U147)</f>
        <v>2.3994375188604117E-5</v>
      </c>
      <c r="X143" s="13">
        <f t="shared" ref="X143" si="381">(W143/V143)*100</f>
        <v>56.670434332492178</v>
      </c>
      <c r="Y143" s="3">
        <f t="shared" ref="Y143" si="382">N143/Q143</f>
        <v>9.6393556448650487E-20</v>
      </c>
      <c r="Z143" s="3">
        <f>AVERAGE(Y143,Y145,Y147)</f>
        <v>9.1381809298076247E-20</v>
      </c>
      <c r="AA143">
        <f>_xlfn.STDEV.S(Y143,Y145,Y147)</f>
        <v>2.0187490281868545E-20</v>
      </c>
      <c r="AB143" s="13">
        <f t="shared" ref="AB143" si="383">(AA143/Z143)*100</f>
        <v>22.091366363757832</v>
      </c>
    </row>
    <row r="144" spans="1:28" x14ac:dyDescent="0.25">
      <c r="A144" s="1" t="s">
        <v>202</v>
      </c>
      <c r="B144" s="1">
        <v>1.8783979471860939</v>
      </c>
      <c r="C144" s="2" t="s">
        <v>135</v>
      </c>
      <c r="D144" s="4"/>
      <c r="E144" s="1">
        <v>0.30850000000000005</v>
      </c>
      <c r="F144" s="1">
        <v>1.8818072475400831</v>
      </c>
      <c r="G144" s="1">
        <v>33.116661169566477</v>
      </c>
      <c r="H144" s="3">
        <v>2.4902525667335394E-10</v>
      </c>
      <c r="I144" s="5" t="s">
        <v>34</v>
      </c>
      <c r="J144" s="5" t="s">
        <v>35</v>
      </c>
      <c r="K144" s="12" t="s">
        <v>472</v>
      </c>
      <c r="L144" s="11">
        <v>32.439556121826172</v>
      </c>
      <c r="M144" s="3">
        <v>9.0984053831278805E-6</v>
      </c>
    </row>
    <row r="145" spans="1:28" x14ac:dyDescent="0.25">
      <c r="A145" s="1" t="s">
        <v>203</v>
      </c>
      <c r="B145" s="1">
        <v>1.8729772091428281</v>
      </c>
      <c r="C145" s="2" t="s">
        <v>135</v>
      </c>
      <c r="D145" s="4"/>
      <c r="E145" s="1">
        <v>0.30850000000000005</v>
      </c>
      <c r="F145" s="1">
        <v>1.8818072475400831</v>
      </c>
      <c r="G145" s="1">
        <v>33.219117384078572</v>
      </c>
      <c r="H145" s="3">
        <v>2.3340570512791792E-10</v>
      </c>
      <c r="I145" s="5" t="s">
        <v>34</v>
      </c>
      <c r="J145" s="5" t="s">
        <v>35</v>
      </c>
      <c r="K145" s="12" t="s">
        <v>473</v>
      </c>
      <c r="L145" s="11">
        <v>32.5972900390625</v>
      </c>
      <c r="M145" s="3">
        <v>7.881736544651065E-6</v>
      </c>
      <c r="N145" s="3">
        <f t="shared" ref="N145" si="384">AVERAGE(H145:H146)</f>
        <v>1.895932652220112E-10</v>
      </c>
      <c r="O145" s="3">
        <f t="shared" ref="O145" si="385">_xlfn.STDEV.S(H145:H146)</f>
        <v>6.1960146715589494E-11</v>
      </c>
      <c r="P145" s="13">
        <f t="shared" ref="P145" si="386">(O145/N145)*100</f>
        <v>32.680563121814998</v>
      </c>
      <c r="Q145">
        <v>2741350000</v>
      </c>
      <c r="U145" s="3">
        <f t="shared" ref="U145" si="387">N145/AVERAGE(M145:M146)</f>
        <v>2.4530634089820917E-5</v>
      </c>
      <c r="Y145" s="3">
        <f t="shared" ref="Y145" si="388">N145/Q145</f>
        <v>6.9160546891863936E-20</v>
      </c>
    </row>
    <row r="146" spans="1:28" x14ac:dyDescent="0.25">
      <c r="A146" s="1" t="s">
        <v>204</v>
      </c>
      <c r="B146" s="1">
        <v>1.8591658750477973</v>
      </c>
      <c r="C146" s="2" t="s">
        <v>135</v>
      </c>
      <c r="D146" s="4"/>
      <c r="E146" s="1">
        <v>0.30850000000000005</v>
      </c>
      <c r="F146" s="1">
        <v>1.8818072475400831</v>
      </c>
      <c r="G146" s="1">
        <v>33.963580502819219</v>
      </c>
      <c r="H146" s="3">
        <v>1.4578082531610448E-10</v>
      </c>
      <c r="I146" s="5" t="s">
        <v>34</v>
      </c>
      <c r="J146" s="5" t="s">
        <v>35</v>
      </c>
      <c r="K146" s="12" t="s">
        <v>473</v>
      </c>
      <c r="L146" s="11">
        <v>33.3265380859375</v>
      </c>
      <c r="M146" s="3">
        <v>7.5759368711929763E-6</v>
      </c>
    </row>
    <row r="147" spans="1:28" x14ac:dyDescent="0.25">
      <c r="A147" s="1" t="s">
        <v>205</v>
      </c>
      <c r="B147" s="1">
        <v>1.8894275836411221</v>
      </c>
      <c r="C147" s="2" t="s">
        <v>135</v>
      </c>
      <c r="D147" s="4"/>
      <c r="E147" s="1">
        <v>0.30850000000000005</v>
      </c>
      <c r="F147" s="1">
        <v>1.8818072475400831</v>
      </c>
      <c r="G147" s="1">
        <v>31.789937240858546</v>
      </c>
      <c r="H147" s="3">
        <v>5.7614102464836723E-10</v>
      </c>
      <c r="I147" s="5" t="s">
        <v>34</v>
      </c>
      <c r="J147" s="5" t="s">
        <v>35</v>
      </c>
      <c r="K147" s="12" t="s">
        <v>474</v>
      </c>
      <c r="L147" s="11">
        <v>31.178775787353516</v>
      </c>
      <c r="M147" s="3">
        <v>8.4909863000751678E-6</v>
      </c>
      <c r="N147" s="3">
        <f t="shared" ref="N147" si="389">AVERAGE(H147:H148)</f>
        <v>5.8407505358480927E-10</v>
      </c>
      <c r="O147" s="3">
        <f t="shared" ref="O147" si="390">_xlfn.STDEV.S(H147:H148)</f>
        <v>1.1220411326176986E-11</v>
      </c>
      <c r="P147" s="13">
        <f t="shared" ref="P147" si="391">(O147/N147)*100</f>
        <v>1.9210564219976145</v>
      </c>
      <c r="Q147">
        <v>5378653000</v>
      </c>
      <c r="U147" s="3">
        <f t="shared" ref="U147" si="392">N147/AVERAGE(M147:M148)</f>
        <v>6.9625531364202664E-5</v>
      </c>
      <c r="Y147" s="3">
        <f t="shared" ref="Y147" si="393">N147/Q147</f>
        <v>1.0859132455371434E-19</v>
      </c>
    </row>
    <row r="148" spans="1:28" x14ac:dyDescent="0.25">
      <c r="A148" s="1" t="s">
        <v>206</v>
      </c>
      <c r="B148" s="1">
        <v>1.8937377498174266</v>
      </c>
      <c r="C148" s="2" t="s">
        <v>135</v>
      </c>
      <c r="D148" s="4"/>
      <c r="E148" s="1">
        <v>0.30850000000000005</v>
      </c>
      <c r="F148" s="1">
        <v>1.8818072475400831</v>
      </c>
      <c r="G148" s="1">
        <v>31.746963324382307</v>
      </c>
      <c r="H148" s="3">
        <v>5.9200908252125141E-10</v>
      </c>
      <c r="I148" s="5" t="s">
        <v>34</v>
      </c>
      <c r="J148" s="5" t="s">
        <v>35</v>
      </c>
      <c r="K148" s="12" t="s">
        <v>474</v>
      </c>
      <c r="L148" s="11">
        <v>31.125001907348633</v>
      </c>
      <c r="M148" s="3">
        <v>8.2866250772681221E-6</v>
      </c>
    </row>
    <row r="149" spans="1:28" x14ac:dyDescent="0.25">
      <c r="A149" s="1" t="s">
        <v>207</v>
      </c>
      <c r="B149" s="1">
        <v>1.9034166836516606</v>
      </c>
      <c r="C149" s="2" t="s">
        <v>208</v>
      </c>
      <c r="D149" s="4"/>
      <c r="E149" s="1">
        <v>0.18699999999999997</v>
      </c>
      <c r="F149" s="1">
        <v>1.8713260008353989</v>
      </c>
      <c r="G149" s="1">
        <v>32.520633709389813</v>
      </c>
      <c r="H149" s="3">
        <v>2.6385721134500678E-10</v>
      </c>
      <c r="I149" s="5" t="s">
        <v>34</v>
      </c>
      <c r="J149" s="5" t="s">
        <v>35</v>
      </c>
      <c r="K149" s="10" t="s">
        <v>440</v>
      </c>
      <c r="L149" s="11">
        <v>31.271993637084961</v>
      </c>
      <c r="M149" s="3">
        <v>1.4334519190988833E-5</v>
      </c>
      <c r="N149" s="3">
        <f t="shared" ref="N149" si="394">AVERAGE(H149:H150)</f>
        <v>2.5399041378857663E-10</v>
      </c>
      <c r="O149" s="3">
        <f t="shared" ref="O149" si="395">_xlfn.STDEV.S(H149:H150)</f>
        <v>1.3953758921493229E-11</v>
      </c>
      <c r="P149" s="13">
        <f t="shared" ref="P149" si="396">(O149/N149)*100</f>
        <v>5.4938132165525095</v>
      </c>
      <c r="Q149" s="3">
        <v>2984368000</v>
      </c>
      <c r="R149" s="3">
        <f>AVERAGE(N149,N151,N153)</f>
        <v>7.3147586496931762E-10</v>
      </c>
      <c r="S149">
        <f>_xlfn.STDEV.S(N149,N151,N153)</f>
        <v>8.3883656292347761E-10</v>
      </c>
      <c r="T149" s="13">
        <f t="shared" ref="T149" si="397">(S149/R149)*100</f>
        <v>114.67727140370698</v>
      </c>
      <c r="U149" s="3">
        <f t="shared" ref="U149" si="398">N149/AVERAGE(M149:M150)</f>
        <v>1.770311426503983E-5</v>
      </c>
      <c r="V149" s="3">
        <f>AVERAGE(U149,U151,U153)</f>
        <v>5.5194871863141525E-5</v>
      </c>
      <c r="W149">
        <f>_xlfn.STDEV.S(U149,U151,U153)</f>
        <v>6.6529873520472345E-5</v>
      </c>
      <c r="X149" s="13">
        <f t="shared" ref="X149" si="399">(W149/V149)*100</f>
        <v>120.53633113858209</v>
      </c>
      <c r="Y149" s="3">
        <f t="shared" ref="Y149" si="400">N149/Q149</f>
        <v>8.5106935132857818E-20</v>
      </c>
      <c r="Z149" s="3">
        <f>AVERAGE(Y149,Y151,Y153)</f>
        <v>6.6418678189334137E-20</v>
      </c>
      <c r="AA149">
        <f>_xlfn.STDEV.S(Y149,Y151,Y153)</f>
        <v>4.4729697172601646E-20</v>
      </c>
      <c r="AB149" s="13">
        <f t="shared" ref="AB149" si="401">(AA149/Z149)*100</f>
        <v>67.345057733751432</v>
      </c>
    </row>
    <row r="150" spans="1:28" x14ac:dyDescent="0.25">
      <c r="A150" s="1" t="s">
        <v>209</v>
      </c>
      <c r="B150" s="1">
        <v>1.8717586314117738</v>
      </c>
      <c r="C150" s="2" t="s">
        <v>208</v>
      </c>
      <c r="D150" s="4"/>
      <c r="E150" s="1">
        <v>0.18699999999999997</v>
      </c>
      <c r="F150" s="1">
        <v>1.8713260008353989</v>
      </c>
      <c r="G150" s="1">
        <v>32.644680160094225</v>
      </c>
      <c r="H150" s="3">
        <v>2.4412361623214648E-10</v>
      </c>
      <c r="I150" s="5" t="s">
        <v>34</v>
      </c>
      <c r="J150" s="5" t="s">
        <v>35</v>
      </c>
      <c r="K150" s="10" t="s">
        <v>440</v>
      </c>
      <c r="L150" s="11">
        <v>31.375034332275391</v>
      </c>
      <c r="M150" s="3">
        <v>1.4359913888523935E-5</v>
      </c>
    </row>
    <row r="151" spans="1:28" x14ac:dyDescent="0.25">
      <c r="A151" s="1" t="s">
        <v>210</v>
      </c>
      <c r="B151" s="1">
        <v>1.9052298219849402</v>
      </c>
      <c r="C151" s="2" t="s">
        <v>208</v>
      </c>
      <c r="D151" s="4"/>
      <c r="E151" s="1">
        <v>0.18699999999999997</v>
      </c>
      <c r="F151" s="1">
        <v>1.8713260008353989</v>
      </c>
      <c r="G151" s="1">
        <v>29.471420221753522</v>
      </c>
      <c r="H151" s="3">
        <v>1.7832439014344118E-9</v>
      </c>
      <c r="I151" s="5" t="s">
        <v>34</v>
      </c>
      <c r="J151" s="5" t="s">
        <v>35</v>
      </c>
      <c r="K151" s="10" t="s">
        <v>441</v>
      </c>
      <c r="L151" s="11">
        <v>28.312095642089844</v>
      </c>
      <c r="M151" s="3">
        <v>1.2617240777688309E-5</v>
      </c>
      <c r="N151" s="3">
        <f t="shared" ref="N151" si="402">AVERAGE(H151:H152)</f>
        <v>1.700049058703021E-9</v>
      </c>
      <c r="O151" s="3">
        <f t="shared" ref="O151" si="403">_xlfn.STDEV.S(H151:H152)</f>
        <v>1.1765527491022968E-10</v>
      </c>
      <c r="P151" s="13">
        <f t="shared" ref="P151" si="404">(O151/N151)*100</f>
        <v>6.9206988061856105</v>
      </c>
      <c r="Q151" s="3">
        <v>17211580000</v>
      </c>
      <c r="U151" s="3">
        <f t="shared" ref="U151" si="405">N151/AVERAGE(M151:M152)</f>
        <v>1.3200967655895693E-4</v>
      </c>
      <c r="Y151" s="3">
        <f t="shared" ref="Y151" si="406">N151/Q151</f>
        <v>9.8773561677836729E-20</v>
      </c>
    </row>
    <row r="152" spans="1:28" x14ac:dyDescent="0.25">
      <c r="A152" s="1" t="s">
        <v>211</v>
      </c>
      <c r="B152" s="1">
        <v>1.8855910638227331</v>
      </c>
      <c r="C152" s="2" t="s">
        <v>208</v>
      </c>
      <c r="D152" s="4"/>
      <c r="E152" s="1">
        <v>0.18699999999999997</v>
      </c>
      <c r="F152" s="1">
        <v>1.8713260008353989</v>
      </c>
      <c r="G152" s="1">
        <v>29.627730968428686</v>
      </c>
      <c r="H152" s="3">
        <v>1.61685421597163E-9</v>
      </c>
      <c r="I152" s="5" t="s">
        <v>34</v>
      </c>
      <c r="J152" s="5" t="s">
        <v>35</v>
      </c>
      <c r="K152" s="10" t="s">
        <v>441</v>
      </c>
      <c r="L152" s="11">
        <v>28.446220397949219</v>
      </c>
      <c r="M152" s="3">
        <v>1.3139190160065877E-5</v>
      </c>
    </row>
    <row r="153" spans="1:28" x14ac:dyDescent="0.25">
      <c r="A153" s="1" t="s">
        <v>212</v>
      </c>
      <c r="B153" s="1">
        <v>1.8812999369492265</v>
      </c>
      <c r="C153" s="2" t="s">
        <v>208</v>
      </c>
      <c r="D153" s="4"/>
      <c r="E153" s="1">
        <v>0.18699999999999997</v>
      </c>
      <c r="F153" s="1">
        <v>1.8713260008353989</v>
      </c>
      <c r="G153" s="1">
        <v>32.481513260656527</v>
      </c>
      <c r="H153" s="3">
        <v>2.7040553486769356E-10</v>
      </c>
      <c r="I153" s="5" t="s">
        <v>34</v>
      </c>
      <c r="J153" s="5" t="s">
        <v>35</v>
      </c>
      <c r="K153" s="10" t="s">
        <v>442</v>
      </c>
      <c r="L153" s="11">
        <v>31.289813995361328</v>
      </c>
      <c r="M153" s="3">
        <v>1.4717787874943209E-5</v>
      </c>
      <c r="N153" s="3">
        <f t="shared" ref="N153" si="407">AVERAGE(H153:H154)</f>
        <v>2.4038812241635508E-10</v>
      </c>
      <c r="O153" s="3">
        <f t="shared" ref="O153" si="408">_xlfn.STDEV.S(H153:H154)</f>
        <v>4.2451031796029908E-11</v>
      </c>
      <c r="P153" s="13">
        <f t="shared" ref="P153" si="409">(O153/N153)*100</f>
        <v>17.659371590125499</v>
      </c>
      <c r="Q153" s="3">
        <v>15634453000</v>
      </c>
      <c r="U153" s="3">
        <f t="shared" ref="U153" si="410">N153/AVERAGE(M153:M154)</f>
        <v>1.5871824765427803E-5</v>
      </c>
      <c r="Y153" s="3">
        <f t="shared" ref="Y153" si="411">N153/Q153</f>
        <v>1.5375537757307855E-20</v>
      </c>
    </row>
    <row r="154" spans="1:28" x14ac:dyDescent="0.25">
      <c r="A154" s="1" t="s">
        <v>213</v>
      </c>
      <c r="B154" s="1">
        <v>1.8658315300627446</v>
      </c>
      <c r="C154" s="2" t="s">
        <v>208</v>
      </c>
      <c r="D154" s="4"/>
      <c r="E154" s="1">
        <v>0.18699999999999997</v>
      </c>
      <c r="F154" s="1">
        <v>1.8713260008353989</v>
      </c>
      <c r="G154" s="1">
        <v>32.882139840885252</v>
      </c>
      <c r="H154" s="3">
        <v>2.1037070996501657E-10</v>
      </c>
      <c r="I154" s="5" t="s">
        <v>34</v>
      </c>
      <c r="J154" s="5" t="s">
        <v>35</v>
      </c>
      <c r="K154" s="10" t="s">
        <v>442</v>
      </c>
      <c r="L154" s="11">
        <v>31.617330551147461</v>
      </c>
      <c r="M154" s="3">
        <v>1.5573388592676488E-5</v>
      </c>
    </row>
    <row r="155" spans="1:28" x14ac:dyDescent="0.25">
      <c r="A155" s="1" t="s">
        <v>214</v>
      </c>
      <c r="B155" s="1">
        <v>1.8670277882515982</v>
      </c>
      <c r="C155" s="2" t="s">
        <v>208</v>
      </c>
      <c r="D155" s="4"/>
      <c r="E155" s="1">
        <v>0.18699999999999997</v>
      </c>
      <c r="F155" s="1">
        <v>1.8713260008353989</v>
      </c>
      <c r="G155" s="1">
        <v>35.414040473295138</v>
      </c>
      <c r="H155" s="3">
        <v>4.3045712757477355E-11</v>
      </c>
      <c r="I155" s="5" t="s">
        <v>45</v>
      </c>
      <c r="J155" s="5" t="s">
        <v>46</v>
      </c>
      <c r="K155" s="10" t="s">
        <v>443</v>
      </c>
      <c r="L155" s="11">
        <v>34.185466766357422</v>
      </c>
      <c r="M155" s="3">
        <v>1.234570833635805E-5</v>
      </c>
      <c r="N155" s="3">
        <f t="shared" ref="N155" si="412">AVERAGE(H155:H156)</f>
        <v>3.5795128124272688E-11</v>
      </c>
      <c r="O155" s="3">
        <f t="shared" ref="O155" si="413">_xlfn.STDEV.S(H155:H156)</f>
        <v>1.0253875123411995E-11</v>
      </c>
      <c r="P155" s="13">
        <f t="shared" ref="P155" si="414">(O155/N155)*100</f>
        <v>28.646007601405504</v>
      </c>
      <c r="Q155" s="3">
        <v>4433922000</v>
      </c>
      <c r="R155" s="3">
        <f>AVERAGE(N155,N157,N159)</f>
        <v>7.4059333139094418E-10</v>
      </c>
      <c r="S155">
        <f>_xlfn.STDEV.S(N155,N157,N159)</f>
        <v>1.0802086603329048E-9</v>
      </c>
      <c r="T155" s="13">
        <f t="shared" ref="T155" si="415">(S155/R155)*100</f>
        <v>145.85719510923931</v>
      </c>
      <c r="U155" s="3">
        <f t="shared" ref="U155" si="416">N155/AVERAGE(M155:M156)</f>
        <v>2.8942493908599099E-6</v>
      </c>
      <c r="V155" s="3">
        <f>AVERAGE(U155,U157,U159)</f>
        <v>6.1018702752740506E-5</v>
      </c>
      <c r="W155">
        <f>_xlfn.STDEV.S(U155,U157,U159)</f>
        <v>9.3977823573452584E-5</v>
      </c>
      <c r="X155" s="13">
        <f t="shared" ref="X155" si="417">(W155/V155)*100</f>
        <v>154.01478453953496</v>
      </c>
      <c r="Y155" s="3">
        <f t="shared" ref="Y155" si="418">N155/Q155</f>
        <v>8.0730170995955022E-21</v>
      </c>
      <c r="Z155" s="3">
        <f>AVERAGE(Y155,Y157,Y159)</f>
        <v>2.4629087991441861E-20</v>
      </c>
      <c r="AA155">
        <f>_xlfn.STDEV.S(Y155,Y157,Y159)</f>
        <v>1.646290054631809E-20</v>
      </c>
      <c r="AB155" s="13">
        <f t="shared" ref="AB155" si="419">(AA155/Z155)*100</f>
        <v>66.843321815402319</v>
      </c>
    </row>
    <row r="156" spans="1:28" x14ac:dyDescent="0.25">
      <c r="A156" s="1" t="s">
        <v>215</v>
      </c>
      <c r="B156" s="1">
        <v>1.8306792820917874</v>
      </c>
      <c r="C156" s="2" t="s">
        <v>208</v>
      </c>
      <c r="D156" s="4"/>
      <c r="E156" s="1">
        <v>0.18699999999999997</v>
      </c>
      <c r="F156" s="1">
        <v>1.8713260008353989</v>
      </c>
      <c r="G156" s="1">
        <v>36.069587637975978</v>
      </c>
      <c r="H156" s="3">
        <v>2.8544543491068018E-11</v>
      </c>
      <c r="I156" s="5" t="s">
        <v>45</v>
      </c>
      <c r="J156" s="5" t="s">
        <v>46</v>
      </c>
      <c r="K156" s="10" t="s">
        <v>443</v>
      </c>
      <c r="L156" s="11">
        <v>34.756813049316406</v>
      </c>
      <c r="M156" s="3">
        <v>1.2389636335261701E-5</v>
      </c>
    </row>
    <row r="157" spans="1:28" x14ac:dyDescent="0.25">
      <c r="A157" s="1" t="s">
        <v>216</v>
      </c>
      <c r="B157" s="1">
        <v>1.8898863003605046</v>
      </c>
      <c r="C157" s="2" t="s">
        <v>208</v>
      </c>
      <c r="D157" s="4"/>
      <c r="E157" s="1">
        <v>0.18699999999999997</v>
      </c>
      <c r="F157" s="1">
        <v>1.8713260008353989</v>
      </c>
      <c r="G157" s="1">
        <v>32.71759840469327</v>
      </c>
      <c r="H157" s="3">
        <v>2.3321964733274214E-10</v>
      </c>
      <c r="I157" s="5" t="s">
        <v>34</v>
      </c>
      <c r="J157" s="5" t="s">
        <v>35</v>
      </c>
      <c r="K157" s="10" t="s">
        <v>444</v>
      </c>
      <c r="L157" s="11">
        <v>31.482561111450195</v>
      </c>
      <c r="M157" s="3">
        <v>1.8747622905686083E-5</v>
      </c>
      <c r="N157" s="3">
        <f t="shared" ref="N157" si="420">AVERAGE(H157:H158)</f>
        <v>2.0175993285260057E-10</v>
      </c>
      <c r="O157" s="3">
        <f t="shared" ref="O157" si="421">_xlfn.STDEV.S(H157:H158)</f>
        <v>4.449075488620145E-11</v>
      </c>
      <c r="P157" s="13">
        <f t="shared" ref="P157" si="422">(O157/N157)*100</f>
        <v>22.051333115135893</v>
      </c>
      <c r="Q157" s="3">
        <v>4921309000</v>
      </c>
      <c r="U157" s="3">
        <f t="shared" ref="U157" si="423">N157/AVERAGE(M157:M158)</f>
        <v>1.0721038653514615E-5</v>
      </c>
      <c r="Y157" s="3">
        <f t="shared" ref="Y157" si="424">N157/Q157</f>
        <v>4.0997208842728745E-20</v>
      </c>
    </row>
    <row r="158" spans="1:28" x14ac:dyDescent="0.25">
      <c r="A158" s="1" t="s">
        <v>217</v>
      </c>
      <c r="B158" s="1">
        <v>1.8515573965621686</v>
      </c>
      <c r="C158" s="2" t="s">
        <v>208</v>
      </c>
      <c r="D158" s="4"/>
      <c r="E158" s="1">
        <v>0.18699999999999997</v>
      </c>
      <c r="F158" s="1">
        <v>1.8713260008353989</v>
      </c>
      <c r="G158" s="1">
        <v>33.219344516995108</v>
      </c>
      <c r="H158" s="3">
        <v>1.7030021837245901E-10</v>
      </c>
      <c r="I158" s="5" t="s">
        <v>45</v>
      </c>
      <c r="J158" s="5" t="s">
        <v>46</v>
      </c>
      <c r="K158" s="10" t="s">
        <v>444</v>
      </c>
      <c r="L158" s="11">
        <v>31.9334716796875</v>
      </c>
      <c r="M158" s="3">
        <v>1.88905088785807E-5</v>
      </c>
    </row>
    <row r="159" spans="1:28" x14ac:dyDescent="0.25">
      <c r="A159" s="1" t="s">
        <v>218</v>
      </c>
      <c r="B159" s="1">
        <v>1.8767696533868106</v>
      </c>
      <c r="C159" s="2" t="s">
        <v>208</v>
      </c>
      <c r="D159" s="4"/>
      <c r="E159" s="1">
        <v>0.18699999999999997</v>
      </c>
      <c r="F159" s="1">
        <v>1.8713260008353989</v>
      </c>
      <c r="G159" s="1">
        <v>29.430961978593906</v>
      </c>
      <c r="H159" s="3">
        <v>1.8290325574189951E-9</v>
      </c>
      <c r="I159" s="5" t="s">
        <v>34</v>
      </c>
      <c r="J159" s="5" t="s">
        <v>35</v>
      </c>
      <c r="K159" s="10" t="s">
        <v>445</v>
      </c>
      <c r="L159" s="11">
        <v>28.258886337280273</v>
      </c>
      <c r="M159" s="3">
        <v>1.1812330901400432E-5</v>
      </c>
      <c r="N159" s="3">
        <f t="shared" ref="N159" si="425">AVERAGE(H159:H160)</f>
        <v>1.9842249331959594E-9</v>
      </c>
      <c r="O159" s="3">
        <f t="shared" ref="O159" si="426">_xlfn.STDEV.S(H159:H160)</f>
        <v>2.194751626006849E-10</v>
      </c>
      <c r="P159" s="13">
        <f t="shared" ref="P159" si="427">(O159/N159)*100</f>
        <v>11.06100215398361</v>
      </c>
      <c r="Q159" s="3">
        <v>79954140000</v>
      </c>
      <c r="U159" s="3">
        <f t="shared" ref="U159" si="428">N159/AVERAGE(M159:M160)</f>
        <v>1.6944082021384699E-4</v>
      </c>
      <c r="Y159" s="3">
        <f t="shared" ref="Y159" si="429">N159/Q159</f>
        <v>2.4817038032001335E-20</v>
      </c>
    </row>
    <row r="160" spans="1:28" x14ac:dyDescent="0.25">
      <c r="A160" s="1" t="s">
        <v>219</v>
      </c>
      <c r="B160" s="1">
        <v>1.877205429261851</v>
      </c>
      <c r="C160" s="2" t="s">
        <v>208</v>
      </c>
      <c r="D160" s="4"/>
      <c r="E160" s="1">
        <v>0.18699999999999997</v>
      </c>
      <c r="F160" s="1">
        <v>1.8713260008353989</v>
      </c>
      <c r="G160" s="1">
        <v>29.180827104025969</v>
      </c>
      <c r="H160" s="3">
        <v>2.139417308972924E-9</v>
      </c>
      <c r="I160" s="5" t="s">
        <v>34</v>
      </c>
      <c r="J160" s="5" t="s">
        <v>35</v>
      </c>
      <c r="K160" s="10" t="s">
        <v>445</v>
      </c>
      <c r="L160" s="11">
        <v>27.925798416137695</v>
      </c>
      <c r="M160" s="3">
        <v>1.160852991232461E-5</v>
      </c>
    </row>
    <row r="161" spans="1:28" x14ac:dyDescent="0.25">
      <c r="A161" s="1" t="s">
        <v>220</v>
      </c>
      <c r="B161" s="1">
        <v>1.8646745327287395</v>
      </c>
      <c r="C161" s="2" t="s">
        <v>208</v>
      </c>
      <c r="D161" s="4"/>
      <c r="E161" s="1">
        <v>0.18699999999999997</v>
      </c>
      <c r="F161" s="1">
        <v>1.8713260008353989</v>
      </c>
      <c r="G161" s="1">
        <v>32.966023523258947</v>
      </c>
      <c r="H161" s="3">
        <v>1.9959808693638159E-10</v>
      </c>
      <c r="I161" s="5" t="s">
        <v>34</v>
      </c>
      <c r="J161" s="5" t="s">
        <v>35</v>
      </c>
      <c r="K161" s="10" t="s">
        <v>446</v>
      </c>
      <c r="L161" s="11">
        <v>31.705295562744141</v>
      </c>
      <c r="M161" s="3">
        <v>1.8545565046031523E-5</v>
      </c>
      <c r="N161" s="3">
        <f t="shared" ref="N161" si="430">AVERAGE(H161:H162)</f>
        <v>2.1406589184069246E-10</v>
      </c>
      <c r="O161" s="3">
        <f t="shared" ref="O161" si="431">_xlfn.STDEV.S(H161:H162)</f>
        <v>2.0460565913444422E-11</v>
      </c>
      <c r="P161" s="13">
        <f t="shared" ref="P161" si="432">(O161/N161)*100</f>
        <v>9.5580691241887088</v>
      </c>
      <c r="Q161" s="3">
        <v>8229062000</v>
      </c>
      <c r="R161" s="3">
        <f>AVERAGE(N161,N163,N165)</f>
        <v>1.6763004018105178E-10</v>
      </c>
      <c r="S161">
        <f>_xlfn.STDEV.S(N161,N163,N165)</f>
        <v>1.1971317951418046E-10</v>
      </c>
      <c r="T161" s="13">
        <f t="shared" ref="T161" si="433">(S161/R161)*100</f>
        <v>71.415111148862181</v>
      </c>
      <c r="U161" s="3">
        <f t="shared" ref="U161" si="434">N161/AVERAGE(M161:M162)</f>
        <v>1.1405776263108934E-5</v>
      </c>
      <c r="V161" s="3">
        <f>AVERAGE(U161,U163,U165)</f>
        <v>9.7548322099070254E-6</v>
      </c>
      <c r="W161">
        <f>_xlfn.STDEV.S(U161,U163,U165)</f>
        <v>6.57762886612733E-6</v>
      </c>
      <c r="X161" s="13">
        <f t="shared" ref="X161" si="435">(W161/V161)*100</f>
        <v>67.429441374164057</v>
      </c>
      <c r="Y161" s="3">
        <f t="shared" ref="Y161" si="436">N161/Q161</f>
        <v>2.601340126501568E-20</v>
      </c>
      <c r="Z161" s="3">
        <f>AVERAGE(Y161,Y163,Y165)</f>
        <v>5.9920624645584976E-20</v>
      </c>
      <c r="AA161">
        <f>_xlfn.STDEV.S(Y161,Y163,Y165)</f>
        <v>8.095637759770733E-20</v>
      </c>
      <c r="AB161" s="13">
        <f t="shared" ref="AB161" si="437">(AA161/Z161)*100</f>
        <v>135.10603081417025</v>
      </c>
    </row>
    <row r="162" spans="1:28" x14ac:dyDescent="0.25">
      <c r="A162" s="1" t="s">
        <v>221</v>
      </c>
      <c r="B162" s="1">
        <v>1.8721478086980852</v>
      </c>
      <c r="C162" s="2" t="s">
        <v>208</v>
      </c>
      <c r="D162" s="4"/>
      <c r="E162" s="1">
        <v>0.18699999999999997</v>
      </c>
      <c r="F162" s="1">
        <v>1.8713260008353989</v>
      </c>
      <c r="G162" s="1">
        <v>32.749988289819335</v>
      </c>
      <c r="H162" s="3">
        <v>2.2853369674500335E-10</v>
      </c>
      <c r="I162" s="5" t="s">
        <v>34</v>
      </c>
      <c r="J162" s="5" t="s">
        <v>35</v>
      </c>
      <c r="K162" s="10" t="s">
        <v>446</v>
      </c>
      <c r="L162" s="11">
        <v>31.520164489746094</v>
      </c>
      <c r="M162" s="3">
        <v>1.8990835265987811E-5</v>
      </c>
    </row>
    <row r="163" spans="1:28" x14ac:dyDescent="0.25">
      <c r="A163" s="1" t="s">
        <v>222</v>
      </c>
      <c r="B163" s="1">
        <v>1.8835127389484683</v>
      </c>
      <c r="C163" s="2" t="s">
        <v>208</v>
      </c>
      <c r="D163" s="4"/>
      <c r="E163" s="1">
        <v>0.18699999999999997</v>
      </c>
      <c r="F163" s="1">
        <v>1.8713260008353989</v>
      </c>
      <c r="G163" s="1">
        <v>32.272001365065584</v>
      </c>
      <c r="H163" s="3">
        <v>3.0834302190499856E-10</v>
      </c>
      <c r="I163" s="5" t="s">
        <v>34</v>
      </c>
      <c r="J163" s="5" t="s">
        <v>35</v>
      </c>
      <c r="K163" s="10" t="s">
        <v>447</v>
      </c>
      <c r="L163" s="11">
        <v>31.122549057006836</v>
      </c>
      <c r="M163" s="3">
        <v>1.6562926454838771E-5</v>
      </c>
      <c r="N163" s="3">
        <f t="shared" ref="N163" si="438">AVERAGE(H163:H164)</f>
        <v>2.5716861797686398E-10</v>
      </c>
      <c r="O163" s="3">
        <f t="shared" ref="O163" si="439">_xlfn.STDEV.S(H163:H164)</f>
        <v>7.2371536081526869E-11</v>
      </c>
      <c r="P163" s="13">
        <f t="shared" ref="P163" si="440">(O163/N163)*100</f>
        <v>28.141666992991237</v>
      </c>
      <c r="Q163" s="3">
        <v>1688374000</v>
      </c>
      <c r="U163" s="3">
        <f t="shared" ref="U163" si="441">N163/AVERAGE(M163:M164)</f>
        <v>1.5349717595507469E-5</v>
      </c>
      <c r="Y163" s="3">
        <f t="shared" ref="Y163" si="442">N163/Q163</f>
        <v>1.5231732896672418E-19</v>
      </c>
    </row>
    <row r="164" spans="1:28" x14ac:dyDescent="0.25">
      <c r="A164" s="1" t="s">
        <v>223</v>
      </c>
      <c r="B164" s="1">
        <v>1.8892232708947045</v>
      </c>
      <c r="C164" s="2" t="s">
        <v>208</v>
      </c>
      <c r="D164" s="4"/>
      <c r="E164" s="1">
        <v>0.18699999999999997</v>
      </c>
      <c r="F164" s="1">
        <v>1.8713260008353989</v>
      </c>
      <c r="G164" s="1">
        <v>32.915688504865635</v>
      </c>
      <c r="H164" s="3">
        <v>2.0599421404872946E-10</v>
      </c>
      <c r="I164" s="5" t="s">
        <v>34</v>
      </c>
      <c r="J164" s="5" t="s">
        <v>35</v>
      </c>
      <c r="K164" s="10" t="s">
        <v>447</v>
      </c>
      <c r="L164" s="11">
        <v>31.668010711669922</v>
      </c>
      <c r="M164" s="3">
        <v>1.6945001802047421E-5</v>
      </c>
    </row>
    <row r="165" spans="1:28" x14ac:dyDescent="0.25">
      <c r="A165" s="1" t="s">
        <v>224</v>
      </c>
      <c r="B165" s="1">
        <v>1.8796049328748283</v>
      </c>
      <c r="C165" s="2" t="s">
        <v>208</v>
      </c>
      <c r="D165" s="4"/>
      <c r="E165" s="1">
        <v>0.18699999999999997</v>
      </c>
      <c r="F165" s="1">
        <v>1.8713260008353989</v>
      </c>
      <c r="G165" s="1">
        <v>34.798383201583412</v>
      </c>
      <c r="H165" s="3">
        <v>6.3311221451197827E-11</v>
      </c>
      <c r="I165" s="5" t="s">
        <v>45</v>
      </c>
      <c r="J165" s="5" t="s">
        <v>46</v>
      </c>
      <c r="K165" s="10" t="s">
        <v>448</v>
      </c>
      <c r="L165" s="11">
        <v>33.548908233642578</v>
      </c>
      <c r="M165" s="3">
        <v>1.2657259350385004E-5</v>
      </c>
      <c r="N165" s="3">
        <f t="shared" ref="N165" si="443">AVERAGE(H165:H166)</f>
        <v>3.1655610725598913E-11</v>
      </c>
      <c r="O165" s="3">
        <f t="shared" ref="O165" si="444">_xlfn.STDEV.S(H165:H166)</f>
        <v>4.4767794013345199E-11</v>
      </c>
      <c r="P165" s="13">
        <f t="shared" ref="P165" si="445">(O165/N165)*100</f>
        <v>141.42135623730951</v>
      </c>
      <c r="Q165" s="3">
        <v>22119100000</v>
      </c>
      <c r="U165" s="3">
        <f t="shared" ref="U165" si="446">N165/AVERAGE(M165:M166)</f>
        <v>2.5090027711046704E-6</v>
      </c>
      <c r="Y165" s="3">
        <f t="shared" ref="Y165" si="447">N165/Q165</f>
        <v>1.4311437050150735E-21</v>
      </c>
    </row>
    <row r="166" spans="1:28" x14ac:dyDescent="0.25">
      <c r="A166" s="1" t="s">
        <v>225</v>
      </c>
      <c r="B166" s="1">
        <v>1.8073237309526848</v>
      </c>
      <c r="C166" s="2" t="s">
        <v>208</v>
      </c>
      <c r="D166" s="4"/>
      <c r="E166" s="1">
        <v>0.18699999999999997</v>
      </c>
      <c r="F166" s="1">
        <v>1.8713260008353989</v>
      </c>
      <c r="G166" s="1">
        <v>36.151931554112046</v>
      </c>
      <c r="H166" s="3">
        <v>0</v>
      </c>
      <c r="I166" s="5" t="s">
        <v>90</v>
      </c>
      <c r="J166" s="5" t="s">
        <v>91</v>
      </c>
      <c r="K166" s="10" t="s">
        <v>448</v>
      </c>
      <c r="L166" s="11">
        <v>34.786624908447266</v>
      </c>
      <c r="M166" s="3">
        <v>1.2576360229605734E-5</v>
      </c>
    </row>
    <row r="167" spans="1:28" x14ac:dyDescent="0.25">
      <c r="A167" s="1" t="s">
        <v>226</v>
      </c>
      <c r="B167" s="1">
        <v>1.8881892443429065</v>
      </c>
      <c r="C167" s="2" t="s">
        <v>208</v>
      </c>
      <c r="D167" s="4"/>
      <c r="E167" s="1">
        <v>0.18699999999999997</v>
      </c>
      <c r="F167" s="1">
        <v>1.8713260008353989</v>
      </c>
      <c r="G167" s="1">
        <v>32.984306598504233</v>
      </c>
      <c r="H167" s="3">
        <v>1.9732433393909666E-10</v>
      </c>
      <c r="I167" s="5" t="s">
        <v>34</v>
      </c>
      <c r="J167" s="5" t="s">
        <v>35</v>
      </c>
      <c r="K167" s="10" t="s">
        <v>449</v>
      </c>
      <c r="L167" s="11">
        <v>31.671646118164063</v>
      </c>
      <c r="M167" s="3">
        <v>1.5387246724675131E-5</v>
      </c>
      <c r="N167" s="3">
        <f t="shared" ref="N167" si="448">AVERAGE(H167:H168)</f>
        <v>1.9787608917352549E-10</v>
      </c>
      <c r="O167" s="3">
        <f t="shared" ref="O167" si="449">_xlfn.STDEV.S(H167:H168)</f>
        <v>7.802997356396116E-13</v>
      </c>
      <c r="P167" s="13">
        <f t="shared" ref="P167" si="450">(O167/N167)*100</f>
        <v>0.3943375568512148</v>
      </c>
      <c r="Q167">
        <v>1856610000</v>
      </c>
      <c r="R167" s="3">
        <f>AVERAGE(N167,N169,N171)</f>
        <v>2.9661134552691014E-10</v>
      </c>
      <c r="S167">
        <f>_xlfn.STDEV.S(N167,N169,N171)</f>
        <v>1.1279441153720808E-10</v>
      </c>
      <c r="T167" s="13">
        <f t="shared" ref="T167" si="451">(S167/R167)*100</f>
        <v>38.027679398721709</v>
      </c>
      <c r="U167" s="3">
        <f t="shared" ref="U167" si="452">N167/AVERAGE(M167:M168)</f>
        <v>1.1964926763656781E-5</v>
      </c>
      <c r="V167" s="3">
        <f>AVERAGE(U167,U169,U171)</f>
        <v>1.8612140429122236E-5</v>
      </c>
      <c r="W167">
        <f>_xlfn.STDEV.S(U167,U169,U171)</f>
        <v>9.2711098726613907E-6</v>
      </c>
      <c r="X167" s="13">
        <f t="shared" ref="X167" si="453">(W167/V167)*100</f>
        <v>49.812163775397778</v>
      </c>
      <c r="Y167" s="3">
        <f t="shared" ref="Y167" si="454">N167/Q167</f>
        <v>1.0657924344559466E-19</v>
      </c>
      <c r="Z167" s="3">
        <f>AVERAGE(Y167,Y169,Y171)</f>
        <v>1.5558610809192728E-19</v>
      </c>
      <c r="AA167">
        <f>_xlfn.STDEV.S(Y167,Y169,Y171)</f>
        <v>1.2972166912835957E-19</v>
      </c>
      <c r="AB167" s="13">
        <f t="shared" ref="AB167" si="455">(AA167/Z167)*100</f>
        <v>83.376125747495507</v>
      </c>
    </row>
    <row r="168" spans="1:28" x14ac:dyDescent="0.25">
      <c r="A168" s="1" t="s">
        <v>227</v>
      </c>
      <c r="B168" s="1">
        <v>1.8684359929284566</v>
      </c>
      <c r="C168" s="2" t="s">
        <v>208</v>
      </c>
      <c r="D168" s="4"/>
      <c r="E168" s="1">
        <v>0.18699999999999997</v>
      </c>
      <c r="F168" s="1">
        <v>1.8713260008353989</v>
      </c>
      <c r="G168" s="1">
        <v>32.975407190619478</v>
      </c>
      <c r="H168" s="3">
        <v>1.9842784440795434E-10</v>
      </c>
      <c r="I168" s="5" t="s">
        <v>34</v>
      </c>
      <c r="J168" s="5" t="s">
        <v>35</v>
      </c>
      <c r="K168" s="7" t="s">
        <v>449</v>
      </c>
      <c r="L168" s="11">
        <v>31.643030166625977</v>
      </c>
      <c r="M168" s="3">
        <v>1.7688775065039459E-5</v>
      </c>
    </row>
    <row r="169" spans="1:28" x14ac:dyDescent="0.25">
      <c r="A169" s="1" t="s">
        <v>228</v>
      </c>
      <c r="B169" s="1">
        <v>1.9082364789582016</v>
      </c>
      <c r="C169" s="2" t="s">
        <v>208</v>
      </c>
      <c r="D169" s="4"/>
      <c r="E169" s="1">
        <v>0.18699999999999997</v>
      </c>
      <c r="F169" s="1">
        <v>1.8713260008353989</v>
      </c>
      <c r="G169" s="1">
        <v>31.512987708292428</v>
      </c>
      <c r="H169" s="3">
        <v>4.9613432538308942E-10</v>
      </c>
      <c r="I169" s="5" t="s">
        <v>34</v>
      </c>
      <c r="J169" s="5" t="s">
        <v>35</v>
      </c>
      <c r="K169" s="10" t="s">
        <v>450</v>
      </c>
      <c r="L169" s="11">
        <v>30.267248153686523</v>
      </c>
      <c r="M169" s="3">
        <v>1.4382564131434865E-5</v>
      </c>
      <c r="N169" s="3">
        <f t="shared" ref="N169" si="456">AVERAGE(H169:H170)</f>
        <v>4.1953909291672379E-10</v>
      </c>
      <c r="O169" s="3">
        <f t="shared" ref="O169" si="457">_xlfn.STDEV.S(H169:H170)</f>
        <v>1.0832201656705425E-10</v>
      </c>
      <c r="P169" s="13">
        <f t="shared" ref="P169" si="458">(O169/N169)*100</f>
        <v>25.819290358373248</v>
      </c>
      <c r="Q169">
        <v>1386118000</v>
      </c>
      <c r="U169" s="3">
        <f t="shared" ref="U169" si="459">N169/AVERAGE(M169:M170)</f>
        <v>2.9203098301621551E-5</v>
      </c>
      <c r="Y169" s="3">
        <f t="shared" ref="Y169" si="460">N169/Q169</f>
        <v>3.0267198962622505E-19</v>
      </c>
    </row>
    <row r="170" spans="1:28" x14ac:dyDescent="0.25">
      <c r="A170" s="1" t="s">
        <v>229</v>
      </c>
      <c r="B170" s="1">
        <v>1.897149115857155</v>
      </c>
      <c r="C170" s="2" t="s">
        <v>208</v>
      </c>
      <c r="D170" s="4"/>
      <c r="E170" s="1">
        <v>0.18699999999999997</v>
      </c>
      <c r="F170" s="1">
        <v>1.8713260008353989</v>
      </c>
      <c r="G170" s="1">
        <v>32.102282456516377</v>
      </c>
      <c r="H170" s="3">
        <v>3.4294386045035821E-10</v>
      </c>
      <c r="I170" s="5" t="s">
        <v>34</v>
      </c>
      <c r="J170" s="5" t="s">
        <v>35</v>
      </c>
      <c r="K170" s="10" t="s">
        <v>450</v>
      </c>
      <c r="L170" s="11">
        <v>30.831394195556641</v>
      </c>
      <c r="M170" s="3">
        <v>1.4349941480370591E-5</v>
      </c>
    </row>
    <row r="171" spans="1:28" x14ac:dyDescent="0.25">
      <c r="A171" s="1" t="s">
        <v>230</v>
      </c>
      <c r="B171" s="1">
        <v>1.8608841001089509</v>
      </c>
      <c r="C171" s="2" t="s">
        <v>208</v>
      </c>
      <c r="D171" s="4"/>
      <c r="E171" s="1">
        <v>0.18699999999999997</v>
      </c>
      <c r="F171" s="1">
        <v>1.8713260008353989</v>
      </c>
      <c r="G171" s="1">
        <v>32.558916283639299</v>
      </c>
      <c r="H171" s="3">
        <v>2.5760268570009045E-10</v>
      </c>
      <c r="I171" s="5" t="s">
        <v>34</v>
      </c>
      <c r="J171" s="5" t="s">
        <v>35</v>
      </c>
      <c r="K171" s="7" t="s">
        <v>533</v>
      </c>
      <c r="L171" s="11">
        <v>31.244985580444336</v>
      </c>
      <c r="M171" s="3">
        <v>1.867985047023811E-5</v>
      </c>
      <c r="N171" s="3">
        <f t="shared" ref="N171" si="461">AVERAGE(H171:H172)</f>
        <v>2.7241885449048114E-10</v>
      </c>
      <c r="O171" s="3">
        <f t="shared" ref="O171" si="462">_xlfn.STDEV.S(H171:H172)</f>
        <v>2.0953226845779485E-11</v>
      </c>
      <c r="P171" s="13">
        <f t="shared" ref="P171" si="463">(O171/N171)*100</f>
        <v>7.6915479602061216</v>
      </c>
      <c r="Q171">
        <v>4737135000</v>
      </c>
      <c r="U171" s="3">
        <f t="shared" ref="U171" si="464">N171/AVERAGE(M171:M172)</f>
        <v>1.4668396222088377E-5</v>
      </c>
      <c r="Y171" s="3">
        <f t="shared" ref="Y171" si="465">N171/Q171</f>
        <v>5.7507091203962128E-20</v>
      </c>
    </row>
    <row r="172" spans="1:28" x14ac:dyDescent="0.25">
      <c r="A172" s="1" t="s">
        <v>231</v>
      </c>
      <c r="B172" s="1">
        <v>1.8685725158988744</v>
      </c>
      <c r="C172" s="2" t="s">
        <v>208</v>
      </c>
      <c r="D172" s="4"/>
      <c r="E172" s="1">
        <v>0.18699999999999997</v>
      </c>
      <c r="F172" s="1">
        <v>1.8713260008353989</v>
      </c>
      <c r="G172" s="1">
        <v>32.385162463722317</v>
      </c>
      <c r="H172" s="3">
        <v>2.8723502328087182E-10</v>
      </c>
      <c r="I172" s="5" t="s">
        <v>34</v>
      </c>
      <c r="J172" s="5" t="s">
        <v>35</v>
      </c>
      <c r="K172" s="7" t="s">
        <v>533</v>
      </c>
      <c r="L172" s="11">
        <v>30.996673583984375</v>
      </c>
      <c r="M172" s="3">
        <v>1.8463795006185513E-5</v>
      </c>
    </row>
    <row r="173" spans="1:28" x14ac:dyDescent="0.25">
      <c r="A173" s="1" t="s">
        <v>232</v>
      </c>
      <c r="B173" s="1">
        <v>1.8410397687425037</v>
      </c>
      <c r="C173" s="2" t="s">
        <v>208</v>
      </c>
      <c r="D173" s="4"/>
      <c r="E173" s="1">
        <v>0.18699999999999997</v>
      </c>
      <c r="F173" s="1">
        <v>1.8713260008353989</v>
      </c>
      <c r="G173" s="1">
        <v>34.77661153181694</v>
      </c>
      <c r="H173" s="3">
        <v>6.4180905541945645E-11</v>
      </c>
      <c r="I173" s="5" t="s">
        <v>45</v>
      </c>
      <c r="J173" s="5" t="s">
        <v>46</v>
      </c>
      <c r="K173" s="10" t="s">
        <v>451</v>
      </c>
      <c r="L173" s="11">
        <v>33.452217102050781</v>
      </c>
      <c r="M173" s="3">
        <v>1.3902361137231725E-5</v>
      </c>
      <c r="N173" s="3">
        <f t="shared" ref="N173" si="466">AVERAGE(H173:H174)</f>
        <v>3.2090452770972822E-11</v>
      </c>
      <c r="O173" s="3">
        <f t="shared" ref="O173" si="467">_xlfn.STDEV.S(H173:H174)</f>
        <v>4.5382753531403039E-11</v>
      </c>
      <c r="P173" s="13">
        <f t="shared" ref="P173" si="468">(O173/N173)*100</f>
        <v>141.42135623730951</v>
      </c>
      <c r="Q173">
        <v>2087862000</v>
      </c>
      <c r="R173" s="3">
        <f>AVERAGE(N173,N175,N177)</f>
        <v>8.3625832294386301E-11</v>
      </c>
      <c r="S173">
        <f>_xlfn.STDEV.S(N173,N175,N177)</f>
        <v>4.9565007966837751E-11</v>
      </c>
      <c r="T173" s="13">
        <f t="shared" ref="T173" si="469">(S173/R173)*100</f>
        <v>59.269972694986251</v>
      </c>
      <c r="U173" s="3">
        <f t="shared" ref="U173" si="470">N173/AVERAGE(M173:M174)</f>
        <v>2.3339684796638186E-6</v>
      </c>
      <c r="V173" s="3">
        <f>AVERAGE(U173,U175,U177)</f>
        <v>6.8857788727792218E-6</v>
      </c>
      <c r="W173">
        <f>_xlfn.STDEV.S(U173,U175,U177)</f>
        <v>4.1841290191678665E-6</v>
      </c>
      <c r="X173" s="13">
        <f t="shared" ref="X173" si="471">(W173/V173)*100</f>
        <v>60.764789234062036</v>
      </c>
      <c r="Y173" s="3">
        <f t="shared" ref="Y173" si="472">N173/Q173</f>
        <v>1.5370006624466953E-20</v>
      </c>
      <c r="Z173" s="3">
        <f>AVERAGE(Y173,Y175,Y177)</f>
        <v>2.9660407647551506E-20</v>
      </c>
      <c r="AA173">
        <f>_xlfn.STDEV.S(Y173,Y175,Y177)</f>
        <v>1.4602174369823041E-20</v>
      </c>
      <c r="AB173" s="13">
        <f t="shared" ref="AB173" si="473">(AA173/Z173)*100</f>
        <v>49.231199190980988</v>
      </c>
    </row>
    <row r="174" spans="1:28" x14ac:dyDescent="0.25">
      <c r="A174" s="1" t="s">
        <v>233</v>
      </c>
      <c r="B174" s="1">
        <v>1.8117284540220033</v>
      </c>
      <c r="C174" s="2" t="s">
        <v>208</v>
      </c>
      <c r="D174" s="4"/>
      <c r="E174" s="1">
        <v>0.18699999999999997</v>
      </c>
      <c r="F174" s="1">
        <v>1.8713260008353989</v>
      </c>
      <c r="G174" s="1">
        <v>35.973038764710459</v>
      </c>
      <c r="H174" s="3">
        <v>0</v>
      </c>
      <c r="I174" s="5" t="s">
        <v>90</v>
      </c>
      <c r="J174" s="5" t="s">
        <v>91</v>
      </c>
      <c r="K174" s="10" t="s">
        <v>451</v>
      </c>
      <c r="L174" s="11">
        <v>34.629749298095703</v>
      </c>
      <c r="M174" s="3">
        <v>1.3596255961140646E-5</v>
      </c>
    </row>
    <row r="175" spans="1:28" x14ac:dyDescent="0.25">
      <c r="A175" s="1" t="s">
        <v>234</v>
      </c>
      <c r="B175" s="1">
        <v>1.8986355211217876</v>
      </c>
      <c r="C175" s="2" t="s">
        <v>208</v>
      </c>
      <c r="D175" s="4"/>
      <c r="E175" s="1">
        <v>0.18699999999999997</v>
      </c>
      <c r="F175" s="1">
        <v>1.8713260008353989</v>
      </c>
      <c r="G175" s="1">
        <v>33.35898103234711</v>
      </c>
      <c r="H175" s="3">
        <v>1.5603183059018524E-10</v>
      </c>
      <c r="I175" s="5" t="s">
        <v>45</v>
      </c>
      <c r="J175" s="5" t="s">
        <v>46</v>
      </c>
      <c r="K175" s="10" t="s">
        <v>452</v>
      </c>
      <c r="L175" s="11">
        <v>32.129653930664063</v>
      </c>
      <c r="M175" s="3">
        <v>1.2110664319782453E-5</v>
      </c>
      <c r="N175" s="3">
        <f t="shared" ref="N175" si="474">AVERAGE(H175:H176)</f>
        <v>1.3095201244354807E-10</v>
      </c>
      <c r="O175" s="3">
        <f t="shared" ref="O175" si="475">_xlfn.STDEV.S(H175:H176)</f>
        <v>3.546821896482514E-11</v>
      </c>
      <c r="P175" s="13">
        <f t="shared" ref="P175" si="476">(O175/N175)*100</f>
        <v>27.084897973687184</v>
      </c>
      <c r="Q175">
        <v>2939072000</v>
      </c>
      <c r="U175" s="3">
        <f t="shared" ref="U175" si="477">N175/AVERAGE(M175:M176)</f>
        <v>1.0564432178545275E-5</v>
      </c>
      <c r="Y175" s="3">
        <f t="shared" ref="Y175" si="478">N175/Q175</f>
        <v>4.4555564628409264E-20</v>
      </c>
    </row>
    <row r="176" spans="1:28" x14ac:dyDescent="0.25">
      <c r="A176" s="1" t="s">
        <v>235</v>
      </c>
      <c r="B176" s="1">
        <v>1.8509497604276846</v>
      </c>
      <c r="C176" s="2" t="s">
        <v>208</v>
      </c>
      <c r="D176" s="4"/>
      <c r="E176" s="1">
        <v>0.18699999999999997</v>
      </c>
      <c r="F176" s="1">
        <v>1.8713260008353989</v>
      </c>
      <c r="G176" s="1">
        <v>33.977873660136751</v>
      </c>
      <c r="H176" s="3">
        <v>1.058721942969109E-10</v>
      </c>
      <c r="I176" s="5" t="s">
        <v>45</v>
      </c>
      <c r="J176" s="5" t="s">
        <v>46</v>
      </c>
      <c r="K176" s="10" t="s">
        <v>452</v>
      </c>
      <c r="L176" s="11">
        <v>32.732139587402344</v>
      </c>
      <c r="M176" s="3">
        <v>1.2680448014582534E-5</v>
      </c>
    </row>
    <row r="177" spans="1:28" x14ac:dyDescent="0.25">
      <c r="A177" s="1" t="s">
        <v>236</v>
      </c>
      <c r="B177" s="1">
        <v>1.8464445244941685</v>
      </c>
      <c r="C177" s="2" t="s">
        <v>208</v>
      </c>
      <c r="D177" s="4"/>
      <c r="E177" s="1">
        <v>0.18699999999999997</v>
      </c>
      <c r="F177" s="1">
        <v>1.8713260008353989</v>
      </c>
      <c r="G177" s="1">
        <v>34.507781033785349</v>
      </c>
      <c r="H177" s="3">
        <v>7.5957019159000457E-11</v>
      </c>
      <c r="I177" s="5" t="s">
        <v>45</v>
      </c>
      <c r="J177" s="5" t="s">
        <v>46</v>
      </c>
      <c r="K177" s="10" t="s">
        <v>453</v>
      </c>
      <c r="L177" s="11">
        <v>33.252128601074219</v>
      </c>
      <c r="M177" s="3">
        <v>1.1404570338182013E-5</v>
      </c>
      <c r="N177" s="3">
        <f t="shared" ref="N177" si="479">AVERAGE(H177:H178)</f>
        <v>8.7835031668637992E-11</v>
      </c>
      <c r="O177" s="3">
        <f t="shared" ref="O177" si="480">_xlfn.STDEV.S(H177:H178)</f>
        <v>1.6798046385166686E-11</v>
      </c>
      <c r="P177" s="13">
        <f t="shared" ref="P177" si="481">(O177/N177)*100</f>
        <v>19.124540705510469</v>
      </c>
      <c r="Q177">
        <v>3022993000</v>
      </c>
      <c r="U177" s="3">
        <f t="shared" ref="U177" si="482">N177/AVERAGE(M177:M178)</f>
        <v>7.7589359601285732E-6</v>
      </c>
      <c r="Y177" s="3">
        <f t="shared" ref="Y177" si="483">N177/Q177</f>
        <v>2.9055651689778308E-20</v>
      </c>
    </row>
    <row r="178" spans="1:28" x14ac:dyDescent="0.25">
      <c r="A178" s="1" t="s">
        <v>237</v>
      </c>
      <c r="B178" s="1">
        <v>1.8808579632470233</v>
      </c>
      <c r="C178" s="2" t="s">
        <v>208</v>
      </c>
      <c r="D178" s="4"/>
      <c r="E178" s="1">
        <v>0.18699999999999997</v>
      </c>
      <c r="F178" s="1">
        <v>1.8713260008353989</v>
      </c>
      <c r="G178" s="1">
        <v>34.073519412633189</v>
      </c>
      <c r="H178" s="3">
        <v>9.9713044178275526E-11</v>
      </c>
      <c r="I178" s="5" t="s">
        <v>45</v>
      </c>
      <c r="J178" s="5" t="s">
        <v>46</v>
      </c>
      <c r="K178" s="10" t="s">
        <v>453</v>
      </c>
      <c r="L178" s="11">
        <v>32.746387481689453</v>
      </c>
      <c r="M178" s="3">
        <v>1.1236428922542E-5</v>
      </c>
    </row>
    <row r="179" spans="1:28" x14ac:dyDescent="0.25">
      <c r="A179" s="1" t="s">
        <v>238</v>
      </c>
      <c r="B179" s="1">
        <v>1.8737125142225055</v>
      </c>
      <c r="C179" s="2" t="s">
        <v>208</v>
      </c>
      <c r="D179" s="4"/>
      <c r="E179" s="1">
        <v>0.18699999999999997</v>
      </c>
      <c r="F179" s="1">
        <v>1.8713260008353989</v>
      </c>
      <c r="G179" s="1">
        <v>34.442374979365653</v>
      </c>
      <c r="H179" s="3">
        <v>7.9134914031558383E-11</v>
      </c>
      <c r="I179" s="5" t="s">
        <v>45</v>
      </c>
      <c r="J179" s="5" t="s">
        <v>46</v>
      </c>
      <c r="K179" s="10" t="s">
        <v>454</v>
      </c>
      <c r="L179" s="11">
        <v>33.192424774169922</v>
      </c>
      <c r="M179" s="3">
        <v>1.4136504826225002E-5</v>
      </c>
      <c r="N179" s="3">
        <f t="shared" ref="N179" si="484">AVERAGE(H179:H180)</f>
        <v>8.6577750814918623E-11</v>
      </c>
      <c r="O179" s="3">
        <f t="shared" ref="O179" si="485">_xlfn.STDEV.S(H179:H180)</f>
        <v>1.0525760721557401E-11</v>
      </c>
      <c r="P179" s="13">
        <f t="shared" ref="P179" si="486">(O179/N179)*100</f>
        <v>12.157581621701887</v>
      </c>
      <c r="Q179">
        <v>1239914000</v>
      </c>
      <c r="R179" s="3">
        <f>AVERAGE(N179,N181,N183)</f>
        <v>7.5473989715906332E-11</v>
      </c>
      <c r="S179">
        <f>_xlfn.STDEV.S(N179,N181,N183)</f>
        <v>2.9028285526808327E-11</v>
      </c>
      <c r="T179" s="13">
        <f t="shared" ref="T179" si="487">(S179/R179)*100</f>
        <v>38.461310493952254</v>
      </c>
      <c r="U179" s="3">
        <f t="shared" ref="U179" si="488">N179/AVERAGE(M179:M180)</f>
        <v>6.1421883431618358E-6</v>
      </c>
      <c r="V179" s="3">
        <f>AVERAGE(U179,U181,U183)</f>
        <v>5.2252031799673618E-6</v>
      </c>
      <c r="W179">
        <f>_xlfn.STDEV.S(U179,U181,U183)</f>
        <v>2.3106546023513188E-6</v>
      </c>
      <c r="X179" s="13">
        <f t="shared" ref="X179" si="489">(W179/V179)*100</f>
        <v>44.221334994398283</v>
      </c>
      <c r="Y179" s="3">
        <f t="shared" ref="Y179" si="490">N179/Q179</f>
        <v>6.9825609530111459E-20</v>
      </c>
      <c r="Z179" s="3">
        <f>AVERAGE(Y179,Y181,Y183)</f>
        <v>4.3559491185274123E-20</v>
      </c>
      <c r="AA179">
        <f>_xlfn.STDEV.S(Y179,Y181,Y183)</f>
        <v>2.9994791023294622E-20</v>
      </c>
      <c r="AB179" s="13">
        <f t="shared" ref="AB179" si="491">(AA179/Z179)*100</f>
        <v>68.859369581972459</v>
      </c>
    </row>
    <row r="180" spans="1:28" x14ac:dyDescent="0.25">
      <c r="A180" s="1" t="s">
        <v>239</v>
      </c>
      <c r="B180" s="1">
        <v>1.8834553526840727</v>
      </c>
      <c r="C180" s="2" t="s">
        <v>208</v>
      </c>
      <c r="D180" s="4"/>
      <c r="E180" s="1">
        <v>0.18699999999999997</v>
      </c>
      <c r="F180" s="1">
        <v>1.8713260008353989</v>
      </c>
      <c r="G180" s="1">
        <v>34.167324540540811</v>
      </c>
      <c r="H180" s="3">
        <v>9.4020587598278875E-11</v>
      </c>
      <c r="I180" s="5" t="s">
        <v>45</v>
      </c>
      <c r="J180" s="5" t="s">
        <v>46</v>
      </c>
      <c r="K180" s="10" t="s">
        <v>454</v>
      </c>
      <c r="L180" s="11">
        <v>32.909591674804688</v>
      </c>
      <c r="M180" s="3">
        <v>1.4054669386564014E-5</v>
      </c>
    </row>
    <row r="181" spans="1:28" x14ac:dyDescent="0.25">
      <c r="A181" s="1" t="s">
        <v>240</v>
      </c>
      <c r="B181" s="1">
        <v>1.8653927015889802</v>
      </c>
      <c r="C181" s="2" t="s">
        <v>208</v>
      </c>
      <c r="D181" s="4"/>
      <c r="E181" s="1">
        <v>0.18699999999999997</v>
      </c>
      <c r="F181" s="1">
        <v>1.8713260008353989</v>
      </c>
      <c r="G181" s="1">
        <v>34.446415923168665</v>
      </c>
      <c r="H181" s="3">
        <v>7.8934778433168493E-11</v>
      </c>
      <c r="I181" s="5" t="s">
        <v>45</v>
      </c>
      <c r="J181" s="5" t="s">
        <v>46</v>
      </c>
      <c r="K181" s="10" t="s">
        <v>455</v>
      </c>
      <c r="L181" s="11">
        <v>33.219001770019531</v>
      </c>
      <c r="M181" s="3">
        <v>1.3999761842991707E-5</v>
      </c>
      <c r="N181" s="3">
        <f t="shared" ref="N181" si="492">AVERAGE(H181:H182)</f>
        <v>9.7311363039369341E-11</v>
      </c>
      <c r="O181" s="3">
        <f t="shared" ref="O181" si="493">_xlfn.STDEV.S(H181:H182)</f>
        <v>2.5988415180185872E-11</v>
      </c>
      <c r="P181" s="13">
        <f t="shared" ref="P181" si="494">(O181/N181)*100</f>
        <v>26.706454794669476</v>
      </c>
      <c r="Q181">
        <v>1947092000</v>
      </c>
      <c r="U181" s="3">
        <f t="shared" ref="U181" si="495">N181/AVERAGE(M181:M182)</f>
        <v>6.9366134416394334E-6</v>
      </c>
      <c r="Y181" s="3">
        <f t="shared" ref="Y181" si="496">N181/Q181</f>
        <v>4.9977794084393208E-20</v>
      </c>
    </row>
    <row r="182" spans="1:28" x14ac:dyDescent="0.25">
      <c r="A182" s="1" t="s">
        <v>241</v>
      </c>
      <c r="B182" s="1">
        <v>1.909116277722708</v>
      </c>
      <c r="C182" s="2" t="s">
        <v>208</v>
      </c>
      <c r="D182" s="4"/>
      <c r="E182" s="1">
        <v>0.18699999999999997</v>
      </c>
      <c r="F182" s="1">
        <v>1.8713260008353989</v>
      </c>
      <c r="G182" s="1">
        <v>33.836384482089834</v>
      </c>
      <c r="H182" s="3">
        <v>1.1568794764557018E-10</v>
      </c>
      <c r="I182" s="5" t="s">
        <v>45</v>
      </c>
      <c r="J182" s="5" t="s">
        <v>46</v>
      </c>
      <c r="K182" s="10" t="s">
        <v>455</v>
      </c>
      <c r="L182" s="11">
        <v>32.615108489990234</v>
      </c>
      <c r="M182" s="3">
        <v>1.4057549944118718E-5</v>
      </c>
    </row>
    <row r="183" spans="1:28" x14ac:dyDescent="0.25">
      <c r="A183" s="1" t="s">
        <v>242</v>
      </c>
      <c r="B183" s="1">
        <v>1.8324980273041245</v>
      </c>
      <c r="C183" s="2" t="s">
        <v>208</v>
      </c>
      <c r="D183" s="4"/>
      <c r="E183" s="1">
        <v>0.18699999999999997</v>
      </c>
      <c r="F183" s="1">
        <v>1.8713260008353989</v>
      </c>
      <c r="G183" s="1">
        <v>34.32704717299729</v>
      </c>
      <c r="H183" s="3">
        <v>8.5065710586862067E-11</v>
      </c>
      <c r="I183" s="5" t="s">
        <v>45</v>
      </c>
      <c r="J183" s="5" t="s">
        <v>46</v>
      </c>
      <c r="K183" s="10" t="s">
        <v>456</v>
      </c>
      <c r="L183" s="11">
        <v>33.093494415283203</v>
      </c>
      <c r="M183" s="3">
        <v>1.6221030543064371E-5</v>
      </c>
      <c r="N183" s="3">
        <f t="shared" ref="N183" si="497">AVERAGE(H183:H184)</f>
        <v>4.2532855293431034E-11</v>
      </c>
      <c r="O183" s="3">
        <f t="shared" ref="O183" si="498">_xlfn.STDEV.S(H183:H184)</f>
        <v>6.0150540802422459E-11</v>
      </c>
      <c r="P183" s="13">
        <f t="shared" ref="P183" si="499">(O183/N183)*100</f>
        <v>141.42135623730951</v>
      </c>
      <c r="Q183">
        <v>3911042000</v>
      </c>
      <c r="U183" s="3">
        <f t="shared" ref="U183" si="500">N183/AVERAGE(M183:M184)</f>
        <v>2.5968077551008144E-6</v>
      </c>
      <c r="Y183" s="3">
        <f t="shared" ref="Y183" si="501">N183/Q183</f>
        <v>1.0875069941317693E-20</v>
      </c>
    </row>
    <row r="184" spans="1:28" x14ac:dyDescent="0.25">
      <c r="A184" s="1" t="s">
        <v>243</v>
      </c>
      <c r="B184" s="1">
        <v>1.8060643263194269</v>
      </c>
      <c r="C184" s="2" t="s">
        <v>208</v>
      </c>
      <c r="D184" s="4"/>
      <c r="E184" s="1">
        <v>0.18699999999999997</v>
      </c>
      <c r="F184" s="1">
        <v>1.8713260008353989</v>
      </c>
      <c r="G184" s="1">
        <v>35.070351523301568</v>
      </c>
      <c r="H184" s="3">
        <v>0</v>
      </c>
      <c r="I184" s="5" t="s">
        <v>90</v>
      </c>
      <c r="J184" s="5" t="s">
        <v>91</v>
      </c>
      <c r="K184" s="10" t="s">
        <v>456</v>
      </c>
      <c r="L184" s="11">
        <v>33.720226287841797</v>
      </c>
      <c r="M184" s="3">
        <v>1.6536770037194455E-5</v>
      </c>
    </row>
    <row r="185" spans="1:28" ht="15.75" x14ac:dyDescent="0.25">
      <c r="A185" s="1" t="s">
        <v>244</v>
      </c>
      <c r="B185" s="1">
        <v>1.7363768235153647</v>
      </c>
      <c r="C185" s="2" t="s">
        <v>208</v>
      </c>
      <c r="D185" s="4"/>
      <c r="E185" s="1">
        <v>0.18699999999999997</v>
      </c>
      <c r="F185" s="1">
        <v>1.8713260008353989</v>
      </c>
      <c r="G185" s="1">
        <v>37.659812762058493</v>
      </c>
      <c r="H185" s="3">
        <v>0</v>
      </c>
      <c r="I185" s="5" t="s">
        <v>90</v>
      </c>
      <c r="J185" s="5" t="s">
        <v>91</v>
      </c>
      <c r="K185" s="12" t="s">
        <v>457</v>
      </c>
      <c r="L185" s="11">
        <v>36.274944305419922</v>
      </c>
      <c r="M185" s="3">
        <v>1.1144621516548968E-5</v>
      </c>
      <c r="N185" s="3">
        <f>AVERAGE(H185:H186)</f>
        <v>0</v>
      </c>
      <c r="O185" s="3">
        <f t="shared" ref="O185" si="502">_xlfn.STDEV.S(H185:H186)</f>
        <v>0</v>
      </c>
      <c r="P185" s="13">
        <v>0</v>
      </c>
      <c r="Q185" s="9">
        <v>2707470000</v>
      </c>
      <c r="R185" s="3">
        <f>AVERAGE(N185,N187,N189)</f>
        <v>7.4578668606969193E-11</v>
      </c>
      <c r="S185">
        <f>_xlfn.STDEV.S(N185,N187,N189)</f>
        <v>1.0892193927219752E-10</v>
      </c>
      <c r="T185" s="13">
        <f t="shared" ref="T185" si="503">(S185/R185)*100</f>
        <v>146.04972347551271</v>
      </c>
      <c r="U185" s="3">
        <f>N185/AVERAGE(M185:M186)</f>
        <v>0</v>
      </c>
      <c r="V185" s="3">
        <f>AVERAGE(U185,U187,U189)</f>
        <v>7.6399381884866775E-6</v>
      </c>
      <c r="W185">
        <f>_xlfn.STDEV.S(U185,U187,U189)</f>
        <v>8.4885894501763717E-6</v>
      </c>
      <c r="X185" s="13">
        <f t="shared" ref="X185" si="504">(W185/V185)*100</f>
        <v>111.10809067760003</v>
      </c>
      <c r="Y185" s="3">
        <f t="shared" ref="Y185" si="505">N185/Q185</f>
        <v>0</v>
      </c>
      <c r="Z185" s="3">
        <f>AVERAGE(Y185,Y187,Y189)</f>
        <v>9.7934230202073489E-21</v>
      </c>
      <c r="AA185">
        <f>_xlfn.STDEV.S(Y185,Y187,Y189)</f>
        <v>1.4773819852506789E-20</v>
      </c>
      <c r="AB185" s="13">
        <f t="shared" ref="AB185" si="506">(AA185/Z185)*100</f>
        <v>150.85450533509163</v>
      </c>
    </row>
    <row r="186" spans="1:28" x14ac:dyDescent="0.25">
      <c r="A186" s="1" t="s">
        <v>245</v>
      </c>
      <c r="B186" s="1">
        <v>1.4186855636561602</v>
      </c>
      <c r="C186" s="2" t="s">
        <v>208</v>
      </c>
      <c r="D186" s="4"/>
      <c r="E186" s="1">
        <v>0.18699999999999997</v>
      </c>
      <c r="F186" s="1">
        <v>1.8713260008353989</v>
      </c>
      <c r="G186" s="1">
        <v>43.65559126390275</v>
      </c>
      <c r="H186" s="3">
        <v>0</v>
      </c>
      <c r="I186" s="5" t="s">
        <v>90</v>
      </c>
      <c r="J186" s="5" t="s">
        <v>91</v>
      </c>
      <c r="K186" s="12" t="s">
        <v>457</v>
      </c>
      <c r="L186" s="10" t="s">
        <v>476</v>
      </c>
      <c r="M186" s="3">
        <v>1.0919572523720703E-5</v>
      </c>
    </row>
    <row r="187" spans="1:28" x14ac:dyDescent="0.25">
      <c r="A187" s="1" t="s">
        <v>246</v>
      </c>
      <c r="B187" s="1">
        <v>1.6481122901036414</v>
      </c>
      <c r="C187" s="2" t="s">
        <v>208</v>
      </c>
      <c r="D187" s="4"/>
      <c r="E187" s="1">
        <v>0.18699999999999997</v>
      </c>
      <c r="F187" s="1">
        <v>1.8713260008353989</v>
      </c>
      <c r="G187" s="1">
        <v>39.707996825221272</v>
      </c>
      <c r="H187" s="3">
        <v>0</v>
      </c>
      <c r="I187" s="5" t="s">
        <v>90</v>
      </c>
      <c r="J187" s="5" t="s">
        <v>91</v>
      </c>
      <c r="K187" s="12" t="s">
        <v>458</v>
      </c>
      <c r="L187" s="11">
        <v>38.004730224609375</v>
      </c>
      <c r="M187" s="3">
        <v>3.9357297245695671E-6</v>
      </c>
      <c r="N187" s="3">
        <f t="shared" ref="N187" si="507">AVERAGE(H187:H188)</f>
        <v>2.4161073330031318E-11</v>
      </c>
      <c r="O187" s="3">
        <f t="shared" ref="O187" si="508">_xlfn.STDEV.S(H187:H188)</f>
        <v>3.416891758482117E-11</v>
      </c>
      <c r="P187" s="13">
        <f t="shared" ref="P187" si="509">(O187/N187)*100</f>
        <v>141.42135623730951</v>
      </c>
      <c r="Q187">
        <v>9316580000</v>
      </c>
      <c r="U187" s="3">
        <f>N187/AVERAGE(M187:M188)</f>
        <v>6.1420450044528907E-6</v>
      </c>
      <c r="Y187" s="3">
        <f t="shared" ref="Y187" si="510">N187/Q187</f>
        <v>2.5933414761673618E-21</v>
      </c>
    </row>
    <row r="188" spans="1:28" x14ac:dyDescent="0.25">
      <c r="A188" s="1" t="s">
        <v>247</v>
      </c>
      <c r="B188" s="1">
        <v>1.8742746210908441</v>
      </c>
      <c r="C188" s="2" t="s">
        <v>208</v>
      </c>
      <c r="D188" s="4"/>
      <c r="E188" s="1">
        <v>0.18699999999999997</v>
      </c>
      <c r="F188" s="1">
        <v>1.8713260008353989</v>
      </c>
      <c r="G188" s="1">
        <v>35.229523049355123</v>
      </c>
      <c r="H188" s="3">
        <v>4.8322146660062637E-11</v>
      </c>
      <c r="I188" s="5" t="s">
        <v>45</v>
      </c>
      <c r="J188" s="5" t="s">
        <v>46</v>
      </c>
      <c r="K188" s="12" t="s">
        <v>458</v>
      </c>
      <c r="L188" s="11">
        <v>33.916400909423828</v>
      </c>
      <c r="M188" s="3">
        <v>3.9317063858838405E-6</v>
      </c>
    </row>
    <row r="189" spans="1:28" ht="15.75" x14ac:dyDescent="0.25">
      <c r="A189" s="1" t="s">
        <v>248</v>
      </c>
      <c r="B189" s="1">
        <v>1.9256341946189195</v>
      </c>
      <c r="C189" s="2" t="s">
        <v>208</v>
      </c>
      <c r="D189" s="4"/>
      <c r="E189" s="1">
        <v>0.18699999999999997</v>
      </c>
      <c r="F189" s="1">
        <v>1.8713260008353989</v>
      </c>
      <c r="G189" s="1">
        <v>32.8866028473618</v>
      </c>
      <c r="H189" s="3">
        <v>2.0978318167719588E-10</v>
      </c>
      <c r="I189" s="5" t="s">
        <v>249</v>
      </c>
      <c r="J189" s="5" t="s">
        <v>250</v>
      </c>
      <c r="K189" s="12" t="s">
        <v>459</v>
      </c>
      <c r="L189" s="11">
        <v>31.676229476928711</v>
      </c>
      <c r="M189" s="3">
        <v>1.1934961526476242E-5</v>
      </c>
      <c r="N189" s="3">
        <f t="shared" ref="N189" si="511">AVERAGE(H189:H190)</f>
        <v>1.9957493249087624E-10</v>
      </c>
      <c r="O189" s="3">
        <f t="shared" ref="O189" si="512">_xlfn.STDEV.S(H189:H190)</f>
        <v>1.4436644447377349E-11</v>
      </c>
      <c r="P189" s="13">
        <f t="shared" ref="P189" si="513">(O189/N189)*100</f>
        <v>7.2336962699648328</v>
      </c>
      <c r="Q189" s="9">
        <v>7450460000</v>
      </c>
      <c r="U189" s="3">
        <f>N189/AVERAGE(M189:M190)</f>
        <v>1.6777769561007142E-5</v>
      </c>
      <c r="Y189" s="3">
        <f t="shared" ref="Y189" si="514">N189/Q189</f>
        <v>2.6786927584454683E-20</v>
      </c>
    </row>
    <row r="190" spans="1:28" x14ac:dyDescent="0.25">
      <c r="A190" s="1" t="s">
        <v>251</v>
      </c>
      <c r="B190" s="1">
        <v>1.9038742118140359</v>
      </c>
      <c r="C190" s="2" t="s">
        <v>208</v>
      </c>
      <c r="D190" s="4"/>
      <c r="E190" s="1">
        <v>0.18699999999999997</v>
      </c>
      <c r="F190" s="1">
        <v>1.8713260008353989</v>
      </c>
      <c r="G190" s="1">
        <v>33.049995038063607</v>
      </c>
      <c r="H190" s="3">
        <v>1.893666833045566E-10</v>
      </c>
      <c r="I190" s="5" t="s">
        <v>34</v>
      </c>
      <c r="J190" s="5" t="s">
        <v>35</v>
      </c>
      <c r="K190" s="12" t="s">
        <v>459</v>
      </c>
      <c r="L190" s="11">
        <v>31.813825607299805</v>
      </c>
      <c r="M190" s="3">
        <v>1.1855439428213719E-5</v>
      </c>
    </row>
    <row r="191" spans="1:28" ht="15.75" x14ac:dyDescent="0.25">
      <c r="A191" s="1" t="s">
        <v>252</v>
      </c>
      <c r="B191" s="1">
        <v>1.9083119018368191</v>
      </c>
      <c r="C191" s="2" t="s">
        <v>208</v>
      </c>
      <c r="D191" s="4"/>
      <c r="E191" s="1">
        <v>0.18699999999999997</v>
      </c>
      <c r="F191" s="1">
        <v>1.8713260008353989</v>
      </c>
      <c r="G191" s="1">
        <v>35.150225468457585</v>
      </c>
      <c r="H191" s="3">
        <v>5.0784012536992141E-11</v>
      </c>
      <c r="I191" s="5" t="s">
        <v>45</v>
      </c>
      <c r="J191" s="5" t="s">
        <v>46</v>
      </c>
      <c r="K191" s="12" t="s">
        <v>460</v>
      </c>
      <c r="L191" s="11">
        <v>33.888778686523438</v>
      </c>
      <c r="M191" s="3">
        <v>9.1497272821692434E-6</v>
      </c>
      <c r="N191" s="3">
        <f t="shared" ref="N191" si="515">AVERAGE(H191:H192)</f>
        <v>2.5392006268496071E-11</v>
      </c>
      <c r="O191" s="3">
        <f t="shared" ref="O191" si="516">_xlfn.STDEV.S(H191:H192)</f>
        <v>3.5909719640769789E-11</v>
      </c>
      <c r="P191" s="13">
        <f t="shared" ref="P191" si="517">(O191/N191)*100</f>
        <v>141.42135623730951</v>
      </c>
      <c r="Q191" s="9">
        <v>8460266000</v>
      </c>
      <c r="R191" s="3">
        <f>AVERAGE(N191,N193,N195)</f>
        <v>4.2481979353118056E-11</v>
      </c>
      <c r="S191">
        <f>_xlfn.STDEV.S(N191,N193,N195)</f>
        <v>1.7917171574323516E-11</v>
      </c>
      <c r="T191" s="13">
        <f t="shared" ref="T191" si="518">(S191/R191)*100</f>
        <v>42.17593400108003</v>
      </c>
      <c r="U191" s="3">
        <f>N191/AVERAGE(M191:M192)</f>
        <v>2.7950268884367734E-6</v>
      </c>
      <c r="V191" s="3">
        <f>AVERAGE(U191,U193,U195)</f>
        <v>4.6356207653641106E-6</v>
      </c>
      <c r="W191">
        <f>_xlfn.STDEV.S(U191,U193,U195)</f>
        <v>2.0453862321175025E-6</v>
      </c>
      <c r="X191" s="13">
        <f t="shared" ref="X191" si="519">(W191/V191)*100</f>
        <v>44.123243372278857</v>
      </c>
      <c r="Y191" s="3">
        <f t="shared" ref="Y191" si="520">N191/Q191</f>
        <v>3.00132481277729E-21</v>
      </c>
      <c r="Z191" s="3">
        <f>AVERAGE(Y191,Y193,Y195)</f>
        <v>6.0301560411049331E-21</v>
      </c>
      <c r="AA191">
        <f>_xlfn.STDEV.S(Y191,Y193,Y195)</f>
        <v>2.7958655124043383E-21</v>
      </c>
      <c r="AB191" s="13">
        <f t="shared" ref="AB191" si="521">(AA191/Z191)*100</f>
        <v>46.364729094009299</v>
      </c>
    </row>
    <row r="192" spans="1:28" x14ac:dyDescent="0.25">
      <c r="A192" s="1" t="s">
        <v>253</v>
      </c>
      <c r="B192" s="1">
        <v>1.760597513953718</v>
      </c>
      <c r="C192" s="2" t="s">
        <v>208</v>
      </c>
      <c r="D192" s="4"/>
      <c r="E192" s="1">
        <v>0.18699999999999997</v>
      </c>
      <c r="F192" s="1">
        <v>1.8713260008353989</v>
      </c>
      <c r="G192" s="1">
        <v>37.837055605874021</v>
      </c>
      <c r="H192" s="3">
        <v>0</v>
      </c>
      <c r="I192" s="5" t="s">
        <v>90</v>
      </c>
      <c r="J192" s="5" t="s">
        <v>91</v>
      </c>
      <c r="K192" s="12" t="s">
        <v>460</v>
      </c>
      <c r="L192" s="11">
        <v>36.435428619384766</v>
      </c>
      <c r="M192" s="3">
        <v>9.0196909610287897E-6</v>
      </c>
    </row>
    <row r="193" spans="1:28" ht="15.75" x14ac:dyDescent="0.25">
      <c r="A193" s="1" t="s">
        <v>254</v>
      </c>
      <c r="B193" s="1">
        <v>1.8546299998892271</v>
      </c>
      <c r="C193" s="2" t="s">
        <v>208</v>
      </c>
      <c r="D193" s="4"/>
      <c r="E193" s="1">
        <v>0.18699999999999997</v>
      </c>
      <c r="F193" s="1">
        <v>1.8713260008353989</v>
      </c>
      <c r="G193" s="1">
        <v>34.952329872078423</v>
      </c>
      <c r="H193" s="3">
        <v>5.7488925348262793E-11</v>
      </c>
      <c r="I193" s="5" t="s">
        <v>45</v>
      </c>
      <c r="J193" s="5" t="s">
        <v>46</v>
      </c>
      <c r="K193" s="12" t="s">
        <v>461</v>
      </c>
      <c r="L193" s="11">
        <v>33.655338287353516</v>
      </c>
      <c r="M193" s="3">
        <v>9.6858186301691962E-6</v>
      </c>
      <c r="N193" s="3">
        <f t="shared" ref="N193" si="522">AVERAGE(H193:H194)</f>
        <v>4.0928715938188001E-11</v>
      </c>
      <c r="O193" s="3">
        <f t="shared" ref="O193" si="523">_xlfn.STDEV.S(H193:H194)</f>
        <v>2.3419672743466319E-11</v>
      </c>
      <c r="P193" s="13">
        <f t="shared" ref="P193" si="524">(O193/N193)*100</f>
        <v>57.220638875735894</v>
      </c>
      <c r="Q193" s="9">
        <v>6223156000</v>
      </c>
      <c r="U193" s="3">
        <f>N193/AVERAGE(M193:M194)</f>
        <v>4.2742135750605234E-6</v>
      </c>
      <c r="Y193" s="3">
        <f t="shared" ref="Y193" si="525">N193/Q193</f>
        <v>6.5768423510816698E-21</v>
      </c>
    </row>
    <row r="194" spans="1:28" x14ac:dyDescent="0.25">
      <c r="A194" s="1" t="s">
        <v>255</v>
      </c>
      <c r="B194" s="1">
        <v>1.8575733557794734</v>
      </c>
      <c r="C194" s="2" t="s">
        <v>208</v>
      </c>
      <c r="D194" s="4"/>
      <c r="E194" s="1">
        <v>0.18699999999999997</v>
      </c>
      <c r="F194" s="1">
        <v>1.8713260008353989</v>
      </c>
      <c r="G194" s="1">
        <v>36.322001111188023</v>
      </c>
      <c r="H194" s="3">
        <v>2.4368506528113216E-11</v>
      </c>
      <c r="I194" s="5" t="s">
        <v>45</v>
      </c>
      <c r="J194" s="5" t="s">
        <v>46</v>
      </c>
      <c r="K194" s="12" t="s">
        <v>461</v>
      </c>
      <c r="L194" s="11">
        <v>34.980335235595703</v>
      </c>
      <c r="M194" s="3">
        <v>9.4656417353126339E-6</v>
      </c>
    </row>
    <row r="195" spans="1:28" ht="15.75" x14ac:dyDescent="0.25">
      <c r="A195" s="1" t="s">
        <v>256</v>
      </c>
      <c r="B195" s="1">
        <v>1.8538605684457565</v>
      </c>
      <c r="C195" s="2" t="s">
        <v>208</v>
      </c>
      <c r="D195" s="4"/>
      <c r="E195" s="1">
        <v>0.18699999999999997</v>
      </c>
      <c r="F195" s="1">
        <v>1.8713260008353989</v>
      </c>
      <c r="G195" s="1">
        <v>36.005185521175655</v>
      </c>
      <c r="H195" s="3">
        <v>2.9720088790665914E-11</v>
      </c>
      <c r="I195" s="5" t="s">
        <v>45</v>
      </c>
      <c r="J195" s="5" t="s">
        <v>46</v>
      </c>
      <c r="K195" s="12" t="s">
        <v>462</v>
      </c>
      <c r="L195" s="11">
        <v>34.683525085449219</v>
      </c>
      <c r="M195" s="3">
        <v>8.6493150594088577E-6</v>
      </c>
      <c r="N195" s="3">
        <f t="shared" ref="N195" si="526">AVERAGE(H195:H196)</f>
        <v>6.112521585267009E-11</v>
      </c>
      <c r="O195" s="3">
        <f t="shared" ref="O195" si="527">_xlfn.STDEV.S(H195:H196)</f>
        <v>4.4413556619136626E-11</v>
      </c>
      <c r="P195" s="13">
        <f t="shared" ref="P195" si="528">(O195/N195)*100</f>
        <v>72.659958741391577</v>
      </c>
      <c r="Q195" s="9">
        <v>7180810000</v>
      </c>
      <c r="U195" s="3">
        <f>N195/AVERAGE(M195:M196)</f>
        <v>6.8376218325950347E-6</v>
      </c>
      <c r="Y195" s="3">
        <f t="shared" ref="Y195" si="529">N195/Q195</f>
        <v>8.5123009594558395E-21</v>
      </c>
    </row>
    <row r="196" spans="1:28" x14ac:dyDescent="0.25">
      <c r="A196" s="1" t="s">
        <v>257</v>
      </c>
      <c r="B196" s="1">
        <v>1.9151161016101257</v>
      </c>
      <c r="C196" s="2" t="s">
        <v>208</v>
      </c>
      <c r="D196" s="4"/>
      <c r="E196" s="1">
        <v>0.18699999999999997</v>
      </c>
      <c r="F196" s="1">
        <v>1.8713260008353989</v>
      </c>
      <c r="G196" s="1">
        <v>34.192820786667582</v>
      </c>
      <c r="H196" s="3">
        <v>9.2530342914674278E-11</v>
      </c>
      <c r="I196" s="5" t="s">
        <v>45</v>
      </c>
      <c r="J196" s="5" t="s">
        <v>46</v>
      </c>
      <c r="K196" s="12" t="s">
        <v>462</v>
      </c>
      <c r="L196" s="11">
        <v>32.901077270507813</v>
      </c>
      <c r="M196" s="3">
        <v>9.2297713683562379E-6</v>
      </c>
    </row>
    <row r="197" spans="1:28" ht="15.75" x14ac:dyDescent="0.25">
      <c r="A197" s="1" t="s">
        <v>258</v>
      </c>
      <c r="B197" s="1">
        <v>1.8422639207864726</v>
      </c>
      <c r="C197" s="2" t="s">
        <v>208</v>
      </c>
      <c r="D197" s="4"/>
      <c r="E197" s="1">
        <v>0.18699999999999997</v>
      </c>
      <c r="F197" s="1">
        <v>1.8713260008353989</v>
      </c>
      <c r="G197" s="1">
        <v>34.69698913633615</v>
      </c>
      <c r="H197" s="3">
        <v>6.7464457377342916E-11</v>
      </c>
      <c r="I197" s="5" t="s">
        <v>45</v>
      </c>
      <c r="J197" s="5" t="s">
        <v>46</v>
      </c>
      <c r="K197" s="12" t="s">
        <v>463</v>
      </c>
      <c r="L197" s="11">
        <v>33.448348999023438</v>
      </c>
      <c r="M197" s="3">
        <v>6.795886477998748E-6</v>
      </c>
      <c r="N197" s="3">
        <f t="shared" ref="N197" si="530">AVERAGE(H197:H198)</f>
        <v>7.6710555686019142E-11</v>
      </c>
      <c r="O197" s="3">
        <f t="shared" ref="O197" si="531">_xlfn.STDEV.S(H197:H198)</f>
        <v>1.3075957627164864E-11</v>
      </c>
      <c r="P197" s="13">
        <f t="shared" ref="P197" si="532">(O197/N197)*100</f>
        <v>17.045838750908722</v>
      </c>
      <c r="Q197" s="9">
        <v>6699770000</v>
      </c>
      <c r="R197" s="3">
        <f>AVERAGE(N199,N201,N197,)</f>
        <v>1.9177638921504786E-11</v>
      </c>
      <c r="S197">
        <f>_xlfn.STDEV.S(N197,N199,N201)</f>
        <v>4.4288859975008926E-11</v>
      </c>
      <c r="T197" s="13">
        <f t="shared" ref="T197" si="533">(S197/R197)*100</f>
        <v>230.9401076758503</v>
      </c>
      <c r="U197" s="3">
        <f>N197/AVERAGE(M197:M198)</f>
        <v>1.106743713934352E-5</v>
      </c>
      <c r="V197" s="3">
        <f>AVERAGE(U199,U201,U197,)</f>
        <v>2.7668592848358799E-6</v>
      </c>
      <c r="W197">
        <f>_xlfn.STDEV.S(U197,U199,U201)</f>
        <v>6.3897878116392424E-6</v>
      </c>
      <c r="X197" s="13">
        <f>(W197/V197)*100</f>
        <v>230.9401076758503</v>
      </c>
      <c r="Y197" s="3">
        <f t="shared" ref="Y197" si="534">N197/Q197</f>
        <v>1.1449729719978318E-20</v>
      </c>
      <c r="Z197" s="3">
        <f>AVERAGE(Y199,Y201,Y197,)</f>
        <v>2.8624324299945796E-21</v>
      </c>
      <c r="AA197">
        <f>_xlfn.STDEV.S(Y197,Y199,Y201)</f>
        <v>6.6105045359779396E-21</v>
      </c>
      <c r="AB197" s="13">
        <f t="shared" ref="AB197" si="535">(AA197/Z197)*100</f>
        <v>230.9401076758503</v>
      </c>
    </row>
    <row r="198" spans="1:28" x14ac:dyDescent="0.25">
      <c r="A198" s="1" t="s">
        <v>259</v>
      </c>
      <c r="B198" s="1">
        <v>1.840244969238517</v>
      </c>
      <c r="C198" s="2" t="s">
        <v>208</v>
      </c>
      <c r="D198" s="4"/>
      <c r="E198" s="1">
        <v>0.18699999999999997</v>
      </c>
      <c r="F198" s="1">
        <v>1.8713260008353989</v>
      </c>
      <c r="G198" s="1">
        <v>34.310420399371843</v>
      </c>
      <c r="H198" s="3">
        <v>8.5956653994695382E-11</v>
      </c>
      <c r="I198" s="5" t="s">
        <v>45</v>
      </c>
      <c r="J198" s="5" t="s">
        <v>46</v>
      </c>
      <c r="K198" s="12" t="s">
        <v>463</v>
      </c>
      <c r="L198" s="11">
        <v>33.078987121582031</v>
      </c>
      <c r="M198" s="3">
        <v>7.0665018455493617E-6</v>
      </c>
    </row>
    <row r="199" spans="1:28" ht="15.75" x14ac:dyDescent="0.25">
      <c r="A199" s="1" t="s">
        <v>260</v>
      </c>
      <c r="B199" s="1">
        <v>1.7174313396241747</v>
      </c>
      <c r="C199" s="2" t="s">
        <v>208</v>
      </c>
      <c r="D199" s="4"/>
      <c r="E199" s="1">
        <v>0.18699999999999997</v>
      </c>
      <c r="F199" s="1">
        <v>1.8713260008353989</v>
      </c>
      <c r="G199" s="1">
        <v>39.373160549130915</v>
      </c>
      <c r="H199" s="3">
        <v>0</v>
      </c>
      <c r="I199" s="5" t="s">
        <v>90</v>
      </c>
      <c r="J199" s="5" t="s">
        <v>91</v>
      </c>
      <c r="K199" s="12" t="s">
        <v>464</v>
      </c>
      <c r="L199" s="11">
        <v>37.824562072753906</v>
      </c>
      <c r="M199" s="3">
        <v>9.7267476306580774E-6</v>
      </c>
      <c r="N199" s="3">
        <f t="shared" ref="N199" si="536">AVERAGE(H199:H200)</f>
        <v>0</v>
      </c>
      <c r="O199" s="3">
        <f t="shared" ref="O199" si="537">_xlfn.STDEV.S(H199:H200)</f>
        <v>0</v>
      </c>
      <c r="P199" s="13">
        <v>0</v>
      </c>
      <c r="Q199" s="9">
        <v>650165000</v>
      </c>
      <c r="U199" s="3">
        <f>N199/AVERAGE(M199:M200)</f>
        <v>0</v>
      </c>
      <c r="Y199" s="3">
        <f t="shared" ref="Y199" si="538">N199/Q199</f>
        <v>0</v>
      </c>
    </row>
    <row r="200" spans="1:28" x14ac:dyDescent="0.25">
      <c r="A200" s="1" t="s">
        <v>261</v>
      </c>
      <c r="B200" s="1">
        <v>1.0258417734853631</v>
      </c>
      <c r="C200" s="2" t="s">
        <v>208</v>
      </c>
      <c r="D200" s="4"/>
      <c r="E200" s="1">
        <v>0.18699999999999997</v>
      </c>
      <c r="F200" s="1">
        <v>1.8713260008353989</v>
      </c>
      <c r="G200" s="1">
        <v>78.27046477151589</v>
      </c>
      <c r="H200" s="3">
        <v>0</v>
      </c>
      <c r="I200" s="5" t="s">
        <v>90</v>
      </c>
      <c r="J200" s="5" t="s">
        <v>95</v>
      </c>
      <c r="K200" s="12" t="s">
        <v>464</v>
      </c>
      <c r="L200" s="10" t="s">
        <v>476</v>
      </c>
      <c r="M200" s="3">
        <v>1.0336845189276999E-5</v>
      </c>
    </row>
    <row r="201" spans="1:28" ht="15.75" x14ac:dyDescent="0.25">
      <c r="A201" s="1" t="s">
        <v>262</v>
      </c>
      <c r="B201" s="1">
        <v>1.7513880079614219</v>
      </c>
      <c r="C201" s="2" t="s">
        <v>208</v>
      </c>
      <c r="D201" s="4"/>
      <c r="E201" s="1">
        <v>0.18699999999999997</v>
      </c>
      <c r="F201" s="1">
        <v>1.8713260008353989</v>
      </c>
      <c r="G201" s="1">
        <v>39.982117504129924</v>
      </c>
      <c r="H201" s="3">
        <v>0</v>
      </c>
      <c r="I201" s="5" t="s">
        <v>90</v>
      </c>
      <c r="J201" s="5" t="s">
        <v>91</v>
      </c>
      <c r="K201" s="12" t="s">
        <v>465</v>
      </c>
      <c r="L201" s="11">
        <v>38.352462768554688</v>
      </c>
      <c r="M201" s="3">
        <v>9.5115269395600378E-6</v>
      </c>
      <c r="N201" s="3">
        <f t="shared" ref="N201" si="539">AVERAGE(H201:H202)</f>
        <v>0</v>
      </c>
      <c r="O201" s="3">
        <f t="shared" ref="O201" si="540">_xlfn.STDEV.S(H201:H202)</f>
        <v>0</v>
      </c>
      <c r="P201" s="13">
        <v>0</v>
      </c>
      <c r="Q201" s="9">
        <v>9555000000</v>
      </c>
      <c r="U201" s="3">
        <f>N201/AVERAGE(M201:M202)</f>
        <v>0</v>
      </c>
      <c r="Y201" s="3">
        <f t="shared" ref="Y201" si="541">N201/Q201</f>
        <v>0</v>
      </c>
    </row>
    <row r="202" spans="1:28" x14ac:dyDescent="0.25">
      <c r="A202" s="1" t="s">
        <v>263</v>
      </c>
      <c r="B202" s="1">
        <v>1.0552676225138509</v>
      </c>
      <c r="C202" s="2" t="s">
        <v>208</v>
      </c>
      <c r="D202" s="4"/>
      <c r="E202" s="1">
        <v>0.18699999999999997</v>
      </c>
      <c r="F202" s="1">
        <v>1.8713260008353989</v>
      </c>
      <c r="G202" s="1">
        <v>59.376081024832281</v>
      </c>
      <c r="H202" s="3">
        <v>0</v>
      </c>
      <c r="I202" s="5" t="s">
        <v>90</v>
      </c>
      <c r="J202" s="5" t="s">
        <v>95</v>
      </c>
      <c r="K202" s="12" t="s">
        <v>465</v>
      </c>
      <c r="L202" s="10" t="s">
        <v>476</v>
      </c>
      <c r="M202" s="3">
        <v>9.8418834890434099E-6</v>
      </c>
    </row>
    <row r="203" spans="1:28" x14ac:dyDescent="0.25">
      <c r="A203" s="1" t="s">
        <v>264</v>
      </c>
      <c r="B203" s="1">
        <v>1.880573646576196</v>
      </c>
      <c r="C203" s="2" t="s">
        <v>208</v>
      </c>
      <c r="D203" s="4"/>
      <c r="E203" s="1">
        <v>0.18699999999999997</v>
      </c>
      <c r="F203" s="1">
        <v>1.8713260008353989</v>
      </c>
      <c r="G203" s="1">
        <v>34.352930343437869</v>
      </c>
      <c r="H203" s="3">
        <v>0</v>
      </c>
      <c r="I203" s="5" t="s">
        <v>45</v>
      </c>
      <c r="J203" s="5" t="s">
        <v>46</v>
      </c>
      <c r="K203" s="12" t="s">
        <v>466</v>
      </c>
      <c r="L203" s="11">
        <v>32.998378753662109</v>
      </c>
      <c r="M203" s="3">
        <v>8.8579899858747717E-6</v>
      </c>
      <c r="N203" s="3">
        <f t="shared" ref="N203" si="542">AVERAGE(H203:H204)</f>
        <v>5.8488722189516237E-11</v>
      </c>
      <c r="O203" s="3">
        <f t="shared" ref="O203" si="543">_xlfn.STDEV.S(H203:H204)</f>
        <v>8.271554416628605E-11</v>
      </c>
      <c r="P203" s="13">
        <f t="shared" ref="P203" si="544">(O203/N203)*100</f>
        <v>141.42135623730951</v>
      </c>
      <c r="Q203">
        <v>2869280000</v>
      </c>
      <c r="R203" s="3">
        <f>AVERAGE(N203,N205,N207)</f>
        <v>3.5490101344643379E-11</v>
      </c>
      <c r="S203">
        <f>_xlfn.STDEV.S(N203,N205,N207)</f>
        <v>2.0744222543704264E-11</v>
      </c>
      <c r="T203" s="13">
        <f t="shared" ref="T203" si="545">(S203/R203)*100</f>
        <v>58.45072783043841</v>
      </c>
      <c r="U203" s="3">
        <f>N203/AVERAGE(M203:M204)</f>
        <v>6.417070307382686E-6</v>
      </c>
      <c r="V203" s="3">
        <f>AVERAGE(U203,U205,U207)</f>
        <v>3.9160988121077858E-6</v>
      </c>
      <c r="W203">
        <f>_xlfn.STDEV.S(U203,U205,U207)</f>
        <v>2.2323603304627581E-6</v>
      </c>
      <c r="X203" s="13">
        <f t="shared" ref="X203" si="546">(W203/V203)*100</f>
        <v>57.004698746639157</v>
      </c>
      <c r="Y203" s="3">
        <f t="shared" ref="Y203" si="547">N203/Q203</f>
        <v>2.0384459582026235E-20</v>
      </c>
      <c r="Z203" s="3">
        <f>AVERAGE(Y203,Y205,Y207)</f>
        <v>8.4128803350042734E-21</v>
      </c>
      <c r="AA203">
        <f>_xlfn.STDEV.S(Y203,Y205,Y207)</f>
        <v>1.0378211600366951E-20</v>
      </c>
      <c r="AB203" s="13">
        <f t="shared" ref="AB203" si="548">(AA203/Z203)*100</f>
        <v>123.3609796776181</v>
      </c>
    </row>
    <row r="204" spans="1:28" x14ac:dyDescent="0.25">
      <c r="A204" s="1" t="s">
        <v>265</v>
      </c>
      <c r="B204" s="1">
        <v>1.8524482015468788</v>
      </c>
      <c r="C204" s="2" t="s">
        <v>208</v>
      </c>
      <c r="D204" s="4"/>
      <c r="E204" s="1">
        <v>0.18699999999999997</v>
      </c>
      <c r="F204" s="1">
        <v>1.8713260008353989</v>
      </c>
      <c r="G204" s="1">
        <v>33.818695626049553</v>
      </c>
      <c r="H204" s="3">
        <v>1.1697744437903247E-10</v>
      </c>
      <c r="I204" s="5" t="s">
        <v>45</v>
      </c>
      <c r="J204" s="5" t="s">
        <v>46</v>
      </c>
      <c r="K204" s="12" t="s">
        <v>466</v>
      </c>
      <c r="L204" s="11">
        <v>32.566947937011719</v>
      </c>
      <c r="M204" s="3">
        <v>9.3711143835214506E-6</v>
      </c>
    </row>
    <row r="205" spans="1:28" x14ac:dyDescent="0.25">
      <c r="A205" s="1" t="s">
        <v>266</v>
      </c>
      <c r="B205" s="1">
        <v>1.8606184389161815</v>
      </c>
      <c r="C205" s="2" t="s">
        <v>208</v>
      </c>
      <c r="D205" s="4"/>
      <c r="E205" s="1">
        <v>0.18699999999999997</v>
      </c>
      <c r="F205" s="1">
        <v>1.8713260008353989</v>
      </c>
      <c r="G205" s="1">
        <v>36.358319527797327</v>
      </c>
      <c r="H205" s="3">
        <v>2.3820171075061406E-11</v>
      </c>
      <c r="I205" s="5" t="s">
        <v>45</v>
      </c>
      <c r="J205" s="5" t="s">
        <v>46</v>
      </c>
      <c r="K205" s="12" t="s">
        <v>467</v>
      </c>
      <c r="L205" s="11">
        <v>35.102848052978516</v>
      </c>
      <c r="M205" s="3">
        <v>8.5465278897654756E-6</v>
      </c>
      <c r="N205" s="3">
        <f t="shared" ref="N205" si="549">AVERAGE(H205:H206)</f>
        <v>1.8192485275894151E-11</v>
      </c>
      <c r="O205" s="3">
        <f t="shared" ref="O205" si="550">_xlfn.STDEV.S(H205:H206)</f>
        <v>7.9587495819568009E-12</v>
      </c>
      <c r="P205" s="13">
        <f t="shared" ref="P205" si="551">(O205/N205)*100</f>
        <v>43.7474564978898</v>
      </c>
      <c r="Q205">
        <v>6285720000</v>
      </c>
      <c r="U205" s="3">
        <f>N205/AVERAGE(M205:M206)</f>
        <v>2.1249756352346063E-6</v>
      </c>
      <c r="Y205" s="3">
        <f t="shared" ref="Y205" si="552">N205/Q205</f>
        <v>2.8942563900228058E-21</v>
      </c>
    </row>
    <row r="206" spans="1:28" x14ac:dyDescent="0.25">
      <c r="A206" s="1" t="s">
        <v>267</v>
      </c>
      <c r="B206" s="1">
        <v>1.8307988144912914</v>
      </c>
      <c r="C206" s="2" t="s">
        <v>208</v>
      </c>
      <c r="D206" s="4"/>
      <c r="E206" s="1">
        <v>0.18699999999999997</v>
      </c>
      <c r="F206" s="1">
        <v>1.8713260008353989</v>
      </c>
      <c r="G206" s="1">
        <v>37.379042929251106</v>
      </c>
      <c r="H206" s="3">
        <v>1.2564799476726898E-11</v>
      </c>
      <c r="I206" s="5" t="s">
        <v>45</v>
      </c>
      <c r="J206" s="5" t="s">
        <v>46</v>
      </c>
      <c r="K206" s="12" t="s">
        <v>467</v>
      </c>
      <c r="L206" s="11">
        <v>36.003974914550781</v>
      </c>
      <c r="M206" s="3">
        <v>8.5760075165151937E-6</v>
      </c>
    </row>
    <row r="207" spans="1:28" x14ac:dyDescent="0.25">
      <c r="A207" s="1" t="s">
        <v>268</v>
      </c>
      <c r="B207" s="1">
        <v>1.847403521275343</v>
      </c>
      <c r="C207" s="2" t="s">
        <v>208</v>
      </c>
      <c r="D207" s="4"/>
      <c r="E207" s="1">
        <v>0.18699999999999997</v>
      </c>
      <c r="F207" s="1">
        <v>1.8713260008353989</v>
      </c>
      <c r="G207" s="1">
        <v>34.895364342669069</v>
      </c>
      <c r="H207" s="3">
        <v>5.957819313703949E-11</v>
      </c>
      <c r="I207" s="5" t="s">
        <v>45</v>
      </c>
      <c r="J207" s="5" t="s">
        <v>46</v>
      </c>
      <c r="K207" s="12" t="s">
        <v>468</v>
      </c>
      <c r="L207" s="11">
        <v>33.568714141845703</v>
      </c>
      <c r="M207" s="3">
        <v>9.3352169081700494E-6</v>
      </c>
      <c r="N207" s="3">
        <f t="shared" ref="N207" si="553">AVERAGE(H207:H208)</f>
        <v>2.9789096568519745E-11</v>
      </c>
      <c r="O207" s="3">
        <f t="shared" ref="O207" si="554">_xlfn.STDEV.S(H207:H208)</f>
        <v>4.2128144378042454E-11</v>
      </c>
      <c r="P207" s="13">
        <f t="shared" ref="P207" si="555">(O207/N207)*100</f>
        <v>141.42135623730951</v>
      </c>
      <c r="Q207">
        <v>15199100000</v>
      </c>
      <c r="U207" s="3">
        <f>N207/AVERAGE(M207:M208)</f>
        <v>3.2062504937060655E-6</v>
      </c>
      <c r="Y207" s="3">
        <f t="shared" ref="Y207" si="556">N207/Q207</f>
        <v>1.959925032963777E-21</v>
      </c>
    </row>
    <row r="208" spans="1:28" x14ac:dyDescent="0.25">
      <c r="A208" s="1" t="s">
        <v>269</v>
      </c>
      <c r="B208" s="1">
        <v>1.802701231174892</v>
      </c>
      <c r="C208" s="2" t="s">
        <v>208</v>
      </c>
      <c r="D208" s="4"/>
      <c r="E208" s="1">
        <v>0.18699999999999997</v>
      </c>
      <c r="F208" s="1">
        <v>1.8713260008353989</v>
      </c>
      <c r="G208" s="1">
        <v>34.727443581438976</v>
      </c>
      <c r="H208" s="3">
        <v>0</v>
      </c>
      <c r="I208" s="5" t="s">
        <v>90</v>
      </c>
      <c r="J208" s="5" t="s">
        <v>91</v>
      </c>
      <c r="K208" s="12" t="s">
        <v>468</v>
      </c>
      <c r="L208" s="11">
        <v>33.422027587890625</v>
      </c>
      <c r="M208" s="3">
        <v>9.246672826893598E-6</v>
      </c>
    </row>
    <row r="209" spans="1:28" x14ac:dyDescent="0.25">
      <c r="A209" s="1" t="s">
        <v>270</v>
      </c>
      <c r="B209" s="1">
        <v>1.6742344707283408</v>
      </c>
      <c r="C209" s="2" t="s">
        <v>208</v>
      </c>
      <c r="D209" s="4"/>
      <c r="E209" s="1">
        <v>0.18699999999999997</v>
      </c>
      <c r="F209" s="1">
        <v>1.8713260008353989</v>
      </c>
      <c r="G209" s="1">
        <v>38.967055666475687</v>
      </c>
      <c r="H209" s="3">
        <v>0</v>
      </c>
      <c r="I209" s="5" t="s">
        <v>90</v>
      </c>
      <c r="J209" s="5" t="s">
        <v>91</v>
      </c>
      <c r="K209" s="12" t="s">
        <v>469</v>
      </c>
      <c r="L209" s="11">
        <v>37.320243835449219</v>
      </c>
      <c r="M209" s="3">
        <v>1.1512529593589503E-5</v>
      </c>
      <c r="N209" s="3">
        <f t="shared" ref="N209" si="557">AVERAGE(H209:H210)</f>
        <v>1.0600917558016239E-11</v>
      </c>
      <c r="O209" s="3">
        <f t="shared" ref="O209" si="558">_xlfn.STDEV.S(H209:H210)</f>
        <v>1.4991961384145635E-11</v>
      </c>
      <c r="P209" s="13">
        <f t="shared" ref="P209" si="559">(O209/N209)*100</f>
        <v>141.42135623730948</v>
      </c>
      <c r="Q209">
        <v>4272230000</v>
      </c>
      <c r="R209" s="3">
        <f>AVERAGE(N209,N211,N213)</f>
        <v>2.563286161016541E-11</v>
      </c>
      <c r="S209">
        <f>_xlfn.STDEV.S(N209,N211,N213)</f>
        <v>1.3145698512633166E-11</v>
      </c>
      <c r="T209" s="13">
        <f t="shared" ref="T209" si="560">(S209/R209)*100</f>
        <v>51.284553057548131</v>
      </c>
      <c r="U209" s="3">
        <f>N209/AVERAGE(M209:M210)</f>
        <v>9.2318716681946566E-7</v>
      </c>
      <c r="V209" s="3">
        <f>AVERAGE(U209,U211,U213)</f>
        <v>2.6027046580810986E-6</v>
      </c>
      <c r="W209">
        <f>_xlfn.STDEV.S(U209,U211,U213)</f>
        <v>1.4580599284898383E-6</v>
      </c>
      <c r="X209" s="13">
        <f t="shared" ref="X209" si="561">(W209/V209)*100</f>
        <v>56.020952049351045</v>
      </c>
      <c r="Y209" s="3">
        <f t="shared" ref="Y209" si="562">N209/Q209</f>
        <v>2.481354598890097E-21</v>
      </c>
      <c r="Z209" s="3">
        <f>AVERAGE(Y209,Y211,Y213)</f>
        <v>7.1144369277254257E-21</v>
      </c>
      <c r="AA209">
        <f>_xlfn.STDEV.S(Y209,Y211,Y213)</f>
        <v>6.8958466048207347E-21</v>
      </c>
      <c r="AB209" s="13">
        <f t="shared" ref="AB209" si="563">(AA209/Z209)*100</f>
        <v>96.927510565835078</v>
      </c>
    </row>
    <row r="210" spans="1:28" x14ac:dyDescent="0.25">
      <c r="A210" s="1" t="s">
        <v>271</v>
      </c>
      <c r="B210" s="1">
        <v>1.9042786716421634</v>
      </c>
      <c r="C210" s="2" t="s">
        <v>208</v>
      </c>
      <c r="D210" s="4"/>
      <c r="E210" s="1">
        <v>0.18699999999999997</v>
      </c>
      <c r="F210" s="1">
        <v>1.8713260008353989</v>
      </c>
      <c r="G210" s="1">
        <v>36.544141777866777</v>
      </c>
      <c r="H210" s="3">
        <v>2.1201835116032477E-11</v>
      </c>
      <c r="I210" s="5" t="s">
        <v>45</v>
      </c>
      <c r="J210" s="5" t="s">
        <v>46</v>
      </c>
      <c r="K210" s="12" t="s">
        <v>469</v>
      </c>
      <c r="L210" s="11">
        <v>35.314701080322266</v>
      </c>
      <c r="M210" s="3">
        <v>1.1453382280030175E-5</v>
      </c>
    </row>
    <row r="211" spans="1:28" x14ac:dyDescent="0.25">
      <c r="A211" s="1" t="s">
        <v>272</v>
      </c>
      <c r="B211" s="1">
        <v>1.8780926980367227</v>
      </c>
      <c r="C211" s="2" t="s">
        <v>208</v>
      </c>
      <c r="D211" s="4"/>
      <c r="E211" s="1">
        <v>0.18699999999999997</v>
      </c>
      <c r="F211" s="1">
        <v>1.8713260008353989</v>
      </c>
      <c r="G211" s="1">
        <v>35.327930325619931</v>
      </c>
      <c r="H211" s="3">
        <v>4.5432300981861314E-11</v>
      </c>
      <c r="I211" s="5" t="s">
        <v>45</v>
      </c>
      <c r="J211" s="5" t="s">
        <v>46</v>
      </c>
      <c r="K211" s="12" t="s">
        <v>470</v>
      </c>
      <c r="L211" s="11">
        <v>34.017131805419922</v>
      </c>
      <c r="M211" s="3">
        <v>9.436117204440244E-6</v>
      </c>
      <c r="N211" s="3">
        <f t="shared" ref="N211" si="564">AVERAGE(H211:H212)</f>
        <v>3.1321298986817838E-11</v>
      </c>
      <c r="O211" s="3">
        <f t="shared" ref="O211" si="565">_xlfn.STDEV.S(H211:H212)</f>
        <v>1.9955970400064289E-11</v>
      </c>
      <c r="P211" s="13">
        <f t="shared" ref="P211" si="566">(O211/N211)*100</f>
        <v>63.713738081115778</v>
      </c>
      <c r="Q211">
        <v>8193660000</v>
      </c>
      <c r="U211" s="3">
        <f>N211/AVERAGE(M211:M212)</f>
        <v>3.3407063279016046E-6</v>
      </c>
      <c r="Y211" s="3">
        <f t="shared" ref="Y211" si="567">N211/Q211</f>
        <v>3.8226261508065793E-21</v>
      </c>
    </row>
    <row r="212" spans="1:28" x14ac:dyDescent="0.25">
      <c r="A212" s="1" t="s">
        <v>273</v>
      </c>
      <c r="B212" s="1">
        <v>1.8276769474979584</v>
      </c>
      <c r="C212" s="2" t="s">
        <v>208</v>
      </c>
      <c r="D212" s="4"/>
      <c r="E212" s="1">
        <v>0.18699999999999997</v>
      </c>
      <c r="F212" s="1">
        <v>1.8713260008353989</v>
      </c>
      <c r="G212" s="1">
        <v>36.87699230267976</v>
      </c>
      <c r="H212" s="3">
        <v>1.7210296991774356E-11</v>
      </c>
      <c r="I212" s="5" t="s">
        <v>45</v>
      </c>
      <c r="J212" s="5" t="s">
        <v>46</v>
      </c>
      <c r="K212" s="12" t="s">
        <v>470</v>
      </c>
      <c r="L212" s="11">
        <v>35.559711456298828</v>
      </c>
      <c r="M212" s="3">
        <v>9.3151862101832487E-6</v>
      </c>
    </row>
    <row r="213" spans="1:28" x14ac:dyDescent="0.25">
      <c r="A213" s="1" t="s">
        <v>274</v>
      </c>
      <c r="B213" s="1">
        <v>1.8696204128586105</v>
      </c>
      <c r="C213" s="2" t="s">
        <v>208</v>
      </c>
      <c r="D213" s="4"/>
      <c r="E213" s="1">
        <v>0.18699999999999997</v>
      </c>
      <c r="F213" s="1">
        <v>1.8713260008353989</v>
      </c>
      <c r="G213" s="1">
        <v>35.24520395058822</v>
      </c>
      <c r="H213" s="3">
        <v>4.784963953243371E-11</v>
      </c>
      <c r="I213" s="5" t="s">
        <v>45</v>
      </c>
      <c r="J213" s="5" t="s">
        <v>46</v>
      </c>
      <c r="K213" s="12" t="s">
        <v>471</v>
      </c>
      <c r="L213" s="11">
        <v>33.914962768554688</v>
      </c>
      <c r="M213" s="3">
        <v>9.9723348991878802E-6</v>
      </c>
      <c r="N213" s="3">
        <f t="shared" ref="N213" si="568">AVERAGE(H213:H214)</f>
        <v>3.4976368285662167E-11</v>
      </c>
      <c r="O213" s="3">
        <f t="shared" ref="O213" si="569">_xlfn.STDEV.S(H213:H214)</f>
        <v>1.8205554789291915E-11</v>
      </c>
      <c r="P213" s="13">
        <f t="shared" ref="P213" si="570">(O213/N213)*100</f>
        <v>52.051015247214508</v>
      </c>
      <c r="Q213">
        <v>2325660000</v>
      </c>
      <c r="U213" s="3">
        <f>N213/AVERAGE(M213:M214)</f>
        <v>3.5442204795222256E-6</v>
      </c>
      <c r="Y213" s="3">
        <f t="shared" ref="Y213" si="571">N213/Q213</f>
        <v>1.50393300334796E-20</v>
      </c>
    </row>
    <row r="214" spans="1:28" x14ac:dyDescent="0.25">
      <c r="A214" s="1" t="s">
        <v>275</v>
      </c>
      <c r="B214" s="1">
        <v>1.8728743426208989</v>
      </c>
      <c r="C214" s="2" t="s">
        <v>208</v>
      </c>
      <c r="D214" s="4"/>
      <c r="E214" s="1">
        <v>0.18699999999999997</v>
      </c>
      <c r="F214" s="1">
        <v>1.8713260008353989</v>
      </c>
      <c r="G214" s="1">
        <v>36.477708876721501</v>
      </c>
      <c r="H214" s="3">
        <v>2.2103097038890628E-11</v>
      </c>
      <c r="I214" s="5" t="s">
        <v>45</v>
      </c>
      <c r="J214" s="5" t="s">
        <v>46</v>
      </c>
      <c r="K214" s="12" t="s">
        <v>471</v>
      </c>
      <c r="L214" s="11">
        <v>35.207057952880859</v>
      </c>
      <c r="M214" s="3">
        <v>9.7647940338163745E-6</v>
      </c>
    </row>
    <row r="215" spans="1:28" x14ac:dyDescent="0.25">
      <c r="A215" s="1" t="s">
        <v>276</v>
      </c>
      <c r="B215" s="1">
        <v>1.7821345866623581</v>
      </c>
      <c r="C215" s="2" t="s">
        <v>208</v>
      </c>
      <c r="D215" s="4"/>
      <c r="E215" s="1">
        <v>0.18699999999999997</v>
      </c>
      <c r="F215" s="1">
        <v>1.8713260008353989</v>
      </c>
      <c r="G215" s="1">
        <v>36.236036105406583</v>
      </c>
      <c r="H215" s="3">
        <v>0</v>
      </c>
      <c r="I215" s="5" t="s">
        <v>90</v>
      </c>
      <c r="J215" s="5" t="s">
        <v>91</v>
      </c>
      <c r="K215" s="12" t="s">
        <v>472</v>
      </c>
      <c r="L215" s="11">
        <v>34.796516418457031</v>
      </c>
      <c r="M215" s="3">
        <v>9.3069125810904042E-6</v>
      </c>
      <c r="N215" s="3">
        <f t="shared" ref="N215" si="572">AVERAGE(H215:H216)</f>
        <v>0</v>
      </c>
      <c r="O215" s="3">
        <f t="shared" ref="O215" si="573">_xlfn.STDEV.S(H215:H216)</f>
        <v>0</v>
      </c>
      <c r="P215" s="13">
        <v>0</v>
      </c>
      <c r="Q215">
        <v>3137556000</v>
      </c>
      <c r="R215" s="3">
        <f>AVERAGE(N215,N217,N219)</f>
        <v>7.9954901995967373E-12</v>
      </c>
      <c r="S215">
        <f>_xlfn.STDEV.S(N215,N217,N219)</f>
        <v>7.8953850332739927E-12</v>
      </c>
      <c r="T215" s="13">
        <f t="shared" ref="T215" si="574">(S215/R215)*100</f>
        <v>98.747979625717079</v>
      </c>
      <c r="U215" s="3">
        <f>N215/AVERAGE(M215:M216)</f>
        <v>0</v>
      </c>
      <c r="V215" s="3">
        <f>AVERAGE(U215,U217,U219)</f>
        <v>9.809359595226423E-7</v>
      </c>
      <c r="W215">
        <f>_xlfn.STDEV.S(U215,U217,U219)</f>
        <v>9.4349104137896344E-7</v>
      </c>
      <c r="X215" s="13">
        <f t="shared" ref="X215" si="575">(W215/V215)*100</f>
        <v>96.182735704591678</v>
      </c>
      <c r="Y215" s="3">
        <f t="shared" ref="Y215" si="576">N215/Q215</f>
        <v>0</v>
      </c>
      <c r="Z215" s="3">
        <f>AVERAGE(Y215,Y217,Y219)</f>
        <v>1.9753964497267246E-21</v>
      </c>
      <c r="AA215">
        <f>_xlfn.STDEV.S(Y215,Y217,Y219)</f>
        <v>1.7109727728374844E-21</v>
      </c>
      <c r="AB215" s="13">
        <f>(AA215/Z215)*100</f>
        <v>86.614146394470808</v>
      </c>
    </row>
    <row r="216" spans="1:28" x14ac:dyDescent="0.25">
      <c r="A216" s="1" t="s">
        <v>277</v>
      </c>
      <c r="B216" s="1">
        <v>1.8158747033475029</v>
      </c>
      <c r="C216" s="2" t="s">
        <v>208</v>
      </c>
      <c r="D216" s="4"/>
      <c r="E216" s="1">
        <v>0.18699999999999997</v>
      </c>
      <c r="F216" s="1">
        <v>1.8713260008353989</v>
      </c>
      <c r="G216" s="1">
        <v>36.4265826045716</v>
      </c>
      <c r="H216" s="3">
        <v>0</v>
      </c>
      <c r="I216" s="5" t="s">
        <v>90</v>
      </c>
      <c r="J216" s="5" t="s">
        <v>91</v>
      </c>
      <c r="K216" s="12" t="s">
        <v>472</v>
      </c>
      <c r="L216" s="11">
        <v>34.992645263671875</v>
      </c>
      <c r="M216" s="3">
        <v>9.0984053831278805E-6</v>
      </c>
    </row>
    <row r="217" spans="1:28" x14ac:dyDescent="0.25">
      <c r="A217" s="1" t="s">
        <v>278</v>
      </c>
      <c r="B217" s="1">
        <v>1.8535909236388703</v>
      </c>
      <c r="C217" s="2" t="s">
        <v>208</v>
      </c>
      <c r="D217" s="4"/>
      <c r="E217" s="1">
        <v>0.18699999999999997</v>
      </c>
      <c r="F217" s="1">
        <v>1.8713260008353989</v>
      </c>
      <c r="G217" s="1">
        <v>36.954017921679281</v>
      </c>
      <c r="H217" s="3">
        <v>1.6399321681110693E-11</v>
      </c>
      <c r="I217" s="5" t="s">
        <v>45</v>
      </c>
      <c r="J217" s="5" t="s">
        <v>46</v>
      </c>
      <c r="K217" s="12" t="s">
        <v>473</v>
      </c>
      <c r="L217" s="11">
        <v>35.683872222900391</v>
      </c>
      <c r="M217" s="3">
        <v>7.881736544651065E-6</v>
      </c>
      <c r="N217" s="3">
        <f t="shared" ref="N217" si="577">AVERAGE(H217:H218)</f>
        <v>8.1996608405553466E-12</v>
      </c>
      <c r="O217" s="3">
        <f t="shared" ref="O217" si="578">_xlfn.STDEV.S(H217:H218)</f>
        <v>1.1596071567572944E-11</v>
      </c>
      <c r="P217" s="13">
        <f t="shared" ref="P217" si="579">(O217/N217)*100</f>
        <v>141.42135623730951</v>
      </c>
      <c r="Q217">
        <v>2741350000</v>
      </c>
      <c r="U217" s="3">
        <f>N217/AVERAGE(M217:M218)</f>
        <v>1.0609178522494508E-6</v>
      </c>
      <c r="Y217" s="3">
        <f t="shared" ref="Y217" si="580">N217/Q217</f>
        <v>2.9911032303629041E-21</v>
      </c>
    </row>
    <row r="218" spans="1:28" x14ac:dyDescent="0.25">
      <c r="A218" s="1" t="s">
        <v>279</v>
      </c>
      <c r="B218" s="1">
        <v>1.6295362151263404</v>
      </c>
      <c r="C218" s="2" t="s">
        <v>208</v>
      </c>
      <c r="D218" s="4"/>
      <c r="E218" s="1">
        <v>0.18699999999999997</v>
      </c>
      <c r="F218" s="1">
        <v>1.8713260008353989</v>
      </c>
      <c r="G218" s="1">
        <v>41.469935513625103</v>
      </c>
      <c r="H218" s="3">
        <v>0</v>
      </c>
      <c r="I218" s="5" t="s">
        <v>90</v>
      </c>
      <c r="J218" s="5" t="s">
        <v>91</v>
      </c>
      <c r="K218" s="12" t="s">
        <v>473</v>
      </c>
      <c r="L218" s="11">
        <v>39.741542816162109</v>
      </c>
      <c r="M218" s="3">
        <v>7.5759368711929763E-6</v>
      </c>
    </row>
    <row r="219" spans="1:28" x14ac:dyDescent="0.25">
      <c r="A219" s="1" t="s">
        <v>280</v>
      </c>
      <c r="B219" s="1">
        <v>1.854491113926436</v>
      </c>
      <c r="C219" s="2" t="s">
        <v>208</v>
      </c>
      <c r="D219" s="4"/>
      <c r="E219" s="1">
        <v>0.18699999999999997</v>
      </c>
      <c r="F219" s="1">
        <v>1.8713260008353989</v>
      </c>
      <c r="G219" s="1">
        <v>35.908641991997648</v>
      </c>
      <c r="H219" s="3">
        <v>3.1573619516469728E-11</v>
      </c>
      <c r="I219" s="5" t="s">
        <v>45</v>
      </c>
      <c r="J219" s="5" t="s">
        <v>46</v>
      </c>
      <c r="K219" s="12" t="s">
        <v>474</v>
      </c>
      <c r="L219" s="11">
        <v>34.611553192138672</v>
      </c>
      <c r="M219" s="3">
        <v>8.4909863000751678E-6</v>
      </c>
      <c r="N219" s="3">
        <f t="shared" ref="N219" si="581">AVERAGE(H219:H220)</f>
        <v>1.5786809758234864E-11</v>
      </c>
      <c r="O219" s="3">
        <f t="shared" ref="O219" si="582">_xlfn.STDEV.S(H219:H220)</f>
        <v>2.2325920466699666E-11</v>
      </c>
      <c r="P219" s="13">
        <f t="shared" ref="P219" si="583">(O219/N219)*100</f>
        <v>141.42135623730951</v>
      </c>
      <c r="Q219">
        <v>5378653000</v>
      </c>
      <c r="U219" s="3">
        <f>N219/AVERAGE(M219:M220)</f>
        <v>1.8818900263184763E-6</v>
      </c>
      <c r="Y219" s="3">
        <f t="shared" ref="Y219" si="584">N219/Q219</f>
        <v>2.9350861188172698E-21</v>
      </c>
    </row>
    <row r="220" spans="1:28" x14ac:dyDescent="0.25">
      <c r="A220" s="1" t="s">
        <v>281</v>
      </c>
      <c r="B220" s="1">
        <v>1.761187526879189</v>
      </c>
      <c r="C220" s="2" t="s">
        <v>208</v>
      </c>
      <c r="D220" s="4"/>
      <c r="E220" s="1">
        <v>0.18699999999999997</v>
      </c>
      <c r="F220" s="1">
        <v>1.8713260008353989</v>
      </c>
      <c r="G220" s="1">
        <v>38.12327576271813</v>
      </c>
      <c r="H220" s="3">
        <v>0</v>
      </c>
      <c r="I220" s="5" t="s">
        <v>90</v>
      </c>
      <c r="J220" s="5" t="s">
        <v>91</v>
      </c>
      <c r="K220" s="12" t="s">
        <v>474</v>
      </c>
      <c r="L220" s="11">
        <v>36.762538909912109</v>
      </c>
      <c r="M220" s="3">
        <v>8.2866250772681221E-6</v>
      </c>
    </row>
    <row r="221" spans="1:28" x14ac:dyDescent="0.25">
      <c r="A221" s="1" t="s">
        <v>282</v>
      </c>
      <c r="B221" s="1">
        <v>1.9090259682798585</v>
      </c>
      <c r="C221" s="2" t="s">
        <v>283</v>
      </c>
      <c r="D221" s="4"/>
      <c r="E221" s="1">
        <v>0.3075</v>
      </c>
      <c r="F221" s="1">
        <v>1.9004977053330878</v>
      </c>
      <c r="G221" s="1">
        <v>32.066754872636324</v>
      </c>
      <c r="H221" s="3">
        <v>3.5113504749903835E-10</v>
      </c>
      <c r="I221" s="5" t="s">
        <v>34</v>
      </c>
      <c r="J221" s="5" t="s">
        <v>35</v>
      </c>
      <c r="K221" s="10" t="s">
        <v>440</v>
      </c>
      <c r="L221" s="11">
        <v>30.768281936645508</v>
      </c>
      <c r="M221" s="3">
        <v>1.4334519190988833E-5</v>
      </c>
      <c r="N221" s="3">
        <f t="shared" ref="N221" si="585">AVERAGE(H221:H222)</f>
        <v>3.4140022270189203E-10</v>
      </c>
      <c r="O221" s="3">
        <f t="shared" ref="O221" si="586">_xlfn.STDEV.S(H221:H222)</f>
        <v>1.3767121255450284E-11</v>
      </c>
      <c r="P221" s="13">
        <f t="shared" ref="P221" si="587">(O221/N221)*100</f>
        <v>4.0325460676314862</v>
      </c>
      <c r="Q221" s="3">
        <v>2984368000</v>
      </c>
      <c r="R221" s="3">
        <f>AVERAGE(N221,N223,N225)</f>
        <v>2.49566335356301E-9</v>
      </c>
      <c r="S221">
        <f>_xlfn.STDEV.S(N221,N223,N225)</f>
        <v>3.8828211648458406E-9</v>
      </c>
      <c r="T221" s="13">
        <f t="shared" ref="T221" si="588">(S221/R221)*100</f>
        <v>155.58272950966773</v>
      </c>
      <c r="U221" s="3">
        <f>N221/AVERAGE(M221:M222)</f>
        <v>2.3795571897577911E-5</v>
      </c>
      <c r="V221" s="3">
        <f>AVERAGE(U221,U223,U225)</f>
        <v>1.9223550029607509E-4</v>
      </c>
      <c r="W221">
        <f>_xlfn.STDEV.S(U221,U223,U225)</f>
        <v>3.0284023965900864E-4</v>
      </c>
      <c r="X221" s="13">
        <f t="shared" ref="X221" si="589">(W221/V221)*100</f>
        <v>157.53606341835072</v>
      </c>
      <c r="Y221" s="3">
        <f t="shared" ref="Y221" si="590">N221/Q221</f>
        <v>1.1439615446281828E-19</v>
      </c>
      <c r="Z221" s="3">
        <f>AVERAGE(Y221,Y223,Y225)</f>
        <v>1.7684664373808818E-19</v>
      </c>
      <c r="AA221">
        <f>_xlfn.STDEV.S(Y221,Y223,Y225)</f>
        <v>2.0463137692266291E-19</v>
      </c>
      <c r="AB221" s="13">
        <f t="shared" ref="AB221" si="591">(AA221/Z221)*100</f>
        <v>115.71120186240245</v>
      </c>
    </row>
    <row r="222" spans="1:28" x14ac:dyDescent="0.25">
      <c r="A222" s="1" t="s">
        <v>284</v>
      </c>
      <c r="B222" s="1">
        <v>1.9190173202760554</v>
      </c>
      <c r="C222" s="2" t="s">
        <v>283</v>
      </c>
      <c r="D222" s="4"/>
      <c r="E222" s="1">
        <v>0.3075</v>
      </c>
      <c r="F222" s="1">
        <v>1.9004977053330878</v>
      </c>
      <c r="G222" s="1">
        <v>32.15559286249082</v>
      </c>
      <c r="H222" s="3">
        <v>3.3166539790474565E-10</v>
      </c>
      <c r="I222" s="5" t="s">
        <v>34</v>
      </c>
      <c r="J222" s="5" t="s">
        <v>35</v>
      </c>
      <c r="K222" s="10" t="s">
        <v>440</v>
      </c>
      <c r="L222" s="11">
        <v>30.858043670654297</v>
      </c>
      <c r="M222" s="3">
        <v>1.4359913888523935E-5</v>
      </c>
    </row>
    <row r="223" spans="1:28" x14ac:dyDescent="0.25">
      <c r="A223" s="1" t="s">
        <v>285</v>
      </c>
      <c r="B223" s="1">
        <v>1.9121453927824084</v>
      </c>
      <c r="C223" s="2" t="s">
        <v>283</v>
      </c>
      <c r="D223" s="4"/>
      <c r="E223" s="1">
        <v>0.3075</v>
      </c>
      <c r="F223" s="1">
        <v>1.9004977053330878</v>
      </c>
      <c r="G223" s="1">
        <v>27.39780009332393</v>
      </c>
      <c r="H223" s="3">
        <v>7.038712458489235E-9</v>
      </c>
      <c r="I223" s="5" t="s">
        <v>34</v>
      </c>
      <c r="J223" s="5" t="s">
        <v>35</v>
      </c>
      <c r="K223" s="10" t="s">
        <v>441</v>
      </c>
      <c r="L223" s="11">
        <v>26.173784255981445</v>
      </c>
      <c r="M223" s="3">
        <v>1.2617240777688309E-5</v>
      </c>
      <c r="N223" s="3">
        <f t="shared" ref="N223" si="592">AVERAGE(H223:H224)</f>
        <v>6.9780354347918512E-9</v>
      </c>
      <c r="O223" s="3">
        <f t="shared" ref="O223" si="593">_xlfn.STDEV.S(H223:H224)</f>
        <v>8.5810269837274458E-11</v>
      </c>
      <c r="P223" s="13">
        <f t="shared" ref="P223" si="594">(O223/N223)*100</f>
        <v>1.2297196057422157</v>
      </c>
      <c r="Q223" s="3">
        <v>17211580000</v>
      </c>
      <c r="U223" s="3">
        <f>N223/AVERAGE(M223:M224)</f>
        <v>5.4184801082539239E-4</v>
      </c>
      <c r="Y223" s="3">
        <f t="shared" ref="Y223" si="595">N223/Q223</f>
        <v>4.0542677864506636E-19</v>
      </c>
    </row>
    <row r="224" spans="1:28" x14ac:dyDescent="0.25">
      <c r="A224" s="1" t="s">
        <v>286</v>
      </c>
      <c r="B224" s="1">
        <v>1.9052595334748004</v>
      </c>
      <c r="C224" s="2" t="s">
        <v>283</v>
      </c>
      <c r="D224" s="4"/>
      <c r="E224" s="1">
        <v>0.3075</v>
      </c>
      <c r="F224" s="1">
        <v>1.9004977053330878</v>
      </c>
      <c r="G224" s="1">
        <v>27.424884459911294</v>
      </c>
      <c r="H224" s="3">
        <v>6.9173584110944666E-9</v>
      </c>
      <c r="I224" s="5" t="s">
        <v>34</v>
      </c>
      <c r="J224" s="5" t="s">
        <v>35</v>
      </c>
      <c r="K224" s="10" t="s">
        <v>441</v>
      </c>
      <c r="L224" s="11">
        <v>26.219039916992188</v>
      </c>
      <c r="M224" s="3">
        <v>1.3139190160065877E-5</v>
      </c>
    </row>
    <row r="225" spans="1:28" x14ac:dyDescent="0.25">
      <c r="A225" s="1" t="s">
        <v>287</v>
      </c>
      <c r="B225" s="1">
        <v>1.8819699092669957</v>
      </c>
      <c r="C225" s="2" t="s">
        <v>283</v>
      </c>
      <c r="D225" s="4"/>
      <c r="E225" s="1">
        <v>0.3075</v>
      </c>
      <c r="F225" s="1">
        <v>1.9004977053330878</v>
      </c>
      <c r="G225" s="1">
        <v>33.092005701789361</v>
      </c>
      <c r="H225" s="3">
        <v>1.817879943200287E-10</v>
      </c>
      <c r="I225" s="5" t="s">
        <v>34</v>
      </c>
      <c r="J225" s="5" t="s">
        <v>35</v>
      </c>
      <c r="K225" s="10" t="s">
        <v>442</v>
      </c>
      <c r="L225" s="11">
        <v>31.809106826782227</v>
      </c>
      <c r="M225" s="3">
        <v>1.4717787874943209E-5</v>
      </c>
      <c r="N225" s="3">
        <f t="shared" ref="N225" si="596">AVERAGE(H225:H226)</f>
        <v>1.6755440319528751E-10</v>
      </c>
      <c r="O225" s="3">
        <f t="shared" ref="O225" si="597">_xlfn.STDEV.S(H225:H226)</f>
        <v>2.0129337609882283E-11</v>
      </c>
      <c r="P225" s="13">
        <f t="shared" ref="P225" si="598">(O225/N225)*100</f>
        <v>12.013613027179714</v>
      </c>
      <c r="Q225" s="3">
        <v>15634453000</v>
      </c>
      <c r="U225" s="3">
        <f>N225/AVERAGE(M225:M226)</f>
        <v>1.106291816525501E-5</v>
      </c>
      <c r="Y225" s="3">
        <f t="shared" ref="Y225" si="599">N225/Q225</f>
        <v>1.0716998106380026E-20</v>
      </c>
    </row>
    <row r="226" spans="1:28" x14ac:dyDescent="0.25">
      <c r="A226" s="1" t="s">
        <v>288</v>
      </c>
      <c r="B226" s="1">
        <v>1.9076747862159009</v>
      </c>
      <c r="C226" s="2" t="s">
        <v>283</v>
      </c>
      <c r="D226" s="4"/>
      <c r="E226" s="1">
        <v>0.3075</v>
      </c>
      <c r="F226" s="1">
        <v>1.9004977053330878</v>
      </c>
      <c r="G226" s="1">
        <v>33.357236060714762</v>
      </c>
      <c r="H226" s="3">
        <v>1.5332081207054635E-10</v>
      </c>
      <c r="I226" s="5" t="s">
        <v>34</v>
      </c>
      <c r="J226" s="5" t="s">
        <v>35</v>
      </c>
      <c r="K226" s="10" t="s">
        <v>442</v>
      </c>
      <c r="L226" s="11">
        <v>32.145473480224609</v>
      </c>
      <c r="M226" s="3">
        <v>1.5573388592676488E-5</v>
      </c>
    </row>
    <row r="227" spans="1:28" x14ac:dyDescent="0.25">
      <c r="A227" s="1" t="s">
        <v>289</v>
      </c>
      <c r="B227" s="1">
        <v>1.9215892588097905</v>
      </c>
      <c r="C227" s="2" t="s">
        <v>283</v>
      </c>
      <c r="D227" s="4"/>
      <c r="E227" s="1">
        <v>0.3075</v>
      </c>
      <c r="F227" s="1">
        <v>1.9004977053330878</v>
      </c>
      <c r="G227" s="1">
        <v>34.549691929348057</v>
      </c>
      <c r="H227" s="3">
        <v>7.1295825732538008E-11</v>
      </c>
      <c r="I227" s="5" t="s">
        <v>45</v>
      </c>
      <c r="J227" s="5" t="s">
        <v>46</v>
      </c>
      <c r="K227" s="10" t="s">
        <v>443</v>
      </c>
      <c r="L227" s="11">
        <v>33.344104766845703</v>
      </c>
      <c r="M227" s="3">
        <v>1.234570833635805E-5</v>
      </c>
      <c r="N227" s="3">
        <f t="shared" ref="N227" si="600">AVERAGE(H227:H228)</f>
        <v>5.2476260914756624E-11</v>
      </c>
      <c r="O227" s="3">
        <f t="shared" ref="O227" si="601">_xlfn.STDEV.S(H227:H228)</f>
        <v>2.6614883803265975E-11</v>
      </c>
      <c r="P227" s="13">
        <f t="shared" ref="P227" si="602">(O227/N227)*100</f>
        <v>50.717950058407681</v>
      </c>
      <c r="Q227" s="3">
        <v>4433922000</v>
      </c>
      <c r="R227" s="3">
        <f>AVERAGE(N227,N229,N231)</f>
        <v>5.5309935571615391E-9</v>
      </c>
      <c r="S227">
        <f>_xlfn.STDEV.S(N227,N229,N231)</f>
        <v>9.3814000368046667E-9</v>
      </c>
      <c r="T227" s="13">
        <f t="shared" ref="T227" si="603">(S227/R227)*100</f>
        <v>169.61509609168891</v>
      </c>
      <c r="U227" s="3">
        <f t="shared" ref="U227" si="604">N227/AVERAGE(M227:M228)</f>
        <v>4.2430183699817687E-6</v>
      </c>
      <c r="V227" s="3">
        <f>AVERAGE(U227,U229,U231)</f>
        <v>4.7033047558388313E-4</v>
      </c>
      <c r="W227">
        <f>_xlfn.STDEV.S(U227,U229,U231)</f>
        <v>8.028186659857859E-4</v>
      </c>
      <c r="X227" s="13">
        <f t="shared" ref="X227" si="605">(W227/V227)*100</f>
        <v>170.69246150574048</v>
      </c>
      <c r="Y227" s="3">
        <f t="shared" ref="Y227" si="606">N227/Q227</f>
        <v>1.1835179084060709E-20</v>
      </c>
      <c r="Z227" s="3">
        <f>AVERAGE(Y227,Y229,Y231)</f>
        <v>8.4156779824635114E-20</v>
      </c>
      <c r="AA227">
        <f>_xlfn.STDEV.S(Y227,Y229,Y231)</f>
        <v>1.0505501382562583E-19</v>
      </c>
      <c r="AB227" s="13">
        <f t="shared" ref="AB227" si="607">(AA227/Z227)*100</f>
        <v>124.83250196186</v>
      </c>
    </row>
    <row r="228" spans="1:28" x14ac:dyDescent="0.25">
      <c r="A228" s="1" t="s">
        <v>290</v>
      </c>
      <c r="B228" s="1">
        <v>1.9403780779461874</v>
      </c>
      <c r="C228" s="2" t="s">
        <v>283</v>
      </c>
      <c r="D228" s="4"/>
      <c r="E228" s="1">
        <v>0.3075</v>
      </c>
      <c r="F228" s="1">
        <v>1.9004977053330878</v>
      </c>
      <c r="G228" s="1">
        <v>35.718680061107762</v>
      </c>
      <c r="H228" s="3">
        <v>3.3656696096975245E-11</v>
      </c>
      <c r="I228" s="5" t="s">
        <v>45</v>
      </c>
      <c r="J228" s="5" t="s">
        <v>46</v>
      </c>
      <c r="K228" s="10" t="s">
        <v>443</v>
      </c>
      <c r="L228" s="11">
        <v>34.477958679199219</v>
      </c>
      <c r="M228" s="3">
        <v>1.2389636335261701E-5</v>
      </c>
    </row>
    <row r="229" spans="1:28" x14ac:dyDescent="0.25">
      <c r="A229" s="1" t="s">
        <v>291</v>
      </c>
      <c r="B229" s="1">
        <v>1.9135522560495484</v>
      </c>
      <c r="C229" s="2" t="s">
        <v>283</v>
      </c>
      <c r="D229" s="4"/>
      <c r="E229" s="1">
        <v>0.3075</v>
      </c>
      <c r="F229" s="1">
        <v>1.9004977053330878</v>
      </c>
      <c r="G229" s="1">
        <v>33.680720372770033</v>
      </c>
      <c r="H229" s="3">
        <v>1.245638142177744E-10</v>
      </c>
      <c r="I229" s="5" t="s">
        <v>34</v>
      </c>
      <c r="J229" s="5" t="s">
        <v>35</v>
      </c>
      <c r="K229" s="10" t="s">
        <v>444</v>
      </c>
      <c r="L229" s="11">
        <v>32.442356109619141</v>
      </c>
      <c r="M229" s="3">
        <v>1.8747622905686083E-5</v>
      </c>
      <c r="N229" s="3">
        <f t="shared" ref="N229" si="608">AVERAGE(H229:H230)</f>
        <v>1.7704191352787994E-10</v>
      </c>
      <c r="O229" s="3">
        <f t="shared" ref="O229" si="609">_xlfn.STDEV.S(H229:H230)</f>
        <v>7.421523977191342E-11</v>
      </c>
      <c r="P229" s="13">
        <f t="shared" ref="P229" si="610">(O229/N229)*100</f>
        <v>41.91958745420262</v>
      </c>
      <c r="Q229" s="3">
        <v>4921309000</v>
      </c>
      <c r="U229" s="3">
        <f t="shared" ref="U229" si="611">N229/AVERAGE(M229:M230)</f>
        <v>9.4075824242629234E-6</v>
      </c>
      <c r="Y229" s="3">
        <f t="shared" ref="Y229" si="612">N229/Q229</f>
        <v>3.5974557486205384E-20</v>
      </c>
    </row>
    <row r="230" spans="1:28" x14ac:dyDescent="0.25">
      <c r="A230" s="1" t="s">
        <v>292</v>
      </c>
      <c r="B230" s="1">
        <v>1.8941934525145285</v>
      </c>
      <c r="C230" s="2" t="s">
        <v>283</v>
      </c>
      <c r="D230" s="4"/>
      <c r="E230" s="1">
        <v>0.3075</v>
      </c>
      <c r="F230" s="1">
        <v>1.9004977053330878</v>
      </c>
      <c r="G230" s="1">
        <v>32.728910625876928</v>
      </c>
      <c r="H230" s="3">
        <v>2.2952001283798548E-10</v>
      </c>
      <c r="I230" s="5" t="s">
        <v>34</v>
      </c>
      <c r="J230" s="5" t="s">
        <v>35</v>
      </c>
      <c r="K230" s="10" t="s">
        <v>444</v>
      </c>
      <c r="L230" s="11">
        <v>31.487272262573242</v>
      </c>
      <c r="M230" s="3">
        <v>1.88905088785807E-5</v>
      </c>
    </row>
    <row r="231" spans="1:28" x14ac:dyDescent="0.25">
      <c r="A231" s="1" t="s">
        <v>293</v>
      </c>
      <c r="B231" s="1">
        <v>1.8901965027208862</v>
      </c>
      <c r="C231" s="2" t="s">
        <v>283</v>
      </c>
      <c r="D231" s="4"/>
      <c r="E231" s="1">
        <v>0.3075</v>
      </c>
      <c r="F231" s="1">
        <v>1.9004977053330878</v>
      </c>
      <c r="G231" s="1">
        <v>26.01971924619432</v>
      </c>
      <c r="H231" s="3">
        <v>1.7052771681142958E-8</v>
      </c>
      <c r="I231" s="5" t="s">
        <v>34</v>
      </c>
      <c r="J231" s="5" t="s">
        <v>35</v>
      </c>
      <c r="K231" s="10" t="s">
        <v>445</v>
      </c>
      <c r="L231" s="11">
        <v>24.785150527954102</v>
      </c>
      <c r="M231" s="3">
        <v>1.1812330901400432E-5</v>
      </c>
      <c r="N231" s="3">
        <f t="shared" ref="N231" si="613">AVERAGE(H231:H232)</f>
        <v>1.6363462497041981E-8</v>
      </c>
      <c r="O231" s="3">
        <f t="shared" ref="O231" si="614">_xlfn.STDEV.S(H231:H232)</f>
        <v>9.7483039682393329E-10</v>
      </c>
      <c r="P231" s="13">
        <f t="shared" ref="P231" si="615">(O231/N231)*100</f>
        <v>5.9573601675082708</v>
      </c>
      <c r="Q231" s="3">
        <v>79954140000</v>
      </c>
      <c r="U231" s="3">
        <f t="shared" ref="U231" si="616">N231/AVERAGE(M231:M232)</f>
        <v>1.3973408259574046E-3</v>
      </c>
      <c r="Y231" s="3">
        <f t="shared" ref="Y231" si="617">N231/Q231</f>
        <v>2.0466060290363927E-19</v>
      </c>
    </row>
    <row r="232" spans="1:28" x14ac:dyDescent="0.25">
      <c r="A232" s="1" t="s">
        <v>294</v>
      </c>
      <c r="B232" s="1">
        <v>1.9010859673487739</v>
      </c>
      <c r="C232" s="2" t="s">
        <v>283</v>
      </c>
      <c r="D232" s="4"/>
      <c r="E232" s="1">
        <v>0.3075</v>
      </c>
      <c r="F232" s="1">
        <v>1.9004977053330878</v>
      </c>
      <c r="G232" s="1">
        <v>26.151003482240927</v>
      </c>
      <c r="H232" s="3">
        <v>1.5674153312941005E-8</v>
      </c>
      <c r="I232" s="5" t="s">
        <v>34</v>
      </c>
      <c r="J232" s="5" t="s">
        <v>35</v>
      </c>
      <c r="K232" s="10" t="s">
        <v>445</v>
      </c>
      <c r="L232" s="11">
        <v>24.894601821899414</v>
      </c>
      <c r="M232" s="3">
        <v>1.160852991232461E-5</v>
      </c>
    </row>
    <row r="233" spans="1:28" x14ac:dyDescent="0.25">
      <c r="A233" s="1" t="s">
        <v>295</v>
      </c>
      <c r="B233" s="1">
        <v>1.906372558625741</v>
      </c>
      <c r="C233" s="2" t="s">
        <v>283</v>
      </c>
      <c r="D233" s="4"/>
      <c r="E233" s="1">
        <v>0.3075</v>
      </c>
      <c r="F233" s="1">
        <v>1.9004977053330878</v>
      </c>
      <c r="G233" s="1">
        <v>33.211238993987173</v>
      </c>
      <c r="H233" s="3">
        <v>1.6838946840150763E-10</v>
      </c>
      <c r="I233" s="5" t="s">
        <v>34</v>
      </c>
      <c r="J233" s="5" t="s">
        <v>35</v>
      </c>
      <c r="K233" s="10" t="s">
        <v>446</v>
      </c>
      <c r="L233" s="11">
        <v>31.888433456420898</v>
      </c>
      <c r="M233" s="3">
        <v>1.8545565046031523E-5</v>
      </c>
      <c r="N233" s="3">
        <f t="shared" ref="N233" si="618">AVERAGE(H233:H234)</f>
        <v>1.8920669456917582E-10</v>
      </c>
      <c r="O233" s="3">
        <f t="shared" ref="O233" si="619">_xlfn.STDEV.S(H233:H234)</f>
        <v>2.944000357730447E-11</v>
      </c>
      <c r="P233" s="13">
        <f t="shared" ref="P233" si="620">(O233/N233)*100</f>
        <v>15.559705032815801</v>
      </c>
      <c r="Q233" s="3">
        <v>8229062000</v>
      </c>
      <c r="R233" s="3">
        <f>AVERAGE(N233,N235,N237)</f>
        <v>1.7372689826389319E-10</v>
      </c>
      <c r="S233">
        <f>_xlfn.STDEV.S(N233,N235,N237)</f>
        <v>1.9667789834404657E-11</v>
      </c>
      <c r="T233" s="13">
        <f t="shared" ref="T233" si="621">(S233/R233)*100</f>
        <v>11.321096520430045</v>
      </c>
      <c r="U233" s="3">
        <f t="shared" ref="U233" si="622">N233/AVERAGE(M233:M234)</f>
        <v>1.0081238104687995E-5</v>
      </c>
      <c r="V233" s="3">
        <f>AVERAGE(U233,U235,U237)</f>
        <v>1.1142082396744769E-5</v>
      </c>
      <c r="W233">
        <f>_xlfn.STDEV.S(U233,U235,U237)</f>
        <v>2.7803198622959568E-6</v>
      </c>
      <c r="X233" s="13">
        <f t="shared" ref="X233" si="623">(W233/V233)*100</f>
        <v>24.953323474867183</v>
      </c>
      <c r="Y233" s="3">
        <f t="shared" ref="Y233" si="624">N233/Q233</f>
        <v>2.2992498363625869E-20</v>
      </c>
      <c r="Z233" s="3">
        <f>AVERAGE(Y233,Y235,Y237)</f>
        <v>4.0311818981916039E-20</v>
      </c>
      <c r="AA233">
        <f>_xlfn.STDEV.S(Y233,Y235,Y237)</f>
        <v>4.3485236335524363E-20</v>
      </c>
      <c r="AB233" s="13">
        <f t="shared" ref="AB233" si="625">(AA233/Z233)*100</f>
        <v>107.87217603609484</v>
      </c>
    </row>
    <row r="234" spans="1:28" x14ac:dyDescent="0.25">
      <c r="A234" s="1" t="s">
        <v>296</v>
      </c>
      <c r="B234" s="1">
        <v>1.8937154188517304</v>
      </c>
      <c r="C234" s="2" t="s">
        <v>283</v>
      </c>
      <c r="D234" s="4"/>
      <c r="E234" s="1">
        <v>0.3075</v>
      </c>
      <c r="F234" s="1">
        <v>1.9004977053330878</v>
      </c>
      <c r="G234" s="1">
        <v>32.86715484105337</v>
      </c>
      <c r="H234" s="3">
        <v>2.1002392073684404E-10</v>
      </c>
      <c r="I234" s="5" t="s">
        <v>34</v>
      </c>
      <c r="J234" s="5" t="s">
        <v>35</v>
      </c>
      <c r="K234" s="10" t="s">
        <v>446</v>
      </c>
      <c r="L234" s="11">
        <v>31.617828369140625</v>
      </c>
      <c r="M234" s="3">
        <v>1.8990835265987811E-5</v>
      </c>
    </row>
    <row r="235" spans="1:28" x14ac:dyDescent="0.25">
      <c r="A235" s="1" t="s">
        <v>297</v>
      </c>
      <c r="B235" s="1">
        <v>1.9058220004171835</v>
      </c>
      <c r="C235" s="2" t="s">
        <v>283</v>
      </c>
      <c r="D235" s="4"/>
      <c r="E235" s="1">
        <v>0.3075</v>
      </c>
      <c r="F235" s="1">
        <v>1.9004977053330878</v>
      </c>
      <c r="G235" s="1">
        <v>33.102685458720529</v>
      </c>
      <c r="H235" s="3">
        <v>1.8054562231286629E-10</v>
      </c>
      <c r="I235" s="5" t="s">
        <v>34</v>
      </c>
      <c r="J235" s="5" t="s">
        <v>35</v>
      </c>
      <c r="K235" s="10" t="s">
        <v>447</v>
      </c>
      <c r="L235" s="11">
        <v>31.837749481201172</v>
      </c>
      <c r="M235" s="3">
        <v>1.6562926454838771E-5</v>
      </c>
      <c r="N235" s="3">
        <f t="shared" ref="N235" si="626">AVERAGE(H235:H236)</f>
        <v>1.5159589568071806E-10</v>
      </c>
      <c r="O235" s="3">
        <f t="shared" ref="O235" si="627">_xlfn.STDEV.S(H235:H236)</f>
        <v>4.0941096030177606E-11</v>
      </c>
      <c r="P235" s="13">
        <f t="shared" ref="P235" si="628">(O235/N235)*100</f>
        <v>27.006731182488753</v>
      </c>
      <c r="Q235" s="3">
        <v>1688374000</v>
      </c>
      <c r="U235" s="3">
        <f t="shared" ref="U235" si="629">N235/AVERAGE(M235:M236)</f>
        <v>9.0483598101630574E-6</v>
      </c>
      <c r="Y235" s="3">
        <f t="shared" ref="Y235" si="630">N235/Q235</f>
        <v>8.978810126234949E-20</v>
      </c>
    </row>
    <row r="236" spans="1:28" x14ac:dyDescent="0.25">
      <c r="A236" s="1" t="s">
        <v>298</v>
      </c>
      <c r="B236" s="1">
        <v>1.9017720313773119</v>
      </c>
      <c r="C236" s="2" t="s">
        <v>283</v>
      </c>
      <c r="D236" s="4"/>
      <c r="E236" s="1">
        <v>0.3075</v>
      </c>
      <c r="F236" s="1">
        <v>1.9004977053330878</v>
      </c>
      <c r="G236" s="1">
        <v>33.70488207872242</v>
      </c>
      <c r="H236" s="3">
        <v>1.2264616904856984E-10</v>
      </c>
      <c r="I236" s="5" t="s">
        <v>45</v>
      </c>
      <c r="J236" s="5" t="s">
        <v>46</v>
      </c>
      <c r="K236" s="10" t="s">
        <v>447</v>
      </c>
      <c r="L236" s="11">
        <v>32.464767456054688</v>
      </c>
      <c r="M236" s="3">
        <v>1.6945001802047421E-5</v>
      </c>
    </row>
    <row r="237" spans="1:28" x14ac:dyDescent="0.25">
      <c r="A237" s="1" t="s">
        <v>299</v>
      </c>
      <c r="B237" s="1">
        <v>1.9022087488580011</v>
      </c>
      <c r="C237" s="2" t="s">
        <v>283</v>
      </c>
      <c r="D237" s="4"/>
      <c r="E237" s="1">
        <v>0.3075</v>
      </c>
      <c r="F237" s="1">
        <v>1.9004977053330878</v>
      </c>
      <c r="G237" s="1">
        <v>33.136827739929267</v>
      </c>
      <c r="H237" s="3">
        <v>1.7663053935506864E-10</v>
      </c>
      <c r="I237" s="5" t="s">
        <v>34</v>
      </c>
      <c r="J237" s="5" t="s">
        <v>35</v>
      </c>
      <c r="K237" s="10" t="s">
        <v>448</v>
      </c>
      <c r="L237" s="11">
        <v>31.859687805175781</v>
      </c>
      <c r="M237" s="3">
        <v>1.2657259350385004E-5</v>
      </c>
      <c r="N237" s="3">
        <f t="shared" ref="N237" si="631">AVERAGE(H237:H238)</f>
        <v>1.8037810454178566E-10</v>
      </c>
      <c r="O237" s="3">
        <f t="shared" ref="O237" si="632">_xlfn.STDEV.S(H237:H238)</f>
        <v>5.299857512932471E-12</v>
      </c>
      <c r="P237" s="13">
        <f t="shared" ref="P237" si="633">(O237/N237)*100</f>
        <v>2.9381933724138496</v>
      </c>
      <c r="Q237" s="3">
        <v>22119100000</v>
      </c>
      <c r="U237" s="3">
        <f t="shared" ref="U237" si="634">N237/AVERAGE(M237:M238)</f>
        <v>1.4296649275383256E-5</v>
      </c>
      <c r="Y237" s="3">
        <f t="shared" ref="Y237" si="635">N237/Q237</f>
        <v>8.1548573197727611E-21</v>
      </c>
    </row>
    <row r="238" spans="1:28" x14ac:dyDescent="0.25">
      <c r="A238" s="1" t="s">
        <v>300</v>
      </c>
      <c r="B238" s="1">
        <v>1.910066842998418</v>
      </c>
      <c r="C238" s="2" t="s">
        <v>283</v>
      </c>
      <c r="D238" s="4"/>
      <c r="E238" s="1">
        <v>0.3075</v>
      </c>
      <c r="F238" s="1">
        <v>1.9004977053330878</v>
      </c>
      <c r="G238" s="1">
        <v>33.072106844956807</v>
      </c>
      <c r="H238" s="3">
        <v>1.8412566972850269E-10</v>
      </c>
      <c r="I238" s="5" t="s">
        <v>34</v>
      </c>
      <c r="J238" s="5" t="s">
        <v>35</v>
      </c>
      <c r="K238" s="10" t="s">
        <v>448</v>
      </c>
      <c r="L238" s="11">
        <v>31.809253692626953</v>
      </c>
      <c r="M238" s="3">
        <v>1.2576360229605734E-5</v>
      </c>
    </row>
    <row r="239" spans="1:28" x14ac:dyDescent="0.25">
      <c r="A239" s="1" t="s">
        <v>301</v>
      </c>
      <c r="B239" s="1">
        <v>1.8912616264159325</v>
      </c>
      <c r="C239" s="2" t="s">
        <v>283</v>
      </c>
      <c r="D239" s="4"/>
      <c r="E239" s="1">
        <v>0.3075</v>
      </c>
      <c r="F239" s="1">
        <v>1.9004977053330878</v>
      </c>
      <c r="G239" s="1">
        <v>32.929141581145394</v>
      </c>
      <c r="H239" s="3">
        <v>2.0182858886179528E-10</v>
      </c>
      <c r="I239" s="5" t="s">
        <v>34</v>
      </c>
      <c r="J239" s="5" t="s">
        <v>35</v>
      </c>
      <c r="K239" s="10" t="s">
        <v>449</v>
      </c>
      <c r="L239" s="11">
        <v>31.631935119628906</v>
      </c>
      <c r="M239" s="3">
        <v>1.5387246724675131E-5</v>
      </c>
      <c r="N239" s="3">
        <f t="shared" ref="N239" si="636">AVERAGE(H239:H240)</f>
        <v>1.7144195965702835E-10</v>
      </c>
      <c r="O239" s="3">
        <f t="shared" ref="O239" si="637">_xlfn.STDEV.S(H239:H240)</f>
        <v>4.2973183136183788E-11</v>
      </c>
      <c r="P239" s="13">
        <f t="shared" ref="P239" si="638">(O239/N239)*100</f>
        <v>25.065732579207651</v>
      </c>
      <c r="Q239">
        <v>1856610000</v>
      </c>
      <c r="R239" s="3">
        <f>AVERAGE(N239,N241,N243)</f>
        <v>1.5283581354593641E-10</v>
      </c>
      <c r="S239">
        <f>_xlfn.STDEV.S(N239,N241,N243)</f>
        <v>7.2257587598252201E-11</v>
      </c>
      <c r="T239" s="13">
        <f t="shared" ref="T239" si="639">(S239/R239)*100</f>
        <v>47.27791603408086</v>
      </c>
      <c r="U239" s="3">
        <f t="shared" ref="U239" si="640">N239/AVERAGE(M239:M240)</f>
        <v>1.036654049552842E-5</v>
      </c>
      <c r="V239" s="3">
        <f>AVERAGE(U239,U241,U243)</f>
        <v>8.991914759172938E-6</v>
      </c>
      <c r="W239">
        <f>_xlfn.STDEV.S(U239,U241,U243)</f>
        <v>3.4298804736189001E-6</v>
      </c>
      <c r="X239" s="13">
        <f t="shared" ref="X239" si="641">(W239/V239)*100</f>
        <v>38.144050132592398</v>
      </c>
      <c r="Y239" s="3">
        <f t="shared" ref="Y239" si="642">N239/Q239</f>
        <v>9.2341396231318559E-20</v>
      </c>
      <c r="Z239" s="3">
        <f>AVERAGE(Y239,Y241,Y243)</f>
        <v>6.3414534049529173E-20</v>
      </c>
      <c r="AA239">
        <f>_xlfn.STDEV.S(Y239,Y241,Y243)</f>
        <v>2.5335315461221327E-20</v>
      </c>
      <c r="AB239" s="13">
        <f t="shared" ref="AB239" si="643">(AA239/Z239)*100</f>
        <v>39.951906674002331</v>
      </c>
    </row>
    <row r="240" spans="1:28" x14ac:dyDescent="0.25">
      <c r="A240" s="1" t="s">
        <v>302</v>
      </c>
      <c r="B240" s="1">
        <v>1.9202930023568412</v>
      </c>
      <c r="C240" s="2" t="s">
        <v>283</v>
      </c>
      <c r="D240" s="4"/>
      <c r="E240" s="1">
        <v>0.3075</v>
      </c>
      <c r="F240" s="1">
        <v>1.9004977053330878</v>
      </c>
      <c r="G240" s="1">
        <v>33.487088509209073</v>
      </c>
      <c r="H240" s="3">
        <v>1.410553304522614E-10</v>
      </c>
      <c r="I240" s="5" t="s">
        <v>34</v>
      </c>
      <c r="J240" s="5" t="s">
        <v>35</v>
      </c>
      <c r="K240" s="7" t="s">
        <v>449</v>
      </c>
      <c r="L240" s="11">
        <v>32.177516937255859</v>
      </c>
      <c r="M240" s="3">
        <v>1.7688775065039459E-5</v>
      </c>
    </row>
    <row r="241" spans="1:28" x14ac:dyDescent="0.25">
      <c r="A241" s="1" t="s">
        <v>303</v>
      </c>
      <c r="B241" s="1">
        <v>1.9161373314664976</v>
      </c>
      <c r="C241" s="2" t="s">
        <v>283</v>
      </c>
      <c r="D241" s="4"/>
      <c r="E241" s="1">
        <v>0.3075</v>
      </c>
      <c r="F241" s="1">
        <v>1.9004977053330878</v>
      </c>
      <c r="G241" s="1">
        <v>34.659401668857434</v>
      </c>
      <c r="H241" s="3">
        <v>6.6446121961208807E-11</v>
      </c>
      <c r="I241" s="5" t="s">
        <v>45</v>
      </c>
      <c r="J241" s="5" t="s">
        <v>46</v>
      </c>
      <c r="K241" s="10" t="s">
        <v>450</v>
      </c>
      <c r="L241" s="11">
        <v>33.402660369873047</v>
      </c>
      <c r="M241" s="3">
        <v>1.4382564131434865E-5</v>
      </c>
      <c r="N241" s="3">
        <f t="shared" ref="N241" si="644">AVERAGE(H241:H242)</f>
        <v>7.3094700620667944E-11</v>
      </c>
      <c r="O241" s="3">
        <f t="shared" ref="O241" si="645">_xlfn.STDEV.S(H241:H242)</f>
        <v>9.4025101107114422E-12</v>
      </c>
      <c r="P241" s="13">
        <f t="shared" ref="P241" si="646">(O241/N241)*100</f>
        <v>12.863463467080441</v>
      </c>
      <c r="Q241">
        <v>1386118000</v>
      </c>
      <c r="U241" s="3">
        <f t="shared" ref="U241" si="647">N241/AVERAGE(M241:M242)</f>
        <v>5.0879447555478896E-6</v>
      </c>
      <c r="Y241" s="3">
        <f t="shared" ref="Y241" si="648">N241/Q241</f>
        <v>5.2733389668605375E-20</v>
      </c>
    </row>
    <row r="242" spans="1:28" x14ac:dyDescent="0.25">
      <c r="A242" s="1" t="s">
        <v>304</v>
      </c>
      <c r="B242" s="1">
        <v>1.9096028441796289</v>
      </c>
      <c r="C242" s="2" t="s">
        <v>283</v>
      </c>
      <c r="D242" s="4"/>
      <c r="E242" s="1">
        <v>0.3075</v>
      </c>
      <c r="F242" s="1">
        <v>1.9004977053330878</v>
      </c>
      <c r="G242" s="1">
        <v>34.375307986721133</v>
      </c>
      <c r="H242" s="3">
        <v>7.974327928012708E-11</v>
      </c>
      <c r="I242" s="5" t="s">
        <v>45</v>
      </c>
      <c r="J242" s="5" t="s">
        <v>46</v>
      </c>
      <c r="K242" s="10" t="s">
        <v>450</v>
      </c>
      <c r="L242" s="11">
        <v>33.119052886962891</v>
      </c>
      <c r="M242" s="3">
        <v>1.4349941480370591E-5</v>
      </c>
    </row>
    <row r="243" spans="1:28" x14ac:dyDescent="0.25">
      <c r="A243" s="1" t="s">
        <v>305</v>
      </c>
      <c r="B243" s="1">
        <v>1.8940144986670526</v>
      </c>
      <c r="C243" s="2" t="s">
        <v>283</v>
      </c>
      <c r="D243" s="4"/>
      <c r="E243" s="1">
        <v>0.3075</v>
      </c>
      <c r="F243" s="1">
        <v>1.9004977053330878</v>
      </c>
      <c r="G243" s="1">
        <v>32.706074685196214</v>
      </c>
      <c r="H243" s="3">
        <v>2.3291033378856661E-10</v>
      </c>
      <c r="I243" s="5" t="s">
        <v>34</v>
      </c>
      <c r="J243" s="5" t="s">
        <v>35</v>
      </c>
      <c r="K243" s="7" t="s">
        <v>533</v>
      </c>
      <c r="L243" s="11">
        <v>31.405525207519531</v>
      </c>
      <c r="M243" s="3">
        <v>1.867985047023811E-5</v>
      </c>
      <c r="N243" s="3">
        <f t="shared" ref="N243" si="649">AVERAGE(H243:H244)</f>
        <v>2.1397078036011292E-10</v>
      </c>
      <c r="O243" s="3">
        <f t="shared" ref="O243" si="650">_xlfn.STDEV.S(H243:H244)</f>
        <v>2.6784573323809076E-11</v>
      </c>
      <c r="P243" s="13">
        <f t="shared" ref="P243" si="651">(O243/N243)*100</f>
        <v>12.517864952742904</v>
      </c>
      <c r="Q243">
        <v>4737135000</v>
      </c>
      <c r="U243" s="3">
        <f t="shared" ref="U243" si="652">N243/AVERAGE(M243:M244)</f>
        <v>1.1521259026442502E-5</v>
      </c>
      <c r="Y243" s="3">
        <f t="shared" ref="Y243" si="653">N243/Q243</f>
        <v>4.5168816248663573E-20</v>
      </c>
    </row>
    <row r="244" spans="1:28" x14ac:dyDescent="0.25">
      <c r="A244" s="1" t="s">
        <v>306</v>
      </c>
      <c r="B244" s="1">
        <v>1.8790360873934331</v>
      </c>
      <c r="C244" s="2" t="s">
        <v>283</v>
      </c>
      <c r="D244" s="4"/>
      <c r="E244" s="1">
        <v>0.3075</v>
      </c>
      <c r="F244" s="1">
        <v>1.9004977053330878</v>
      </c>
      <c r="G244" s="1">
        <v>32.982495015537751</v>
      </c>
      <c r="H244" s="3">
        <v>1.9503122693165921E-10</v>
      </c>
      <c r="I244" s="5" t="s">
        <v>34</v>
      </c>
      <c r="J244" s="5" t="s">
        <v>35</v>
      </c>
      <c r="K244" s="7" t="s">
        <v>533</v>
      </c>
      <c r="L244" s="11">
        <v>31.634708404541016</v>
      </c>
      <c r="M244" s="3">
        <v>1.8463795006185513E-5</v>
      </c>
    </row>
    <row r="245" spans="1:28" x14ac:dyDescent="0.25">
      <c r="A245" s="1" t="s">
        <v>307</v>
      </c>
      <c r="B245" s="1">
        <v>1.9220562080458663</v>
      </c>
      <c r="C245" s="2" t="s">
        <v>283</v>
      </c>
      <c r="D245" s="4"/>
      <c r="E245" s="1">
        <v>0.3075</v>
      </c>
      <c r="F245" s="1">
        <v>1.9004977053330878</v>
      </c>
      <c r="G245" s="1">
        <v>34.637829198263937</v>
      </c>
      <c r="H245" s="3">
        <v>6.7372939584860358E-11</v>
      </c>
      <c r="I245" s="5" t="s">
        <v>45</v>
      </c>
      <c r="J245" s="5" t="s">
        <v>46</v>
      </c>
      <c r="K245" s="10" t="s">
        <v>451</v>
      </c>
      <c r="L245" s="11">
        <v>33.368099212646484</v>
      </c>
      <c r="M245" s="3">
        <v>1.3902361137231725E-5</v>
      </c>
      <c r="N245" s="3">
        <f t="shared" ref="N245" si="654">AVERAGE(H245:H246)</f>
        <v>4.7908586007398236E-11</v>
      </c>
      <c r="O245" s="3">
        <f t="shared" ref="O245" si="655">_xlfn.STDEV.S(H245:H246)</f>
        <v>2.7526752812072204E-11</v>
      </c>
      <c r="P245" s="13">
        <f t="shared" ref="P245" si="656">(O245/N245)*100</f>
        <v>57.456825813689036</v>
      </c>
      <c r="Q245">
        <v>2087862000</v>
      </c>
      <c r="R245" s="3">
        <f>AVERAGE(N245,N247,N249)</f>
        <v>1.6786742220813077E-10</v>
      </c>
      <c r="S245">
        <f>_xlfn.STDEV.S(N245,N247,N249)</f>
        <v>2.2970938967365812E-10</v>
      </c>
      <c r="T245" s="13">
        <f t="shared" ref="T245" si="657">(S245/R245)*100</f>
        <v>136.83976715199239</v>
      </c>
      <c r="U245" s="3">
        <f t="shared" ref="U245" si="658">N245/AVERAGE(M245:M246)</f>
        <v>3.4844360235289009E-6</v>
      </c>
      <c r="V245" s="3">
        <f>AVERAGE(U245,U247,U249)</f>
        <v>1.3474364444778851E-5</v>
      </c>
      <c r="W245">
        <f>_xlfn.STDEV.S(U245,U247,U249)</f>
        <v>1.8577576277464935E-5</v>
      </c>
      <c r="X245" s="13">
        <f t="shared" ref="X245" si="659">(W245/V245)*100</f>
        <v>137.87348823464185</v>
      </c>
      <c r="Y245" s="3">
        <f t="shared" ref="Y245" si="660">N245/Q245</f>
        <v>2.2946241661277535E-20</v>
      </c>
      <c r="Z245" s="3">
        <f>AVERAGE(Y245,Y247,Y249)</f>
        <v>5.9258684511306115E-20</v>
      </c>
      <c r="AA245">
        <f>_xlfn.STDEV.S(Y245,Y247,Y249)</f>
        <v>7.6571572324247653E-20</v>
      </c>
      <c r="AB245" s="13">
        <f t="shared" ref="AB245" si="661">(AA245/Z245)*100</f>
        <v>129.21578154445595</v>
      </c>
    </row>
    <row r="246" spans="1:28" x14ac:dyDescent="0.25">
      <c r="A246" s="1" t="s">
        <v>308</v>
      </c>
      <c r="B246" s="1">
        <v>1.8791091193560119</v>
      </c>
      <c r="C246" s="2" t="s">
        <v>283</v>
      </c>
      <c r="D246" s="4"/>
      <c r="E246" s="1">
        <v>0.3075</v>
      </c>
      <c r="F246" s="1">
        <v>1.9004977053330878</v>
      </c>
      <c r="G246" s="1">
        <v>35.980730324874386</v>
      </c>
      <c r="H246" s="3">
        <v>2.8444232429936117E-11</v>
      </c>
      <c r="I246" s="5" t="s">
        <v>45</v>
      </c>
      <c r="J246" s="5" t="s">
        <v>46</v>
      </c>
      <c r="K246" s="10" t="s">
        <v>451</v>
      </c>
      <c r="L246" s="11">
        <v>34.670780181884766</v>
      </c>
      <c r="M246" s="3">
        <v>1.3596255961140646E-5</v>
      </c>
    </row>
    <row r="247" spans="1:28" x14ac:dyDescent="0.25">
      <c r="A247" s="1" t="s">
        <v>309</v>
      </c>
      <c r="B247" s="1">
        <v>1.9213589041190255</v>
      </c>
      <c r="C247" s="2" t="s">
        <v>283</v>
      </c>
      <c r="D247" s="4"/>
      <c r="E247" s="1">
        <v>0.3075</v>
      </c>
      <c r="F247" s="1">
        <v>1.9004977053330878</v>
      </c>
      <c r="G247" s="1">
        <v>31.79410192497544</v>
      </c>
      <c r="H247" s="3">
        <v>4.1831957183508313E-10</v>
      </c>
      <c r="I247" s="5" t="s">
        <v>34</v>
      </c>
      <c r="J247" s="5" t="s">
        <v>35</v>
      </c>
      <c r="K247" s="10" t="s">
        <v>452</v>
      </c>
      <c r="L247" s="11">
        <v>30.541772842407227</v>
      </c>
      <c r="M247" s="3">
        <v>1.2110664319782453E-5</v>
      </c>
      <c r="N247" s="3">
        <f t="shared" ref="N247" si="662">AVERAGE(H247:H248)</f>
        <v>4.3272195328532708E-10</v>
      </c>
      <c r="O247" s="3">
        <f t="shared" ref="O247" si="663">_xlfn.STDEV.S(H247:H248)</f>
        <v>2.0368043177405666E-11</v>
      </c>
      <c r="P247" s="13">
        <f t="shared" ref="P247" si="664">(O247/N247)*100</f>
        <v>4.7069585961069649</v>
      </c>
      <c r="Q247">
        <v>2939072000</v>
      </c>
      <c r="U247" s="3">
        <f t="shared" ref="U247" si="665">N247/AVERAGE(M247:M248)</f>
        <v>3.4909442339583589E-5</v>
      </c>
      <c r="Y247" s="3">
        <f t="shared" ref="Y247" si="666">N247/Q247</f>
        <v>1.4723081070668805E-19</v>
      </c>
    </row>
    <row r="248" spans="1:28" x14ac:dyDescent="0.25">
      <c r="A248" s="1" t="s">
        <v>310</v>
      </c>
      <c r="B248" s="1">
        <v>1.9238092159391433</v>
      </c>
      <c r="C248" s="2" t="s">
        <v>283</v>
      </c>
      <c r="D248" s="4"/>
      <c r="E248" s="1">
        <v>0.3075</v>
      </c>
      <c r="F248" s="1">
        <v>1.9004977053330878</v>
      </c>
      <c r="G248" s="1">
        <v>31.690396264485781</v>
      </c>
      <c r="H248" s="3">
        <v>4.4712433473557102E-10</v>
      </c>
      <c r="I248" s="5" t="s">
        <v>34</v>
      </c>
      <c r="J248" s="5" t="s">
        <v>35</v>
      </c>
      <c r="K248" s="10" t="s">
        <v>452</v>
      </c>
      <c r="L248" s="11">
        <v>30.459085464477539</v>
      </c>
      <c r="M248" s="3">
        <v>1.2680448014582534E-5</v>
      </c>
    </row>
    <row r="249" spans="1:28" x14ac:dyDescent="0.25">
      <c r="A249" s="1" t="s">
        <v>311</v>
      </c>
      <c r="B249" s="1">
        <v>1.8904186393456721</v>
      </c>
      <c r="C249" s="2" t="s">
        <v>283</v>
      </c>
      <c r="D249" s="4"/>
      <c r="E249" s="1">
        <v>0.3075</v>
      </c>
      <c r="F249" s="1">
        <v>1.9004977053330878</v>
      </c>
      <c r="G249" s="1">
        <v>37.394987363683306</v>
      </c>
      <c r="H249" s="3">
        <v>1.1471074669675465E-11</v>
      </c>
      <c r="I249" s="5" t="s">
        <v>45</v>
      </c>
      <c r="J249" s="5" t="s">
        <v>46</v>
      </c>
      <c r="K249" s="10" t="s">
        <v>453</v>
      </c>
      <c r="L249" s="11">
        <v>36.124401092529297</v>
      </c>
      <c r="M249" s="3">
        <v>1.1404570338182013E-5</v>
      </c>
      <c r="N249" s="3">
        <f t="shared" ref="N249" si="667">AVERAGE(H249:H250)</f>
        <v>2.2971727331667011E-11</v>
      </c>
      <c r="O249" s="3">
        <f t="shared" ref="O249" si="668">_xlfn.STDEV.S(H249:H250)</f>
        <v>1.6264378970730684E-11</v>
      </c>
      <c r="P249" s="13">
        <f t="shared" ref="P249" si="669">(O249/N249)*100</f>
        <v>70.80172394485065</v>
      </c>
      <c r="Q249">
        <v>3022993000</v>
      </c>
      <c r="U249" s="3">
        <f t="shared" ref="U249" si="670">N249/AVERAGE(M249:M250)</f>
        <v>2.0292149712240595E-6</v>
      </c>
      <c r="Y249" s="3">
        <f t="shared" ref="Y249" si="671">N249/Q249</f>
        <v>7.5990011659527539E-21</v>
      </c>
    </row>
    <row r="250" spans="1:28" x14ac:dyDescent="0.25">
      <c r="A250" s="1" t="s">
        <v>312</v>
      </c>
      <c r="B250" s="1">
        <v>1.900061584426439</v>
      </c>
      <c r="C250" s="2" t="s">
        <v>283</v>
      </c>
      <c r="D250" s="4"/>
      <c r="E250" s="1">
        <v>0.3075</v>
      </c>
      <c r="F250" s="1">
        <v>1.9004977053330878</v>
      </c>
      <c r="G250" s="1">
        <v>35.681387107629853</v>
      </c>
      <c r="H250" s="3">
        <v>3.4472379993658558E-11</v>
      </c>
      <c r="I250" s="5" t="s">
        <v>45</v>
      </c>
      <c r="J250" s="5" t="s">
        <v>46</v>
      </c>
      <c r="K250" s="10" t="s">
        <v>453</v>
      </c>
      <c r="L250" s="11">
        <v>34.418666839599609</v>
      </c>
      <c r="M250" s="3">
        <v>1.1236428922542E-5</v>
      </c>
    </row>
    <row r="251" spans="1:28" x14ac:dyDescent="0.25">
      <c r="A251" s="1" t="s">
        <v>313</v>
      </c>
      <c r="B251" s="1">
        <v>1.8955079389843845</v>
      </c>
      <c r="C251" s="2" t="s">
        <v>283</v>
      </c>
      <c r="D251" s="4"/>
      <c r="E251" s="1">
        <v>0.3075</v>
      </c>
      <c r="F251" s="1">
        <v>1.9004977053330878</v>
      </c>
      <c r="G251" s="1">
        <v>32.454825389246736</v>
      </c>
      <c r="H251" s="3">
        <v>2.7368688272398488E-10</v>
      </c>
      <c r="I251" s="5" t="s">
        <v>34</v>
      </c>
      <c r="J251" s="5" t="s">
        <v>35</v>
      </c>
      <c r="K251" s="10" t="s">
        <v>454</v>
      </c>
      <c r="L251" s="11">
        <v>31.231351852416992</v>
      </c>
      <c r="M251" s="3">
        <v>1.4136504826225002E-5</v>
      </c>
      <c r="N251" s="3">
        <f t="shared" ref="N251" si="672">AVERAGE(H251:H252)</f>
        <v>1.7809034532708558E-10</v>
      </c>
      <c r="O251" s="3">
        <f t="shared" ref="O251" si="673">_xlfn.STDEV.S(H251:H252)</f>
        <v>1.3519391970260175E-10</v>
      </c>
      <c r="P251" s="13">
        <f t="shared" ref="P251" si="674">(O251/N251)*100</f>
        <v>75.913109974772027</v>
      </c>
      <c r="Q251">
        <v>1239914000</v>
      </c>
      <c r="R251" s="3">
        <f>AVERAGE(N251,N253,N255)</f>
        <v>1.0613075929514156E-10</v>
      </c>
      <c r="S251">
        <f>_xlfn.STDEV.S(N251,N253,N255)</f>
        <v>6.2329424351966407E-11</v>
      </c>
      <c r="T251" s="13">
        <f t="shared" ref="T251" si="675">(S251/R251)*100</f>
        <v>58.728897037882319</v>
      </c>
      <c r="U251" s="3">
        <f t="shared" ref="U251" si="676">N251/AVERAGE(M251:M252)</f>
        <v>1.2634475171757432E-5</v>
      </c>
      <c r="V251" s="3">
        <f>AVERAGE(U251,U253,U255)</f>
        <v>7.3020923323832024E-6</v>
      </c>
      <c r="W251">
        <f>_xlfn.STDEV.S(U251,U253,U255)</f>
        <v>4.6266258100581066E-6</v>
      </c>
      <c r="X251" s="13">
        <f t="shared" ref="X251" si="677">(W251/V251)*100</f>
        <v>63.360275376689238</v>
      </c>
      <c r="Y251" s="3">
        <f t="shared" ref="Y251" si="678">N251/Q251</f>
        <v>1.4363120775076786E-19</v>
      </c>
      <c r="Z251" s="3">
        <f>AVERAGE(Y251,Y253,Y255)</f>
        <v>6.5766686656288713E-20</v>
      </c>
      <c r="AA251">
        <f>_xlfn.STDEV.S(Y251,Y253,Y255)</f>
        <v>6.7979340411951225E-20</v>
      </c>
      <c r="AB251" s="13">
        <f t="shared" ref="AB251" si="679">(AA251/Z251)*100</f>
        <v>103.36439901135104</v>
      </c>
    </row>
    <row r="252" spans="1:28" x14ac:dyDescent="0.25">
      <c r="A252" s="1" t="s">
        <v>314</v>
      </c>
      <c r="B252" s="1">
        <v>1.8923642097261768</v>
      </c>
      <c r="C252" s="2" t="s">
        <v>283</v>
      </c>
      <c r="D252" s="4"/>
      <c r="E252" s="1">
        <v>0.3075</v>
      </c>
      <c r="F252" s="1">
        <v>1.9004977053330878</v>
      </c>
      <c r="G252" s="1">
        <v>34.322496999575456</v>
      </c>
      <c r="H252" s="3">
        <v>8.2493807930186285E-11</v>
      </c>
      <c r="I252" s="5" t="s">
        <v>45</v>
      </c>
      <c r="J252" s="5" t="s">
        <v>46</v>
      </c>
      <c r="K252" s="10" t="s">
        <v>454</v>
      </c>
      <c r="L252" s="11">
        <v>33.104240417480469</v>
      </c>
      <c r="M252" s="3">
        <v>1.4054669386564014E-5</v>
      </c>
    </row>
    <row r="253" spans="1:28" x14ac:dyDescent="0.25">
      <c r="A253" s="1" t="s">
        <v>315</v>
      </c>
      <c r="B253" s="1">
        <v>1.9058910543852909</v>
      </c>
      <c r="C253" s="2" t="s">
        <v>283</v>
      </c>
      <c r="D253" s="4"/>
      <c r="E253" s="1">
        <v>0.3075</v>
      </c>
      <c r="F253" s="1">
        <v>1.9004977053330878</v>
      </c>
      <c r="G253" s="1">
        <v>34.316401551842908</v>
      </c>
      <c r="H253" s="3">
        <v>8.2817320015024038E-11</v>
      </c>
      <c r="I253" s="5" t="s">
        <v>45</v>
      </c>
      <c r="J253" s="5" t="s">
        <v>46</v>
      </c>
      <c r="K253" s="10" t="s">
        <v>455</v>
      </c>
      <c r="L253" s="11">
        <v>33.094135284423828</v>
      </c>
      <c r="M253" s="3">
        <v>1.3999761842991707E-5</v>
      </c>
      <c r="N253" s="3">
        <f t="shared" ref="N253" si="680">AVERAGE(H253:H254)</f>
        <v>6.9001782381379986E-11</v>
      </c>
      <c r="O253" s="3">
        <f t="shared" ref="O253" si="681">_xlfn.STDEV.S(H253:H254)</f>
        <v>1.9538120692975316E-11</v>
      </c>
      <c r="P253" s="13">
        <f t="shared" ref="P253" si="682">(O253/N253)*100</f>
        <v>28.315385514226431</v>
      </c>
      <c r="Q253">
        <v>1947092000</v>
      </c>
      <c r="U253" s="3">
        <f t="shared" ref="U253" si="683">N253/AVERAGE(M253:M254)</f>
        <v>4.9186310438393113E-6</v>
      </c>
      <c r="Y253" s="3">
        <f t="shared" ref="Y253" si="684">N253/Q253</f>
        <v>3.543837804345146E-20</v>
      </c>
    </row>
    <row r="254" spans="1:28" x14ac:dyDescent="0.25">
      <c r="A254" s="1" t="s">
        <v>316</v>
      </c>
      <c r="B254" s="1">
        <v>1.8901469422434476</v>
      </c>
      <c r="C254" s="2" t="s">
        <v>283</v>
      </c>
      <c r="D254" s="4"/>
      <c r="E254" s="1">
        <v>0.3075</v>
      </c>
      <c r="F254" s="1">
        <v>1.9004977053330878</v>
      </c>
      <c r="G254" s="1">
        <v>34.948567096237753</v>
      </c>
      <c r="H254" s="3">
        <v>5.5186244747735933E-11</v>
      </c>
      <c r="I254" s="5" t="s">
        <v>45</v>
      </c>
      <c r="J254" s="5" t="s">
        <v>46</v>
      </c>
      <c r="K254" s="10" t="s">
        <v>455</v>
      </c>
      <c r="L254" s="11">
        <v>33.672176361083984</v>
      </c>
      <c r="M254" s="3">
        <v>1.4057549944118718E-5</v>
      </c>
    </row>
    <row r="255" spans="1:28" x14ac:dyDescent="0.25">
      <c r="A255" s="1" t="s">
        <v>317</v>
      </c>
      <c r="B255" s="1">
        <v>1.8836711380829356</v>
      </c>
      <c r="C255" s="2" t="s">
        <v>283</v>
      </c>
      <c r="D255" s="4"/>
      <c r="E255" s="1">
        <v>0.3075</v>
      </c>
      <c r="F255" s="1">
        <v>1.9004977053330878</v>
      </c>
      <c r="G255" s="1">
        <v>34.449673353660515</v>
      </c>
      <c r="H255" s="3">
        <v>7.6024928153692925E-11</v>
      </c>
      <c r="I255" s="5" t="s">
        <v>45</v>
      </c>
      <c r="J255" s="5" t="s">
        <v>46</v>
      </c>
      <c r="K255" s="10" t="s">
        <v>456</v>
      </c>
      <c r="L255" s="11">
        <v>33.2119140625</v>
      </c>
      <c r="M255" s="3">
        <v>1.6221030543064371E-5</v>
      </c>
      <c r="N255" s="3">
        <f t="shared" ref="N255" si="685">AVERAGE(H255:H256)</f>
        <v>7.1300150176959108E-11</v>
      </c>
      <c r="O255" s="3">
        <f t="shared" ref="O255" si="686">_xlfn.STDEV.S(H255:H256)</f>
        <v>6.6818450938986652E-12</v>
      </c>
      <c r="P255" s="13">
        <f t="shared" ref="P255" si="687">(O255/N255)*100</f>
        <v>9.3714320058443956</v>
      </c>
      <c r="Q255">
        <v>3911042000</v>
      </c>
      <c r="U255" s="3">
        <f t="shared" ref="U255" si="688">N255/AVERAGE(M255:M256)</f>
        <v>4.3531707815528659E-6</v>
      </c>
      <c r="Y255" s="3">
        <f t="shared" ref="Y255" si="689">N255/Q255</f>
        <v>1.8230474174646834E-20</v>
      </c>
    </row>
    <row r="256" spans="1:28" x14ac:dyDescent="0.25">
      <c r="A256" s="1" t="s">
        <v>318</v>
      </c>
      <c r="B256" s="1">
        <v>1.880131787996361</v>
      </c>
      <c r="C256" s="2" t="s">
        <v>283</v>
      </c>
      <c r="D256" s="4"/>
      <c r="E256" s="1">
        <v>0.3075</v>
      </c>
      <c r="F256" s="1">
        <v>1.9004977053330878</v>
      </c>
      <c r="G256" s="1">
        <v>34.656375269000556</v>
      </c>
      <c r="H256" s="3">
        <v>6.6575372200225305E-11</v>
      </c>
      <c r="I256" s="5" t="s">
        <v>45</v>
      </c>
      <c r="J256" s="5" t="s">
        <v>46</v>
      </c>
      <c r="K256" s="10" t="s">
        <v>456</v>
      </c>
      <c r="L256" s="11">
        <v>33.410064697265625</v>
      </c>
      <c r="M256" s="3">
        <v>1.6536770037194455E-5</v>
      </c>
    </row>
    <row r="257" spans="1:28" ht="15.75" x14ac:dyDescent="0.25">
      <c r="A257" s="1" t="s">
        <v>319</v>
      </c>
      <c r="B257" s="1">
        <v>1.9068287612226718</v>
      </c>
      <c r="C257" s="2" t="s">
        <v>283</v>
      </c>
      <c r="D257" s="4"/>
      <c r="E257" s="1">
        <v>0.3075</v>
      </c>
      <c r="F257" s="1">
        <v>1.9004977053330878</v>
      </c>
      <c r="G257" s="1">
        <v>35.726183862947359</v>
      </c>
      <c r="H257" s="3">
        <v>3.3494917772495289E-11</v>
      </c>
      <c r="I257" s="5" t="s">
        <v>45</v>
      </c>
      <c r="J257" s="5" t="s">
        <v>46</v>
      </c>
      <c r="K257" s="12" t="s">
        <v>457</v>
      </c>
      <c r="L257" s="11">
        <v>34.488426208496094</v>
      </c>
      <c r="M257" s="3">
        <v>1.1144621516548968E-5</v>
      </c>
      <c r="N257" s="3">
        <f t="shared" ref="N257" si="690">AVERAGE(H257:H258)</f>
        <v>3.9693498825452339E-11</v>
      </c>
      <c r="O257" s="3">
        <f t="shared" ref="O257" si="691">_xlfn.STDEV.S(H257:H258)</f>
        <v>8.7661173925607596E-12</v>
      </c>
      <c r="P257" s="13">
        <f t="shared" ref="P257" si="692">(O257/N257)*100</f>
        <v>22.084516739400492</v>
      </c>
      <c r="Q257" s="9">
        <v>2707470000</v>
      </c>
      <c r="R257" s="3">
        <f>AVERAGE(N257,N259,N261)</f>
        <v>2.3762986317203394E-10</v>
      </c>
      <c r="S257">
        <f>_xlfn.STDEV.S(N257,N259,N261)</f>
        <v>2.9480481301065048E-10</v>
      </c>
      <c r="T257" s="13">
        <f t="shared" ref="T257" si="693">(S257/R257)*100</f>
        <v>124.06050698990821</v>
      </c>
      <c r="U257" s="3">
        <f t="shared" ref="U257" si="694">N257/AVERAGE(M257:M258)</f>
        <v>3.5980012460919422E-6</v>
      </c>
      <c r="V257" s="3">
        <f>AVERAGE(U257,U259,U261)</f>
        <v>5.275694223671892E-5</v>
      </c>
      <c r="W257">
        <f>_xlfn.STDEV.S(U257,U259,U261)</f>
        <v>8.1249356642771435E-5</v>
      </c>
      <c r="X257" s="13">
        <f t="shared" ref="X257" si="695">(W257/V257)*100</f>
        <v>154.00694808696048</v>
      </c>
      <c r="Y257" s="3">
        <f t="shared" ref="Y257" si="696">N257/Q257</f>
        <v>1.4660734495840152E-20</v>
      </c>
      <c r="Z257" s="3">
        <f>AVERAGE(Y257,Y259,Y261)</f>
        <v>2.9839908915336558E-20</v>
      </c>
      <c r="AA257">
        <f>_xlfn.STDEV.S(Y257,Y259,Y261)</f>
        <v>2.7753973813591629E-20</v>
      </c>
      <c r="AB257" s="13">
        <f t="shared" ref="AB257" si="697">(AA257/Z257)*100</f>
        <v>93.009579527661231</v>
      </c>
    </row>
    <row r="258" spans="1:28" x14ac:dyDescent="0.25">
      <c r="A258" s="1" t="s">
        <v>320</v>
      </c>
      <c r="B258" s="1">
        <v>1.8907913435358517</v>
      </c>
      <c r="C258" s="2" t="s">
        <v>283</v>
      </c>
      <c r="D258" s="4"/>
      <c r="E258" s="1">
        <v>0.3075</v>
      </c>
      <c r="F258" s="1">
        <v>1.9004977053330878</v>
      </c>
      <c r="G258" s="1">
        <v>35.235775699080477</v>
      </c>
      <c r="H258" s="3">
        <v>4.5892079878409388E-11</v>
      </c>
      <c r="I258" s="5" t="s">
        <v>45</v>
      </c>
      <c r="J258" s="5" t="s">
        <v>46</v>
      </c>
      <c r="K258" s="12" t="s">
        <v>457</v>
      </c>
      <c r="L258" s="11">
        <v>33.973838806152344</v>
      </c>
      <c r="M258" s="3">
        <v>1.0919572523720703E-5</v>
      </c>
    </row>
    <row r="259" spans="1:28" x14ac:dyDescent="0.25">
      <c r="A259" s="1" t="s">
        <v>321</v>
      </c>
      <c r="B259" s="1">
        <v>1.8988910336857485</v>
      </c>
      <c r="C259" s="2" t="s">
        <v>283</v>
      </c>
      <c r="D259" s="4"/>
      <c r="E259" s="1">
        <v>0.3075</v>
      </c>
      <c r="F259" s="1">
        <v>1.9004977053330878</v>
      </c>
      <c r="G259" s="1">
        <v>31.253408372253368</v>
      </c>
      <c r="H259" s="3">
        <v>5.9195672977209427E-10</v>
      </c>
      <c r="I259" s="5" t="s">
        <v>34</v>
      </c>
      <c r="J259" s="5" t="s">
        <v>35</v>
      </c>
      <c r="K259" s="12" t="s">
        <v>458</v>
      </c>
      <c r="L259" s="11">
        <v>29.977458953857422</v>
      </c>
      <c r="M259" s="3">
        <v>3.9357297245695671E-6</v>
      </c>
      <c r="N259" s="3">
        <f t="shared" ref="N259" si="698">AVERAGE(H259:H260)</f>
        <v>5.7644335909188845E-10</v>
      </c>
      <c r="O259" s="3">
        <f t="shared" ref="O259" si="699">_xlfn.STDEV.S(H259:H260)</f>
        <v>2.1939219214068267E-11</v>
      </c>
      <c r="P259" s="13">
        <f t="shared" ref="P259" si="700">(O259/N259)*100</f>
        <v>3.8059626966005218</v>
      </c>
      <c r="Q259">
        <v>9316580000</v>
      </c>
      <c r="U259" s="3">
        <f t="shared" ref="U259" si="701">N259/AVERAGE(M259:M260)</f>
        <v>1.4653906329813651E-4</v>
      </c>
      <c r="Y259" s="3">
        <f t="shared" ref="Y259" si="702">N259/Q259</f>
        <v>6.1872850240312269E-20</v>
      </c>
    </row>
    <row r="260" spans="1:28" x14ac:dyDescent="0.25">
      <c r="A260" s="1" t="s">
        <v>322</v>
      </c>
      <c r="B260" s="1">
        <v>1.9020095387050848</v>
      </c>
      <c r="C260" s="2" t="s">
        <v>283</v>
      </c>
      <c r="D260" s="4"/>
      <c r="E260" s="1">
        <v>0.3075</v>
      </c>
      <c r="F260" s="1">
        <v>1.9004977053330878</v>
      </c>
      <c r="G260" s="1">
        <v>31.337252190682058</v>
      </c>
      <c r="H260" s="3">
        <v>5.6092998841168253E-10</v>
      </c>
      <c r="I260" s="5" t="s">
        <v>34</v>
      </c>
      <c r="J260" s="5" t="s">
        <v>35</v>
      </c>
      <c r="K260" s="12" t="s">
        <v>458</v>
      </c>
      <c r="L260" s="11">
        <v>30.094509124755859</v>
      </c>
      <c r="M260" s="3">
        <v>3.9317063858838405E-6</v>
      </c>
    </row>
    <row r="261" spans="1:28" ht="15.75" x14ac:dyDescent="0.25">
      <c r="A261" s="1" t="s">
        <v>323</v>
      </c>
      <c r="B261" s="1">
        <v>1.9170600106559275</v>
      </c>
      <c r="C261" s="2" t="s">
        <v>283</v>
      </c>
      <c r="D261" s="4"/>
      <c r="E261" s="1">
        <v>0.3075</v>
      </c>
      <c r="F261" s="1">
        <v>1.9004977053330878</v>
      </c>
      <c r="G261" s="1">
        <v>33.767044891255054</v>
      </c>
      <c r="H261" s="3">
        <v>1.1784707520925786E-10</v>
      </c>
      <c r="I261" s="5" t="s">
        <v>45</v>
      </c>
      <c r="J261" s="5" t="s">
        <v>46</v>
      </c>
      <c r="K261" s="12" t="s">
        <v>459</v>
      </c>
      <c r="L261" s="11">
        <v>32.518943786621094</v>
      </c>
      <c r="M261" s="3">
        <v>1.1934961526476242E-5</v>
      </c>
      <c r="N261" s="3">
        <f t="shared" ref="N261" si="703">AVERAGE(H261:H262)</f>
        <v>9.6752731598761105E-11</v>
      </c>
      <c r="O261" s="3">
        <f t="shared" ref="O261" si="704">_xlfn.STDEV.S(H261:H262)</f>
        <v>2.9831906823322743E-11</v>
      </c>
      <c r="P261" s="13">
        <f t="shared" ref="P261" si="705">(O261/N261)*100</f>
        <v>30.833141690549159</v>
      </c>
      <c r="Q261" s="9">
        <v>7450460000</v>
      </c>
      <c r="U261" s="3">
        <f t="shared" ref="U261" si="706">N261/AVERAGE(M261:M262)</f>
        <v>8.1337621659283208E-6</v>
      </c>
      <c r="Y261" s="3">
        <f t="shared" ref="Y261" si="707">N261/Q261</f>
        <v>1.2986142009857258E-20</v>
      </c>
    </row>
    <row r="262" spans="1:28" x14ac:dyDescent="0.25">
      <c r="A262" s="1" t="s">
        <v>324</v>
      </c>
      <c r="B262" s="1">
        <v>1.9009211739249978</v>
      </c>
      <c r="C262" s="2" t="s">
        <v>283</v>
      </c>
      <c r="D262" s="4"/>
      <c r="E262" s="1">
        <v>0.3075</v>
      </c>
      <c r="F262" s="1">
        <v>1.9004977053330878</v>
      </c>
      <c r="G262" s="1">
        <v>34.457199995321474</v>
      </c>
      <c r="H262" s="3">
        <v>7.5658387988264362E-11</v>
      </c>
      <c r="I262" s="5" t="s">
        <v>45</v>
      </c>
      <c r="J262" s="5" t="s">
        <v>46</v>
      </c>
      <c r="K262" s="12" t="s">
        <v>459</v>
      </c>
      <c r="L262" s="11">
        <v>33.216316223144531</v>
      </c>
      <c r="M262" s="3">
        <v>1.1855439428213719E-5</v>
      </c>
    </row>
    <row r="263" spans="1:28" ht="15.75" x14ac:dyDescent="0.25">
      <c r="A263" s="1" t="s">
        <v>325</v>
      </c>
      <c r="B263" s="1">
        <v>1.8999245216322787</v>
      </c>
      <c r="C263" s="2" t="s">
        <v>283</v>
      </c>
      <c r="D263" s="4"/>
      <c r="E263" s="1">
        <v>0.3075</v>
      </c>
      <c r="F263" s="1">
        <v>1.9004977053330878</v>
      </c>
      <c r="G263" s="1">
        <v>35.84613103895272</v>
      </c>
      <c r="H263" s="3">
        <v>3.1011984976489414E-11</v>
      </c>
      <c r="I263" s="5" t="s">
        <v>45</v>
      </c>
      <c r="J263" s="5" t="s">
        <v>46</v>
      </c>
      <c r="K263" s="12" t="s">
        <v>460</v>
      </c>
      <c r="L263" s="11">
        <v>34.579753875732422</v>
      </c>
      <c r="M263" s="3">
        <v>9.1497272821692434E-6</v>
      </c>
      <c r="N263" s="3">
        <f t="shared" ref="N263" si="708">AVERAGE(H263:H264)</f>
        <v>3.2008596979488673E-11</v>
      </c>
      <c r="O263" s="3">
        <f t="shared" ref="O263" si="709">_xlfn.STDEV.S(H263:H264)</f>
        <v>1.409422211065363E-12</v>
      </c>
      <c r="P263" s="13">
        <f t="shared" ref="P263" si="710">(O263/N263)*100</f>
        <v>4.4032614486930823</v>
      </c>
      <c r="Q263" s="9">
        <v>8460266000</v>
      </c>
      <c r="R263" s="3">
        <f>AVERAGE(N263,N265,N267)</f>
        <v>7.6462781238711359E-9</v>
      </c>
      <c r="S263">
        <f>_xlfn.STDEV.S(N263,N265,N267)</f>
        <v>1.3178052274153191E-8</v>
      </c>
      <c r="T263" s="13">
        <f t="shared" ref="T263" si="711">(S263/R263)*100</f>
        <v>172.34597095039283</v>
      </c>
      <c r="U263" s="3">
        <f t="shared" ref="U263" si="712">N263/AVERAGE(M263:M264)</f>
        <v>3.5233485795805847E-6</v>
      </c>
      <c r="V263" s="3">
        <f>AVERAGE(U263,U265,U267)</f>
        <v>8.552043952267485E-4</v>
      </c>
      <c r="W263">
        <f>_xlfn.STDEV.S(U263,U265,U267)</f>
        <v>1.4742409115849646E-3</v>
      </c>
      <c r="X263" s="13">
        <f t="shared" ref="X263" si="713">(W263/V263)*100</f>
        <v>172.38462755960055</v>
      </c>
      <c r="Y263" s="3">
        <f t="shared" ref="Y263" si="714">N263/Q263</f>
        <v>3.7834031435286637E-21</v>
      </c>
      <c r="Z263" s="3">
        <f>AVERAGE(Y263,Y265,Y267)</f>
        <v>1.0649096135932222E-18</v>
      </c>
      <c r="AA263">
        <f>_xlfn.STDEV.S(Y263,Y265,Y267)</f>
        <v>1.8351001919796292E-18</v>
      </c>
      <c r="AB263" s="13">
        <f t="shared" ref="AB263" si="715">(AA263/Z263)*100</f>
        <v>172.32450233852495</v>
      </c>
    </row>
    <row r="264" spans="1:28" x14ac:dyDescent="0.25">
      <c r="A264" s="1" t="s">
        <v>326</v>
      </c>
      <c r="B264" s="1">
        <v>1.9221882682067994</v>
      </c>
      <c r="C264" s="2" t="s">
        <v>283</v>
      </c>
      <c r="D264" s="4"/>
      <c r="E264" s="1">
        <v>0.3075</v>
      </c>
      <c r="F264" s="1">
        <v>1.9004977053330878</v>
      </c>
      <c r="G264" s="1">
        <v>35.749121037250731</v>
      </c>
      <c r="H264" s="3">
        <v>3.3005208982487925E-11</v>
      </c>
      <c r="I264" s="5" t="s">
        <v>45</v>
      </c>
      <c r="J264" s="5" t="s">
        <v>46</v>
      </c>
      <c r="K264" s="12" t="s">
        <v>460</v>
      </c>
      <c r="L264" s="11">
        <v>34.481937408447266</v>
      </c>
      <c r="M264" s="3">
        <v>9.0196909610287897E-6</v>
      </c>
    </row>
    <row r="265" spans="1:28" ht="15.75" x14ac:dyDescent="0.25">
      <c r="A265" s="1" t="s">
        <v>327</v>
      </c>
      <c r="B265" s="1">
        <v>1.9150515089842073</v>
      </c>
      <c r="C265" s="2" t="s">
        <v>283</v>
      </c>
      <c r="D265" s="4"/>
      <c r="E265" s="1">
        <v>0.3075</v>
      </c>
      <c r="F265" s="1">
        <v>1.9004977053330878</v>
      </c>
      <c r="G265" s="1">
        <v>35.387345867721343</v>
      </c>
      <c r="H265" s="3">
        <v>4.16360737979184E-11</v>
      </c>
      <c r="I265" s="5" t="s">
        <v>45</v>
      </c>
      <c r="J265" s="5" t="s">
        <v>46</v>
      </c>
      <c r="K265" s="12" t="s">
        <v>461</v>
      </c>
      <c r="L265" s="11">
        <v>34.138671875</v>
      </c>
      <c r="M265" s="3">
        <v>9.6858186301691962E-6</v>
      </c>
      <c r="N265" s="3">
        <f t="shared" ref="N265" si="716">AVERAGE(H265:H266)</f>
        <v>4.3845129544496286E-11</v>
      </c>
      <c r="O265" s="3">
        <f t="shared" ref="O265" si="717">_xlfn.STDEV.S(H265:H266)</f>
        <v>3.1240765968486699E-12</v>
      </c>
      <c r="P265" s="13">
        <f t="shared" ref="P265" si="718">(O265/N265)*100</f>
        <v>7.1252534302086996</v>
      </c>
      <c r="Q265" s="9">
        <v>6223156000</v>
      </c>
      <c r="U265" s="3">
        <f t="shared" ref="U265" si="719">N265/AVERAGE(M265:M266)</f>
        <v>4.5787766267184286E-6</v>
      </c>
      <c r="Y265" s="3">
        <f t="shared" ref="Y265" si="720">N265/Q265</f>
        <v>7.0454813513426761E-21</v>
      </c>
    </row>
    <row r="266" spans="1:28" x14ac:dyDescent="0.25">
      <c r="A266" s="1" t="s">
        <v>328</v>
      </c>
      <c r="B266" s="1">
        <v>1.8763525935081562</v>
      </c>
      <c r="C266" s="2" t="s">
        <v>283</v>
      </c>
      <c r="D266" s="4"/>
      <c r="E266" s="1">
        <v>0.3075</v>
      </c>
      <c r="F266" s="1">
        <v>1.9004977053330878</v>
      </c>
      <c r="G266" s="1">
        <v>35.230284331556469</v>
      </c>
      <c r="H266" s="3">
        <v>4.6054185291074173E-11</v>
      </c>
      <c r="I266" s="5" t="s">
        <v>45</v>
      </c>
      <c r="J266" s="5" t="s">
        <v>46</v>
      </c>
      <c r="K266" s="12" t="s">
        <v>461</v>
      </c>
      <c r="L266" s="11">
        <v>33.906005859375</v>
      </c>
      <c r="M266" s="3">
        <v>9.4656417353126339E-6</v>
      </c>
    </row>
    <row r="267" spans="1:28" ht="15.75" x14ac:dyDescent="0.25">
      <c r="A267" s="1" t="s">
        <v>329</v>
      </c>
      <c r="B267" s="1">
        <v>1.9076738808831302</v>
      </c>
      <c r="C267" s="2" t="s">
        <v>283</v>
      </c>
      <c r="D267" s="4"/>
      <c r="E267" s="1">
        <v>0.3075</v>
      </c>
      <c r="F267" s="1">
        <v>1.9004977053330878</v>
      </c>
      <c r="G267" s="1">
        <v>25.536717051210168</v>
      </c>
      <c r="H267" s="3">
        <v>2.3253510137252392E-8</v>
      </c>
      <c r="I267" s="5" t="s">
        <v>34</v>
      </c>
      <c r="J267" s="5" t="s">
        <v>35</v>
      </c>
      <c r="K267" s="12" t="s">
        <v>462</v>
      </c>
      <c r="L267" s="11">
        <v>24.311868667602539</v>
      </c>
      <c r="M267" s="3">
        <v>8.6493150594088577E-6</v>
      </c>
      <c r="N267" s="3">
        <f t="shared" ref="N267" si="721">AVERAGE(H267:H268)</f>
        <v>2.2862980645089425E-8</v>
      </c>
      <c r="O267" s="3">
        <f t="shared" ref="O267" si="722">_xlfn.STDEV.S(H267:H268)</f>
        <v>5.5229210432354786E-10</v>
      </c>
      <c r="P267" s="13">
        <f t="shared" ref="P267" si="723">(O267/N267)*100</f>
        <v>2.4156609888141189</v>
      </c>
      <c r="Q267" s="9">
        <v>7180810000</v>
      </c>
      <c r="U267" s="3">
        <f t="shared" ref="U267" si="724">N267/AVERAGE(M267:M268)</f>
        <v>2.5575110604739463E-3</v>
      </c>
      <c r="Y267" s="3">
        <f t="shared" ref="Y267" si="725">N267/Q267</f>
        <v>3.1838999562847958E-18</v>
      </c>
    </row>
    <row r="268" spans="1:28" x14ac:dyDescent="0.25">
      <c r="A268" s="1" t="s">
        <v>330</v>
      </c>
      <c r="B268" s="1">
        <v>1.8925767543841998</v>
      </c>
      <c r="C268" s="2" t="s">
        <v>283</v>
      </c>
      <c r="D268" s="4"/>
      <c r="E268" s="1">
        <v>0.3075</v>
      </c>
      <c r="F268" s="1">
        <v>1.9004977053330878</v>
      </c>
      <c r="G268" s="1">
        <v>25.589925410744566</v>
      </c>
      <c r="H268" s="3">
        <v>2.2472451152926454E-8</v>
      </c>
      <c r="I268" s="5" t="s">
        <v>34</v>
      </c>
      <c r="J268" s="5" t="s">
        <v>35</v>
      </c>
      <c r="K268" s="12" t="s">
        <v>462</v>
      </c>
      <c r="L268" s="11">
        <v>24.356332778930664</v>
      </c>
      <c r="M268" s="3">
        <v>9.2297713683562379E-6</v>
      </c>
    </row>
    <row r="269" spans="1:28" ht="15.75" x14ac:dyDescent="0.25">
      <c r="A269" s="1" t="s">
        <v>331</v>
      </c>
      <c r="B269" s="1">
        <v>1.8932247643994573</v>
      </c>
      <c r="C269" s="2" t="s">
        <v>283</v>
      </c>
      <c r="D269" s="4"/>
      <c r="E269" s="1">
        <v>0.3075</v>
      </c>
      <c r="F269" s="1">
        <v>1.9004977053330878</v>
      </c>
      <c r="G269" s="1">
        <v>35.600394974530346</v>
      </c>
      <c r="H269" s="3">
        <v>3.6312598675740085E-11</v>
      </c>
      <c r="I269" s="5" t="s">
        <v>45</v>
      </c>
      <c r="J269" s="5" t="s">
        <v>46</v>
      </c>
      <c r="K269" s="12" t="s">
        <v>463</v>
      </c>
      <c r="L269" s="11">
        <v>34.308544158935547</v>
      </c>
      <c r="M269" s="3">
        <v>6.795886477998748E-6</v>
      </c>
      <c r="N269" s="3">
        <f t="shared" ref="N269" si="726">AVERAGE(H269:H270)</f>
        <v>4.0117627850170863E-11</v>
      </c>
      <c r="O269" s="3">
        <f t="shared" ref="O269" si="727">_xlfn.STDEV.S(H269:H270)</f>
        <v>5.3811238637053086E-12</v>
      </c>
      <c r="P269" s="13">
        <f t="shared" ref="P269" si="728">(O269/N269)*100</f>
        <v>13.413365026971281</v>
      </c>
      <c r="Q269" s="9">
        <v>6699770000</v>
      </c>
      <c r="R269" s="3">
        <f>AVERAGE(N269,N271,N273)</f>
        <v>5.6328225275572621E-11</v>
      </c>
      <c r="S269">
        <f>_xlfn.STDEV.S(N269,N271,N273)</f>
        <v>4.9579150259719266E-11</v>
      </c>
      <c r="T269" s="13">
        <f t="shared" ref="T269" si="729">(S269/R269)*100</f>
        <v>88.018307016002922</v>
      </c>
      <c r="U269" s="3">
        <f t="shared" ref="U269" si="730">N269/AVERAGE(M269:M270)</f>
        <v>5.787982115898867E-6</v>
      </c>
      <c r="V269" s="3">
        <f>AVERAGE(U269,U271,U273)</f>
        <v>6.347822684029094E-6</v>
      </c>
      <c r="W269">
        <f>_xlfn.STDEV.S(U269,U271,U273)</f>
        <v>4.9684564777975573E-6</v>
      </c>
      <c r="X269" s="13">
        <f t="shared" ref="X269" si="731">(W269/V269)*100</f>
        <v>78.270246746148487</v>
      </c>
      <c r="Y269" s="3">
        <f t="shared" ref="Y269" si="732">N269/Q269</f>
        <v>5.9879112044399828E-21</v>
      </c>
      <c r="Z269" s="3">
        <f>AVERAGE(Y269,Y271,Y273)</f>
        <v>1.4558609419684153E-20</v>
      </c>
      <c r="AA269">
        <f>_xlfn.STDEV.S(Y269,Y271,Y273)</f>
        <v>1.028810033766972E-20</v>
      </c>
      <c r="AB269" s="13">
        <f t="shared" ref="AB269" si="733">(AA269/Z269)*100</f>
        <v>70.666778955959643</v>
      </c>
    </row>
    <row r="270" spans="1:28" x14ac:dyDescent="0.25">
      <c r="A270" s="1" t="s">
        <v>332</v>
      </c>
      <c r="B270" s="1">
        <v>1.8623040801418331</v>
      </c>
      <c r="C270" s="2" t="s">
        <v>283</v>
      </c>
      <c r="D270" s="4"/>
      <c r="E270" s="1">
        <v>0.3075</v>
      </c>
      <c r="F270" s="1">
        <v>1.9004977053330878</v>
      </c>
      <c r="G270" s="1">
        <v>35.304084652202114</v>
      </c>
      <c r="H270" s="3">
        <v>4.3922657024601642E-11</v>
      </c>
      <c r="I270" s="5" t="s">
        <v>45</v>
      </c>
      <c r="J270" s="5" t="s">
        <v>46</v>
      </c>
      <c r="K270" s="12" t="s">
        <v>463</v>
      </c>
      <c r="L270" s="11">
        <v>34.067165374755859</v>
      </c>
      <c r="M270" s="3">
        <v>7.0665018455493617E-6</v>
      </c>
    </row>
    <row r="271" spans="1:28" ht="15.75" x14ac:dyDescent="0.25">
      <c r="A271" s="1" t="s">
        <v>333</v>
      </c>
      <c r="B271" s="1">
        <v>1.9064870551656119</v>
      </c>
      <c r="C271" s="2" t="s">
        <v>283</v>
      </c>
      <c r="D271" s="4"/>
      <c r="E271" s="1">
        <v>0.3075</v>
      </c>
      <c r="F271" s="1">
        <v>1.9004977053330878</v>
      </c>
      <c r="G271" s="1">
        <v>37.768692690950161</v>
      </c>
      <c r="H271" s="3">
        <v>9.0238089639983709E-12</v>
      </c>
      <c r="I271" s="5" t="s">
        <v>45</v>
      </c>
      <c r="J271" s="5" t="s">
        <v>46</v>
      </c>
      <c r="K271" s="12" t="s">
        <v>464</v>
      </c>
      <c r="L271" s="11">
        <v>36.542633056640625</v>
      </c>
      <c r="M271" s="3">
        <v>9.7267476306580774E-6</v>
      </c>
      <c r="N271" s="3">
        <f t="shared" ref="N271" si="734">AVERAGE(H271:H272)</f>
        <v>1.6883502549692746E-11</v>
      </c>
      <c r="O271" s="3">
        <f t="shared" ref="O271" si="735">_xlfn.STDEV.S(H271:H272)</f>
        <v>1.1115285264985808E-11</v>
      </c>
      <c r="P271" s="13">
        <f t="shared" ref="P271" si="736">(O271/N271)*100</f>
        <v>65.835185751715301</v>
      </c>
      <c r="Q271" s="9">
        <v>650165000</v>
      </c>
      <c r="U271" s="3">
        <f t="shared" ref="U271" si="737">N271/AVERAGE(M271:M272)</f>
        <v>1.682998922597491E-6</v>
      </c>
      <c r="Y271" s="3">
        <f t="shared" ref="Y271" si="738">N271/Q271</f>
        <v>2.5968027423335223E-20</v>
      </c>
    </row>
    <row r="272" spans="1:28" x14ac:dyDescent="0.25">
      <c r="A272" s="1" t="s">
        <v>334</v>
      </c>
      <c r="B272" s="1">
        <v>1.8890591610407985</v>
      </c>
      <c r="C272" s="2" t="s">
        <v>283</v>
      </c>
      <c r="D272" s="4"/>
      <c r="E272" s="1">
        <v>0.3075</v>
      </c>
      <c r="F272" s="1">
        <v>1.9004977053330878</v>
      </c>
      <c r="G272" s="1">
        <v>36.19781712671849</v>
      </c>
      <c r="H272" s="3">
        <v>2.4743196135387123E-11</v>
      </c>
      <c r="I272" s="5" t="s">
        <v>45</v>
      </c>
      <c r="J272" s="5" t="s">
        <v>46</v>
      </c>
      <c r="K272" s="12" t="s">
        <v>464</v>
      </c>
      <c r="L272" s="11">
        <v>34.896068572998047</v>
      </c>
      <c r="M272" s="3">
        <v>1.0336845189276999E-5</v>
      </c>
    </row>
    <row r="273" spans="1:28" ht="15.75" x14ac:dyDescent="0.25">
      <c r="A273" s="1" t="s">
        <v>335</v>
      </c>
      <c r="B273" s="1">
        <v>1.9197881094146847</v>
      </c>
      <c r="C273" s="2" t="s">
        <v>283</v>
      </c>
      <c r="D273" s="4"/>
      <c r="E273" s="1">
        <v>0.3075</v>
      </c>
      <c r="F273" s="1">
        <v>1.9004977053330878</v>
      </c>
      <c r="G273" s="1">
        <v>33.216990967992508</v>
      </c>
      <c r="H273" s="3">
        <v>1.6776868023997584E-10</v>
      </c>
      <c r="I273" s="5" t="s">
        <v>34</v>
      </c>
      <c r="J273" s="5" t="s">
        <v>35</v>
      </c>
      <c r="K273" s="12" t="s">
        <v>465</v>
      </c>
      <c r="L273" s="11">
        <v>31.966085433959961</v>
      </c>
      <c r="M273" s="3">
        <v>9.5115269395600378E-6</v>
      </c>
      <c r="N273" s="3">
        <f t="shared" ref="N273" si="739">AVERAGE(H273:H274)</f>
        <v>1.1198354542685425E-10</v>
      </c>
      <c r="O273" s="3">
        <f t="shared" ref="O273" si="740">_xlfn.STDEV.S(H273:H274)</f>
        <v>7.8892094231528066E-11</v>
      </c>
      <c r="P273" s="13">
        <f t="shared" ref="P273" si="741">(O273/N273)*100</f>
        <v>70.449720028786771</v>
      </c>
      <c r="Q273" s="9">
        <v>9555000000</v>
      </c>
      <c r="U273" s="3">
        <f t="shared" ref="U273" si="742">N273/AVERAGE(M273:M274)</f>
        <v>1.1572487013590922E-5</v>
      </c>
      <c r="Y273" s="3">
        <f t="shared" ref="Y273" si="743">N273/Q273</f>
        <v>1.1719889631277262E-20</v>
      </c>
    </row>
    <row r="274" spans="1:28" x14ac:dyDescent="0.25">
      <c r="A274" s="1" t="s">
        <v>336</v>
      </c>
      <c r="B274" s="1">
        <v>1.9049015316381475</v>
      </c>
      <c r="C274" s="2" t="s">
        <v>283</v>
      </c>
      <c r="D274" s="4"/>
      <c r="E274" s="1">
        <v>0.3075</v>
      </c>
      <c r="F274" s="1">
        <v>1.9004977053330878</v>
      </c>
      <c r="G274" s="1">
        <v>34.920262633600629</v>
      </c>
      <c r="H274" s="3">
        <v>5.6198410613732643E-11</v>
      </c>
      <c r="I274" s="5" t="s">
        <v>45</v>
      </c>
      <c r="J274" s="5" t="s">
        <v>46</v>
      </c>
      <c r="K274" s="12" t="s">
        <v>465</v>
      </c>
      <c r="L274" s="11">
        <v>33.678237915039063</v>
      </c>
      <c r="M274" s="3">
        <v>9.8418834890434099E-6</v>
      </c>
    </row>
    <row r="275" spans="1:28" x14ac:dyDescent="0.25">
      <c r="A275" s="1" t="s">
        <v>337</v>
      </c>
      <c r="B275" s="1">
        <v>1.9281539859730286</v>
      </c>
      <c r="C275" s="2" t="s">
        <v>283</v>
      </c>
      <c r="D275" s="4"/>
      <c r="E275" s="1">
        <v>0.3075</v>
      </c>
      <c r="F275" s="1">
        <v>1.9004977053330878</v>
      </c>
      <c r="G275" s="1">
        <v>34.451060695002852</v>
      </c>
      <c r="H275" s="3">
        <v>7.595723273530669E-11</v>
      </c>
      <c r="I275" s="5" t="s">
        <v>45</v>
      </c>
      <c r="J275" s="5" t="s">
        <v>46</v>
      </c>
      <c r="K275" s="12" t="s">
        <v>466</v>
      </c>
      <c r="L275" s="11">
        <v>33.221347808837891</v>
      </c>
      <c r="M275" s="3">
        <v>8.8579899858747717E-6</v>
      </c>
      <c r="N275" s="3">
        <f t="shared" ref="N275" si="744">AVERAGE(H275:H276)</f>
        <v>7.4681814524661167E-11</v>
      </c>
      <c r="O275" s="3">
        <f t="shared" ref="O275" si="745">_xlfn.STDEV.S(H275:H276)</f>
        <v>1.8037137311925143E-12</v>
      </c>
      <c r="P275" s="13">
        <f t="shared" ref="P275" si="746">(O275/N275)*100</f>
        <v>2.415198054135252</v>
      </c>
      <c r="Q275">
        <v>2869280000</v>
      </c>
      <c r="R275" s="3">
        <f>AVERAGE(N275,N277,N279)</f>
        <v>9.7388856892099231E-11</v>
      </c>
      <c r="S275">
        <f>_xlfn.STDEV.S(N275,N277,N279)</f>
        <v>5.8069351087914713E-11</v>
      </c>
      <c r="T275" s="13">
        <f t="shared" ref="T275" si="747">(S275/R275)*100</f>
        <v>59.626278550791426</v>
      </c>
      <c r="U275" s="3">
        <f t="shared" ref="U275" si="748">N275/AVERAGE(M275:M276)</f>
        <v>8.1936899379478132E-6</v>
      </c>
      <c r="V275" s="3">
        <f>AVERAGE(U275,U277,U279)</f>
        <v>1.0699420268062981E-5</v>
      </c>
      <c r="W275">
        <f>_xlfn.STDEV.S(U275,U277,U279)</f>
        <v>6.0362038169351483E-6</v>
      </c>
      <c r="X275" s="13">
        <f t="shared" ref="X275" si="749">(W275/V275)*100</f>
        <v>56.416176444183549</v>
      </c>
      <c r="Y275" s="3">
        <f t="shared" ref="Y275" si="750">N275/Q275</f>
        <v>2.6028067851398667E-20</v>
      </c>
      <c r="Z275" s="3">
        <f>AVERAGE(Y275,Y277,Y279)</f>
        <v>1.5128297891100106E-20</v>
      </c>
      <c r="AA275">
        <f>_xlfn.STDEV.S(Y275,Y277,Y279)</f>
        <v>9.500035568987392E-21</v>
      </c>
      <c r="AB275" s="13">
        <f t="shared" ref="AB275" si="751">(AA275/Z275)*100</f>
        <v>62.796460232160086</v>
      </c>
    </row>
    <row r="276" spans="1:28" x14ac:dyDescent="0.25">
      <c r="A276" s="1" t="s">
        <v>338</v>
      </c>
      <c r="B276" s="1">
        <v>1.9150765566383903</v>
      </c>
      <c r="C276" s="2" t="s">
        <v>283</v>
      </c>
      <c r="D276" s="4"/>
      <c r="E276" s="1">
        <v>0.3075</v>
      </c>
      <c r="F276" s="1">
        <v>1.9004977053330878</v>
      </c>
      <c r="G276" s="1">
        <v>34.504258855760995</v>
      </c>
      <c r="H276" s="3">
        <v>7.3406396314015657E-11</v>
      </c>
      <c r="I276" s="5" t="s">
        <v>45</v>
      </c>
      <c r="J276" s="5" t="s">
        <v>46</v>
      </c>
      <c r="K276" s="12" t="s">
        <v>466</v>
      </c>
      <c r="L276" s="11">
        <v>33.270885467529297</v>
      </c>
      <c r="M276" s="3">
        <v>9.3711143835214506E-6</v>
      </c>
    </row>
    <row r="277" spans="1:28" x14ac:dyDescent="0.25">
      <c r="A277" s="1" t="s">
        <v>339</v>
      </c>
      <c r="B277" s="1">
        <v>1.8880133711125455</v>
      </c>
      <c r="C277" s="2" t="s">
        <v>283</v>
      </c>
      <c r="D277" s="4"/>
      <c r="E277" s="1">
        <v>0.3075</v>
      </c>
      <c r="F277" s="1">
        <v>1.9004977053330878</v>
      </c>
      <c r="G277" s="1">
        <v>34.95454094233115</v>
      </c>
      <c r="H277" s="3">
        <v>5.497496126799508E-11</v>
      </c>
      <c r="I277" s="5" t="s">
        <v>45</v>
      </c>
      <c r="J277" s="5" t="s">
        <v>46</v>
      </c>
      <c r="K277" s="12" t="s">
        <v>467</v>
      </c>
      <c r="L277" s="11">
        <v>33.672447204589844</v>
      </c>
      <c r="M277" s="3">
        <v>8.5465278897654756E-6</v>
      </c>
      <c r="N277" s="3">
        <f t="shared" ref="N277" si="752">AVERAGE(H277:H278)</f>
        <v>5.4104092909059676E-11</v>
      </c>
      <c r="O277" s="3">
        <f t="shared" ref="O277" si="753">_xlfn.STDEV.S(H277:H278)</f>
        <v>1.2315938442480435E-12</v>
      </c>
      <c r="P277" s="13">
        <f t="shared" ref="P277" si="754">(O277/N277)*100</f>
        <v>2.2763413598267985</v>
      </c>
      <c r="Q277">
        <v>6285720000</v>
      </c>
      <c r="U277" s="3">
        <f t="shared" ref="U277" si="755">N277/AVERAGE(M277:M278)</f>
        <v>6.319635687739785E-6</v>
      </c>
      <c r="Y277" s="3">
        <f t="shared" ref="Y277" si="756">N277/Q277</f>
        <v>8.6074615014763113E-21</v>
      </c>
    </row>
    <row r="278" spans="1:28" x14ac:dyDescent="0.25">
      <c r="A278" s="1" t="s">
        <v>340</v>
      </c>
      <c r="B278" s="1">
        <v>1.8985202824215277</v>
      </c>
      <c r="C278" s="2" t="s">
        <v>283</v>
      </c>
      <c r="D278" s="4"/>
      <c r="E278" s="1">
        <v>0.3075</v>
      </c>
      <c r="F278" s="1">
        <v>1.9004977053330878</v>
      </c>
      <c r="G278" s="1">
        <v>35.004680043044033</v>
      </c>
      <c r="H278" s="3">
        <v>5.3233224550124279E-11</v>
      </c>
      <c r="I278" s="5" t="s">
        <v>45</v>
      </c>
      <c r="J278" s="5" t="s">
        <v>46</v>
      </c>
      <c r="K278" s="12" t="s">
        <v>467</v>
      </c>
      <c r="L278" s="11">
        <v>33.729385375976563</v>
      </c>
      <c r="M278" s="3">
        <v>8.5760075165151937E-6</v>
      </c>
    </row>
    <row r="279" spans="1:28" x14ac:dyDescent="0.25">
      <c r="A279" s="1" t="s">
        <v>341</v>
      </c>
      <c r="B279" s="1">
        <v>1.8944003249853014</v>
      </c>
      <c r="C279" s="2" t="s">
        <v>283</v>
      </c>
      <c r="D279" s="4"/>
      <c r="E279" s="1">
        <v>0.3075</v>
      </c>
      <c r="F279" s="1">
        <v>1.9004977053330878</v>
      </c>
      <c r="G279" s="1">
        <v>33.706842658141404</v>
      </c>
      <c r="H279" s="3">
        <v>1.2249186460165858E-10</v>
      </c>
      <c r="I279" s="5" t="s">
        <v>45</v>
      </c>
      <c r="J279" s="5" t="s">
        <v>46</v>
      </c>
      <c r="K279" s="12" t="s">
        <v>468</v>
      </c>
      <c r="L279" s="11">
        <v>32.484127044677734</v>
      </c>
      <c r="M279" s="3">
        <v>9.3352169081700494E-6</v>
      </c>
      <c r="N279" s="3">
        <f t="shared" ref="N279" si="757">AVERAGE(H279:H280)</f>
        <v>1.6338066324257685E-10</v>
      </c>
      <c r="O279" s="3">
        <f t="shared" ref="O279" si="758">_xlfn.STDEV.S(H279:H280)</f>
        <v>5.7825493587129178E-11</v>
      </c>
      <c r="P279" s="13">
        <f t="shared" ref="P279" si="759">(O279/N279)*100</f>
        <v>35.393107384607497</v>
      </c>
      <c r="Q279">
        <v>15199100000</v>
      </c>
      <c r="U279" s="3">
        <f t="shared" ref="U279" si="760">N279/AVERAGE(M279:M280)</f>
        <v>1.7584935178501342E-5</v>
      </c>
      <c r="Y279" s="3">
        <f t="shared" ref="Y279" si="761">N279/Q279</f>
        <v>1.0749364320425344E-20</v>
      </c>
    </row>
    <row r="280" spans="1:28" x14ac:dyDescent="0.25">
      <c r="A280" s="1" t="s">
        <v>342</v>
      </c>
      <c r="B280" s="1">
        <v>1.8873624138717662</v>
      </c>
      <c r="C280" s="2" t="s">
        <v>283</v>
      </c>
      <c r="D280" s="4"/>
      <c r="E280" s="1">
        <v>0.3075</v>
      </c>
      <c r="F280" s="1">
        <v>1.9004977053330878</v>
      </c>
      <c r="G280" s="1">
        <v>32.910420274784322</v>
      </c>
      <c r="H280" s="3">
        <v>2.042694618834951E-10</v>
      </c>
      <c r="I280" s="5" t="s">
        <v>34</v>
      </c>
      <c r="J280" s="5" t="s">
        <v>35</v>
      </c>
      <c r="K280" s="12" t="s">
        <v>468</v>
      </c>
      <c r="L280" s="11">
        <v>31.641159057617188</v>
      </c>
      <c r="M280" s="3">
        <v>9.246672826893598E-6</v>
      </c>
    </row>
    <row r="281" spans="1:28" x14ac:dyDescent="0.25">
      <c r="A281" s="1" t="s">
        <v>343</v>
      </c>
      <c r="B281" s="1">
        <v>1.8905990596053488</v>
      </c>
      <c r="C281" s="2" t="s">
        <v>283</v>
      </c>
      <c r="D281" s="4"/>
      <c r="E281" s="1">
        <v>0.3075</v>
      </c>
      <c r="F281" s="1">
        <v>1.9004977053330878</v>
      </c>
      <c r="G281" s="1">
        <v>34.933173369910747</v>
      </c>
      <c r="H281" s="3">
        <v>5.573444109015739E-11</v>
      </c>
      <c r="I281" s="5" t="s">
        <v>45</v>
      </c>
      <c r="J281" s="5" t="s">
        <v>46</v>
      </c>
      <c r="K281" s="12" t="s">
        <v>469</v>
      </c>
      <c r="L281" s="11">
        <v>33.678779602050781</v>
      </c>
      <c r="M281" s="3">
        <v>1.1512529593589503E-5</v>
      </c>
      <c r="N281" s="3">
        <f t="shared" ref="N281" si="762">AVERAGE(H281:H282)</f>
        <v>3.7865108437510735E-11</v>
      </c>
      <c r="O281" s="3">
        <f t="shared" ref="O281" si="763">_xlfn.STDEV.S(H281:H282)</f>
        <v>2.5271052587929293E-11</v>
      </c>
      <c r="P281" s="13">
        <f t="shared" ref="P281" si="764">(O281/N281)*100</f>
        <v>66.739681016982772</v>
      </c>
      <c r="Q281">
        <v>4272230000</v>
      </c>
      <c r="R281" s="3">
        <f>AVERAGE(N281,N283,N285)</f>
        <v>6.3987945074450081E-11</v>
      </c>
      <c r="S281">
        <f>_xlfn.STDEV.S(N281,N283,N285)</f>
        <v>2.5251172797785778E-11</v>
      </c>
      <c r="T281" s="13">
        <f t="shared" ref="T281" si="765">(S281/R281)*100</f>
        <v>39.462390561856608</v>
      </c>
      <c r="U281" s="3">
        <f>N281/AVERAGE(M281:M282)</f>
        <v>3.2975053327628032E-6</v>
      </c>
      <c r="V281" s="3">
        <f>AVERAGE(U281,U283,U285)</f>
        <v>6.4609484048209749E-6</v>
      </c>
      <c r="W281">
        <f>_xlfn.STDEV.S(U281,U283,U285)</f>
        <v>3.063857383655197E-6</v>
      </c>
      <c r="X281" s="13">
        <f t="shared" ref="X281" si="766">(W281/V281)*100</f>
        <v>47.421170882111277</v>
      </c>
      <c r="Y281" s="3">
        <f t="shared" ref="Y281" si="767">N281/Q281</f>
        <v>8.8630781670253561E-21</v>
      </c>
      <c r="Z281" s="3">
        <f>AVERAGE(Y281,Y283,Y285)</f>
        <v>1.5980858414409753E-20</v>
      </c>
      <c r="AA281">
        <f>_xlfn.STDEV.S(Y281,Y283,Y285)</f>
        <v>1.0717346858793774E-20</v>
      </c>
      <c r="AB281" s="13">
        <f t="shared" ref="AB281" si="768">(AA281/Z281)*100</f>
        <v>67.06364940402743</v>
      </c>
    </row>
    <row r="282" spans="1:28" x14ac:dyDescent="0.25">
      <c r="A282" s="1" t="s">
        <v>344</v>
      </c>
      <c r="B282" s="1">
        <v>1.8941536767148917</v>
      </c>
      <c r="C282" s="2" t="s">
        <v>283</v>
      </c>
      <c r="D282" s="4"/>
      <c r="E282" s="1">
        <v>0.3075</v>
      </c>
      <c r="F282" s="1">
        <v>1.9004977053330878</v>
      </c>
      <c r="G282" s="1">
        <v>36.529578946679344</v>
      </c>
      <c r="H282" s="3">
        <v>1.9995775784864081E-11</v>
      </c>
      <c r="I282" s="5" t="s">
        <v>45</v>
      </c>
      <c r="J282" s="5" t="s">
        <v>46</v>
      </c>
      <c r="K282" s="12" t="s">
        <v>469</v>
      </c>
      <c r="L282" s="11">
        <v>35.316631317138672</v>
      </c>
      <c r="M282" s="3">
        <v>1.1453382280030175E-5</v>
      </c>
    </row>
    <row r="283" spans="1:28" x14ac:dyDescent="0.25">
      <c r="A283" s="1" t="s">
        <v>345</v>
      </c>
      <c r="B283" s="1">
        <v>1.8922952212173847</v>
      </c>
      <c r="C283" s="2" t="s">
        <v>283</v>
      </c>
      <c r="D283" s="4"/>
      <c r="E283" s="1">
        <v>0.3075</v>
      </c>
      <c r="F283" s="1">
        <v>1.9004977053330878</v>
      </c>
      <c r="G283" s="1">
        <v>34.259099787241681</v>
      </c>
      <c r="H283" s="3">
        <v>8.5921285047749076E-11</v>
      </c>
      <c r="I283" s="5" t="s">
        <v>45</v>
      </c>
      <c r="J283" s="5" t="s">
        <v>46</v>
      </c>
      <c r="K283" s="12" t="s">
        <v>470</v>
      </c>
      <c r="L283" s="11">
        <v>32.992431640625</v>
      </c>
      <c r="M283" s="3">
        <v>9.436117204440244E-6</v>
      </c>
      <c r="N283" s="3">
        <f t="shared" ref="N283" si="769">AVERAGE(H283:H284)</f>
        <v>8.8266305141608257E-11</v>
      </c>
      <c r="O283" s="3">
        <f t="shared" ref="O283" si="770">_xlfn.STDEV.S(H283:H284)</f>
        <v>3.3163592207730721E-12</v>
      </c>
      <c r="P283" s="13">
        <f t="shared" ref="P283" si="771">(O283/N283)*100</f>
        <v>3.7572199441820278</v>
      </c>
      <c r="Q283">
        <v>8193660000</v>
      </c>
      <c r="U283" s="3">
        <f>N283/AVERAGE(M283:M284)</f>
        <v>9.4144181009595749E-6</v>
      </c>
      <c r="Y283" s="3">
        <f t="shared" ref="Y283" si="772">N283/Q283</f>
        <v>1.0772512545261611E-20</v>
      </c>
    </row>
    <row r="284" spans="1:28" x14ac:dyDescent="0.25">
      <c r="A284" s="1" t="s">
        <v>346</v>
      </c>
      <c r="B284" s="1">
        <v>1.8917862194864354</v>
      </c>
      <c r="C284" s="2" t="s">
        <v>283</v>
      </c>
      <c r="D284" s="4"/>
      <c r="E284" s="1">
        <v>0.3075</v>
      </c>
      <c r="F284" s="1">
        <v>1.9004977053330878</v>
      </c>
      <c r="G284" s="1">
        <v>34.176330260796085</v>
      </c>
      <c r="H284" s="3">
        <v>9.0611325235467424E-11</v>
      </c>
      <c r="I284" s="5" t="s">
        <v>45</v>
      </c>
      <c r="J284" s="5" t="s">
        <v>46</v>
      </c>
      <c r="K284" s="12" t="s">
        <v>470</v>
      </c>
      <c r="L284" s="11">
        <v>32.897476196289063</v>
      </c>
      <c r="M284" s="3">
        <v>9.3151862101832487E-6</v>
      </c>
    </row>
    <row r="285" spans="1:28" x14ac:dyDescent="0.25">
      <c r="A285" s="1" t="s">
        <v>347</v>
      </c>
      <c r="B285" s="1">
        <v>1.8864847303203576</v>
      </c>
      <c r="C285" s="2" t="s">
        <v>283</v>
      </c>
      <c r="D285" s="4"/>
      <c r="E285" s="1">
        <v>0.3075</v>
      </c>
      <c r="F285" s="1">
        <v>1.9004977053330878</v>
      </c>
      <c r="G285" s="1">
        <v>35.076643776456351</v>
      </c>
      <c r="H285" s="3">
        <v>5.0829336224361463E-11</v>
      </c>
      <c r="I285" s="5" t="s">
        <v>45</v>
      </c>
      <c r="J285" s="5" t="s">
        <v>46</v>
      </c>
      <c r="K285" s="12" t="s">
        <v>471</v>
      </c>
      <c r="L285" s="11">
        <v>33.804676055908203</v>
      </c>
      <c r="M285" s="3">
        <v>9.9723348991878802E-6</v>
      </c>
      <c r="N285" s="3">
        <f t="shared" ref="N285" si="773">AVERAGE(H285:H286)</f>
        <v>6.5832421644231256E-11</v>
      </c>
      <c r="O285" s="3">
        <f t="shared" ref="O285" si="774">_xlfn.STDEV.S(H285:H286)</f>
        <v>2.1217566878221898E-11</v>
      </c>
      <c r="P285" s="13">
        <f t="shared" ref="P285" si="775">(O285/N285)*100</f>
        <v>32.229661841827664</v>
      </c>
      <c r="Q285">
        <v>2325660000</v>
      </c>
      <c r="U285" s="3">
        <f t="shared" ref="U285" si="776">N285/AVERAGE(M285:M286)</f>
        <v>6.6709217807405471E-6</v>
      </c>
      <c r="Y285" s="3">
        <f>N285/Q285</f>
        <v>2.8306984530942292E-20</v>
      </c>
    </row>
    <row r="286" spans="1:28" x14ac:dyDescent="0.25">
      <c r="A286" s="1" t="s">
        <v>348</v>
      </c>
      <c r="B286" s="1">
        <v>1.8946558175908135</v>
      </c>
      <c r="C286" s="2" t="s">
        <v>283</v>
      </c>
      <c r="D286" s="4"/>
      <c r="E286" s="1">
        <v>0.3075</v>
      </c>
      <c r="F286" s="1">
        <v>1.9004977053330878</v>
      </c>
      <c r="G286" s="1">
        <v>34.354122015195664</v>
      </c>
      <c r="H286" s="3">
        <v>8.0835507064101043E-11</v>
      </c>
      <c r="I286" s="5" t="s">
        <v>45</v>
      </c>
      <c r="J286" s="5" t="s">
        <v>46</v>
      </c>
      <c r="K286" s="12" t="s">
        <v>471</v>
      </c>
      <c r="L286" s="11">
        <v>33.14105224609375</v>
      </c>
      <c r="M286" s="3">
        <v>9.7647940338163745E-6</v>
      </c>
    </row>
    <row r="287" spans="1:28" x14ac:dyDescent="0.25">
      <c r="A287" s="1" t="s">
        <v>349</v>
      </c>
      <c r="B287" s="1">
        <v>1.9088003358211525</v>
      </c>
      <c r="C287" s="2" t="s">
        <v>283</v>
      </c>
      <c r="D287" s="4"/>
      <c r="E287" s="1">
        <v>0.3075</v>
      </c>
      <c r="F287" s="1">
        <v>1.9004977053330878</v>
      </c>
      <c r="G287" s="1">
        <v>35.65730816528513</v>
      </c>
      <c r="H287" s="3">
        <v>3.5009515392050279E-11</v>
      </c>
      <c r="I287" s="5" t="s">
        <v>45</v>
      </c>
      <c r="J287" s="5" t="s">
        <v>46</v>
      </c>
      <c r="K287" s="12" t="s">
        <v>472</v>
      </c>
      <c r="L287" s="11">
        <v>34.40838623046875</v>
      </c>
      <c r="M287" s="3">
        <v>9.3069125810904042E-6</v>
      </c>
      <c r="N287" s="3">
        <f t="shared" ref="N287" si="777">AVERAGE(H287:H288)</f>
        <v>1.750475769602514E-11</v>
      </c>
      <c r="O287" s="3">
        <f t="shared" ref="O287" si="778">_xlfn.STDEV.S(H287:H288)</f>
        <v>2.4755465739773565E-11</v>
      </c>
      <c r="P287" s="13">
        <f t="shared" ref="P287" si="779">(O287/N287)*100</f>
        <v>141.42135623730951</v>
      </c>
      <c r="Q287">
        <v>3137556000</v>
      </c>
      <c r="R287" s="3">
        <f>AVERAGE(N287,N289,N291)</f>
        <v>5.2615680280937531E-11</v>
      </c>
      <c r="S287">
        <f>_xlfn.STDEV.S(N287,N289,N291)</f>
        <v>5.6152224542228516E-11</v>
      </c>
      <c r="T287" s="13">
        <f t="shared" ref="T287" si="780">(S287/R287)*100</f>
        <v>106.72146448056523</v>
      </c>
      <c r="U287" s="3">
        <f>N287/AVERAGE(M287:M288)</f>
        <v>1.9021412974289362E-6</v>
      </c>
      <c r="V287" s="3">
        <f>AVERAGE(U287,U289,U291)</f>
        <v>6.2885354469747978E-6</v>
      </c>
      <c r="W287">
        <f>_xlfn.STDEV.S(U287,U289,U291)</f>
        <v>6.6929682042434868E-6</v>
      </c>
      <c r="X287" s="13">
        <f t="shared" ref="X287" si="781">(W287/V287)*100</f>
        <v>106.43127101181005</v>
      </c>
      <c r="Y287" s="3">
        <f t="shared" ref="Y287" si="782">N287/Q287</f>
        <v>5.5791060609038182E-21</v>
      </c>
      <c r="Z287" s="3">
        <f>AVERAGE(Y287,Y289,Y291)</f>
        <v>1.1926345263055794E-20</v>
      </c>
      <c r="AA287">
        <f>_xlfn.STDEV.S(Y287,Y289,Y291)</f>
        <v>8.6841224159920725E-21</v>
      </c>
      <c r="AB287" s="13">
        <f t="shared" ref="AB287" si="783">(AA287/Z287)*100</f>
        <v>72.814615244226189</v>
      </c>
    </row>
    <row r="288" spans="1:28" x14ac:dyDescent="0.25">
      <c r="A288" s="1" t="s">
        <v>350</v>
      </c>
      <c r="B288" s="1">
        <v>1.7969571697837208</v>
      </c>
      <c r="C288" s="2" t="s">
        <v>283</v>
      </c>
      <c r="D288" s="4"/>
      <c r="E288" s="1">
        <v>0.3075</v>
      </c>
      <c r="F288" s="1">
        <v>1.9004977053330878</v>
      </c>
      <c r="G288" s="1">
        <v>39.142462357537454</v>
      </c>
      <c r="H288" s="3">
        <v>0</v>
      </c>
      <c r="I288" s="5" t="s">
        <v>90</v>
      </c>
      <c r="J288" s="5" t="s">
        <v>91</v>
      </c>
      <c r="K288" s="12" t="s">
        <v>472</v>
      </c>
      <c r="L288" s="11">
        <v>37.661685943603516</v>
      </c>
      <c r="M288" s="3">
        <v>9.0984053831278805E-6</v>
      </c>
    </row>
    <row r="289" spans="1:28" x14ac:dyDescent="0.25">
      <c r="A289" s="1" t="s">
        <v>351</v>
      </c>
      <c r="B289" s="1">
        <v>1.8941146331335712</v>
      </c>
      <c r="C289" s="2" t="s">
        <v>283</v>
      </c>
      <c r="D289" s="4"/>
      <c r="E289" s="1">
        <v>0.3075</v>
      </c>
      <c r="F289" s="1">
        <v>1.9004977053330878</v>
      </c>
      <c r="G289" s="1">
        <v>37.357363522406729</v>
      </c>
      <c r="H289" s="3">
        <v>1.1751577462720741E-11</v>
      </c>
      <c r="I289" s="5" t="s">
        <v>45</v>
      </c>
      <c r="J289" s="5" t="s">
        <v>46</v>
      </c>
      <c r="K289" s="12" t="s">
        <v>473</v>
      </c>
      <c r="L289" s="11">
        <v>36.122928619384766</v>
      </c>
      <c r="M289" s="3">
        <v>7.881736544651065E-6</v>
      </c>
      <c r="N289" s="3">
        <f t="shared" ref="N289" si="784">AVERAGE(H289:H290)</f>
        <v>2.2964260110326634E-11</v>
      </c>
      <c r="O289" s="3">
        <f t="shared" ref="O289" si="785">_xlfn.STDEV.S(H289:H290)</f>
        <v>1.5857127870829715E-11</v>
      </c>
      <c r="P289" s="13">
        <f t="shared" ref="P289" si="786">(O289/N289)*100</f>
        <v>69.051333657813061</v>
      </c>
      <c r="Q289">
        <v>2741350000</v>
      </c>
      <c r="U289" s="3">
        <f t="shared" ref="U289" si="787">N289/AVERAGE(M289:M290)</f>
        <v>2.9712440536864203E-6</v>
      </c>
      <c r="Y289" s="3">
        <f t="shared" ref="Y289" si="788">N289/Q289</f>
        <v>8.3769894797550965E-21</v>
      </c>
    </row>
    <row r="290" spans="1:28" x14ac:dyDescent="0.25">
      <c r="A290" s="1" t="s">
        <v>352</v>
      </c>
      <c r="B290" s="1">
        <v>1.9012789091262503</v>
      </c>
      <c r="C290" s="2" t="s">
        <v>283</v>
      </c>
      <c r="D290" s="4"/>
      <c r="E290" s="1">
        <v>0.3075</v>
      </c>
      <c r="F290" s="1">
        <v>1.9004977053330878</v>
      </c>
      <c r="G290" s="1">
        <v>35.694791535840288</v>
      </c>
      <c r="H290" s="3">
        <v>3.4176942757932526E-11</v>
      </c>
      <c r="I290" s="5" t="s">
        <v>45</v>
      </c>
      <c r="J290" s="5" t="s">
        <v>46</v>
      </c>
      <c r="K290" s="12" t="s">
        <v>473</v>
      </c>
      <c r="L290" s="11">
        <v>34.444339752197266</v>
      </c>
      <c r="M290" s="3">
        <v>7.5759368711929763E-6</v>
      </c>
    </row>
    <row r="291" spans="1:28" x14ac:dyDescent="0.25">
      <c r="A291" s="1" t="s">
        <v>353</v>
      </c>
      <c r="B291" s="1">
        <v>1.8720857310187855</v>
      </c>
      <c r="C291" s="2" t="s">
        <v>283</v>
      </c>
      <c r="D291" s="4"/>
      <c r="E291" s="1">
        <v>0.3075</v>
      </c>
      <c r="F291" s="1">
        <v>1.9004977053330878</v>
      </c>
      <c r="G291" s="1">
        <v>33.865911365313245</v>
      </c>
      <c r="H291" s="3">
        <v>1.1059823005917091E-10</v>
      </c>
      <c r="I291" s="5" t="s">
        <v>45</v>
      </c>
      <c r="J291" s="5" t="s">
        <v>46</v>
      </c>
      <c r="K291" s="12" t="s">
        <v>474</v>
      </c>
      <c r="L291" s="11">
        <v>32.583148956298828</v>
      </c>
      <c r="M291" s="3">
        <v>8.4909863000751678E-6</v>
      </c>
      <c r="N291" s="3">
        <f t="shared" ref="N291" si="789">AVERAGE(H291:H292)</f>
        <v>1.1737802303646082E-10</v>
      </c>
      <c r="O291" s="3">
        <f t="shared" ref="O291" si="790">_xlfn.STDEV.S(H291:H292)</f>
        <v>9.5880751785652378E-12</v>
      </c>
      <c r="P291" s="13">
        <f t="shared" ref="P291" si="791">(O291/N291)*100</f>
        <v>8.1685437618820007</v>
      </c>
      <c r="Q291">
        <v>5378653000</v>
      </c>
      <c r="U291" s="3">
        <f t="shared" ref="U291" si="792">N291/AVERAGE(M291:M292)</f>
        <v>1.3992220989809035E-5</v>
      </c>
      <c r="Y291" s="3">
        <f t="shared" ref="Y291" si="793">N291/Q291</f>
        <v>2.1822940248508467E-20</v>
      </c>
    </row>
    <row r="292" spans="1:28" x14ac:dyDescent="0.25">
      <c r="A292" s="1" t="s">
        <v>354</v>
      </c>
      <c r="B292" s="1">
        <v>1.880603558537806</v>
      </c>
      <c r="C292" s="2" t="s">
        <v>283</v>
      </c>
      <c r="D292" s="4"/>
      <c r="E292" s="1">
        <v>0.3075</v>
      </c>
      <c r="F292" s="1">
        <v>1.9004977053330878</v>
      </c>
      <c r="G292" s="1">
        <v>33.68580463076794</v>
      </c>
      <c r="H292" s="3">
        <v>1.2415781601375071E-10</v>
      </c>
      <c r="I292" s="5" t="s">
        <v>45</v>
      </c>
      <c r="J292" s="5" t="s">
        <v>46</v>
      </c>
      <c r="K292" s="12" t="s">
        <v>474</v>
      </c>
      <c r="L292" s="11">
        <v>32.401378631591797</v>
      </c>
      <c r="M292" s="3">
        <v>8.2866250772681221E-6</v>
      </c>
    </row>
    <row r="293" spans="1:28" x14ac:dyDescent="0.25">
      <c r="A293" s="1" t="s">
        <v>355</v>
      </c>
      <c r="B293" s="1">
        <v>1.8936046568164113</v>
      </c>
      <c r="C293" s="2" t="s">
        <v>356</v>
      </c>
      <c r="D293" s="4"/>
      <c r="E293" s="1">
        <v>0.2485</v>
      </c>
      <c r="F293" s="1">
        <v>1.8881443435702154</v>
      </c>
      <c r="G293" s="1">
        <v>15.356532019722671</v>
      </c>
      <c r="H293" s="3">
        <v>1.4334519190988833E-5</v>
      </c>
      <c r="I293" s="5" t="s">
        <v>34</v>
      </c>
      <c r="J293" s="5" t="s">
        <v>35</v>
      </c>
      <c r="K293" s="10" t="s">
        <v>440</v>
      </c>
      <c r="L293" s="11">
        <v>15.614285469055176</v>
      </c>
      <c r="M293" s="3">
        <v>1.4334519190988833E-5</v>
      </c>
      <c r="N293" s="3">
        <f>AVERAGE(H293:H294)</f>
        <v>1.4347216539756385E-5</v>
      </c>
      <c r="O293" s="3">
        <f>_xlfn.STDEV.S(H293:H294)</f>
        <v>1.7956762833251615E-8</v>
      </c>
      <c r="P293" s="13">
        <f t="shared" ref="P293" si="794">(O293/N293)*100</f>
        <v>0.12515851268776154</v>
      </c>
      <c r="Q293" s="3">
        <v>2984368000</v>
      </c>
      <c r="R293" s="3">
        <f>AVERAGE(N293,N295,N297)</f>
        <v>1.4123673414147775E-5</v>
      </c>
      <c r="S293">
        <f>_xlfn.STDEV.S(N293,N295,N297)</f>
        <v>1.1500971526548755E-6</v>
      </c>
      <c r="T293" s="13">
        <f t="shared" ref="T293" si="795">(S293/R293)*100</f>
        <v>8.1430455019075687</v>
      </c>
      <c r="U293" s="3">
        <f>N293/AVERAGE(M293:M294)</f>
        <v>1</v>
      </c>
      <c r="V293" s="3">
        <f>AVERAGE(U293,U295,U297)</f>
        <v>1</v>
      </c>
      <c r="W293">
        <f>_xlfn.STDEV.S(U293,U295,U297)</f>
        <v>0</v>
      </c>
      <c r="X293" s="13">
        <f t="shared" ref="X293" si="796">(W293/V293)*100</f>
        <v>0</v>
      </c>
      <c r="Y293" s="3">
        <f t="shared" ref="Y293" si="797">N293/Q293</f>
        <v>4.8074555616989542E-15</v>
      </c>
      <c r="Z293" s="3">
        <f>AVERAGE(Y293,Y295,Y297)</f>
        <v>2.1748056137678737E-15</v>
      </c>
      <c r="AA293">
        <f>_xlfn.STDEV.S(Y293,Y295,Y297)</f>
        <v>2.2826058747255105E-15</v>
      </c>
      <c r="AB293" s="13">
        <f t="shared" ref="AB293" si="798">(AA293/Z293)*100</f>
        <v>104.95677683905144</v>
      </c>
    </row>
    <row r="294" spans="1:28" x14ac:dyDescent="0.25">
      <c r="A294" s="1" t="s">
        <v>357</v>
      </c>
      <c r="B294" s="1">
        <v>1.8996352087514952</v>
      </c>
      <c r="C294" s="2" t="s">
        <v>356</v>
      </c>
      <c r="D294" s="4"/>
      <c r="E294" s="1">
        <v>0.2485</v>
      </c>
      <c r="F294" s="1">
        <v>1.8881443435702154</v>
      </c>
      <c r="G294" s="1">
        <v>15.353747211054596</v>
      </c>
      <c r="H294" s="3">
        <v>1.4359913888523935E-5</v>
      </c>
      <c r="I294" s="5" t="s">
        <v>34</v>
      </c>
      <c r="J294" s="5" t="s">
        <v>35</v>
      </c>
      <c r="K294" s="10" t="s">
        <v>440</v>
      </c>
      <c r="L294" s="11">
        <v>15.621902465820313</v>
      </c>
      <c r="M294" s="3">
        <v>1.4359913888523935E-5</v>
      </c>
    </row>
    <row r="295" spans="1:28" x14ac:dyDescent="0.25">
      <c r="A295" s="1" t="s">
        <v>358</v>
      </c>
      <c r="B295" s="1">
        <v>1.9205637854047106</v>
      </c>
      <c r="C295" s="2" t="s">
        <v>356</v>
      </c>
      <c r="D295" s="4"/>
      <c r="E295" s="1">
        <v>0.2485</v>
      </c>
      <c r="F295" s="1">
        <v>1.8881443435702154</v>
      </c>
      <c r="G295" s="1">
        <v>15.557298955081061</v>
      </c>
      <c r="H295" s="3">
        <v>1.2617240777688309E-5</v>
      </c>
      <c r="I295" s="5" t="s">
        <v>34</v>
      </c>
      <c r="J295" s="5" t="s">
        <v>35</v>
      </c>
      <c r="K295" s="10" t="s">
        <v>441</v>
      </c>
      <c r="L295" s="11">
        <v>15.84972095489502</v>
      </c>
      <c r="M295" s="3">
        <v>1.2617240777688309E-5</v>
      </c>
      <c r="N295" s="3">
        <f>AVERAGE(H295:H296)</f>
        <v>1.2878215468877093E-5</v>
      </c>
      <c r="O295" s="3">
        <f>_xlfn.STDEV.S(H295:H296)</f>
        <v>3.6907394771530808E-7</v>
      </c>
      <c r="P295" s="13">
        <f t="shared" ref="P295" si="799">(O295/N295)*100</f>
        <v>2.8658780295084565</v>
      </c>
      <c r="Q295" s="3">
        <v>17211580000</v>
      </c>
      <c r="U295" s="3">
        <f t="shared" ref="U295" si="800">N295/AVERAGE(M295:M296)</f>
        <v>1</v>
      </c>
      <c r="Y295" s="3">
        <f t="shared" ref="Y295" si="801">N295/Q295</f>
        <v>7.4822970749211246E-16</v>
      </c>
    </row>
    <row r="296" spans="1:28" x14ac:dyDescent="0.25">
      <c r="A296" s="1" t="s">
        <v>359</v>
      </c>
      <c r="B296" s="1">
        <v>1.8894165380654044</v>
      </c>
      <c r="C296" s="2" t="s">
        <v>356</v>
      </c>
      <c r="D296" s="4"/>
      <c r="E296" s="1">
        <v>0.2485</v>
      </c>
      <c r="F296" s="1">
        <v>1.8881443435702154</v>
      </c>
      <c r="G296" s="1">
        <v>15.493523727319714</v>
      </c>
      <c r="H296" s="3">
        <v>1.3139190160065877E-5</v>
      </c>
      <c r="I296" s="5" t="s">
        <v>34</v>
      </c>
      <c r="J296" s="5" t="s">
        <v>35</v>
      </c>
      <c r="K296" s="10" t="s">
        <v>441</v>
      </c>
      <c r="L296" s="11">
        <v>15.780215263366699</v>
      </c>
      <c r="M296" s="3">
        <v>1.3139190160065877E-5</v>
      </c>
    </row>
    <row r="297" spans="1:28" x14ac:dyDescent="0.25">
      <c r="A297" s="1" t="s">
        <v>360</v>
      </c>
      <c r="B297" s="1">
        <v>1.8872978972288792</v>
      </c>
      <c r="C297" s="2" t="s">
        <v>356</v>
      </c>
      <c r="D297" s="4"/>
      <c r="E297" s="1">
        <v>0.2485</v>
      </c>
      <c r="F297" s="1">
        <v>1.8881443435702154</v>
      </c>
      <c r="G297" s="1">
        <v>15.31501771591928</v>
      </c>
      <c r="H297" s="3">
        <v>1.4717787874943209E-5</v>
      </c>
      <c r="I297" s="5" t="s">
        <v>34</v>
      </c>
      <c r="J297" s="5" t="s">
        <v>35</v>
      </c>
      <c r="K297" s="10" t="s">
        <v>442</v>
      </c>
      <c r="L297" s="11">
        <v>15.624048233032227</v>
      </c>
      <c r="M297" s="3">
        <v>1.4717787874943209E-5</v>
      </c>
      <c r="N297" s="3">
        <f t="shared" ref="N297" si="802">AVERAGE(H297:H298)</f>
        <v>1.5145588233809848E-5</v>
      </c>
      <c r="O297" s="3">
        <f t="shared" ref="O297" si="803">_xlfn.STDEV.S(H297:H298)</f>
        <v>6.0500106949727863E-7</v>
      </c>
      <c r="P297" s="13">
        <f t="shared" ref="P297" si="804">(O297/N297)*100</f>
        <v>3.9945696407269327</v>
      </c>
      <c r="Q297" s="3">
        <v>15634453000</v>
      </c>
      <c r="U297" s="3">
        <f t="shared" ref="U297" si="805">N297/AVERAGE(M297:M298)</f>
        <v>1</v>
      </c>
      <c r="Y297" s="3">
        <f t="shared" ref="Y297" si="806">N297/Q297</f>
        <v>9.6873157211255469E-16</v>
      </c>
    </row>
    <row r="298" spans="1:28" x14ac:dyDescent="0.25">
      <c r="A298" s="1" t="s">
        <v>361</v>
      </c>
      <c r="B298" s="1">
        <v>1.8844796365021628</v>
      </c>
      <c r="C298" s="2" t="s">
        <v>356</v>
      </c>
      <c r="D298" s="4"/>
      <c r="E298" s="1">
        <v>0.2485</v>
      </c>
      <c r="F298" s="1">
        <v>1.8881443435702154</v>
      </c>
      <c r="G298" s="1">
        <v>15.226113902549278</v>
      </c>
      <c r="H298" s="3">
        <v>1.5573388592676488E-5</v>
      </c>
      <c r="I298" s="5" t="s">
        <v>34</v>
      </c>
      <c r="J298" s="5" t="s">
        <v>35</v>
      </c>
      <c r="K298" s="10" t="s">
        <v>442</v>
      </c>
      <c r="L298" s="11">
        <v>15.537446975708008</v>
      </c>
      <c r="M298" s="3">
        <v>1.5573388592676488E-5</v>
      </c>
    </row>
    <row r="299" spans="1:28" x14ac:dyDescent="0.25">
      <c r="A299" s="1" t="s">
        <v>362</v>
      </c>
      <c r="B299" s="1">
        <v>1.906253174146328</v>
      </c>
      <c r="C299" s="2" t="s">
        <v>356</v>
      </c>
      <c r="D299" s="4"/>
      <c r="E299" s="1">
        <v>0.2485</v>
      </c>
      <c r="F299" s="1">
        <v>1.8881443435702154</v>
      </c>
      <c r="G299" s="1">
        <v>15.59152784502491</v>
      </c>
      <c r="H299" s="3">
        <v>1.234570833635805E-5</v>
      </c>
      <c r="I299" s="5" t="s">
        <v>34</v>
      </c>
      <c r="J299" s="5" t="s">
        <v>35</v>
      </c>
      <c r="K299" s="10" t="s">
        <v>443</v>
      </c>
      <c r="L299" s="11">
        <v>15.906723976135254</v>
      </c>
      <c r="M299" s="3">
        <v>1.234570833635805E-5</v>
      </c>
      <c r="N299" s="3">
        <f t="shared" ref="N299" si="807">AVERAGE(H299:H300)</f>
        <v>1.2367672335809875E-5</v>
      </c>
      <c r="O299" s="3">
        <f t="shared" ref="O299" si="808">_xlfn.STDEV.S(H299:H300)</f>
        <v>3.1061785908726842E-8</v>
      </c>
      <c r="P299" s="13">
        <f t="shared" ref="P299" si="809">(O299/N299)*100</f>
        <v>0.25115304695443175</v>
      </c>
      <c r="Q299" s="3">
        <v>4433922000</v>
      </c>
      <c r="R299" s="3">
        <f>AVERAGE(N299,N301,N303)</f>
        <v>1.4299056211601928E-5</v>
      </c>
      <c r="S299">
        <f>_xlfn.STDEV.S(N299,N301,N303)</f>
        <v>3.9282129998722332E-6</v>
      </c>
      <c r="T299" s="13">
        <f t="shared" ref="T299" si="810">(S299/R299)*100</f>
        <v>27.471834096889353</v>
      </c>
      <c r="U299" s="3">
        <f t="shared" ref="U299" si="811">N299/AVERAGE(M299:M300)</f>
        <v>1</v>
      </c>
      <c r="V299" s="3">
        <f>AVERAGE(U299,U301,U303)</f>
        <v>1</v>
      </c>
      <c r="W299">
        <f>_xlfn.STDEV.S(U299,U301,U303)</f>
        <v>0</v>
      </c>
      <c r="X299" s="13">
        <f t="shared" ref="X299" si="812">(W299/V299)*100</f>
        <v>0</v>
      </c>
      <c r="Y299" s="3">
        <f t="shared" ref="Y299" si="813">N299/Q299</f>
        <v>2.7893301541637123E-15</v>
      </c>
      <c r="Z299" s="3">
        <f>AVERAGE(Y299,Y301,Y303)</f>
        <v>2.2532634956943929E-15</v>
      </c>
      <c r="AA299">
        <f>_xlfn.STDEV.S(Y299,Y301,Y303)</f>
        <v>1.8964665455708679E-15</v>
      </c>
      <c r="AB299" s="13">
        <f t="shared" ref="AB299" si="814">(AA299/Z299)*100</f>
        <v>84.165325058285291</v>
      </c>
    </row>
    <row r="300" spans="1:28" x14ac:dyDescent="0.25">
      <c r="A300" s="1" t="s">
        <v>363</v>
      </c>
      <c r="B300" s="1">
        <v>1.903352188631835</v>
      </c>
      <c r="C300" s="2" t="s">
        <v>356</v>
      </c>
      <c r="D300" s="4"/>
      <c r="E300" s="1">
        <v>0.2485</v>
      </c>
      <c r="F300" s="1">
        <v>1.8881443435702154</v>
      </c>
      <c r="G300" s="1">
        <v>15.585939621580545</v>
      </c>
      <c r="H300" s="3">
        <v>1.2389636335261701E-5</v>
      </c>
      <c r="I300" s="5" t="s">
        <v>34</v>
      </c>
      <c r="J300" s="5" t="s">
        <v>35</v>
      </c>
      <c r="K300" s="10" t="s">
        <v>443</v>
      </c>
      <c r="L300" s="11">
        <v>15.910197257995605</v>
      </c>
      <c r="M300" s="3">
        <v>1.2389636335261701E-5</v>
      </c>
    </row>
    <row r="301" spans="1:28" x14ac:dyDescent="0.25">
      <c r="A301" s="1" t="s">
        <v>364</v>
      </c>
      <c r="B301" s="1">
        <v>1.8768518222282657</v>
      </c>
      <c r="C301" s="2" t="s">
        <v>356</v>
      </c>
      <c r="D301" s="4"/>
      <c r="E301" s="1">
        <v>0.2485</v>
      </c>
      <c r="F301" s="1">
        <v>1.8881443435702154</v>
      </c>
      <c r="G301" s="1">
        <v>14.934255866338138</v>
      </c>
      <c r="H301" s="3">
        <v>1.8747622905686083E-5</v>
      </c>
      <c r="I301" s="5" t="s">
        <v>34</v>
      </c>
      <c r="J301" s="5" t="s">
        <v>35</v>
      </c>
      <c r="K301" s="10" t="s">
        <v>444</v>
      </c>
      <c r="L301" s="11">
        <v>15.228116035461426</v>
      </c>
      <c r="M301" s="3">
        <v>1.8747622905686083E-5</v>
      </c>
      <c r="N301" s="3">
        <f t="shared" ref="N301" si="815">AVERAGE(H301:H302)</f>
        <v>1.8819065892133391E-5</v>
      </c>
      <c r="O301" s="3">
        <f t="shared" ref="O301" si="816">_xlfn.STDEV.S(H301:H302)</f>
        <v>1.0103564037022092E-7</v>
      </c>
      <c r="P301" s="13">
        <f t="shared" ref="P301" si="817">(O301/N301)*100</f>
        <v>0.53687914665549419</v>
      </c>
      <c r="Q301" s="3">
        <v>4921309000</v>
      </c>
      <c r="U301" s="3">
        <f t="shared" ref="U301" si="818">N301/AVERAGE(M301:M302)</f>
        <v>1</v>
      </c>
      <c r="Y301" s="3">
        <f t="shared" ref="Y301" si="819">N301/Q301</f>
        <v>3.8239959921503383E-15</v>
      </c>
    </row>
    <row r="302" spans="1:28" x14ac:dyDescent="0.25">
      <c r="A302" s="1" t="s">
        <v>365</v>
      </c>
      <c r="B302" s="1">
        <v>1.9045294352319257</v>
      </c>
      <c r="C302" s="2" t="s">
        <v>356</v>
      </c>
      <c r="D302" s="4"/>
      <c r="E302" s="1">
        <v>0.2485</v>
      </c>
      <c r="F302" s="1">
        <v>1.8881443435702154</v>
      </c>
      <c r="G302" s="1">
        <v>14.922310114815549</v>
      </c>
      <c r="H302" s="3">
        <v>1.88905088785807E-5</v>
      </c>
      <c r="I302" s="5" t="s">
        <v>34</v>
      </c>
      <c r="J302" s="5" t="s">
        <v>35</v>
      </c>
      <c r="K302" s="10" t="s">
        <v>444</v>
      </c>
      <c r="L302" s="11">
        <v>15.191402435302734</v>
      </c>
      <c r="M302" s="3">
        <v>1.88905088785807E-5</v>
      </c>
    </row>
    <row r="303" spans="1:28" x14ac:dyDescent="0.25">
      <c r="A303" s="1" t="s">
        <v>366</v>
      </c>
      <c r="B303" s="1">
        <v>1.8976887728886402</v>
      </c>
      <c r="C303" s="2" t="s">
        <v>356</v>
      </c>
      <c r="D303" s="4"/>
      <c r="E303" s="1">
        <v>0.2485</v>
      </c>
      <c r="F303" s="1">
        <v>1.8881443435702154</v>
      </c>
      <c r="G303" s="1">
        <v>15.661013217871385</v>
      </c>
      <c r="H303" s="3">
        <v>1.1812330901400432E-5</v>
      </c>
      <c r="I303" s="5" t="s">
        <v>34</v>
      </c>
      <c r="J303" s="5" t="s">
        <v>35</v>
      </c>
      <c r="K303" s="10" t="s">
        <v>445</v>
      </c>
      <c r="L303" s="11">
        <v>15.97825813293457</v>
      </c>
      <c r="M303" s="3">
        <v>1.1812330901400432E-5</v>
      </c>
      <c r="N303" s="3">
        <f t="shared" ref="N303" si="820">AVERAGE(H303:H304)</f>
        <v>1.1710430406862521E-5</v>
      </c>
      <c r="O303" s="3">
        <f t="shared" ref="O303" si="821">_xlfn.STDEV.S(H303:H304)</f>
        <v>1.4410906138803915E-7</v>
      </c>
      <c r="P303" s="13">
        <f t="shared" ref="P303" si="822">(O303/N303)*100</f>
        <v>1.2306043106971429</v>
      </c>
      <c r="Q303" s="3">
        <v>79954140000</v>
      </c>
      <c r="U303" s="3">
        <f t="shared" ref="U303" si="823">N303/AVERAGE(M303:M304)</f>
        <v>1</v>
      </c>
      <c r="Y303" s="3">
        <f t="shared" ref="Y303" si="824">N303/Q303</f>
        <v>1.4646434076912743E-16</v>
      </c>
    </row>
    <row r="304" spans="1:28" x14ac:dyDescent="0.25">
      <c r="A304" s="1" t="s">
        <v>367</v>
      </c>
      <c r="B304" s="1">
        <v>1.8718252808351501</v>
      </c>
      <c r="C304" s="2" t="s">
        <v>356</v>
      </c>
      <c r="D304" s="4"/>
      <c r="E304" s="1">
        <v>0.2485</v>
      </c>
      <c r="F304" s="1">
        <v>1.8881443435702154</v>
      </c>
      <c r="G304" s="1">
        <v>15.688395160047531</v>
      </c>
      <c r="H304" s="3">
        <v>1.160852991232461E-5</v>
      </c>
      <c r="I304" s="5" t="s">
        <v>34</v>
      </c>
      <c r="J304" s="5" t="s">
        <v>35</v>
      </c>
      <c r="K304" s="10" t="s">
        <v>445</v>
      </c>
      <c r="L304" s="11">
        <v>15.985443115234375</v>
      </c>
      <c r="M304" s="3">
        <v>1.160852991232461E-5</v>
      </c>
    </row>
    <row r="305" spans="1:28" x14ac:dyDescent="0.25">
      <c r="A305" s="1" t="s">
        <v>368</v>
      </c>
      <c r="B305" s="1">
        <v>1.8921238384230541</v>
      </c>
      <c r="C305" s="2" t="s">
        <v>356</v>
      </c>
      <c r="D305" s="4"/>
      <c r="E305" s="1">
        <v>0.2485</v>
      </c>
      <c r="F305" s="1">
        <v>1.8881443435702154</v>
      </c>
      <c r="G305" s="1">
        <v>14.951304922485038</v>
      </c>
      <c r="H305" s="3">
        <v>1.8545565046031523E-5</v>
      </c>
      <c r="I305" s="5" t="s">
        <v>34</v>
      </c>
      <c r="J305" s="5" t="s">
        <v>35</v>
      </c>
      <c r="K305" s="10" t="s">
        <v>446</v>
      </c>
      <c r="L305" s="11">
        <v>15.240163803100586</v>
      </c>
      <c r="M305" s="3">
        <v>1.8545565046031523E-5</v>
      </c>
      <c r="N305" s="3">
        <f t="shared" ref="N305" si="825">AVERAGE(H305:H306)</f>
        <v>1.8768200156009667E-5</v>
      </c>
      <c r="O305" s="3">
        <f t="shared" ref="O305" si="826">_xlfn.STDEV.S(H305:H306)</f>
        <v>3.1485359199151664E-7</v>
      </c>
      <c r="P305" s="13">
        <f t="shared" ref="P305" si="827">(O305/N305)*100</f>
        <v>1.6775907618967876</v>
      </c>
      <c r="Q305" s="3">
        <v>8229062000</v>
      </c>
      <c r="R305" s="3">
        <f>AVERAGE(N305,N307,N309)</f>
        <v>1.604632469148271E-5</v>
      </c>
      <c r="S305">
        <f>_xlfn.STDEV.S(N305,N307,N309)</f>
        <v>3.1361546579098407E-6</v>
      </c>
      <c r="T305" s="13">
        <f t="shared" ref="T305" si="828">(S305/R305)*100</f>
        <v>19.544379901364533</v>
      </c>
      <c r="U305" s="3">
        <f t="shared" ref="U305" si="829">N305/AVERAGE(M305:M306)</f>
        <v>1</v>
      </c>
      <c r="V305" s="3">
        <f>AVERAGE(U305,U307,U309)</f>
        <v>1</v>
      </c>
      <c r="W305">
        <f>_xlfn.STDEV.S(U305,U307,U309)</f>
        <v>0</v>
      </c>
      <c r="X305" s="13">
        <f t="shared" ref="X305" si="830">(W305/V305)*100</f>
        <v>0</v>
      </c>
      <c r="Y305" s="3">
        <f t="shared" ref="Y305" si="831">N305/Q305</f>
        <v>2.2807216856562347E-15</v>
      </c>
      <c r="Z305" s="3">
        <f>AVERAGE(Y305,Y307,Y309)</f>
        <v>4.2580868910203698E-15</v>
      </c>
      <c r="AA305">
        <f>_xlfn.STDEV.S(Y305,Y307,Y309)</f>
        <v>4.9800481656406565E-15</v>
      </c>
      <c r="AB305" s="13">
        <f t="shared" ref="AB305" si="832">(AA305/Z305)*100</f>
        <v>116.95506205246278</v>
      </c>
    </row>
    <row r="306" spans="1:28" x14ac:dyDescent="0.25">
      <c r="A306" s="1" t="s">
        <v>369</v>
      </c>
      <c r="B306" s="1">
        <v>1.8517500816756463</v>
      </c>
      <c r="C306" s="2" t="s">
        <v>356</v>
      </c>
      <c r="D306" s="4"/>
      <c r="E306" s="1">
        <v>0.2485</v>
      </c>
      <c r="F306" s="1">
        <v>1.8881443435702154</v>
      </c>
      <c r="G306" s="1">
        <v>14.91397636109668</v>
      </c>
      <c r="H306" s="3">
        <v>1.8990835265987811E-5</v>
      </c>
      <c r="I306" s="5" t="s">
        <v>34</v>
      </c>
      <c r="J306" s="5" t="s">
        <v>35</v>
      </c>
      <c r="K306" s="10" t="s">
        <v>446</v>
      </c>
      <c r="L306" s="11">
        <v>15.221491813659668</v>
      </c>
      <c r="M306" s="3">
        <v>1.8990835265987811E-5</v>
      </c>
    </row>
    <row r="307" spans="1:28" x14ac:dyDescent="0.25">
      <c r="A307" s="1" t="s">
        <v>370</v>
      </c>
      <c r="B307" s="1">
        <v>1.9042872318573421</v>
      </c>
      <c r="C307" s="2" t="s">
        <v>356</v>
      </c>
      <c r="D307" s="4"/>
      <c r="E307" s="1">
        <v>0.2485</v>
      </c>
      <c r="F307" s="1">
        <v>1.8881443435702154</v>
      </c>
      <c r="G307" s="1">
        <v>15.129191648322816</v>
      </c>
      <c r="H307" s="3">
        <v>1.6562926454838771E-5</v>
      </c>
      <c r="I307" s="5" t="s">
        <v>34</v>
      </c>
      <c r="J307" s="5" t="s">
        <v>35</v>
      </c>
      <c r="K307" s="10" t="s">
        <v>447</v>
      </c>
      <c r="L307" s="11">
        <v>15.432100296020508</v>
      </c>
      <c r="M307" s="3">
        <v>1.6562926454838771E-5</v>
      </c>
      <c r="N307" s="3">
        <f t="shared" ref="N307" si="833">AVERAGE(H307:H308)</f>
        <v>1.6753964128443098E-5</v>
      </c>
      <c r="O307" s="3">
        <f t="shared" ref="O307" si="834">_xlfn.STDEV.S(H307:H308)</f>
        <v>2.7016806893544124E-7</v>
      </c>
      <c r="P307" s="13">
        <f t="shared" ref="P307" si="835">(O307/N307)*100</f>
        <v>1.6125620591295087</v>
      </c>
      <c r="Q307" s="3">
        <v>1688374000</v>
      </c>
      <c r="U307" s="3">
        <f t="shared" ref="U307" si="836">N307/AVERAGE(M307:M308)</f>
        <v>1</v>
      </c>
      <c r="Y307" s="3">
        <f t="shared" ref="Y307" si="837">N307/Q307</f>
        <v>9.92313558988891E-15</v>
      </c>
    </row>
    <row r="308" spans="1:28" x14ac:dyDescent="0.25">
      <c r="A308" s="1" t="s">
        <v>371</v>
      </c>
      <c r="B308" s="1">
        <v>1.8792182127634804</v>
      </c>
      <c r="C308" s="2" t="s">
        <v>356</v>
      </c>
      <c r="D308" s="4"/>
      <c r="E308" s="1">
        <v>0.2485</v>
      </c>
      <c r="F308" s="1">
        <v>1.8881443435702154</v>
      </c>
      <c r="G308" s="1">
        <v>15.093310187533465</v>
      </c>
      <c r="H308" s="3">
        <v>1.6945001802047421E-5</v>
      </c>
      <c r="I308" s="5" t="s">
        <v>34</v>
      </c>
      <c r="J308" s="5" t="s">
        <v>35</v>
      </c>
      <c r="K308" s="10" t="s">
        <v>447</v>
      </c>
      <c r="L308" s="11">
        <v>15.400745391845703</v>
      </c>
      <c r="M308" s="3">
        <v>1.6945001802047421E-5</v>
      </c>
    </row>
    <row r="309" spans="1:28" x14ac:dyDescent="0.25">
      <c r="A309" s="1" t="s">
        <v>372</v>
      </c>
      <c r="B309" s="1">
        <v>1.891036485993423</v>
      </c>
      <c r="C309" s="2" t="s">
        <v>356</v>
      </c>
      <c r="D309" s="4"/>
      <c r="E309" s="1">
        <v>0.2485</v>
      </c>
      <c r="F309" s="1">
        <v>1.8881443435702154</v>
      </c>
      <c r="G309" s="1">
        <v>15.552316662404298</v>
      </c>
      <c r="H309" s="3">
        <v>1.2657259350385004E-5</v>
      </c>
      <c r="I309" s="5" t="s">
        <v>34</v>
      </c>
      <c r="J309" s="5" t="s">
        <v>35</v>
      </c>
      <c r="K309" s="10" t="s">
        <v>448</v>
      </c>
      <c r="L309" s="11">
        <v>15.864436149597168</v>
      </c>
      <c r="M309" s="3">
        <v>1.2657259350385004E-5</v>
      </c>
      <c r="N309" s="3">
        <f t="shared" ref="N309" si="838">AVERAGE(H309:H310)</f>
        <v>1.2616809789995369E-5</v>
      </c>
      <c r="O309" s="3">
        <f t="shared" ref="O309" si="839">_xlfn.STDEV.S(H309:H310)</f>
        <v>5.7204316895051366E-8</v>
      </c>
      <c r="P309" s="13">
        <f t="shared" ref="P309" si="840">(O309/N309)*100</f>
        <v>0.45339763258071886</v>
      </c>
      <c r="Q309" s="3">
        <v>22119100000</v>
      </c>
      <c r="U309" s="3">
        <f t="shared" ref="U309" si="841">N309/AVERAGE(M309:M310)</f>
        <v>1</v>
      </c>
      <c r="Y309" s="3">
        <f t="shared" ref="Y309" si="842">N309/Q309</f>
        <v>5.7040339751596441E-16</v>
      </c>
    </row>
    <row r="310" spans="1:28" x14ac:dyDescent="0.25">
      <c r="A310" s="1" t="s">
        <v>373</v>
      </c>
      <c r="B310" s="1">
        <v>1.8822244037240954</v>
      </c>
      <c r="C310" s="2" t="s">
        <v>356</v>
      </c>
      <c r="D310" s="4"/>
      <c r="E310" s="1">
        <v>0.2485</v>
      </c>
      <c r="F310" s="1">
        <v>1.8881443435702154</v>
      </c>
      <c r="G310" s="1">
        <v>15.562404906715583</v>
      </c>
      <c r="H310" s="3">
        <v>1.2576360229605734E-5</v>
      </c>
      <c r="I310" s="5" t="s">
        <v>34</v>
      </c>
      <c r="J310" s="5" t="s">
        <v>35</v>
      </c>
      <c r="K310" s="10" t="s">
        <v>448</v>
      </c>
      <c r="L310" s="11">
        <v>15.885108947753906</v>
      </c>
      <c r="M310" s="3">
        <v>1.2576360229605734E-5</v>
      </c>
    </row>
    <row r="311" spans="1:28" x14ac:dyDescent="0.25">
      <c r="A311" s="1" t="s">
        <v>374</v>
      </c>
      <c r="B311" s="1">
        <v>1.9013447582957712</v>
      </c>
      <c r="C311" s="2" t="s">
        <v>356</v>
      </c>
      <c r="D311" s="4"/>
      <c r="E311" s="1">
        <v>0.2485</v>
      </c>
      <c r="F311" s="1">
        <v>1.8881443435702154</v>
      </c>
      <c r="G311" s="1">
        <v>15.245032515393842</v>
      </c>
      <c r="H311" s="3">
        <v>1.5387246724675131E-5</v>
      </c>
      <c r="I311" s="5" t="s">
        <v>34</v>
      </c>
      <c r="J311" s="5" t="s">
        <v>35</v>
      </c>
      <c r="K311" s="10" t="s">
        <v>449</v>
      </c>
      <c r="L311" s="11">
        <v>15.444231986999512</v>
      </c>
      <c r="M311" s="3">
        <v>1.5387246724675131E-5</v>
      </c>
      <c r="N311" s="3">
        <f t="shared" ref="N311" si="843">AVERAGE(H311:H312)</f>
        <v>1.6538010894857295E-5</v>
      </c>
      <c r="O311" s="3">
        <f t="shared" ref="O311" si="844">_xlfn.STDEV.S(H311:H312)</f>
        <v>1.6274262965646368E-6</v>
      </c>
      <c r="P311" s="13">
        <f t="shared" ref="P311" si="845">(O311/N311)*100</f>
        <v>9.8405201623776026</v>
      </c>
      <c r="Q311">
        <v>1856610000</v>
      </c>
      <c r="R311" s="3">
        <f>AVERAGE(N311,N313,N315)</f>
        <v>1.6492028812990612E-5</v>
      </c>
      <c r="S311">
        <f>_xlfn.STDEV.S(N311,N313,N315)</f>
        <v>2.1031619951337909E-6</v>
      </c>
      <c r="T311" s="13">
        <f t="shared" ref="T311" si="846">(S311/R311)*100</f>
        <v>12.752597142427682</v>
      </c>
      <c r="U311" s="3">
        <f t="shared" ref="U311" si="847">N311/AVERAGE(M311:M312)</f>
        <v>1</v>
      </c>
      <c r="V311" s="3">
        <f>AVERAGE(U311,U313,U315)</f>
        <v>1</v>
      </c>
      <c r="W311">
        <f>_xlfn.STDEV.S(U311,U313,U315)</f>
        <v>0</v>
      </c>
      <c r="X311" s="13">
        <f t="shared" ref="X311" si="848">(W311/V311)*100</f>
        <v>0</v>
      </c>
      <c r="Y311" s="3">
        <f t="shared" ref="Y311" si="849">N311/Q311</f>
        <v>8.9076385966128024E-15</v>
      </c>
      <c r="Z311" s="3">
        <f>AVERAGE(Y311,Y313,Y315)</f>
        <v>7.7308312286083508E-15</v>
      </c>
      <c r="AA311">
        <f>_xlfn.STDEV.S(Y311,Y313,Y315)</f>
        <v>3.3792943437902662E-15</v>
      </c>
      <c r="AB311" s="13">
        <f t="shared" ref="AB311" si="850">(AA311/Z311)*100</f>
        <v>43.711914590568327</v>
      </c>
    </row>
    <row r="312" spans="1:28" x14ac:dyDescent="0.25">
      <c r="A312" s="1" t="s">
        <v>375</v>
      </c>
      <c r="B312" s="1">
        <v>1.8895139532818066</v>
      </c>
      <c r="C312" s="2" t="s">
        <v>356</v>
      </c>
      <c r="D312" s="4"/>
      <c r="E312" s="1">
        <v>0.2485</v>
      </c>
      <c r="F312" s="1">
        <v>1.8881443435702154</v>
      </c>
      <c r="G312" s="1">
        <v>15.025724095035677</v>
      </c>
      <c r="H312" s="3">
        <v>1.7688775065039459E-5</v>
      </c>
      <c r="I312" s="5" t="s">
        <v>34</v>
      </c>
      <c r="J312" s="5" t="s">
        <v>35</v>
      </c>
      <c r="K312" s="7" t="s">
        <v>449</v>
      </c>
      <c r="L312" s="11">
        <v>15.30855655670166</v>
      </c>
      <c r="M312" s="3">
        <v>1.7688775065039459E-5</v>
      </c>
    </row>
    <row r="313" spans="1:28" x14ac:dyDescent="0.25">
      <c r="A313" s="1" t="s">
        <v>376</v>
      </c>
      <c r="B313" s="1">
        <v>1.8882434955195744</v>
      </c>
      <c r="C313" s="2" t="s">
        <v>356</v>
      </c>
      <c r="D313" s="4"/>
      <c r="E313" s="1">
        <v>0.2485</v>
      </c>
      <c r="F313" s="1">
        <v>1.8881443435702154</v>
      </c>
      <c r="G313" s="1">
        <v>15.351267514156019</v>
      </c>
      <c r="H313" s="3">
        <v>1.4382564131434865E-5</v>
      </c>
      <c r="I313" s="5" t="s">
        <v>34</v>
      </c>
      <c r="J313" s="5" t="s">
        <v>35</v>
      </c>
      <c r="K313" s="10" t="s">
        <v>450</v>
      </c>
      <c r="L313" s="11">
        <v>15.639459609985352</v>
      </c>
      <c r="M313" s="3">
        <v>1.4382564131434865E-5</v>
      </c>
      <c r="N313" s="3">
        <f t="shared" ref="N313" si="851">AVERAGE(H313:H314)</f>
        <v>1.4366252805902729E-5</v>
      </c>
      <c r="O313" s="3">
        <f t="shared" ref="O313" si="852">_xlfn.STDEV.S(H313:H314)</f>
        <v>2.3067697787830795E-8</v>
      </c>
      <c r="P313" s="13">
        <f t="shared" ref="P313" si="853">(O313/N313)*100</f>
        <v>0.16056864722826583</v>
      </c>
      <c r="Q313">
        <v>1386118000</v>
      </c>
      <c r="U313" s="3">
        <f t="shared" ref="U313" si="854">N313/AVERAGE(M313:M314)</f>
        <v>1</v>
      </c>
      <c r="Y313" s="3">
        <f t="shared" ref="Y313" si="855">N313/Q313</f>
        <v>1.0364379371671625E-14</v>
      </c>
    </row>
    <row r="314" spans="1:28" x14ac:dyDescent="0.25">
      <c r="A314" s="1" t="s">
        <v>377</v>
      </c>
      <c r="B314" s="1">
        <v>1.8760843720591944</v>
      </c>
      <c r="C314" s="2" t="s">
        <v>356</v>
      </c>
      <c r="D314" s="4"/>
      <c r="E314" s="1">
        <v>0.2485</v>
      </c>
      <c r="F314" s="1">
        <v>1.8881443435702154</v>
      </c>
      <c r="G314" s="1">
        <v>15.354840207905905</v>
      </c>
      <c r="H314" s="3">
        <v>1.4349941480370591E-5</v>
      </c>
      <c r="I314" s="5" t="s">
        <v>34</v>
      </c>
      <c r="J314" s="5" t="s">
        <v>35</v>
      </c>
      <c r="K314" s="10" t="s">
        <v>450</v>
      </c>
      <c r="L314" s="11">
        <v>15.644608497619629</v>
      </c>
      <c r="M314" s="3">
        <v>1.4349941480370591E-5</v>
      </c>
    </row>
    <row r="315" spans="1:28" x14ac:dyDescent="0.25">
      <c r="A315" s="1" t="s">
        <v>378</v>
      </c>
      <c r="B315" s="1">
        <v>1.8961242746661384</v>
      </c>
      <c r="C315" s="2" t="s">
        <v>356</v>
      </c>
      <c r="D315" s="4"/>
      <c r="E315" s="1">
        <v>0.2485</v>
      </c>
      <c r="F315" s="1">
        <v>1.8881443435702154</v>
      </c>
      <c r="G315" s="1">
        <v>14.939953741241375</v>
      </c>
      <c r="H315" s="3">
        <v>1.867985047023811E-5</v>
      </c>
      <c r="I315" s="5" t="s">
        <v>34</v>
      </c>
      <c r="J315" s="5" t="s">
        <v>35</v>
      </c>
      <c r="K315" s="7" t="s">
        <v>533</v>
      </c>
      <c r="L315" s="11">
        <v>15.18510913848877</v>
      </c>
      <c r="M315" s="3">
        <v>1.867985047023811E-5</v>
      </c>
      <c r="N315" s="3">
        <f t="shared" ref="N315" si="856">AVERAGE(H315:H316)</f>
        <v>1.857182273821181E-5</v>
      </c>
      <c r="O315" s="3">
        <f t="shared" ref="O315" si="857">_xlfn.STDEV.S(H315:H316)</f>
        <v>1.5277428374399775E-7</v>
      </c>
      <c r="P315" s="13">
        <f t="shared" ref="P315" si="858">(O315/N315)*100</f>
        <v>0.82261329917640413</v>
      </c>
      <c r="Q315">
        <v>4737135000</v>
      </c>
      <c r="U315" s="3">
        <f t="shared" ref="U315" si="859">N315/AVERAGE(M315:M316)</f>
        <v>1</v>
      </c>
      <c r="Y315" s="3">
        <f t="shared" ref="Y315" si="860">N315/Q315</f>
        <v>3.9204757175406253E-15</v>
      </c>
    </row>
    <row r="316" spans="1:28" x14ac:dyDescent="0.25">
      <c r="A316" s="1" t="s">
        <v>379</v>
      </c>
      <c r="B316" s="1">
        <v>1.8650311567863183</v>
      </c>
      <c r="C316" s="2" t="s">
        <v>356</v>
      </c>
      <c r="D316" s="4"/>
      <c r="E316" s="1">
        <v>0.2485</v>
      </c>
      <c r="F316" s="1">
        <v>1.8881443435702154</v>
      </c>
      <c r="G316" s="1">
        <v>14.958257297552633</v>
      </c>
      <c r="H316" s="3">
        <v>1.8463795006185513E-5</v>
      </c>
      <c r="I316" s="5" t="s">
        <v>34</v>
      </c>
      <c r="J316" s="5" t="s">
        <v>35</v>
      </c>
      <c r="K316" s="7" t="s">
        <v>533</v>
      </c>
      <c r="L316" s="11">
        <v>15.225811004638672</v>
      </c>
      <c r="M316" s="3">
        <v>1.8463795006185513E-5</v>
      </c>
    </row>
    <row r="317" spans="1:28" x14ac:dyDescent="0.25">
      <c r="A317" s="1" t="s">
        <v>380</v>
      </c>
      <c r="B317" s="1">
        <v>1.8892986393538116</v>
      </c>
      <c r="C317" s="2" t="s">
        <v>356</v>
      </c>
      <c r="D317" s="4"/>
      <c r="E317" s="1">
        <v>0.2485</v>
      </c>
      <c r="F317" s="1">
        <v>1.8881443435702154</v>
      </c>
      <c r="G317" s="1">
        <v>15.404694590818082</v>
      </c>
      <c r="H317" s="3">
        <v>1.3902361137231725E-5</v>
      </c>
      <c r="I317" s="5" t="s">
        <v>34</v>
      </c>
      <c r="J317" s="5" t="s">
        <v>35</v>
      </c>
      <c r="K317" s="10" t="s">
        <v>451</v>
      </c>
      <c r="L317" s="11">
        <v>15.699966430664063</v>
      </c>
      <c r="M317" s="3">
        <v>1.3902361137231725E-5</v>
      </c>
      <c r="N317" s="3">
        <f t="shared" ref="N317" si="861">AVERAGE(H317:H318)</f>
        <v>1.3749308549186186E-5</v>
      </c>
      <c r="O317" s="3">
        <f t="shared" ref="O317" si="862">_xlfn.STDEV.S(H317:H318)</f>
        <v>2.1644904577030448E-7</v>
      </c>
      <c r="P317" s="13">
        <f t="shared" ref="P317" si="863">(O317/N317)*100</f>
        <v>1.5742540433650822</v>
      </c>
      <c r="Q317">
        <v>2087862000</v>
      </c>
      <c r="R317" s="3">
        <f>AVERAGE(N317,N319,N321)</f>
        <v>1.2488454782243561E-5</v>
      </c>
      <c r="S317">
        <f>_xlfn.STDEV.S(N317,N319,N321)</f>
        <v>1.217066475403118E-6</v>
      </c>
      <c r="T317" s="13">
        <f t="shared" ref="T317" si="864">(S317/R317)*100</f>
        <v>9.7455329472272076</v>
      </c>
      <c r="U317" s="3">
        <f t="shared" ref="U317" si="865">N317/AVERAGE(M317:M318)</f>
        <v>1</v>
      </c>
      <c r="V317" s="3">
        <f>AVERAGE(U317,U319,U321)</f>
        <v>1</v>
      </c>
      <c r="W317">
        <f>_xlfn.STDEV.S(U317,U319,U321)</f>
        <v>0</v>
      </c>
      <c r="X317" s="13">
        <f t="shared" ref="X317" si="866">(W317/V317)*100</f>
        <v>0</v>
      </c>
      <c r="Y317" s="3">
        <f t="shared" ref="Y317" si="867">N317/Q317</f>
        <v>6.585353126397332E-15</v>
      </c>
      <c r="Z317" s="3">
        <f>AVERAGE(Y317,Y319,Y321)</f>
        <v>4.8492194755273169E-15</v>
      </c>
      <c r="AA317">
        <f>_xlfn.STDEV.S(Y317,Y319,Y321)</f>
        <v>1.521999779204272E-15</v>
      </c>
      <c r="AB317" s="13">
        <f t="shared" ref="AB317" si="868">(AA317/Z317)*100</f>
        <v>31.386489864717159</v>
      </c>
    </row>
    <row r="318" spans="1:28" x14ac:dyDescent="0.25">
      <c r="A318" s="1" t="s">
        <v>381</v>
      </c>
      <c r="B318" s="1">
        <v>1.8677316662772165</v>
      </c>
      <c r="C318" s="2" t="s">
        <v>356</v>
      </c>
      <c r="D318" s="4"/>
      <c r="E318" s="1">
        <v>0.2485</v>
      </c>
      <c r="F318" s="1">
        <v>1.8881443435702154</v>
      </c>
      <c r="G318" s="1">
        <v>15.439723580533744</v>
      </c>
      <c r="H318" s="3">
        <v>1.3596255961140646E-5</v>
      </c>
      <c r="I318" s="5" t="s">
        <v>34</v>
      </c>
      <c r="J318" s="5" t="s">
        <v>35</v>
      </c>
      <c r="K318" s="10" t="s">
        <v>451</v>
      </c>
      <c r="L318" s="11">
        <v>15.745633125305176</v>
      </c>
      <c r="M318" s="3">
        <v>1.3596255961140646E-5</v>
      </c>
    </row>
    <row r="319" spans="1:28" x14ac:dyDescent="0.25">
      <c r="A319" s="1" t="s">
        <v>382</v>
      </c>
      <c r="B319" s="1">
        <v>1.8864531817651855</v>
      </c>
      <c r="C319" s="2" t="s">
        <v>356</v>
      </c>
      <c r="D319" s="4"/>
      <c r="E319" s="1">
        <v>0.2485</v>
      </c>
      <c r="F319" s="1">
        <v>1.8881443435702154</v>
      </c>
      <c r="G319" s="1">
        <v>15.621770532498338</v>
      </c>
      <c r="H319" s="3">
        <v>1.2110664319782453E-5</v>
      </c>
      <c r="I319" s="5" t="s">
        <v>34</v>
      </c>
      <c r="J319" s="5" t="s">
        <v>35</v>
      </c>
      <c r="K319" s="10" t="s">
        <v>452</v>
      </c>
      <c r="L319" s="11">
        <v>15.935653686523438</v>
      </c>
      <c r="M319" s="3">
        <v>1.2110664319782453E-5</v>
      </c>
      <c r="N319" s="3">
        <f t="shared" ref="N319" si="869">AVERAGE(H319:H320)</f>
        <v>1.2395556167182494E-5</v>
      </c>
      <c r="O319" s="3">
        <f t="shared" ref="O319" si="870">_xlfn.STDEV.S(H319:H320)</f>
        <v>4.028979144026632E-7</v>
      </c>
      <c r="P319" s="13">
        <f t="shared" ref="P319" si="871">(O319/N319)*100</f>
        <v>3.2503415657083963</v>
      </c>
      <c r="Q319">
        <v>2939072000</v>
      </c>
      <c r="U319" s="3">
        <f t="shared" ref="U319" si="872">N319/AVERAGE(M319:M320)</f>
        <v>1</v>
      </c>
      <c r="Y319" s="3">
        <f t="shared" ref="Y319" si="873">N319/Q319</f>
        <v>4.2175068073128163E-15</v>
      </c>
    </row>
    <row r="320" spans="1:28" x14ac:dyDescent="0.25">
      <c r="A320" s="1" t="s">
        <v>383</v>
      </c>
      <c r="B320" s="1">
        <v>1.8848963573015138</v>
      </c>
      <c r="C320" s="2" t="s">
        <v>356</v>
      </c>
      <c r="D320" s="4"/>
      <c r="E320" s="1">
        <v>0.2485</v>
      </c>
      <c r="F320" s="1">
        <v>1.8881443435702154</v>
      </c>
      <c r="G320" s="1">
        <v>15.549436888515267</v>
      </c>
      <c r="H320" s="3">
        <v>1.2680448014582534E-5</v>
      </c>
      <c r="I320" s="5" t="s">
        <v>34</v>
      </c>
      <c r="J320" s="5" t="s">
        <v>35</v>
      </c>
      <c r="K320" s="10" t="s">
        <v>452</v>
      </c>
      <c r="L320" s="11">
        <v>15.842894554138184</v>
      </c>
      <c r="M320" s="3">
        <v>1.2680448014582534E-5</v>
      </c>
    </row>
    <row r="321" spans="1:28" x14ac:dyDescent="0.25">
      <c r="A321" s="1" t="s">
        <v>384</v>
      </c>
      <c r="B321" s="1">
        <v>1.8895130247878809</v>
      </c>
      <c r="C321" s="2" t="s">
        <v>356</v>
      </c>
      <c r="D321" s="4"/>
      <c r="E321" s="1">
        <v>0.2485</v>
      </c>
      <c r="F321" s="1">
        <v>1.8881443435702154</v>
      </c>
      <c r="G321" s="1">
        <v>15.716283983402496</v>
      </c>
      <c r="H321" s="3">
        <v>1.1404570338182013E-5</v>
      </c>
      <c r="I321" s="5" t="s">
        <v>34</v>
      </c>
      <c r="J321" s="5" t="s">
        <v>35</v>
      </c>
      <c r="K321" s="10" t="s">
        <v>453</v>
      </c>
      <c r="L321" s="11">
        <v>15.978996276855469</v>
      </c>
      <c r="M321" s="3">
        <v>1.1404570338182013E-5</v>
      </c>
      <c r="N321" s="3">
        <f t="shared" ref="N321" si="874">AVERAGE(H321:H322)</f>
        <v>1.1320499630362006E-5</v>
      </c>
      <c r="O321" s="3">
        <f t="shared" ref="O321" si="875">_xlfn.STDEV.S(H321:H322)</f>
        <v>1.1889393519735851E-7</v>
      </c>
      <c r="P321" s="13">
        <f t="shared" ref="P321" si="876">(O321/N321)*100</f>
        <v>1.0502534259042817</v>
      </c>
      <c r="Q321">
        <v>3022993000</v>
      </c>
      <c r="U321" s="3">
        <f t="shared" ref="U321" si="877">N321/AVERAGE(M321:M322)</f>
        <v>1</v>
      </c>
      <c r="Y321" s="3">
        <f t="shared" ref="Y321" si="878">N321/Q321</f>
        <v>3.7447984928718015E-15</v>
      </c>
    </row>
    <row r="322" spans="1:28" x14ac:dyDescent="0.25">
      <c r="A322" s="1" t="s">
        <v>385</v>
      </c>
      <c r="B322" s="1">
        <v>1.8979170358446806</v>
      </c>
      <c r="C322" s="2" t="s">
        <v>356</v>
      </c>
      <c r="D322" s="4"/>
      <c r="E322" s="1">
        <v>0.2485</v>
      </c>
      <c r="F322" s="1">
        <v>1.8881443435702154</v>
      </c>
      <c r="G322" s="1">
        <v>15.739652812160658</v>
      </c>
      <c r="H322" s="3">
        <v>1.1236428922542E-5</v>
      </c>
      <c r="I322" s="5" t="s">
        <v>34</v>
      </c>
      <c r="J322" s="5" t="s">
        <v>35</v>
      </c>
      <c r="K322" s="10" t="s">
        <v>453</v>
      </c>
      <c r="L322" s="11">
        <v>15.980154991149902</v>
      </c>
      <c r="M322" s="3">
        <v>1.1236428922542E-5</v>
      </c>
    </row>
    <row r="323" spans="1:28" x14ac:dyDescent="0.25">
      <c r="A323" s="1" t="s">
        <v>386</v>
      </c>
      <c r="B323" s="1">
        <v>1.8857969993835269</v>
      </c>
      <c r="C323" s="2" t="s">
        <v>356</v>
      </c>
      <c r="D323" s="4"/>
      <c r="E323" s="1">
        <v>0.2485</v>
      </c>
      <c r="F323" s="1">
        <v>1.8881443435702154</v>
      </c>
      <c r="G323" s="1">
        <v>15.378417216946366</v>
      </c>
      <c r="H323" s="3">
        <v>1.4136504826225002E-5</v>
      </c>
      <c r="I323" s="5" t="s">
        <v>34</v>
      </c>
      <c r="J323" s="5" t="s">
        <v>35</v>
      </c>
      <c r="K323" s="10" t="s">
        <v>454</v>
      </c>
      <c r="L323" s="11">
        <v>15.701314926147461</v>
      </c>
      <c r="M323" s="3">
        <v>1.4136504826225002E-5</v>
      </c>
      <c r="N323" s="3">
        <f t="shared" ref="N323" si="879">AVERAGE(H323:H324)</f>
        <v>1.4095587106394508E-5</v>
      </c>
      <c r="O323" s="3">
        <f t="shared" ref="O323" si="880">_xlfn.STDEV.S(H323:H324)</f>
        <v>5.786639432566731E-8</v>
      </c>
      <c r="P323" s="13">
        <f t="shared" ref="P323" si="881">(O323/N323)*100</f>
        <v>0.41052844332689087</v>
      </c>
      <c r="Q323">
        <v>1239914000</v>
      </c>
      <c r="R323" s="3">
        <f>AVERAGE(N323,N325,N327)</f>
        <v>1.4834381096693044E-5</v>
      </c>
      <c r="S323">
        <f>_xlfn.STDEV.S(N323,N325,N327)</f>
        <v>1.3380114352960628E-6</v>
      </c>
      <c r="T323" s="13">
        <f t="shared" ref="T323" si="882">(S323/R323)*100</f>
        <v>9.0196647003651478</v>
      </c>
      <c r="U323" s="3">
        <f t="shared" ref="U323" si="883">N323/AVERAGE(M323:M324)</f>
        <v>1</v>
      </c>
      <c r="V323" s="3">
        <f>AVERAGE(U323,U325,U327)</f>
        <v>1</v>
      </c>
      <c r="W323">
        <f>_xlfn.STDEV.S(U323,U325,U327)</f>
        <v>0</v>
      </c>
      <c r="X323" s="13">
        <f t="shared" ref="X323" si="884">(W323/V323)*100</f>
        <v>0</v>
      </c>
      <c r="Y323" s="3">
        <f t="shared" ref="Y323" si="885">N323/Q323</f>
        <v>1.1368197396266603E-14</v>
      </c>
      <c r="Z323" s="3">
        <f>AVERAGE(Y323,Y325,Y327)</f>
        <v>7.5869951638785819E-15</v>
      </c>
      <c r="AA323">
        <f>_xlfn.STDEV.S(Y323,Y325,Y327)</f>
        <v>3.6053834297162487E-15</v>
      </c>
      <c r="AB323" s="13">
        <f t="shared" ref="AB323" si="886">(AA323/Z323)*100</f>
        <v>47.520571080384407</v>
      </c>
    </row>
    <row r="324" spans="1:28" x14ac:dyDescent="0.25">
      <c r="A324" s="1" t="s">
        <v>387</v>
      </c>
      <c r="B324" s="1">
        <v>1.8933239009811635</v>
      </c>
      <c r="C324" s="2" t="s">
        <v>356</v>
      </c>
      <c r="D324" s="4"/>
      <c r="E324" s="1">
        <v>0.2485</v>
      </c>
      <c r="F324" s="1">
        <v>1.8881443435702154</v>
      </c>
      <c r="G324" s="1">
        <v>15.387551602260679</v>
      </c>
      <c r="H324" s="3">
        <v>1.4054669386564014E-5</v>
      </c>
      <c r="I324" s="5" t="s">
        <v>34</v>
      </c>
      <c r="J324" s="5" t="s">
        <v>35</v>
      </c>
      <c r="K324" s="10" t="s">
        <v>454</v>
      </c>
      <c r="L324" s="11">
        <v>15.696111679077148</v>
      </c>
      <c r="M324" s="3">
        <v>1.4054669386564014E-5</v>
      </c>
    </row>
    <row r="325" spans="1:28" x14ac:dyDescent="0.25">
      <c r="A325" s="1" t="s">
        <v>388</v>
      </c>
      <c r="B325" s="1">
        <v>1.8968660540342839</v>
      </c>
      <c r="C325" s="2" t="s">
        <v>356</v>
      </c>
      <c r="D325" s="4"/>
      <c r="E325" s="1">
        <v>0.2485</v>
      </c>
      <c r="F325" s="1">
        <v>1.8881443435702154</v>
      </c>
      <c r="G325" s="1">
        <v>15.393710187461181</v>
      </c>
      <c r="H325" s="3">
        <v>1.3999761842991707E-5</v>
      </c>
      <c r="I325" s="5" t="s">
        <v>34</v>
      </c>
      <c r="J325" s="5" t="s">
        <v>35</v>
      </c>
      <c r="K325" s="10" t="s">
        <v>455</v>
      </c>
      <c r="L325" s="11">
        <v>15.691708564758301</v>
      </c>
      <c r="M325" s="3">
        <v>1.3999761842991707E-5</v>
      </c>
      <c r="N325" s="3">
        <f t="shared" ref="N325" si="887">AVERAGE(H325:H326)</f>
        <v>1.4028655893555212E-5</v>
      </c>
      <c r="O325" s="3">
        <f t="shared" ref="O325" si="888">_xlfn.STDEV.S(H325:H326)</f>
        <v>4.0862358178803699E-8</v>
      </c>
      <c r="P325" s="13">
        <f t="shared" ref="P325" si="889">(O325/N325)*100</f>
        <v>0.29127778519092434</v>
      </c>
      <c r="Q325">
        <v>1947092000</v>
      </c>
      <c r="U325" s="3">
        <f t="shared" ref="U325" si="890">N325/AVERAGE(M325:M326)</f>
        <v>1</v>
      </c>
      <c r="Y325" s="3">
        <f t="shared" ref="Y325" si="891">N325/Q325</f>
        <v>7.2049270879625678E-15</v>
      </c>
    </row>
    <row r="326" spans="1:28" x14ac:dyDescent="0.25">
      <c r="A326" s="1" t="s">
        <v>389</v>
      </c>
      <c r="B326" s="1">
        <v>1.8916820802803112</v>
      </c>
      <c r="C326" s="2" t="s">
        <v>356</v>
      </c>
      <c r="D326" s="4"/>
      <c r="E326" s="1">
        <v>0.2485</v>
      </c>
      <c r="F326" s="1">
        <v>1.8881443435702154</v>
      </c>
      <c r="G326" s="1">
        <v>15.387229175352344</v>
      </c>
      <c r="H326" s="3">
        <v>1.4057549944118718E-5</v>
      </c>
      <c r="I326" s="5" t="s">
        <v>34</v>
      </c>
      <c r="J326" s="5" t="s">
        <v>35</v>
      </c>
      <c r="K326" s="10" t="s">
        <v>455</v>
      </c>
      <c r="L326" s="11">
        <v>15.671145439147949</v>
      </c>
      <c r="M326" s="3">
        <v>1.4057549944118718E-5</v>
      </c>
    </row>
    <row r="327" spans="1:28" x14ac:dyDescent="0.25">
      <c r="A327" s="1" t="s">
        <v>390</v>
      </c>
      <c r="B327" s="1">
        <v>1.8849077577235793</v>
      </c>
      <c r="C327" s="2" t="s">
        <v>356</v>
      </c>
      <c r="D327" s="4"/>
      <c r="E327" s="1">
        <v>0.2485</v>
      </c>
      <c r="F327" s="1">
        <v>1.8881443435702154</v>
      </c>
      <c r="G327" s="1">
        <v>15.162008592211473</v>
      </c>
      <c r="H327" s="3">
        <v>1.6221030543064371E-5</v>
      </c>
      <c r="I327" s="5" t="s">
        <v>34</v>
      </c>
      <c r="J327" s="5" t="s">
        <v>35</v>
      </c>
      <c r="K327" s="10" t="s">
        <v>456</v>
      </c>
      <c r="L327" s="11">
        <v>15.475015640258789</v>
      </c>
      <c r="M327" s="3">
        <v>1.6221030543064371E-5</v>
      </c>
      <c r="N327" s="3">
        <f t="shared" ref="N327" si="892">AVERAGE(H327:H328)</f>
        <v>1.6378900290129411E-5</v>
      </c>
      <c r="O327" s="3">
        <f t="shared" ref="O327" si="893">_xlfn.STDEV.S(H327:H328)</f>
        <v>2.2326153738779285E-7</v>
      </c>
      <c r="P327" s="13">
        <f t="shared" ref="P327" si="894">(O327/N327)*100</f>
        <v>1.3631045640001809</v>
      </c>
      <c r="Q327">
        <v>3911042000</v>
      </c>
      <c r="U327" s="3">
        <f t="shared" ref="U327" si="895">N327/AVERAGE(M327:M328)</f>
        <v>1</v>
      </c>
      <c r="Y327" s="3">
        <f t="shared" ref="Y327" si="896">N327/Q327</f>
        <v>4.1878610074065716E-15</v>
      </c>
    </row>
    <row r="328" spans="1:28" x14ac:dyDescent="0.25">
      <c r="A328" s="1" t="s">
        <v>391</v>
      </c>
      <c r="B328" s="1">
        <v>1.877051523673422</v>
      </c>
      <c r="C328" s="2" t="s">
        <v>356</v>
      </c>
      <c r="D328" s="4"/>
      <c r="E328" s="1">
        <v>0.2485</v>
      </c>
      <c r="F328" s="1">
        <v>1.8881443435702154</v>
      </c>
      <c r="G328" s="1">
        <v>15.131678238392869</v>
      </c>
      <c r="H328" s="3">
        <v>1.6536770037194455E-5</v>
      </c>
      <c r="I328" s="5" t="s">
        <v>34</v>
      </c>
      <c r="J328" s="5" t="s">
        <v>35</v>
      </c>
      <c r="K328" s="10" t="s">
        <v>456</v>
      </c>
      <c r="L328" s="11">
        <v>15.44352912902832</v>
      </c>
      <c r="M328" s="3">
        <v>1.6536770037194455E-5</v>
      </c>
    </row>
    <row r="329" spans="1:28" ht="15.75" x14ac:dyDescent="0.25">
      <c r="A329" s="1" t="s">
        <v>392</v>
      </c>
      <c r="B329" s="1">
        <v>1.9112071601374185</v>
      </c>
      <c r="C329" s="2" t="s">
        <v>356</v>
      </c>
      <c r="D329" s="4"/>
      <c r="E329" s="1">
        <v>0.2485</v>
      </c>
      <c r="F329" s="1">
        <v>1.8881443435702154</v>
      </c>
      <c r="G329" s="1">
        <v>15.752560532266303</v>
      </c>
      <c r="H329" s="3">
        <v>1.1144621516548968E-5</v>
      </c>
      <c r="I329" s="5" t="s">
        <v>34</v>
      </c>
      <c r="J329" s="5" t="s">
        <v>35</v>
      </c>
      <c r="K329" s="12" t="s">
        <v>457</v>
      </c>
      <c r="L329" s="11">
        <v>16.044469833374023</v>
      </c>
      <c r="M329" s="3">
        <v>1.1144621516548968E-5</v>
      </c>
      <c r="N329" s="3">
        <f t="shared" ref="N329" si="897">AVERAGE(H329:H330)</f>
        <v>1.1032097020134835E-5</v>
      </c>
      <c r="O329" s="3">
        <f t="shared" ref="O329" si="898">_xlfn.STDEV.S(H329:H330)</f>
        <v>1.591336689280686E-7</v>
      </c>
      <c r="P329" s="13">
        <f t="shared" ref="P329" si="899">(O329/N329)*100</f>
        <v>1.4424607455647962</v>
      </c>
      <c r="Q329" s="9">
        <v>2707470000</v>
      </c>
      <c r="R329" s="3">
        <f>AVERAGE(N329,N331,N333)</f>
        <v>8.9536718509021745E-6</v>
      </c>
      <c r="S329">
        <f>_xlfn.STDEV.S(N329,N331,N333)</f>
        <v>4.3687743106619094E-6</v>
      </c>
      <c r="T329" s="13">
        <f t="shared" ref="T329" si="900">(S329/R329)*100</f>
        <v>48.793102800854946</v>
      </c>
      <c r="U329" s="3">
        <f t="shared" ref="U329" si="901">N329/AVERAGE(M329:M330)</f>
        <v>1</v>
      </c>
      <c r="V329" s="3">
        <f>AVERAGE(U329,U331,U333)</f>
        <v>1</v>
      </c>
      <c r="W329">
        <f>_xlfn.STDEV.S(U329,U331,U333)</f>
        <v>0</v>
      </c>
      <c r="X329" s="13">
        <f t="shared" ref="X329" si="902">(W329/V329)*100</f>
        <v>0</v>
      </c>
      <c r="Y329" s="3">
        <f t="shared" ref="Y329" si="903">N329/Q329</f>
        <v>4.0746885543089431E-15</v>
      </c>
      <c r="Z329" s="3">
        <f>AVERAGE(Y329,Y331,Y333)</f>
        <v>2.0311629564447139E-15</v>
      </c>
      <c r="AA329">
        <f>_xlfn.STDEV.S(Y329,Y331,Y333)</f>
        <v>1.8646096529985863E-15</v>
      </c>
      <c r="AB329" s="13">
        <f t="shared" ref="AB329" si="904">(AA329/Z329)*100</f>
        <v>91.800101369628294</v>
      </c>
    </row>
    <row r="330" spans="1:28" x14ac:dyDescent="0.25">
      <c r="A330" s="1" t="s">
        <v>393</v>
      </c>
      <c r="B330" s="1">
        <v>1.8556486549276998</v>
      </c>
      <c r="C330" s="2" t="s">
        <v>356</v>
      </c>
      <c r="D330" s="4"/>
      <c r="E330" s="1">
        <v>0.2485</v>
      </c>
      <c r="F330" s="1">
        <v>1.8881443435702154</v>
      </c>
      <c r="G330" s="1">
        <v>15.784656754591591</v>
      </c>
      <c r="H330" s="3">
        <v>1.0919572523720703E-5</v>
      </c>
      <c r="I330" s="5" t="s">
        <v>34</v>
      </c>
      <c r="J330" s="5" t="s">
        <v>35</v>
      </c>
      <c r="K330" s="12" t="s">
        <v>457</v>
      </c>
      <c r="L330" s="11">
        <v>16.085979461669922</v>
      </c>
      <c r="M330" s="3">
        <v>1.0919572523720703E-5</v>
      </c>
    </row>
    <row r="331" spans="1:28" x14ac:dyDescent="0.25">
      <c r="A331" s="1" t="s">
        <v>394</v>
      </c>
      <c r="B331" s="1">
        <v>1.8812107539084439</v>
      </c>
      <c r="C331" s="2" t="s">
        <v>356</v>
      </c>
      <c r="D331" s="4"/>
      <c r="E331" s="1">
        <v>0.2485</v>
      </c>
      <c r="F331" s="1">
        <v>1.8881443435702154</v>
      </c>
      <c r="G331" s="1">
        <v>17.390178018914824</v>
      </c>
      <c r="H331" s="3">
        <v>3.9357297245695671E-6</v>
      </c>
      <c r="I331" s="5" t="s">
        <v>34</v>
      </c>
      <c r="J331" s="5" t="s">
        <v>35</v>
      </c>
      <c r="K331" s="12" t="s">
        <v>458</v>
      </c>
      <c r="L331" s="11">
        <v>17.684881210327148</v>
      </c>
      <c r="M331" s="3">
        <v>3.9357297245695671E-6</v>
      </c>
      <c r="N331" s="3">
        <f t="shared" ref="N331" si="905">AVERAGE(H331:H332)</f>
        <v>3.9337180552267042E-6</v>
      </c>
      <c r="O331" s="3">
        <f t="shared" ref="O331" si="906">_xlfn.STDEV.S(H331:H332)</f>
        <v>2.8449300676874347E-9</v>
      </c>
      <c r="P331" s="13">
        <f t="shared" ref="P331" si="907">(O331/N331)*100</f>
        <v>7.2321656706112819E-2</v>
      </c>
      <c r="Q331">
        <v>9316580000</v>
      </c>
      <c r="U331" s="3">
        <f t="shared" ref="U331" si="908">N331/AVERAGE(M331:M332)</f>
        <v>1</v>
      </c>
      <c r="Y331" s="3">
        <f t="shared" ref="Y331" si="909">N331/Q331</f>
        <v>4.2222769033558496E-16</v>
      </c>
    </row>
    <row r="332" spans="1:28" x14ac:dyDescent="0.25">
      <c r="A332" s="1" t="s">
        <v>395</v>
      </c>
      <c r="B332" s="1">
        <v>1.9020322658201609</v>
      </c>
      <c r="C332" s="2" t="s">
        <v>356</v>
      </c>
      <c r="D332" s="4"/>
      <c r="E332" s="1">
        <v>0.2485</v>
      </c>
      <c r="F332" s="1">
        <v>1.8881443435702154</v>
      </c>
      <c r="G332" s="1">
        <v>17.391787193849353</v>
      </c>
      <c r="H332" s="3">
        <v>3.9317063858838405E-6</v>
      </c>
      <c r="I332" s="5" t="s">
        <v>34</v>
      </c>
      <c r="J332" s="5" t="s">
        <v>35</v>
      </c>
      <c r="K332" s="12" t="s">
        <v>458</v>
      </c>
      <c r="L332" s="11">
        <v>17.675186157226563</v>
      </c>
      <c r="M332" s="3">
        <v>3.9317063858838405E-6</v>
      </c>
    </row>
    <row r="333" spans="1:28" ht="15.75" x14ac:dyDescent="0.25">
      <c r="A333" s="1" t="s">
        <v>396</v>
      </c>
      <c r="B333" s="1">
        <v>1.8954485297849217</v>
      </c>
      <c r="C333" s="2" t="s">
        <v>356</v>
      </c>
      <c r="D333" s="4"/>
      <c r="E333" s="1">
        <v>0.2485</v>
      </c>
      <c r="F333" s="1">
        <v>1.8881443435702154</v>
      </c>
      <c r="G333" s="1">
        <v>15.644763772016224</v>
      </c>
      <c r="H333" s="3">
        <v>1.1934961526476242E-5</v>
      </c>
      <c r="I333" s="5" t="s">
        <v>34</v>
      </c>
      <c r="J333" s="5" t="s">
        <v>35</v>
      </c>
      <c r="K333" s="12" t="s">
        <v>459</v>
      </c>
      <c r="L333" s="11">
        <v>15.940066337585449</v>
      </c>
      <c r="M333" s="3">
        <v>1.1934961526476242E-5</v>
      </c>
      <c r="N333" s="3">
        <f t="shared" ref="N333" si="910">AVERAGE(H333:H334)</f>
        <v>1.1895200477344981E-5</v>
      </c>
      <c r="O333" s="3">
        <f t="shared" ref="O333" si="911">_xlfn.STDEV.S(H333:H334)</f>
        <v>5.6230614935613421E-8</v>
      </c>
      <c r="P333" s="13">
        <f t="shared" ref="P333" si="912">(O333/N333)*100</f>
        <v>0.47271683266463232</v>
      </c>
      <c r="Q333" s="9">
        <v>7450460000</v>
      </c>
      <c r="U333" s="3">
        <f t="shared" ref="U333" si="913">N333/AVERAGE(M333:M334)</f>
        <v>1</v>
      </c>
      <c r="Y333" s="3">
        <f t="shared" ref="Y333" si="914">N333/Q333</f>
        <v>1.5965726246896139E-15</v>
      </c>
    </row>
    <row r="334" spans="1:28" x14ac:dyDescent="0.25">
      <c r="A334" s="1" t="s">
        <v>397</v>
      </c>
      <c r="B334" s="1">
        <v>1.8722655959098962</v>
      </c>
      <c r="C334" s="2" t="s">
        <v>356</v>
      </c>
      <c r="D334" s="4"/>
      <c r="E334" s="1">
        <v>0.2485</v>
      </c>
      <c r="F334" s="1">
        <v>1.8881443435702154</v>
      </c>
      <c r="G334" s="1">
        <v>15.655281877928934</v>
      </c>
      <c r="H334" s="3">
        <v>1.1855439428213719E-5</v>
      </c>
      <c r="I334" s="5" t="s">
        <v>34</v>
      </c>
      <c r="J334" s="5" t="s">
        <v>35</v>
      </c>
      <c r="K334" s="12" t="s">
        <v>459</v>
      </c>
      <c r="L334" s="11">
        <v>15.968998908996582</v>
      </c>
      <c r="M334" s="3">
        <v>1.1855439428213719E-5</v>
      </c>
    </row>
    <row r="335" spans="1:28" ht="15.75" x14ac:dyDescent="0.25">
      <c r="A335" s="1" t="s">
        <v>398</v>
      </c>
      <c r="B335" s="1">
        <v>1.902123169067949</v>
      </c>
      <c r="C335" s="2" t="s">
        <v>356</v>
      </c>
      <c r="D335" s="4"/>
      <c r="E335" s="1">
        <v>0.2485</v>
      </c>
      <c r="F335" s="1">
        <v>1.8881443435702154</v>
      </c>
      <c r="G335" s="1">
        <v>16.062873046201471</v>
      </c>
      <c r="H335" s="3">
        <v>9.1497272821692434E-6</v>
      </c>
      <c r="I335" s="5" t="s">
        <v>34</v>
      </c>
      <c r="J335" s="5" t="s">
        <v>35</v>
      </c>
      <c r="K335" s="12" t="s">
        <v>460</v>
      </c>
      <c r="L335" s="11">
        <v>16.346427917480469</v>
      </c>
      <c r="M335" s="3">
        <v>9.1497272821692434E-6</v>
      </c>
      <c r="N335" s="3">
        <f t="shared" ref="N335" si="915">AVERAGE(H335:H336)</f>
        <v>9.0847091215990157E-6</v>
      </c>
      <c r="O335" s="3">
        <f t="shared" ref="O335" si="916">_xlfn.STDEV.S(H335:H336)</f>
        <v>9.1949564478966406E-8</v>
      </c>
      <c r="P335" s="13">
        <f t="shared" ref="P335" si="917">(O335/N335)*100</f>
        <v>1.0121354822506656</v>
      </c>
      <c r="Q335" s="9">
        <v>8460266000</v>
      </c>
      <c r="R335" s="3">
        <f>AVERAGE(N335,N337,N339)</f>
        <v>9.1999941727408248E-6</v>
      </c>
      <c r="S335">
        <f>_xlfn.STDEV.S(N335,N337,N339)</f>
        <v>3.3339383182488073E-7</v>
      </c>
      <c r="T335" s="13">
        <f t="shared" ref="T335" si="918">(S335/R335)*100</f>
        <v>3.6238482934338361</v>
      </c>
      <c r="U335" s="3">
        <f t="shared" ref="U335" si="919">N335/AVERAGE(M335:M336)</f>
        <v>1</v>
      </c>
      <c r="V335" s="3">
        <f>AVERAGE(U335,U337,U339)</f>
        <v>1</v>
      </c>
      <c r="W335">
        <f>_xlfn.STDEV.S(U335,U337,U339)</f>
        <v>0</v>
      </c>
      <c r="X335" s="13">
        <f t="shared" ref="X335" si="920">(W335/V335)*100</f>
        <v>0</v>
      </c>
      <c r="Y335" s="3">
        <f t="shared" ref="Y335" si="921">N335/Q335</f>
        <v>1.0738089229817378E-15</v>
      </c>
      <c r="Z335" s="3">
        <f>AVERAGE(Y335,Y337,Y339)</f>
        <v>1.2858186419712911E-15</v>
      </c>
      <c r="AA335">
        <f>_xlfn.STDEV.S(Y335,Y337,Y339)</f>
        <v>2.3514113178529557E-16</v>
      </c>
      <c r="AB335" s="13">
        <f t="shared" ref="AB335" si="922">(AA335/Z335)*100</f>
        <v>18.287270390231722</v>
      </c>
    </row>
    <row r="336" spans="1:28" x14ac:dyDescent="0.25">
      <c r="A336" s="1" t="s">
        <v>399</v>
      </c>
      <c r="B336" s="1">
        <v>1.904296693995094</v>
      </c>
      <c r="C336" s="2" t="s">
        <v>356</v>
      </c>
      <c r="D336" s="4"/>
      <c r="E336" s="1">
        <v>0.2485</v>
      </c>
      <c r="F336" s="1">
        <v>1.8881443435702154</v>
      </c>
      <c r="G336" s="1">
        <v>16.085393696160601</v>
      </c>
      <c r="H336" s="3">
        <v>9.0196909610287897E-6</v>
      </c>
      <c r="I336" s="5" t="s">
        <v>34</v>
      </c>
      <c r="J336" s="5" t="s">
        <v>35</v>
      </c>
      <c r="K336" s="12" t="s">
        <v>460</v>
      </c>
      <c r="L336" s="11">
        <v>16.369476318359375</v>
      </c>
      <c r="M336" s="3">
        <v>9.0196909610287897E-6</v>
      </c>
    </row>
    <row r="337" spans="1:28" ht="15.75" x14ac:dyDescent="0.25">
      <c r="A337" s="1" t="s">
        <v>400</v>
      </c>
      <c r="B337" s="1">
        <v>1.8912728555326941</v>
      </c>
      <c r="C337" s="2" t="s">
        <v>356</v>
      </c>
      <c r="D337" s="4"/>
      <c r="E337" s="1">
        <v>0.2485</v>
      </c>
      <c r="F337" s="1">
        <v>1.8881443435702154</v>
      </c>
      <c r="G337" s="1">
        <v>15.973289603244854</v>
      </c>
      <c r="H337" s="3">
        <v>9.6858186301691962E-6</v>
      </c>
      <c r="I337" s="5" t="s">
        <v>34</v>
      </c>
      <c r="J337" s="5" t="s">
        <v>35</v>
      </c>
      <c r="K337" s="12" t="s">
        <v>461</v>
      </c>
      <c r="L337" s="11">
        <v>16.259794235229492</v>
      </c>
      <c r="M337" s="3">
        <v>9.6858186301691962E-6</v>
      </c>
      <c r="N337" s="3">
        <f t="shared" ref="N337" si="923">AVERAGE(H337:H338)</f>
        <v>9.575730182740915E-6</v>
      </c>
      <c r="O337" s="3">
        <f t="shared" ref="O337" si="924">_xlfn.STDEV.S(H337:H338)</f>
        <v>1.5568857541367271E-7</v>
      </c>
      <c r="P337" s="13">
        <f t="shared" ref="P337" si="925">(O337/N337)*100</f>
        <v>1.6258663563253104</v>
      </c>
      <c r="Q337" s="9">
        <v>6223156000</v>
      </c>
      <c r="U337" s="3">
        <f t="shared" ref="U337" si="926">N337/AVERAGE(M337:M338)</f>
        <v>1</v>
      </c>
      <c r="Y337" s="3">
        <f t="shared" ref="Y337" si="927">N337/Q337</f>
        <v>1.5387257177452912E-15</v>
      </c>
    </row>
    <row r="338" spans="1:28" x14ac:dyDescent="0.25">
      <c r="A338" s="1" t="s">
        <v>401</v>
      </c>
      <c r="B338" s="1">
        <v>1.8791515268051402</v>
      </c>
      <c r="C338" s="2" t="s">
        <v>356</v>
      </c>
      <c r="D338" s="4"/>
      <c r="E338" s="1">
        <v>0.2485</v>
      </c>
      <c r="F338" s="1">
        <v>1.8881443435702154</v>
      </c>
      <c r="G338" s="1">
        <v>16.009467126757574</v>
      </c>
      <c r="H338" s="3">
        <v>9.4656417353126339E-6</v>
      </c>
      <c r="I338" s="5" t="s">
        <v>34</v>
      </c>
      <c r="J338" s="5" t="s">
        <v>35</v>
      </c>
      <c r="K338" s="12" t="s">
        <v>461</v>
      </c>
      <c r="L338" s="11">
        <v>16.299533843994141</v>
      </c>
      <c r="M338" s="3">
        <v>9.4656417353126339E-6</v>
      </c>
    </row>
    <row r="339" spans="1:28" ht="15.75" x14ac:dyDescent="0.25">
      <c r="A339" s="1" t="s">
        <v>402</v>
      </c>
      <c r="B339" s="1">
        <v>1.8763457290302601</v>
      </c>
      <c r="C339" s="2" t="s">
        <v>356</v>
      </c>
      <c r="D339" s="4"/>
      <c r="E339" s="1">
        <v>0.2485</v>
      </c>
      <c r="F339" s="1">
        <v>1.8881443435702154</v>
      </c>
      <c r="G339" s="1">
        <v>16.151363330653382</v>
      </c>
      <c r="H339" s="3">
        <v>8.6493150594088577E-6</v>
      </c>
      <c r="I339" s="5" t="s">
        <v>34</v>
      </c>
      <c r="J339" s="5" t="s">
        <v>35</v>
      </c>
      <c r="K339" s="12" t="s">
        <v>462</v>
      </c>
      <c r="L339" s="11">
        <v>16.441862106323242</v>
      </c>
      <c r="M339" s="3">
        <v>8.6493150594088577E-6</v>
      </c>
      <c r="N339" s="3">
        <f t="shared" ref="N339" si="928">AVERAGE(H339:H340)</f>
        <v>8.939543213882547E-6</v>
      </c>
      <c r="O339" s="3">
        <f t="shared" ref="O339" si="929">_xlfn.STDEV.S(H339:H340)</f>
        <v>4.1044459223920618E-7</v>
      </c>
      <c r="P339" s="13">
        <f t="shared" ref="P339" si="930">(O339/N339)*100</f>
        <v>4.5913374142183416</v>
      </c>
      <c r="Q339" s="9">
        <v>7180810000</v>
      </c>
      <c r="U339" s="3">
        <f t="shared" ref="U339" si="931">N339/AVERAGE(M339:M340)</f>
        <v>1</v>
      </c>
      <c r="Y339" s="3">
        <f t="shared" ref="Y339" si="932">N339/Q339</f>
        <v>1.2449212851868448E-15</v>
      </c>
    </row>
    <row r="340" spans="1:28" x14ac:dyDescent="0.25">
      <c r="A340" s="1" t="s">
        <v>403</v>
      </c>
      <c r="B340" s="1">
        <v>1.8894235656670164</v>
      </c>
      <c r="C340" s="2" t="s">
        <v>356</v>
      </c>
      <c r="D340" s="4"/>
      <c r="E340" s="1">
        <v>0.2485</v>
      </c>
      <c r="F340" s="1">
        <v>1.8881443435702154</v>
      </c>
      <c r="G340" s="1">
        <v>16.049169019729124</v>
      </c>
      <c r="H340" s="3">
        <v>9.2297713683562379E-6</v>
      </c>
      <c r="I340" s="5" t="s">
        <v>34</v>
      </c>
      <c r="J340" s="5" t="s">
        <v>35</v>
      </c>
      <c r="K340" s="12" t="s">
        <v>462</v>
      </c>
      <c r="L340" s="11">
        <v>16.329427719116211</v>
      </c>
      <c r="M340" s="3">
        <v>9.2297713683562379E-6</v>
      </c>
    </row>
    <row r="341" spans="1:28" ht="15.75" x14ac:dyDescent="0.25">
      <c r="A341" s="1" t="s">
        <v>404</v>
      </c>
      <c r="B341" s="1">
        <v>1.894981284728066</v>
      </c>
      <c r="C341" s="2" t="s">
        <v>356</v>
      </c>
      <c r="D341" s="4"/>
      <c r="E341" s="1">
        <v>0.2485</v>
      </c>
      <c r="F341" s="1">
        <v>1.8881443435702154</v>
      </c>
      <c r="G341" s="1">
        <v>16.530791767616414</v>
      </c>
      <c r="H341" s="3">
        <v>6.795886477998748E-6</v>
      </c>
      <c r="I341" s="5" t="s">
        <v>34</v>
      </c>
      <c r="J341" s="5" t="s">
        <v>35</v>
      </c>
      <c r="K341" s="12" t="s">
        <v>463</v>
      </c>
      <c r="L341" s="11">
        <v>16.767822265625</v>
      </c>
      <c r="M341" s="3">
        <v>6.795886477998748E-6</v>
      </c>
      <c r="N341" s="3">
        <f t="shared" ref="N341" si="933">AVERAGE(H341:H342)</f>
        <v>6.9311941617740544E-6</v>
      </c>
      <c r="O341" s="3">
        <f t="shared" ref="O341" si="934">_xlfn.STDEV.S(H341:H342)</f>
        <v>1.9135396148832894E-7</v>
      </c>
      <c r="P341" s="13">
        <f t="shared" ref="P341" si="935">(O341/N341)*100</f>
        <v>2.7607646968491713</v>
      </c>
      <c r="Q341" s="9">
        <v>6699770000</v>
      </c>
      <c r="R341" s="3">
        <f t="shared" ref="R341" si="936">AVERAGE(N341,N343,N345)</f>
        <v>8.8798985953477718E-6</v>
      </c>
      <c r="S341">
        <f t="shared" ref="S341" si="937">_xlfn.STDEV.S(N341,N343,N345)</f>
        <v>1.6969411204818632E-6</v>
      </c>
      <c r="T341" s="13">
        <f t="shared" ref="T341" si="938">(S341/R341)*100</f>
        <v>19.109915527311312</v>
      </c>
      <c r="U341" s="3">
        <f t="shared" ref="U341" si="939">N341/AVERAGE(M341:M342)</f>
        <v>1</v>
      </c>
      <c r="V341" s="3">
        <f t="shared" ref="V341" si="940">AVERAGE(U341,U343,U345)</f>
        <v>1</v>
      </c>
      <c r="W341">
        <f t="shared" ref="W341" si="941">_xlfn.STDEV.S(U341,U343,U345)</f>
        <v>0</v>
      </c>
      <c r="X341" s="13">
        <f t="shared" ref="X341" si="942">(W341/V341)*100</f>
        <v>0</v>
      </c>
      <c r="Y341" s="3">
        <f t="shared" ref="Y341" si="943">N341/Q341</f>
        <v>1.0345421054415381E-15</v>
      </c>
      <c r="Z341" s="3">
        <f t="shared" ref="Z341" si="944">AVERAGE(Y341,Y343,Y345)</f>
        <v>5.8256318759550104E-15</v>
      </c>
      <c r="AA341">
        <f t="shared" ref="AA341" si="945">_xlfn.STDEV.S(Y341,Y343,Y345)</f>
        <v>8.3173015387100698E-15</v>
      </c>
      <c r="AB341" s="13">
        <f t="shared" ref="AB341" si="946">(AA341/Z341)*100</f>
        <v>142.77080522439627</v>
      </c>
    </row>
    <row r="342" spans="1:28" x14ac:dyDescent="0.25">
      <c r="A342" s="1" t="s">
        <v>405</v>
      </c>
      <c r="B342" s="1">
        <v>1.8519349690877003</v>
      </c>
      <c r="C342" s="2" t="s">
        <v>356</v>
      </c>
      <c r="D342" s="4"/>
      <c r="E342" s="1">
        <v>0.2485</v>
      </c>
      <c r="F342" s="1">
        <v>1.8881443435702154</v>
      </c>
      <c r="G342" s="1">
        <v>16.469356263597625</v>
      </c>
      <c r="H342" s="3">
        <v>7.0665018455493617E-6</v>
      </c>
      <c r="I342" s="5" t="s">
        <v>34</v>
      </c>
      <c r="J342" s="5" t="s">
        <v>35</v>
      </c>
      <c r="K342" s="12" t="s">
        <v>463</v>
      </c>
      <c r="L342" s="11">
        <v>16.770420074462891</v>
      </c>
      <c r="M342" s="3">
        <v>7.0665018455493617E-6</v>
      </c>
    </row>
    <row r="343" spans="1:28" ht="15.75" x14ac:dyDescent="0.25">
      <c r="A343" s="1" t="s">
        <v>406</v>
      </c>
      <c r="B343" s="1">
        <v>1.8805101005521503</v>
      </c>
      <c r="C343" s="2" t="s">
        <v>356</v>
      </c>
      <c r="D343" s="4"/>
      <c r="E343" s="1">
        <v>0.2485</v>
      </c>
      <c r="F343" s="1">
        <v>1.8881443435702154</v>
      </c>
      <c r="G343" s="1">
        <v>15.966655248584773</v>
      </c>
      <c r="H343" s="3">
        <v>9.7267476306580774E-6</v>
      </c>
      <c r="I343" s="5" t="s">
        <v>34</v>
      </c>
      <c r="J343" s="5" t="s">
        <v>35</v>
      </c>
      <c r="K343" s="12" t="s">
        <v>464</v>
      </c>
      <c r="L343" s="11">
        <v>16.255825042724609</v>
      </c>
      <c r="M343" s="3">
        <v>9.7267476306580774E-6</v>
      </c>
      <c r="N343" s="3">
        <f t="shared" ref="N343" si="947">AVERAGE(H343:H344)</f>
        <v>1.0031796409967538E-5</v>
      </c>
      <c r="O343" s="3">
        <f t="shared" ref="O343" si="948">_xlfn.STDEV.S(H343:H344)</f>
        <v>4.3140412088479635E-7</v>
      </c>
      <c r="P343" s="13">
        <f t="shared" ref="P343" si="949">(O343/N343)*100</f>
        <v>4.300367583777474</v>
      </c>
      <c r="Q343" s="9">
        <v>650165000</v>
      </c>
      <c r="U343" s="3">
        <f t="shared" ref="U343" si="950">N343/AVERAGE(M343:M344)</f>
        <v>1</v>
      </c>
      <c r="Y343" s="3">
        <f t="shared" ref="Y343" si="951">N343/Q343</f>
        <v>1.5429616189686524E-14</v>
      </c>
    </row>
    <row r="344" spans="1:28" x14ac:dyDescent="0.25">
      <c r="A344" s="1" t="s">
        <v>407</v>
      </c>
      <c r="B344" s="1">
        <v>1.8831235719617321</v>
      </c>
      <c r="C344" s="2" t="s">
        <v>356</v>
      </c>
      <c r="D344" s="4"/>
      <c r="E344" s="1">
        <v>0.2485</v>
      </c>
      <c r="F344" s="1">
        <v>1.8881443435702154</v>
      </c>
      <c r="G344" s="1">
        <v>15.870941495437583</v>
      </c>
      <c r="H344" s="3">
        <v>1.0336845189276999E-5</v>
      </c>
      <c r="I344" s="5" t="s">
        <v>34</v>
      </c>
      <c r="J344" s="5" t="s">
        <v>35</v>
      </c>
      <c r="K344" s="12" t="s">
        <v>464</v>
      </c>
      <c r="L344" s="11">
        <v>16.163845062255859</v>
      </c>
      <c r="M344" s="3">
        <v>1.0336845189276999E-5</v>
      </c>
    </row>
    <row r="345" spans="1:28" ht="15.75" x14ac:dyDescent="0.25">
      <c r="A345" s="1" t="s">
        <v>408</v>
      </c>
      <c r="B345" s="1">
        <v>1.8949395519805934</v>
      </c>
      <c r="C345" s="2" t="s">
        <v>356</v>
      </c>
      <c r="D345" s="4"/>
      <c r="E345" s="1">
        <v>0.2485</v>
      </c>
      <c r="F345" s="1">
        <v>1.8881443435702154</v>
      </c>
      <c r="G345" s="1">
        <v>16.001858751041944</v>
      </c>
      <c r="H345" s="3">
        <v>9.5115269395600378E-6</v>
      </c>
      <c r="I345" s="5" t="s">
        <v>34</v>
      </c>
      <c r="J345" s="5" t="s">
        <v>35</v>
      </c>
      <c r="K345" s="12" t="s">
        <v>465</v>
      </c>
      <c r="L345" s="11">
        <v>16.28228759765625</v>
      </c>
      <c r="M345" s="3">
        <v>9.5115269395600378E-6</v>
      </c>
      <c r="N345" s="3">
        <f t="shared" ref="N345" si="952">AVERAGE(H345:H346)</f>
        <v>9.676705214301723E-6</v>
      </c>
      <c r="O345" s="3">
        <f t="shared" ref="O345" si="953">_xlfn.STDEV.S(H345:H346)</f>
        <v>2.335973563490817E-7</v>
      </c>
      <c r="P345" s="13">
        <f t="shared" ref="P345" si="954">(O345/N345)*100</f>
        <v>2.4140174902076752</v>
      </c>
      <c r="Q345" s="9">
        <v>9555000000</v>
      </c>
      <c r="U345" s="3">
        <f t="shared" ref="U345" si="955">N345/AVERAGE(M345:M346)</f>
        <v>1</v>
      </c>
      <c r="Y345" s="3">
        <f t="shared" ref="Y345" si="956">N345/Q345</f>
        <v>1.0127373327369674E-15</v>
      </c>
    </row>
    <row r="346" spans="1:28" x14ac:dyDescent="0.25">
      <c r="A346" s="1" t="s">
        <v>409</v>
      </c>
      <c r="B346" s="1">
        <v>1.8976393554449948</v>
      </c>
      <c r="C346" s="2" t="s">
        <v>356</v>
      </c>
      <c r="D346" s="4"/>
      <c r="E346" s="1">
        <v>0.2485</v>
      </c>
      <c r="F346" s="1">
        <v>1.8881443435702154</v>
      </c>
      <c r="G346" s="1">
        <v>15.948141045596229</v>
      </c>
      <c r="H346" s="3">
        <v>9.8418834890434099E-6</v>
      </c>
      <c r="I346" s="5" t="s">
        <v>34</v>
      </c>
      <c r="J346" s="5" t="s">
        <v>35</v>
      </c>
      <c r="K346" s="12" t="s">
        <v>465</v>
      </c>
      <c r="L346" s="11">
        <v>16.228786468505859</v>
      </c>
      <c r="M346" s="3">
        <v>9.8418834890434099E-6</v>
      </c>
    </row>
    <row r="347" spans="1:28" x14ac:dyDescent="0.25">
      <c r="A347" s="1" t="s">
        <v>410</v>
      </c>
      <c r="B347" s="1">
        <v>1.9016023940991658</v>
      </c>
      <c r="C347" s="2" t="s">
        <v>356</v>
      </c>
      <c r="D347" s="4"/>
      <c r="E347" s="1">
        <v>0.2485</v>
      </c>
      <c r="F347" s="1">
        <v>1.8881443435702154</v>
      </c>
      <c r="G347" s="1">
        <v>16.113855547965262</v>
      </c>
      <c r="H347" s="3">
        <v>8.8579899858747717E-6</v>
      </c>
      <c r="I347" s="5" t="s">
        <v>34</v>
      </c>
      <c r="J347" s="5" t="s">
        <v>35</v>
      </c>
      <c r="K347" s="12" t="s">
        <v>466</v>
      </c>
      <c r="L347" s="11">
        <v>16.384292602539063</v>
      </c>
      <c r="M347" s="3">
        <v>8.8579899858747717E-6</v>
      </c>
      <c r="N347" s="3">
        <f t="shared" ref="N347" si="957">AVERAGE(H347:H348)</f>
        <v>9.1145521846981103E-6</v>
      </c>
      <c r="O347" s="3">
        <f t="shared" ref="O347" si="958">_xlfn.STDEV.S(H347:H348)</f>
        <v>3.6283374116822915E-7</v>
      </c>
      <c r="P347" s="13">
        <f t="shared" ref="P347" si="959">(O347/N347)*100</f>
        <v>3.9808180787792247</v>
      </c>
      <c r="Q347">
        <v>2869280000</v>
      </c>
      <c r="R347" s="3">
        <f>AVERAGE(N347,N349,N351)</f>
        <v>8.9889215851234232E-6</v>
      </c>
      <c r="S347">
        <f>_xlfn.STDEV.S(N347,N349,N351)</f>
        <v>3.8071574267519193E-7</v>
      </c>
      <c r="T347" s="13">
        <f t="shared" ref="T347" si="960">(S347/R347)*100</f>
        <v>4.2353884063831719</v>
      </c>
      <c r="U347" s="3">
        <f t="shared" ref="U347" si="961">N347/AVERAGE(M347:M348)</f>
        <v>1</v>
      </c>
      <c r="V347" s="3">
        <f>AVERAGE(U347,U349,U351)</f>
        <v>1</v>
      </c>
      <c r="W347">
        <f>_xlfn.STDEV.S(U347,U349,U351)</f>
        <v>0</v>
      </c>
      <c r="X347" s="13">
        <f t="shared" ref="X347" si="962">(W347/V347)*100</f>
        <v>0</v>
      </c>
      <c r="Y347" s="3">
        <f t="shared" ref="Y347" si="963">N347/Q347</f>
        <v>3.1765990717873858E-15</v>
      </c>
      <c r="Z347" s="3">
        <f>AVERAGE(Y347,Y349,Y351)</f>
        <v>1.7166334208927803E-15</v>
      </c>
      <c r="AA347">
        <f>_xlfn.STDEV.S(Y347,Y349,Y351)</f>
        <v>1.3189108889356809E-15</v>
      </c>
      <c r="AB347" s="13">
        <f t="shared" ref="AB347" si="964">(AA347/Z347)*100</f>
        <v>76.831248470610959</v>
      </c>
    </row>
    <row r="348" spans="1:28" x14ac:dyDescent="0.25">
      <c r="A348" s="1" t="s">
        <v>411</v>
      </c>
      <c r="B348" s="1">
        <v>1.8870428781392534</v>
      </c>
      <c r="C348" s="2" t="s">
        <v>356</v>
      </c>
      <c r="D348" s="4"/>
      <c r="E348" s="1">
        <v>0.2485</v>
      </c>
      <c r="F348" s="1">
        <v>1.8881443435702154</v>
      </c>
      <c r="G348" s="1">
        <v>16.025257953728886</v>
      </c>
      <c r="H348" s="3">
        <v>9.3711143835214506E-6</v>
      </c>
      <c r="I348" s="5" t="s">
        <v>34</v>
      </c>
      <c r="J348" s="5" t="s">
        <v>35</v>
      </c>
      <c r="K348" s="12" t="s">
        <v>466</v>
      </c>
      <c r="L348" s="11">
        <v>16.287620544433594</v>
      </c>
      <c r="M348" s="3">
        <v>9.3711143835214506E-6</v>
      </c>
    </row>
    <row r="349" spans="1:28" x14ac:dyDescent="0.25">
      <c r="A349" s="1" t="s">
        <v>412</v>
      </c>
      <c r="B349" s="1">
        <v>1.8933201285790215</v>
      </c>
      <c r="C349" s="2" t="s">
        <v>356</v>
      </c>
      <c r="D349" s="4"/>
      <c r="E349" s="1">
        <v>0.2485</v>
      </c>
      <c r="F349" s="1">
        <v>1.8881443435702154</v>
      </c>
      <c r="G349" s="1">
        <v>16.170172536651467</v>
      </c>
      <c r="H349" s="3">
        <v>8.5465278897654756E-6</v>
      </c>
      <c r="I349" s="5" t="s">
        <v>34</v>
      </c>
      <c r="J349" s="5" t="s">
        <v>35</v>
      </c>
      <c r="K349" s="12" t="s">
        <v>467</v>
      </c>
      <c r="L349" s="11">
        <v>16.456539154052734</v>
      </c>
      <c r="M349" s="3">
        <v>8.5465278897654756E-6</v>
      </c>
      <c r="N349" s="3">
        <f t="shared" ref="N349" si="965">AVERAGE(H349:H350)</f>
        <v>8.5612677031403338E-6</v>
      </c>
      <c r="O349" s="3">
        <f t="shared" ref="O349" si="966">_xlfn.STDEV.S(H349:H350)</f>
        <v>2.0845243981573983E-8</v>
      </c>
      <c r="P349" s="13">
        <f t="shared" ref="P349" si="967">(O349/N349)*100</f>
        <v>0.24348314647289676</v>
      </c>
      <c r="Q349">
        <v>6285720000</v>
      </c>
      <c r="U349" s="3">
        <f t="shared" ref="U349" si="968">N349/AVERAGE(M349:M350)</f>
        <v>1</v>
      </c>
      <c r="Y349" s="3">
        <f t="shared" ref="Y349" si="969">N349/Q349</f>
        <v>1.3620186236644861E-15</v>
      </c>
    </row>
    <row r="350" spans="1:28" x14ac:dyDescent="0.25">
      <c r="A350" s="1" t="s">
        <v>413</v>
      </c>
      <c r="B350" s="1">
        <v>1.8750511829861487</v>
      </c>
      <c r="C350" s="2" t="s">
        <v>356</v>
      </c>
      <c r="D350" s="4"/>
      <c r="E350" s="1">
        <v>0.2485</v>
      </c>
      <c r="F350" s="1">
        <v>1.8881443435702154</v>
      </c>
      <c r="G350" s="1">
        <v>16.164754970916576</v>
      </c>
      <c r="H350" s="3">
        <v>8.5760075165151937E-6</v>
      </c>
      <c r="I350" s="5" t="s">
        <v>34</v>
      </c>
      <c r="J350" s="5" t="s">
        <v>35</v>
      </c>
      <c r="K350" s="12" t="s">
        <v>467</v>
      </c>
      <c r="L350" s="11">
        <v>16.453426361083984</v>
      </c>
      <c r="M350" s="3">
        <v>8.5760075165151937E-6</v>
      </c>
    </row>
    <row r="351" spans="1:28" x14ac:dyDescent="0.25">
      <c r="A351" s="1" t="s">
        <v>414</v>
      </c>
      <c r="B351" s="1">
        <v>1.9028039060370727</v>
      </c>
      <c r="C351" s="2" t="s">
        <v>356</v>
      </c>
      <c r="D351" s="4"/>
      <c r="E351" s="1">
        <v>0.2485</v>
      </c>
      <c r="F351" s="1">
        <v>1.8881443435702154</v>
      </c>
      <c r="G351" s="1">
        <v>16.031296406453222</v>
      </c>
      <c r="H351" s="3">
        <v>9.3352169081700494E-6</v>
      </c>
      <c r="I351" s="5" t="s">
        <v>34</v>
      </c>
      <c r="J351" s="5" t="s">
        <v>35</v>
      </c>
      <c r="K351" s="12" t="s">
        <v>468</v>
      </c>
      <c r="L351" s="11">
        <v>16.297201156616211</v>
      </c>
      <c r="M351" s="3">
        <v>9.3352169081700494E-6</v>
      </c>
      <c r="N351" s="3">
        <f t="shared" ref="N351" si="970">AVERAGE(H351:H352)</f>
        <v>9.2909448675318237E-6</v>
      </c>
      <c r="O351" s="3">
        <f t="shared" ref="O351" si="971">_xlfn.STDEV.S(H351:H352)</f>
        <v>6.2610120304511628E-8</v>
      </c>
      <c r="P351" s="13">
        <f t="shared" ref="P351" si="972">(O351/N351)*100</f>
        <v>0.67388324004923572</v>
      </c>
      <c r="Q351">
        <v>15199100000</v>
      </c>
      <c r="U351" s="3">
        <f t="shared" ref="U351" si="973">N351/AVERAGE(M351:M352)</f>
        <v>1</v>
      </c>
      <c r="Y351" s="3">
        <f t="shared" ref="Y351" si="974">N351/Q351</f>
        <v>6.1128256722646887E-16</v>
      </c>
    </row>
    <row r="352" spans="1:28" x14ac:dyDescent="0.25">
      <c r="A352" s="1" t="s">
        <v>415</v>
      </c>
      <c r="B352" s="1">
        <v>1.8977821851299865</v>
      </c>
      <c r="C352" s="2" t="s">
        <v>356</v>
      </c>
      <c r="D352" s="4"/>
      <c r="E352" s="1">
        <v>0.2485</v>
      </c>
      <c r="F352" s="1">
        <v>1.8881443435702154</v>
      </c>
      <c r="G352" s="1">
        <v>16.046290589123576</v>
      </c>
      <c r="H352" s="3">
        <v>9.246672826893598E-6</v>
      </c>
      <c r="I352" s="5" t="s">
        <v>34</v>
      </c>
      <c r="J352" s="5" t="s">
        <v>35</v>
      </c>
      <c r="K352" s="12" t="s">
        <v>468</v>
      </c>
      <c r="L352" s="11">
        <v>16.334566116333008</v>
      </c>
      <c r="M352" s="3">
        <v>9.246672826893598E-6</v>
      </c>
    </row>
    <row r="353" spans="1:28" x14ac:dyDescent="0.25">
      <c r="A353" s="1" t="s">
        <v>416</v>
      </c>
      <c r="B353" s="1">
        <v>1.8818685620863926</v>
      </c>
      <c r="C353" s="2" t="s">
        <v>356</v>
      </c>
      <c r="D353" s="4"/>
      <c r="E353" s="1">
        <v>0.2485</v>
      </c>
      <c r="F353" s="1">
        <v>1.8881443435702154</v>
      </c>
      <c r="G353" s="1">
        <v>15.70146039704905</v>
      </c>
      <c r="H353" s="3">
        <v>1.1512529593589503E-5</v>
      </c>
      <c r="I353" s="5" t="s">
        <v>34</v>
      </c>
      <c r="J353" s="5" t="s">
        <v>35</v>
      </c>
      <c r="K353" s="12" t="s">
        <v>469</v>
      </c>
      <c r="L353" s="11">
        <v>15.971898078918457</v>
      </c>
      <c r="M353" s="3">
        <v>1.1512529593589503E-5</v>
      </c>
      <c r="N353" s="3">
        <f t="shared" ref="N353" si="975">AVERAGE(H353:H354)</f>
        <v>1.1482955936809839E-5</v>
      </c>
      <c r="O353" s="3">
        <f t="shared" ref="O353" si="976">_xlfn.STDEV.S(H353:H354)</f>
        <v>4.1823466506767881E-8</v>
      </c>
      <c r="P353" s="13">
        <f t="shared" ref="P353" si="977">(O353/N353)*100</f>
        <v>0.36422212831713741</v>
      </c>
      <c r="Q353">
        <v>4272230000</v>
      </c>
      <c r="R353" s="3">
        <f>AVERAGE(N353,N355,N357)</f>
        <v>1.0242390703541237E-5</v>
      </c>
      <c r="S353">
        <f>_xlfn.STDEV.S(N353,N355,N357)</f>
        <v>1.1022669007727903E-6</v>
      </c>
      <c r="T353" s="13">
        <f t="shared" ref="T353" si="978">(S353/R353)*100</f>
        <v>10.761812673204206</v>
      </c>
      <c r="U353" s="3">
        <f t="shared" ref="U353" si="979">N353/AVERAGE(M353:M354)</f>
        <v>1</v>
      </c>
      <c r="V353" s="3">
        <f>AVERAGE(U353,U355,U357)</f>
        <v>1</v>
      </c>
      <c r="W353">
        <f>_xlfn.STDEV.S(U353,U355,U357)</f>
        <v>0</v>
      </c>
      <c r="X353" s="13">
        <f t="shared" ref="X353" si="980">(W353/V353)*100</f>
        <v>0</v>
      </c>
      <c r="Y353" s="3">
        <f t="shared" ref="Y353" si="981">N353/Q353</f>
        <v>2.687813141335986E-15</v>
      </c>
      <c r="Z353" s="3">
        <f>AVERAGE(Y353,Y355,Y357)</f>
        <v>2.6918031008032694E-15</v>
      </c>
      <c r="AA353">
        <f>_xlfn.STDEV.S(Y353,Y355,Y357)</f>
        <v>1.5495450678852227E-15</v>
      </c>
      <c r="AB353" s="13">
        <f t="shared" ref="AB353" si="982">(AA353/Z353)*100</f>
        <v>57.565319967973075</v>
      </c>
    </row>
    <row r="354" spans="1:28" x14ac:dyDescent="0.25">
      <c r="A354" s="1" t="s">
        <v>417</v>
      </c>
      <c r="B354" s="1">
        <v>1.8886034153564502</v>
      </c>
      <c r="C354" s="2" t="s">
        <v>356</v>
      </c>
      <c r="D354" s="4"/>
      <c r="E354" s="1">
        <v>0.2485</v>
      </c>
      <c r="F354" s="1">
        <v>1.8881443435702154</v>
      </c>
      <c r="G354" s="1">
        <v>15.709564447632712</v>
      </c>
      <c r="H354" s="3">
        <v>1.1453382280030175E-5</v>
      </c>
      <c r="I354" s="5" t="s">
        <v>34</v>
      </c>
      <c r="J354" s="5" t="s">
        <v>35</v>
      </c>
      <c r="K354" s="12" t="s">
        <v>469</v>
      </c>
      <c r="L354" s="11">
        <v>15.98198127746582</v>
      </c>
      <c r="M354" s="3">
        <v>1.1453382280030175E-5</v>
      </c>
    </row>
    <row r="355" spans="1:28" x14ac:dyDescent="0.25">
      <c r="A355" s="1" t="s">
        <v>418</v>
      </c>
      <c r="B355" s="1">
        <v>1.9006332228352951</v>
      </c>
      <c r="C355" s="2" t="s">
        <v>356</v>
      </c>
      <c r="D355" s="4"/>
      <c r="E355" s="1">
        <v>0.2485</v>
      </c>
      <c r="F355" s="1">
        <v>1.8881443435702154</v>
      </c>
      <c r="G355" s="1">
        <v>16.014382211291579</v>
      </c>
      <c r="H355" s="3">
        <v>9.436117204440244E-6</v>
      </c>
      <c r="I355" s="5" t="s">
        <v>34</v>
      </c>
      <c r="J355" s="5" t="s">
        <v>35</v>
      </c>
      <c r="K355" s="12" t="s">
        <v>470</v>
      </c>
      <c r="L355" s="11">
        <v>16.301467895507813</v>
      </c>
      <c r="M355" s="3">
        <v>9.436117204440244E-6</v>
      </c>
      <c r="N355" s="3">
        <f t="shared" ref="N355" si="983">AVERAGE(H355:H356)</f>
        <v>9.3756517073117472E-6</v>
      </c>
      <c r="O355" s="3">
        <f t="shared" ref="O355" si="984">_xlfn.STDEV.S(H355:H356)</f>
        <v>8.5511126094752782E-8</v>
      </c>
      <c r="P355" s="13">
        <f t="shared" ref="P355" si="985">(O355/N355)*100</f>
        <v>0.91205527641417838</v>
      </c>
      <c r="Q355">
        <v>8193660000</v>
      </c>
      <c r="U355" s="3">
        <f t="shared" ref="U355" si="986">N355/AVERAGE(M355:M356)</f>
        <v>1</v>
      </c>
      <c r="Y355" s="3">
        <f t="shared" ref="Y355" si="987">N355/Q355</f>
        <v>1.1442568653461026E-15</v>
      </c>
    </row>
    <row r="356" spans="1:28" x14ac:dyDescent="0.25">
      <c r="A356" s="1" t="s">
        <v>419</v>
      </c>
      <c r="B356" s="1">
        <v>1.8837695790913762</v>
      </c>
      <c r="C356" s="2" t="s">
        <v>356</v>
      </c>
      <c r="D356" s="4"/>
      <c r="E356" s="1">
        <v>0.2485</v>
      </c>
      <c r="F356" s="1">
        <v>1.8881443435702154</v>
      </c>
      <c r="G356" s="1">
        <v>16.034675948697895</v>
      </c>
      <c r="H356" s="3">
        <v>9.3151862101832487E-6</v>
      </c>
      <c r="I356" s="5" t="s">
        <v>34</v>
      </c>
      <c r="J356" s="5" t="s">
        <v>35</v>
      </c>
      <c r="K356" s="12" t="s">
        <v>470</v>
      </c>
      <c r="L356" s="11">
        <v>16.331413269042969</v>
      </c>
      <c r="M356" s="3">
        <v>9.3151862101832487E-6</v>
      </c>
    </row>
    <row r="357" spans="1:28" x14ac:dyDescent="0.25">
      <c r="A357" s="1" t="s">
        <v>420</v>
      </c>
      <c r="B357" s="1">
        <v>1.8858040501173756</v>
      </c>
      <c r="C357" s="2" t="s">
        <v>356</v>
      </c>
      <c r="D357" s="4"/>
      <c r="E357" s="1">
        <v>0.2485</v>
      </c>
      <c r="F357" s="1">
        <v>1.8881443435702154</v>
      </c>
      <c r="G357" s="1">
        <v>15.92742399338192</v>
      </c>
      <c r="H357" s="3">
        <v>9.9723348991878802E-6</v>
      </c>
      <c r="I357" s="5" t="s">
        <v>34</v>
      </c>
      <c r="J357" s="5" t="s">
        <v>35</v>
      </c>
      <c r="K357" s="12" t="s">
        <v>471</v>
      </c>
      <c r="L357" s="11">
        <v>16.199148178100586</v>
      </c>
      <c r="M357" s="3">
        <v>9.9723348991878802E-6</v>
      </c>
      <c r="N357" s="3">
        <f t="shared" ref="N357" si="988">AVERAGE(H357:H358)</f>
        <v>9.8685644665021274E-6</v>
      </c>
      <c r="O357" s="3">
        <f t="shared" ref="O357" si="989">_xlfn.STDEV.S(H357:H358)</f>
        <v>1.4675355327751601E-7</v>
      </c>
      <c r="P357" s="13">
        <f t="shared" ref="P357" si="990">(O357/N357)*100</f>
        <v>1.4870810620496682</v>
      </c>
      <c r="Q357">
        <v>2325660000</v>
      </c>
      <c r="U357" s="3">
        <f t="shared" ref="U357" si="991">N357/AVERAGE(M357:M358)</f>
        <v>1</v>
      </c>
      <c r="Y357" s="3">
        <f t="shared" ref="Y357" si="992">N357/Q357</f>
        <v>4.2433392957277188E-15</v>
      </c>
    </row>
    <row r="358" spans="1:28" x14ac:dyDescent="0.25">
      <c r="A358" s="1" t="s">
        <v>421</v>
      </c>
      <c r="B358" s="1">
        <v>1.8820253422613333</v>
      </c>
      <c r="C358" s="2" t="s">
        <v>356</v>
      </c>
      <c r="D358" s="4"/>
      <c r="E358" s="1">
        <v>0.2485</v>
      </c>
      <c r="F358" s="1">
        <v>1.8881443435702154</v>
      </c>
      <c r="G358" s="1">
        <v>15.960513135339207</v>
      </c>
      <c r="H358" s="3">
        <v>9.7647940338163745E-6</v>
      </c>
      <c r="I358" s="5" t="s">
        <v>34</v>
      </c>
      <c r="J358" s="5" t="s">
        <v>35</v>
      </c>
      <c r="K358" s="12" t="s">
        <v>471</v>
      </c>
      <c r="L358" s="11">
        <v>16.245498657226563</v>
      </c>
      <c r="M358" s="3">
        <v>9.7647940338163745E-6</v>
      </c>
    </row>
    <row r="359" spans="1:28" x14ac:dyDescent="0.25">
      <c r="A359" s="1" t="s">
        <v>422</v>
      </c>
      <c r="B359" s="1">
        <v>1.8731099755422997</v>
      </c>
      <c r="C359" s="2" t="s">
        <v>356</v>
      </c>
      <c r="D359" s="4"/>
      <c r="E359" s="1">
        <v>0.2485</v>
      </c>
      <c r="F359" s="1">
        <v>1.8881443435702154</v>
      </c>
      <c r="G359" s="1">
        <v>16.036073981311304</v>
      </c>
      <c r="H359" s="3">
        <v>9.3069125810904042E-6</v>
      </c>
      <c r="I359" s="5" t="s">
        <v>34</v>
      </c>
      <c r="J359" s="5" t="s">
        <v>35</v>
      </c>
      <c r="K359" s="12" t="s">
        <v>472</v>
      </c>
      <c r="L359" s="11">
        <v>16.319482803344727</v>
      </c>
      <c r="M359" s="3">
        <v>9.3069125810904042E-6</v>
      </c>
      <c r="N359" s="3">
        <f t="shared" ref="N359" si="993">AVERAGE(H359:H360)</f>
        <v>9.2026589821091432E-6</v>
      </c>
      <c r="O359" s="3">
        <f t="shared" ref="O359" si="994">_xlfn.STDEV.S(H359:H360)</f>
        <v>1.4743685360550639E-7</v>
      </c>
      <c r="P359" s="13">
        <f t="shared" ref="P359" si="995">(O359/N359)*100</f>
        <v>1.6021114537889305</v>
      </c>
      <c r="Q359">
        <v>3137556000</v>
      </c>
      <c r="R359" s="3">
        <f>AVERAGE(N359,N361,N363)</f>
        <v>8.4401004595676027E-6</v>
      </c>
      <c r="S359">
        <f>_xlfn.STDEV.S(N359,N361,N363)</f>
        <v>7.3824886665234856E-7</v>
      </c>
      <c r="T359" s="13">
        <f t="shared" ref="T359" si="996">(S359/R359)*100</f>
        <v>8.7469203736251497</v>
      </c>
      <c r="U359" s="3">
        <f t="shared" ref="U359" si="997">N359/AVERAGE(M359:M360)</f>
        <v>1</v>
      </c>
      <c r="V359" s="3">
        <f>AVERAGE(U359,U361,U363)</f>
        <v>1</v>
      </c>
      <c r="W359">
        <f>_xlfn.STDEV.S(U359,U361,U363)</f>
        <v>0</v>
      </c>
      <c r="X359" s="13">
        <f t="shared" ref="X359" si="998">(W359/V359)*100</f>
        <v>0</v>
      </c>
      <c r="Y359" s="3">
        <f t="shared" ref="Y359" si="999">N359/Q359</f>
        <v>2.9330660495331853E-15</v>
      </c>
      <c r="Z359" s="3">
        <f>AVERAGE(Y359,Y361,Y363)</f>
        <v>2.4373561101552614E-15</v>
      </c>
      <c r="AA359">
        <f>_xlfn.STDEV.S(Y359,Y361,Y363)</f>
        <v>7.6224088553030738E-16</v>
      </c>
      <c r="AB359" s="13">
        <f>(AA359/Z359)*100</f>
        <v>31.273267059927161</v>
      </c>
    </row>
    <row r="360" spans="1:28" x14ac:dyDescent="0.25">
      <c r="A360" s="1" t="s">
        <v>423</v>
      </c>
      <c r="B360" s="1">
        <v>1.8893503249645245</v>
      </c>
      <c r="C360" s="2" t="s">
        <v>356</v>
      </c>
      <c r="D360" s="4"/>
      <c r="E360" s="1">
        <v>0.2485</v>
      </c>
      <c r="F360" s="1">
        <v>1.8881443435702154</v>
      </c>
      <c r="G360" s="1">
        <v>16.071722883499316</v>
      </c>
      <c r="H360" s="3">
        <v>9.0984053831278805E-6</v>
      </c>
      <c r="I360" s="5" t="s">
        <v>34</v>
      </c>
      <c r="J360" s="5" t="s">
        <v>35</v>
      </c>
      <c r="K360" s="12" t="s">
        <v>472</v>
      </c>
      <c r="L360" s="11">
        <v>16.346220016479492</v>
      </c>
      <c r="M360" s="3">
        <v>9.0984053831278805E-6</v>
      </c>
    </row>
    <row r="361" spans="1:28" x14ac:dyDescent="0.25">
      <c r="A361" s="1" t="s">
        <v>424</v>
      </c>
      <c r="B361" s="1">
        <v>1.8847913927746076</v>
      </c>
      <c r="C361" s="2" t="s">
        <v>356</v>
      </c>
      <c r="D361" s="4"/>
      <c r="E361" s="1">
        <v>0.2485</v>
      </c>
      <c r="F361" s="1">
        <v>1.8881443435702154</v>
      </c>
      <c r="G361" s="1">
        <v>16.297575857698568</v>
      </c>
      <c r="H361" s="3">
        <v>7.881736544651065E-6</v>
      </c>
      <c r="I361" s="5" t="s">
        <v>34</v>
      </c>
      <c r="J361" s="5" t="s">
        <v>35</v>
      </c>
      <c r="K361" s="12" t="s">
        <v>473</v>
      </c>
      <c r="L361" s="11">
        <v>16.586395263671875</v>
      </c>
      <c r="M361" s="3">
        <v>7.881736544651065E-6</v>
      </c>
      <c r="N361" s="3">
        <f t="shared" ref="N361" si="1000">AVERAGE(H361:H362)</f>
        <v>7.7288367079220206E-6</v>
      </c>
      <c r="O361" s="3">
        <f t="shared" ref="O361" si="1001">_xlfn.STDEV.S(H361:H362)</f>
        <v>2.1623302278684636E-7</v>
      </c>
      <c r="P361" s="13">
        <f t="shared" ref="P361" si="1002">(O361/N361)*100</f>
        <v>2.7977434503850827</v>
      </c>
      <c r="Q361">
        <v>2741350000</v>
      </c>
      <c r="U361" s="3">
        <f t="shared" ref="U361" si="1003">N361/AVERAGE(M361:M362)</f>
        <v>1</v>
      </c>
      <c r="Y361" s="3">
        <f t="shared" ref="Y361" si="1004">N361/Q361</f>
        <v>2.8193542261739729E-15</v>
      </c>
    </row>
    <row r="362" spans="1:28" x14ac:dyDescent="0.25">
      <c r="A362" s="1" t="s">
        <v>425</v>
      </c>
      <c r="B362" s="1">
        <v>1.8816537969430003</v>
      </c>
      <c r="C362" s="2" t="s">
        <v>356</v>
      </c>
      <c r="D362" s="4"/>
      <c r="E362" s="1">
        <v>0.2485</v>
      </c>
      <c r="F362" s="1">
        <v>1.8881443435702154</v>
      </c>
      <c r="G362" s="1">
        <v>16.359834466050621</v>
      </c>
      <c r="H362" s="3">
        <v>7.5759368711929763E-6</v>
      </c>
      <c r="I362" s="5" t="s">
        <v>34</v>
      </c>
      <c r="J362" s="5" t="s">
        <v>35</v>
      </c>
      <c r="K362" s="12" t="s">
        <v>473</v>
      </c>
      <c r="L362" s="11">
        <v>16.659107208251953</v>
      </c>
      <c r="M362" s="3">
        <v>7.5759368711929763E-6</v>
      </c>
    </row>
    <row r="363" spans="1:28" x14ac:dyDescent="0.25">
      <c r="A363" s="1" t="s">
        <v>426</v>
      </c>
      <c r="B363" s="1">
        <v>1.8859889734223818</v>
      </c>
      <c r="C363" s="2" t="s">
        <v>356</v>
      </c>
      <c r="D363" s="4"/>
      <c r="E363" s="1">
        <v>0.2485</v>
      </c>
      <c r="F363" s="1">
        <v>1.8881443435702154</v>
      </c>
      <c r="G363" s="1">
        <v>16.180430554884214</v>
      </c>
      <c r="H363" s="3">
        <v>8.4909863000751678E-6</v>
      </c>
      <c r="I363" s="5" t="s">
        <v>34</v>
      </c>
      <c r="J363" s="5" t="s">
        <v>35</v>
      </c>
      <c r="K363" s="12" t="s">
        <v>474</v>
      </c>
      <c r="L363" s="11">
        <v>16.470996856689453</v>
      </c>
      <c r="M363" s="3">
        <v>8.4909863000751678E-6</v>
      </c>
      <c r="N363" s="3">
        <f t="shared" ref="N363" si="1005">AVERAGE(H363:H364)</f>
        <v>8.3888056886716441E-6</v>
      </c>
      <c r="O363" s="3">
        <f>_xlfn.STDEV.S(H363:H364)</f>
        <v>1.445052064584369E-7</v>
      </c>
      <c r="P363" s="13">
        <f t="shared" ref="P363" si="1006">(O363/N363)*100</f>
        <v>1.7225957045778122</v>
      </c>
      <c r="Q363">
        <v>5378653000</v>
      </c>
      <c r="U363" s="3">
        <f t="shared" ref="U363" si="1007">N363/AVERAGE(M363:M364)</f>
        <v>1</v>
      </c>
      <c r="Y363" s="3">
        <f t="shared" ref="Y363" si="1008">N363/Q363</f>
        <v>1.5596480547586253E-15</v>
      </c>
    </row>
    <row r="364" spans="1:28" x14ac:dyDescent="0.25">
      <c r="A364" s="1" t="s">
        <v>427</v>
      </c>
      <c r="B364" s="1">
        <v>1.8747868398823846</v>
      </c>
      <c r="C364" s="2" t="s">
        <v>356</v>
      </c>
      <c r="D364" s="4"/>
      <c r="E364" s="1">
        <v>0.2485</v>
      </c>
      <c r="F364" s="1">
        <v>1.8881443435702154</v>
      </c>
      <c r="G364" s="1">
        <v>16.218760632149817</v>
      </c>
      <c r="H364" s="3">
        <v>8.2866250772681221E-6</v>
      </c>
      <c r="I364" s="5" t="s">
        <v>34</v>
      </c>
      <c r="J364" s="5" t="s">
        <v>35</v>
      </c>
      <c r="K364" s="12" t="s">
        <v>474</v>
      </c>
      <c r="L364" s="11">
        <v>16.526752471923828</v>
      </c>
      <c r="M364" s="3">
        <v>8.2866250772681221E-6</v>
      </c>
    </row>
    <row r="365" spans="1:28" x14ac:dyDescent="0.25">
      <c r="A365" s="1" t="s">
        <v>428</v>
      </c>
      <c r="B365" s="1">
        <v>1</v>
      </c>
      <c r="C365" s="2" t="s">
        <v>32</v>
      </c>
      <c r="D365" s="4"/>
      <c r="E365" s="1">
        <v>0.30350000000000005</v>
      </c>
      <c r="F365" s="1">
        <v>1.9054617427247964</v>
      </c>
      <c r="G365" s="1">
        <v>0</v>
      </c>
      <c r="H365" s="3">
        <v>-999</v>
      </c>
      <c r="I365" s="5" t="s">
        <v>90</v>
      </c>
      <c r="J365" s="5" t="s">
        <v>95</v>
      </c>
      <c r="K365" s="8" t="s">
        <v>475</v>
      </c>
      <c r="L365" s="10" t="s">
        <v>476</v>
      </c>
    </row>
    <row r="366" spans="1:28" x14ac:dyDescent="0.25">
      <c r="A366" s="1" t="s">
        <v>429</v>
      </c>
      <c r="B366" s="1">
        <v>1.0075539603838914</v>
      </c>
      <c r="C366" s="2" t="s">
        <v>32</v>
      </c>
      <c r="D366" s="4"/>
      <c r="E366" s="1">
        <v>0.30350000000000005</v>
      </c>
      <c r="F366" s="1">
        <v>1.9054617427247964</v>
      </c>
      <c r="G366" s="1">
        <v>272.12411218132758</v>
      </c>
      <c r="H366" s="3">
        <v>-999</v>
      </c>
      <c r="I366" s="5" t="s">
        <v>90</v>
      </c>
      <c r="J366" s="5" t="s">
        <v>95</v>
      </c>
      <c r="K366" s="8" t="s">
        <v>475</v>
      </c>
      <c r="L366" s="10" t="s">
        <v>476</v>
      </c>
    </row>
    <row r="367" spans="1:28" x14ac:dyDescent="0.25">
      <c r="A367" s="1" t="s">
        <v>430</v>
      </c>
      <c r="B367" s="1">
        <v>1</v>
      </c>
      <c r="C367" s="2" t="s">
        <v>135</v>
      </c>
      <c r="D367" s="4"/>
      <c r="E367" s="1">
        <v>0.30850000000000005</v>
      </c>
      <c r="F367" s="1">
        <v>1.8818072475400831</v>
      </c>
      <c r="G367" s="1">
        <v>0</v>
      </c>
      <c r="H367" s="3">
        <v>-999</v>
      </c>
      <c r="I367" s="5" t="s">
        <v>90</v>
      </c>
      <c r="J367" s="5" t="s">
        <v>91</v>
      </c>
      <c r="K367" s="8" t="s">
        <v>475</v>
      </c>
      <c r="L367" s="10" t="s">
        <v>476</v>
      </c>
    </row>
    <row r="368" spans="1:28" x14ac:dyDescent="0.25">
      <c r="A368" s="1" t="s">
        <v>431</v>
      </c>
      <c r="B368" s="1">
        <v>1</v>
      </c>
      <c r="C368" s="2" t="s">
        <v>135</v>
      </c>
      <c r="D368" s="4"/>
      <c r="E368" s="1">
        <v>0.30850000000000005</v>
      </c>
      <c r="F368" s="1">
        <v>1.8818072475400831</v>
      </c>
      <c r="G368" s="1">
        <v>0</v>
      </c>
      <c r="H368" s="3">
        <v>-999</v>
      </c>
      <c r="I368" s="5" t="s">
        <v>90</v>
      </c>
      <c r="J368" s="5" t="s">
        <v>91</v>
      </c>
      <c r="K368" s="8" t="s">
        <v>475</v>
      </c>
      <c r="L368" s="10" t="s">
        <v>476</v>
      </c>
    </row>
    <row r="369" spans="1:12" x14ac:dyDescent="0.25">
      <c r="A369" s="1" t="s">
        <v>432</v>
      </c>
      <c r="B369" s="1">
        <v>1</v>
      </c>
      <c r="C369" s="2" t="s">
        <v>208</v>
      </c>
      <c r="D369" s="4"/>
      <c r="E369" s="1">
        <v>0.18699999999999997</v>
      </c>
      <c r="F369" s="1">
        <v>1.8713260008353989</v>
      </c>
      <c r="G369" s="1">
        <v>0</v>
      </c>
      <c r="H369" s="3">
        <v>-999</v>
      </c>
      <c r="I369" s="5" t="s">
        <v>90</v>
      </c>
      <c r="J369" s="5" t="s">
        <v>91</v>
      </c>
      <c r="K369" s="8" t="s">
        <v>475</v>
      </c>
      <c r="L369" s="10" t="s">
        <v>476</v>
      </c>
    </row>
    <row r="370" spans="1:12" x14ac:dyDescent="0.25">
      <c r="A370" s="1" t="s">
        <v>433</v>
      </c>
      <c r="B370" s="1">
        <v>1</v>
      </c>
      <c r="C370" s="2" t="s">
        <v>208</v>
      </c>
      <c r="D370" s="4"/>
      <c r="E370" s="1">
        <v>0.18699999999999997</v>
      </c>
      <c r="F370" s="1">
        <v>1.8713260008353989</v>
      </c>
      <c r="G370" s="1">
        <v>0</v>
      </c>
      <c r="H370" s="3">
        <v>-999</v>
      </c>
      <c r="I370" s="5" t="s">
        <v>90</v>
      </c>
      <c r="J370" s="5" t="s">
        <v>91</v>
      </c>
      <c r="K370" s="8" t="s">
        <v>475</v>
      </c>
      <c r="L370" s="10" t="s">
        <v>476</v>
      </c>
    </row>
    <row r="371" spans="1:12" x14ac:dyDescent="0.25">
      <c r="A371" s="1" t="s">
        <v>434</v>
      </c>
      <c r="B371" s="1">
        <v>1</v>
      </c>
      <c r="C371" s="2" t="s">
        <v>283</v>
      </c>
      <c r="D371" s="4"/>
      <c r="E371" s="1">
        <v>0.3075</v>
      </c>
      <c r="F371" s="1">
        <v>1.9004977053330878</v>
      </c>
      <c r="G371" s="1">
        <v>0</v>
      </c>
      <c r="H371" s="3">
        <v>-999</v>
      </c>
      <c r="I371" s="5" t="s">
        <v>90</v>
      </c>
      <c r="J371" s="5" t="s">
        <v>91</v>
      </c>
      <c r="K371" s="8" t="s">
        <v>475</v>
      </c>
      <c r="L371" s="10" t="s">
        <v>476</v>
      </c>
    </row>
    <row r="372" spans="1:12" x14ac:dyDescent="0.25">
      <c r="A372" s="1" t="s">
        <v>435</v>
      </c>
      <c r="B372" s="1">
        <v>1</v>
      </c>
      <c r="C372" s="2" t="s">
        <v>283</v>
      </c>
      <c r="D372" s="4"/>
      <c r="E372" s="1">
        <v>0.3075</v>
      </c>
      <c r="F372" s="1">
        <v>1.9004977053330878</v>
      </c>
      <c r="G372" s="1">
        <v>0</v>
      </c>
      <c r="H372" s="3">
        <v>-999</v>
      </c>
      <c r="I372" s="5" t="s">
        <v>90</v>
      </c>
      <c r="J372" s="5" t="s">
        <v>91</v>
      </c>
      <c r="K372" s="8" t="s">
        <v>475</v>
      </c>
      <c r="L372" s="10" t="s">
        <v>476</v>
      </c>
    </row>
    <row r="373" spans="1:12" x14ac:dyDescent="0.25">
      <c r="A373" s="1" t="s">
        <v>436</v>
      </c>
      <c r="B373" s="1">
        <v>1.9030747128520931</v>
      </c>
      <c r="C373" s="2" t="s">
        <v>356</v>
      </c>
      <c r="D373" s="4"/>
      <c r="E373" s="1">
        <v>0.2485</v>
      </c>
      <c r="F373" s="1">
        <v>1.8881443435702154</v>
      </c>
      <c r="G373" s="1">
        <v>33.912300777413982</v>
      </c>
      <c r="H373" s="3">
        <v>1.0822757833059833E-10</v>
      </c>
      <c r="I373" s="5" t="s">
        <v>34</v>
      </c>
      <c r="J373" s="5" t="s">
        <v>35</v>
      </c>
      <c r="K373" s="8" t="s">
        <v>475</v>
      </c>
      <c r="L373" s="11">
        <v>34.064193725585938</v>
      </c>
    </row>
    <row r="374" spans="1:12" x14ac:dyDescent="0.25">
      <c r="A374" s="1" t="s">
        <v>437</v>
      </c>
      <c r="B374" s="1">
        <v>1</v>
      </c>
      <c r="C374" s="2" t="s">
        <v>356</v>
      </c>
      <c r="D374" s="4"/>
      <c r="E374" s="1">
        <v>0.2485</v>
      </c>
      <c r="F374" s="1">
        <v>1.8881443435702154</v>
      </c>
      <c r="G374" s="1">
        <v>0</v>
      </c>
      <c r="H374" s="3">
        <v>-999</v>
      </c>
      <c r="I374" s="5" t="s">
        <v>90</v>
      </c>
      <c r="J374" s="5" t="s">
        <v>91</v>
      </c>
      <c r="K374" s="8" t="s">
        <v>475</v>
      </c>
      <c r="L374" s="10" t="s">
        <v>476</v>
      </c>
    </row>
  </sheetData>
  <conditionalFormatting sqref="H1:H1048576">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B7286-AD4E-4DED-88DD-826B0B39A8DD}">
  <dimension ref="A1:AB150"/>
  <sheetViews>
    <sheetView topLeftCell="A4" workbookViewId="0">
      <selection activeCell="O5" sqref="O5"/>
    </sheetView>
  </sheetViews>
  <sheetFormatPr defaultRowHeight="15" x14ac:dyDescent="0.25"/>
  <cols>
    <col min="1" max="1" width="12" customWidth="1"/>
    <col min="10" max="10" width="17.140625" customWidth="1"/>
    <col min="17" max="17" width="10.85546875" customWidth="1"/>
    <col min="19" max="19" width="12" bestFit="1" customWidth="1"/>
    <col min="23" max="23" width="12" bestFit="1" customWidth="1"/>
    <col min="27" max="27" width="12" bestFit="1" customWidth="1"/>
  </cols>
  <sheetData>
    <row r="1" spans="1:28" x14ac:dyDescent="0.25">
      <c r="A1" s="1" t="s">
        <v>0</v>
      </c>
      <c r="B1" s="1" t="s">
        <v>1</v>
      </c>
      <c r="C1" s="2" t="s">
        <v>2</v>
      </c>
      <c r="D1" s="4"/>
      <c r="E1" s="1"/>
      <c r="F1" s="1"/>
      <c r="G1" s="1" t="s">
        <v>3</v>
      </c>
      <c r="H1" s="3" t="s">
        <v>4</v>
      </c>
      <c r="I1" s="5"/>
      <c r="J1" s="5"/>
      <c r="K1" s="1"/>
      <c r="L1" s="1"/>
      <c r="P1" s="13"/>
      <c r="T1" s="13"/>
      <c r="X1" s="13"/>
    </row>
    <row r="2" spans="1:28" x14ac:dyDescent="0.25">
      <c r="A2" s="1" t="s">
        <v>6</v>
      </c>
      <c r="B2" s="1"/>
      <c r="C2" s="2" t="s">
        <v>7</v>
      </c>
      <c r="D2" s="4"/>
      <c r="E2" s="1"/>
      <c r="F2" s="1"/>
      <c r="G2" s="1" t="s">
        <v>8</v>
      </c>
      <c r="H2" s="3"/>
      <c r="I2" s="5"/>
      <c r="J2" s="5"/>
      <c r="K2" s="1"/>
      <c r="L2" s="1"/>
      <c r="P2" s="13"/>
      <c r="T2" s="13"/>
      <c r="X2" s="13"/>
    </row>
    <row r="3" spans="1:28" x14ac:dyDescent="0.25">
      <c r="A3" s="1" t="s">
        <v>9</v>
      </c>
      <c r="B3" s="1"/>
      <c r="C3" s="2" t="s">
        <v>10</v>
      </c>
      <c r="D3" s="4"/>
      <c r="E3" s="1"/>
      <c r="F3" s="1"/>
      <c r="G3" s="1"/>
      <c r="H3" s="3"/>
      <c r="I3" s="5"/>
      <c r="J3" s="5"/>
      <c r="K3" s="1"/>
      <c r="L3" s="1"/>
      <c r="P3" s="13"/>
      <c r="T3" s="13"/>
      <c r="X3" s="13"/>
    </row>
    <row r="4" spans="1:28" ht="60" x14ac:dyDescent="0.25">
      <c r="A4" s="1" t="s">
        <v>13</v>
      </c>
      <c r="B4" s="1" t="s">
        <v>438</v>
      </c>
      <c r="C4" s="2" t="s">
        <v>23</v>
      </c>
      <c r="D4" s="4" t="s">
        <v>26</v>
      </c>
      <c r="E4" s="1" t="s">
        <v>20</v>
      </c>
      <c r="F4" s="1" t="s">
        <v>25</v>
      </c>
      <c r="G4" s="1" t="s">
        <v>21</v>
      </c>
      <c r="H4" s="3" t="s">
        <v>692</v>
      </c>
      <c r="I4" s="5" t="s">
        <v>28</v>
      </c>
      <c r="J4" s="5" t="s">
        <v>29</v>
      </c>
      <c r="K4" s="16" t="s">
        <v>439</v>
      </c>
      <c r="L4" s="16" t="s">
        <v>693</v>
      </c>
      <c r="M4" s="14" t="s">
        <v>694</v>
      </c>
      <c r="N4" s="14" t="s">
        <v>477</v>
      </c>
      <c r="O4" s="14" t="s">
        <v>479</v>
      </c>
      <c r="P4" s="15" t="s">
        <v>480</v>
      </c>
      <c r="Q4" s="14" t="s">
        <v>478</v>
      </c>
      <c r="R4" s="14" t="s">
        <v>481</v>
      </c>
      <c r="S4" s="14" t="s">
        <v>482</v>
      </c>
      <c r="T4" s="15" t="s">
        <v>483</v>
      </c>
      <c r="U4" s="14" t="s">
        <v>487</v>
      </c>
      <c r="V4" s="14" t="s">
        <v>484</v>
      </c>
      <c r="W4" s="14" t="s">
        <v>485</v>
      </c>
      <c r="X4" s="15" t="s">
        <v>486</v>
      </c>
      <c r="Y4" s="14" t="s">
        <v>488</v>
      </c>
      <c r="Z4" s="14" t="s">
        <v>489</v>
      </c>
      <c r="AA4" s="14" t="s">
        <v>490</v>
      </c>
      <c r="AB4" s="15" t="s">
        <v>491</v>
      </c>
    </row>
    <row r="5" spans="1:28" x14ac:dyDescent="0.25">
      <c r="A5" s="1" t="s">
        <v>620</v>
      </c>
      <c r="B5" s="1">
        <v>1.8842731288212677</v>
      </c>
      <c r="C5" s="2" t="s">
        <v>528</v>
      </c>
      <c r="D5" s="4"/>
      <c r="E5" s="1">
        <v>0.36199999999999999</v>
      </c>
      <c r="F5" s="1">
        <v>1.8980366404996678</v>
      </c>
      <c r="G5" s="1">
        <v>26.911827146971682</v>
      </c>
      <c r="H5" s="3">
        <v>1.1722587877156755E-8</v>
      </c>
      <c r="I5" s="5" t="s">
        <v>34</v>
      </c>
      <c r="J5" s="5" t="s">
        <v>35</v>
      </c>
      <c r="K5" s="10" t="s">
        <v>440</v>
      </c>
      <c r="L5" s="11"/>
      <c r="M5" s="3">
        <v>1.4334519190988833E-5</v>
      </c>
      <c r="N5" s="3">
        <f>AVERAGE(H5:H6)</f>
        <v>1.1522177955001851E-8</v>
      </c>
      <c r="O5" s="3">
        <f>_xlfn.STDEV.S(H5:H6)</f>
        <v>2.8342242994560337E-10</v>
      </c>
      <c r="P5" s="13">
        <f>(O5/N5)*100</f>
        <v>2.4597991026737085</v>
      </c>
      <c r="Q5" s="3">
        <v>2984368000</v>
      </c>
      <c r="R5" s="3">
        <f>AVERAGE(N5,N7,N9)</f>
        <v>2.5704750553252117E-8</v>
      </c>
      <c r="S5">
        <f>_xlfn.STDEV.S(N5,N7,N9)</f>
        <v>3.2432553035355086E-8</v>
      </c>
      <c r="T5" s="13">
        <f>(S5/R5)*100</f>
        <v>126.17338171854688</v>
      </c>
      <c r="U5" s="3">
        <f>N5/AVERAGE(M5:M6)</f>
        <v>8.0309500613402578E-4</v>
      </c>
      <c r="V5" s="3">
        <f>AVERAGE(U5,U7,U9)</f>
        <v>1.9546819527746884E-3</v>
      </c>
      <c r="W5">
        <f>_xlfn.STDEV.S(U5,U7,U9)</f>
        <v>2.5500819310300613E-3</v>
      </c>
      <c r="X5" s="13">
        <f>(W5/V5)*100</f>
        <v>130.46019724130554</v>
      </c>
      <c r="Y5" s="3">
        <f>N5/Q5</f>
        <v>3.8608435538116781E-18</v>
      </c>
      <c r="Z5" s="3">
        <f>AVERAGE(Y5,Y7,Y9)</f>
        <v>2.5626863199486562E-18</v>
      </c>
      <c r="AA5">
        <f>_xlfn.STDEV.S(Y5,Y7,Y9)</f>
        <v>2.0681091985418427E-18</v>
      </c>
      <c r="AB5" s="13">
        <f>(AA5/Z5)*100</f>
        <v>80.700832655292658</v>
      </c>
    </row>
    <row r="6" spans="1:28" x14ac:dyDescent="0.25">
      <c r="A6" s="1" t="s">
        <v>695</v>
      </c>
      <c r="B6" s="1">
        <v>1.9063681188478974</v>
      </c>
      <c r="C6" s="2" t="s">
        <v>528</v>
      </c>
      <c r="D6" s="4"/>
      <c r="E6" s="1">
        <v>0.36199999999999999</v>
      </c>
      <c r="F6" s="1">
        <v>1.8980366404996678</v>
      </c>
      <c r="G6" s="1">
        <v>26.966117463938318</v>
      </c>
      <c r="H6" s="3">
        <v>1.1321768032846944E-8</v>
      </c>
      <c r="I6" s="5" t="s">
        <v>34</v>
      </c>
      <c r="J6" s="5" t="s">
        <v>35</v>
      </c>
      <c r="K6" s="10" t="s">
        <v>440</v>
      </c>
      <c r="L6" s="11"/>
      <c r="M6" s="3">
        <v>1.4359913888523935E-5</v>
      </c>
      <c r="P6" s="13"/>
      <c r="T6" s="13"/>
      <c r="X6" s="13"/>
    </row>
    <row r="7" spans="1:28" x14ac:dyDescent="0.25">
      <c r="A7" s="1" t="s">
        <v>621</v>
      </c>
      <c r="B7" s="1">
        <v>1.8916334259616678</v>
      </c>
      <c r="C7" s="2" t="s">
        <v>528</v>
      </c>
      <c r="D7" s="4"/>
      <c r="E7" s="1">
        <v>0.36199999999999999</v>
      </c>
      <c r="F7" s="1">
        <v>1.8980366404996678</v>
      </c>
      <c r="G7" s="1">
        <v>24.362753780095368</v>
      </c>
      <c r="H7" s="3">
        <v>6.0040226280768221E-8</v>
      </c>
      <c r="I7" s="5" t="s">
        <v>34</v>
      </c>
      <c r="J7" s="5" t="s">
        <v>35</v>
      </c>
      <c r="K7" s="10" t="s">
        <v>441</v>
      </c>
      <c r="L7" s="11"/>
      <c r="M7" s="3">
        <v>1.2617240777688309E-5</v>
      </c>
      <c r="N7" s="3">
        <f t="shared" ref="N7" si="0">AVERAGE(H7:H8)</f>
        <v>6.2812889989617354E-8</v>
      </c>
      <c r="O7" s="3">
        <f t="shared" ref="O7" si="1">_xlfn.STDEV.S(H7:H8)</f>
        <v>3.9211386209541405E-9</v>
      </c>
      <c r="P7" s="13">
        <f t="shared" ref="P7" si="2">(O7/N7)*100</f>
        <v>6.2425699909720507</v>
      </c>
      <c r="Q7" s="3">
        <v>17211580000</v>
      </c>
      <c r="T7" s="13"/>
      <c r="U7" s="3">
        <f>N7/AVERAGE(M7:M8)</f>
        <v>4.8774529469100643E-3</v>
      </c>
      <c r="X7" s="13"/>
      <c r="Y7" s="3">
        <f>N7/Q7</f>
        <v>3.6494551917730592E-18</v>
      </c>
    </row>
    <row r="8" spans="1:28" x14ac:dyDescent="0.25">
      <c r="A8" s="1" t="s">
        <v>696</v>
      </c>
      <c r="B8" s="1">
        <v>1.8939952168094918</v>
      </c>
      <c r="C8" s="2" t="s">
        <v>528</v>
      </c>
      <c r="D8" s="4"/>
      <c r="E8" s="1">
        <v>0.36199999999999999</v>
      </c>
      <c r="F8" s="1">
        <v>1.8980366404996678</v>
      </c>
      <c r="G8" s="1">
        <v>24.224898099195187</v>
      </c>
      <c r="H8" s="3">
        <v>6.5585553698466501E-8</v>
      </c>
      <c r="I8" s="5" t="s">
        <v>34</v>
      </c>
      <c r="J8" s="5" t="s">
        <v>35</v>
      </c>
      <c r="K8" s="10" t="s">
        <v>441</v>
      </c>
      <c r="L8" s="11"/>
      <c r="M8" s="3">
        <v>1.3139190160065877E-5</v>
      </c>
      <c r="P8" s="13"/>
      <c r="T8" s="13"/>
      <c r="X8" s="13"/>
    </row>
    <row r="9" spans="1:28" x14ac:dyDescent="0.25">
      <c r="A9" s="1" t="s">
        <v>622</v>
      </c>
      <c r="B9" s="1">
        <v>1.8872688188673008</v>
      </c>
      <c r="C9" s="2" t="s">
        <v>528</v>
      </c>
      <c r="D9" s="4"/>
      <c r="E9" s="1">
        <v>0.36199999999999999</v>
      </c>
      <c r="F9" s="1">
        <v>1.8980366404996678</v>
      </c>
      <c r="G9" s="1">
        <v>29.0876996374223</v>
      </c>
      <c r="H9" s="3">
        <v>2.9071550259059735E-9</v>
      </c>
      <c r="I9" s="5" t="s">
        <v>34</v>
      </c>
      <c r="J9" s="5" t="s">
        <v>35</v>
      </c>
      <c r="K9" s="10" t="s">
        <v>442</v>
      </c>
      <c r="L9" s="11"/>
      <c r="M9" s="3">
        <v>1.4717787874943209E-5</v>
      </c>
      <c r="N9" s="3">
        <f t="shared" ref="N9" si="3">AVERAGE(H9:H10)</f>
        <v>2.779183715137149E-9</v>
      </c>
      <c r="O9" s="3">
        <f t="shared" ref="O9" si="4">_xlfn.STDEV.S(H9:H10)</f>
        <v>1.8097876328393362E-10</v>
      </c>
      <c r="P9" s="13">
        <f t="shared" ref="P9" si="5">(O9/N9)*100</f>
        <v>6.5119395417514729</v>
      </c>
      <c r="Q9" s="3">
        <v>15634453000</v>
      </c>
      <c r="T9" s="13"/>
      <c r="U9" s="3">
        <f>N9/AVERAGE(M9:M10)</f>
        <v>1.8349790527997538E-4</v>
      </c>
      <c r="X9" s="13"/>
      <c r="Y9" s="3">
        <f>N9/Q9</f>
        <v>1.777602142612312E-19</v>
      </c>
    </row>
    <row r="10" spans="1:28" x14ac:dyDescent="0.25">
      <c r="A10" s="1" t="s">
        <v>697</v>
      </c>
      <c r="B10" s="1">
        <v>1.8921345213750957</v>
      </c>
      <c r="C10" s="2" t="s">
        <v>528</v>
      </c>
      <c r="D10" s="4"/>
      <c r="E10" s="1">
        <v>0.36199999999999999</v>
      </c>
      <c r="F10" s="1">
        <v>1.8980366404996678</v>
      </c>
      <c r="G10" s="1">
        <v>29.231512098793562</v>
      </c>
      <c r="H10" s="3">
        <v>2.6512124043683246E-9</v>
      </c>
      <c r="I10" s="5" t="s">
        <v>34</v>
      </c>
      <c r="J10" s="5" t="s">
        <v>35</v>
      </c>
      <c r="K10" s="10" t="s">
        <v>442</v>
      </c>
      <c r="L10" s="11"/>
      <c r="M10" s="3">
        <v>1.5573388592676488E-5</v>
      </c>
      <c r="P10" s="13"/>
      <c r="T10" s="13"/>
      <c r="X10" s="13"/>
    </row>
    <row r="11" spans="1:28" x14ac:dyDescent="0.25">
      <c r="A11" s="1" t="s">
        <v>623</v>
      </c>
      <c r="B11" s="1">
        <v>1.8935478773656975</v>
      </c>
      <c r="C11" s="2" t="s">
        <v>528</v>
      </c>
      <c r="D11" s="4"/>
      <c r="E11" s="1">
        <v>0.36199999999999999</v>
      </c>
      <c r="F11" s="1">
        <v>1.8980366404996678</v>
      </c>
      <c r="G11" s="1">
        <v>30.275767502860411</v>
      </c>
      <c r="H11" s="3">
        <v>1.3577613718546593E-9</v>
      </c>
      <c r="I11" s="5" t="s">
        <v>34</v>
      </c>
      <c r="J11" s="5" t="s">
        <v>35</v>
      </c>
      <c r="K11" s="10" t="s">
        <v>443</v>
      </c>
      <c r="L11" s="11"/>
      <c r="M11" s="3">
        <v>1.234570833635805E-5</v>
      </c>
      <c r="N11" s="3">
        <f t="shared" ref="N11" si="6">AVERAGE(H11:H12)</f>
        <v>1.1987154830063225E-9</v>
      </c>
      <c r="O11" s="3">
        <f t="shared" ref="O11" si="7">_xlfn.STDEV.S(H11:H12)</f>
        <v>2.2492485304900181E-10</v>
      </c>
      <c r="P11" s="13">
        <f t="shared" ref="P11" si="8">(O11/N11)*100</f>
        <v>18.763823128812916</v>
      </c>
      <c r="Q11" s="3">
        <v>4433922000</v>
      </c>
      <c r="R11" s="3">
        <f>AVERAGE(N11,N13,N15)</f>
        <v>1.1949209296153009E-8</v>
      </c>
      <c r="S11">
        <f>_xlfn.STDEV.S(N11,N13,N15)</f>
        <v>1.2804911030675595E-8</v>
      </c>
      <c r="T11" s="13">
        <f t="shared" ref="T11" si="9">(S11/R11)*100</f>
        <v>107.16115780814113</v>
      </c>
      <c r="U11" s="3">
        <f t="shared" ref="U11" si="10">N11/AVERAGE(M11:M12)</f>
        <v>9.6923289238146421E-5</v>
      </c>
      <c r="V11" s="3">
        <f>AVERAGE(U11,U13,U15)</f>
        <v>9.2682686478119409E-4</v>
      </c>
      <c r="W11">
        <f>_xlfn.STDEV.S(U11,U13,U15)</f>
        <v>1.1426767263268654E-3</v>
      </c>
      <c r="X11" s="13">
        <f t="shared" ref="X11" si="11">(W11/V11)*100</f>
        <v>123.28912440368562</v>
      </c>
      <c r="Y11" s="3">
        <f t="shared" ref="Y11" si="12">N11/Q11</f>
        <v>2.7035105331269304E-19</v>
      </c>
      <c r="Z11" s="3">
        <f>AVERAGE(Y11,Y13,Y15)</f>
        <v>7.7697220862230106E-19</v>
      </c>
      <c r="AA11">
        <f>_xlfn.STDEV.S(Y11,Y13,Y15)</f>
        <v>8.2922924071720021E-19</v>
      </c>
      <c r="AB11" s="13">
        <f t="shared" ref="AB11" si="13">(AA11/Z11)*100</f>
        <v>106.72572731881355</v>
      </c>
    </row>
    <row r="12" spans="1:28" x14ac:dyDescent="0.25">
      <c r="A12" s="1" t="s">
        <v>698</v>
      </c>
      <c r="B12" s="1">
        <v>1.9096770480894019</v>
      </c>
      <c r="C12" s="2" t="s">
        <v>528</v>
      </c>
      <c r="D12" s="4"/>
      <c r="E12" s="1">
        <v>0.36199999999999999</v>
      </c>
      <c r="F12" s="1">
        <v>1.8980366404996678</v>
      </c>
      <c r="G12" s="1">
        <v>30.692318682072774</v>
      </c>
      <c r="H12" s="3">
        <v>1.0396695941579855E-9</v>
      </c>
      <c r="I12" s="5" t="s">
        <v>34</v>
      </c>
      <c r="J12" s="5" t="s">
        <v>35</v>
      </c>
      <c r="K12" s="10" t="s">
        <v>443</v>
      </c>
      <c r="L12" s="11"/>
      <c r="M12" s="3">
        <v>1.2389636335261701E-5</v>
      </c>
      <c r="P12" s="13"/>
      <c r="T12" s="13"/>
      <c r="X12" s="13"/>
    </row>
    <row r="13" spans="1:28" x14ac:dyDescent="0.25">
      <c r="A13" s="1" t="s">
        <v>624</v>
      </c>
      <c r="B13" s="1">
        <v>1.9047770518676392</v>
      </c>
      <c r="C13" s="2" t="s">
        <v>528</v>
      </c>
      <c r="D13" s="4"/>
      <c r="E13" s="1">
        <v>0.36199999999999999</v>
      </c>
      <c r="F13" s="1">
        <v>1.8980366404996678</v>
      </c>
      <c r="G13" s="1">
        <v>27.511538135406262</v>
      </c>
      <c r="H13" s="3">
        <v>7.9821737165038157E-9</v>
      </c>
      <c r="I13" s="5" t="s">
        <v>34</v>
      </c>
      <c r="J13" s="5" t="s">
        <v>35</v>
      </c>
      <c r="K13" s="10" t="s">
        <v>444</v>
      </c>
      <c r="L13" s="11"/>
      <c r="M13" s="3">
        <v>1.8747622905686083E-5</v>
      </c>
      <c r="N13" s="3">
        <f t="shared" ref="N13" si="14">AVERAGE(H13:H14)</f>
        <v>8.5332157564844999E-9</v>
      </c>
      <c r="O13" s="3">
        <f t="shared" ref="O13" si="15">_xlfn.STDEV.S(H13:H14)</f>
        <v>7.7929112637842096E-10</v>
      </c>
      <c r="P13" s="13">
        <f t="shared" ref="P13" si="16">(O13/N13)*100</f>
        <v>9.1324437189605536</v>
      </c>
      <c r="Q13" s="3">
        <v>4921309000</v>
      </c>
      <c r="T13" s="13"/>
      <c r="U13" s="3">
        <f t="shared" ref="U13" si="17">N13/AVERAGE(M13:M14)</f>
        <v>4.5343460750894615E-4</v>
      </c>
      <c r="X13" s="13"/>
      <c r="Y13" s="3">
        <f t="shared" ref="Y13" si="18">N13/Q13</f>
        <v>1.7339321218164721E-18</v>
      </c>
    </row>
    <row r="14" spans="1:28" x14ac:dyDescent="0.25">
      <c r="A14" s="1" t="s">
        <v>699</v>
      </c>
      <c r="B14" s="1">
        <v>1.9018253933146105</v>
      </c>
      <c r="C14" s="2" t="s">
        <v>528</v>
      </c>
      <c r="D14" s="4"/>
      <c r="E14" s="1">
        <v>0.36199999999999999</v>
      </c>
      <c r="F14" s="1">
        <v>1.8980366404996678</v>
      </c>
      <c r="G14" s="1">
        <v>27.309715108454164</v>
      </c>
      <c r="H14" s="3">
        <v>9.0842577964651842E-9</v>
      </c>
      <c r="I14" s="5" t="s">
        <v>34</v>
      </c>
      <c r="J14" s="5" t="s">
        <v>35</v>
      </c>
      <c r="K14" s="10" t="s">
        <v>444</v>
      </c>
      <c r="L14" s="11"/>
      <c r="M14" s="3">
        <v>1.88905088785807E-5</v>
      </c>
      <c r="P14" s="13"/>
      <c r="T14" s="13"/>
      <c r="X14" s="13"/>
    </row>
    <row r="15" spans="1:28" x14ac:dyDescent="0.25">
      <c r="A15" s="1" t="s">
        <v>625</v>
      </c>
      <c r="B15" s="1">
        <v>1.9050395618109808</v>
      </c>
      <c r="C15" s="2" t="s">
        <v>528</v>
      </c>
      <c r="D15" s="4"/>
      <c r="E15" s="1">
        <v>0.36199999999999999</v>
      </c>
      <c r="F15" s="1">
        <v>1.8980366404996678</v>
      </c>
      <c r="G15" s="1">
        <v>25.565137374780839</v>
      </c>
      <c r="H15" s="3">
        <v>2.7785194716494816E-8</v>
      </c>
      <c r="I15" s="5" t="s">
        <v>34</v>
      </c>
      <c r="J15" s="5" t="s">
        <v>35</v>
      </c>
      <c r="K15" s="10" t="s">
        <v>445</v>
      </c>
      <c r="L15" s="11"/>
      <c r="M15" s="3">
        <v>1.1812330901400432E-5</v>
      </c>
      <c r="N15" s="3">
        <f t="shared" ref="N15" si="19">AVERAGE(H15:H16)</f>
        <v>2.6115696648968205E-8</v>
      </c>
      <c r="O15" s="3">
        <f t="shared" ref="O15" si="20">_xlfn.STDEV.S(H15:H16)</f>
        <v>2.3610268094518069E-9</v>
      </c>
      <c r="P15" s="13">
        <f t="shared" ref="P15" si="21">(O15/N15)*100</f>
        <v>9.0406426494660934</v>
      </c>
      <c r="Q15" s="3">
        <v>79954140000</v>
      </c>
      <c r="T15" s="13"/>
      <c r="U15" s="3">
        <f t="shared" ref="U15" si="22">N15/AVERAGE(M15:M16)</f>
        <v>2.2301226975964899E-3</v>
      </c>
      <c r="X15" s="13"/>
      <c r="Y15" s="3">
        <f t="shared" ref="Y15" si="23">N15/Q15</f>
        <v>3.2663345073773797E-19</v>
      </c>
    </row>
    <row r="16" spans="1:28" x14ac:dyDescent="0.25">
      <c r="A16" s="1" t="s">
        <v>700</v>
      </c>
      <c r="B16" s="1">
        <v>1.9027483608506206</v>
      </c>
      <c r="C16" s="2" t="s">
        <v>528</v>
      </c>
      <c r="D16" s="4"/>
      <c r="E16" s="1">
        <v>0.36199999999999999</v>
      </c>
      <c r="F16" s="1">
        <v>1.8980366404996678</v>
      </c>
      <c r="G16" s="1">
        <v>25.764926062914082</v>
      </c>
      <c r="H16" s="3">
        <v>2.4446198581441594E-8</v>
      </c>
      <c r="I16" s="5" t="s">
        <v>34</v>
      </c>
      <c r="J16" s="5" t="s">
        <v>35</v>
      </c>
      <c r="K16" s="10" t="s">
        <v>445</v>
      </c>
      <c r="L16" s="11"/>
      <c r="M16" s="3">
        <v>1.160852991232461E-5</v>
      </c>
      <c r="P16" s="13"/>
      <c r="T16" s="13"/>
      <c r="X16" s="13"/>
    </row>
    <row r="17" spans="1:28" x14ac:dyDescent="0.25">
      <c r="A17" s="1" t="s">
        <v>626</v>
      </c>
      <c r="B17" s="1">
        <v>1.8830837082575846</v>
      </c>
      <c r="C17" s="2" t="s">
        <v>528</v>
      </c>
      <c r="D17" s="4"/>
      <c r="E17" s="1">
        <v>0.36199999999999999</v>
      </c>
      <c r="F17" s="1">
        <v>1.8980366404996678</v>
      </c>
      <c r="G17" s="1">
        <v>29.036662066026651</v>
      </c>
      <c r="H17" s="3">
        <v>3.0038080850300488E-9</v>
      </c>
      <c r="I17" s="5" t="s">
        <v>34</v>
      </c>
      <c r="J17" s="5" t="s">
        <v>35</v>
      </c>
      <c r="K17" s="10" t="s">
        <v>446</v>
      </c>
      <c r="L17" s="11"/>
      <c r="M17" s="3">
        <v>1.8545565046031523E-5</v>
      </c>
      <c r="N17" s="3">
        <f t="shared" ref="N17" si="24">AVERAGE(H17:H18)</f>
        <v>3.1944760298801575E-9</v>
      </c>
      <c r="O17" s="3">
        <f t="shared" ref="O17" si="25">_xlfn.STDEV.S(H17:H18)</f>
        <v>2.6964519351682922E-10</v>
      </c>
      <c r="P17" s="13">
        <f t="shared" ref="P17" si="26">(O17/N17)*100</f>
        <v>8.4409834662915006</v>
      </c>
      <c r="Q17" s="3">
        <v>8229062000</v>
      </c>
      <c r="R17" s="3">
        <f>AVERAGE(N17,N19,N21)</f>
        <v>2.4151375016967563E-9</v>
      </c>
      <c r="S17">
        <f>_xlfn.STDEV.S(N17,N19,N21)</f>
        <v>1.1950120461239208E-9</v>
      </c>
      <c r="T17" s="13">
        <f t="shared" ref="T17" si="27">(S17/R17)*100</f>
        <v>49.480083236849424</v>
      </c>
      <c r="U17" s="3">
        <f t="shared" ref="U17" si="28">N17/AVERAGE(M17:M18)</f>
        <v>1.7020683940528367E-4</v>
      </c>
      <c r="V17" s="3">
        <f>AVERAGE(U17,U19,U21)</f>
        <v>1.569800769480849E-4</v>
      </c>
      <c r="W17">
        <f>_xlfn.STDEV.S(U17,U19,U21)</f>
        <v>8.9073205200554539E-5</v>
      </c>
      <c r="X17" s="13">
        <f t="shared" ref="X17" si="29">(W17/V17)*100</f>
        <v>56.741726040822407</v>
      </c>
      <c r="Y17" s="3">
        <f t="shared" ref="Y17" si="30">N17/Q17</f>
        <v>3.8819442967863865E-19</v>
      </c>
      <c r="Z17" s="3">
        <f>AVERAGE(Y17,Y19,Y21)</f>
        <v>3.7997089316079548E-19</v>
      </c>
      <c r="AA17">
        <f>_xlfn.STDEV.S(Y17,Y19,Y21)</f>
        <v>2.3980943720415057E-19</v>
      </c>
      <c r="AB17" s="13">
        <f t="shared" ref="AB17" si="31">(AA17/Z17)*100</f>
        <v>63.112580863573776</v>
      </c>
    </row>
    <row r="18" spans="1:28" x14ac:dyDescent="0.25">
      <c r="A18" s="1" t="s">
        <v>701</v>
      </c>
      <c r="B18" s="1">
        <v>1.8897141915110065</v>
      </c>
      <c r="C18" s="2" t="s">
        <v>528</v>
      </c>
      <c r="D18" s="4"/>
      <c r="E18" s="1">
        <v>0.36199999999999999</v>
      </c>
      <c r="F18" s="1">
        <v>1.8980366404996678</v>
      </c>
      <c r="G18" s="1">
        <v>28.850157911452666</v>
      </c>
      <c r="H18" s="3">
        <v>3.3851439747302665E-9</v>
      </c>
      <c r="I18" s="5" t="s">
        <v>34</v>
      </c>
      <c r="J18" s="5" t="s">
        <v>35</v>
      </c>
      <c r="K18" s="10" t="s">
        <v>446</v>
      </c>
      <c r="L18" s="11"/>
      <c r="M18" s="3">
        <v>1.8990835265987811E-5</v>
      </c>
      <c r="P18" s="13"/>
      <c r="T18" s="13"/>
      <c r="X18" s="13"/>
    </row>
    <row r="19" spans="1:28" x14ac:dyDescent="0.25">
      <c r="A19" s="1" t="s">
        <v>627</v>
      </c>
      <c r="B19" s="1">
        <v>1.9078866419778819</v>
      </c>
      <c r="C19" s="2" t="s">
        <v>528</v>
      </c>
      <c r="D19" s="4"/>
      <c r="E19" s="1">
        <v>0.36199999999999999</v>
      </c>
      <c r="F19" s="1">
        <v>1.8980366404996678</v>
      </c>
      <c r="G19" s="1">
        <v>30.818750922272574</v>
      </c>
      <c r="H19" s="3">
        <v>9.5875726953955316E-10</v>
      </c>
      <c r="I19" s="5" t="s">
        <v>34</v>
      </c>
      <c r="J19" s="5" t="s">
        <v>35</v>
      </c>
      <c r="K19" s="10" t="s">
        <v>447</v>
      </c>
      <c r="L19" s="11"/>
      <c r="M19" s="3">
        <v>1.6562926454838771E-5</v>
      </c>
      <c r="N19" s="3">
        <f t="shared" ref="N19" si="32">AVERAGE(H19:H20)</f>
        <v>1.0393002071721193E-9</v>
      </c>
      <c r="O19" s="3">
        <f t="shared" ref="O19" si="33">_xlfn.STDEV.S(H19:H20)</f>
        <v>1.1390491475334541E-10</v>
      </c>
      <c r="P19" s="13">
        <f t="shared" ref="P19" si="34">(O19/N19)*100</f>
        <v>10.959770234557601</v>
      </c>
      <c r="Q19" s="3">
        <v>1688374000</v>
      </c>
      <c r="T19" s="13"/>
      <c r="U19" s="3">
        <f t="shared" ref="U19" si="35">N19/AVERAGE(M19:M20)</f>
        <v>6.2033092538840164E-5</v>
      </c>
      <c r="X19" s="13"/>
      <c r="Y19" s="3">
        <f t="shared" ref="Y19" si="36">N19/Q19</f>
        <v>6.1556278832303698E-19</v>
      </c>
    </row>
    <row r="20" spans="1:28" x14ac:dyDescent="0.25">
      <c r="A20" s="1" t="s">
        <v>702</v>
      </c>
      <c r="B20" s="1">
        <v>1.9250877872205652</v>
      </c>
      <c r="C20" s="2" t="s">
        <v>528</v>
      </c>
      <c r="D20" s="4"/>
      <c r="E20" s="1">
        <v>0.36199999999999999</v>
      </c>
      <c r="F20" s="1">
        <v>1.8980366404996678</v>
      </c>
      <c r="G20" s="1">
        <v>30.576395863012618</v>
      </c>
      <c r="H20" s="3">
        <v>1.1198431448046855E-9</v>
      </c>
      <c r="I20" s="5" t="s">
        <v>34</v>
      </c>
      <c r="J20" s="5" t="s">
        <v>35</v>
      </c>
      <c r="K20" s="10" t="s">
        <v>447</v>
      </c>
      <c r="L20" s="11"/>
      <c r="M20" s="3">
        <v>1.6945001802047421E-5</v>
      </c>
      <c r="P20" s="13"/>
      <c r="T20" s="13"/>
      <c r="X20" s="13"/>
    </row>
    <row r="21" spans="1:28" x14ac:dyDescent="0.25">
      <c r="A21" s="1" t="s">
        <v>628</v>
      </c>
      <c r="B21" s="1">
        <v>1.9125308487503958</v>
      </c>
      <c r="C21" s="2" t="s">
        <v>528</v>
      </c>
      <c r="D21" s="4"/>
      <c r="E21" s="1">
        <v>0.36199999999999999</v>
      </c>
      <c r="F21" s="1">
        <v>1.8980366404996678</v>
      </c>
      <c r="G21" s="1">
        <v>28.862785166960116</v>
      </c>
      <c r="H21" s="3">
        <v>3.3578626002500677E-9</v>
      </c>
      <c r="I21" s="5" t="s">
        <v>34</v>
      </c>
      <c r="J21" s="5" t="s">
        <v>35</v>
      </c>
      <c r="K21" s="10" t="s">
        <v>448</v>
      </c>
      <c r="L21" s="11"/>
      <c r="M21" s="3">
        <v>1.2657259350385004E-5</v>
      </c>
      <c r="N21" s="3">
        <f t="shared" ref="N21" si="37">AVERAGE(H21:H22)</f>
        <v>3.0116362680379924E-9</v>
      </c>
      <c r="O21" s="3">
        <f t="shared" ref="O21" si="38">_xlfn.STDEV.S(H21:H22)</f>
        <v>4.8963797466500969E-10</v>
      </c>
      <c r="P21" s="13">
        <f t="shared" ref="P21" si="39">(O21/N21)*100</f>
        <v>16.258204214813659</v>
      </c>
      <c r="Q21" s="3">
        <v>22119100000</v>
      </c>
      <c r="T21" s="13"/>
      <c r="U21" s="3">
        <f t="shared" ref="U21" si="40">N21/AVERAGE(M21:M22)</f>
        <v>2.3870029890013091E-4</v>
      </c>
      <c r="X21" s="13"/>
      <c r="Y21" s="3">
        <f t="shared" ref="Y21" si="41">N21/Q21</f>
        <v>1.3615546148071089E-19</v>
      </c>
    </row>
    <row r="22" spans="1:28" x14ac:dyDescent="0.25">
      <c r="A22" s="1" t="s">
        <v>703</v>
      </c>
      <c r="B22" s="1">
        <v>1.8815738185408541</v>
      </c>
      <c r="C22" s="2" t="s">
        <v>528</v>
      </c>
      <c r="D22" s="4"/>
      <c r="E22" s="1">
        <v>0.36199999999999999</v>
      </c>
      <c r="F22" s="1">
        <v>1.8980366404996678</v>
      </c>
      <c r="G22" s="1">
        <v>29.223177743798839</v>
      </c>
      <c r="H22" s="3">
        <v>2.6654099358259171E-9</v>
      </c>
      <c r="I22" s="5" t="s">
        <v>34</v>
      </c>
      <c r="J22" s="5" t="s">
        <v>35</v>
      </c>
      <c r="K22" s="10" t="s">
        <v>448</v>
      </c>
      <c r="L22" s="11"/>
      <c r="M22" s="3">
        <v>1.2576360229605734E-5</v>
      </c>
      <c r="P22" s="13"/>
      <c r="T22" s="13"/>
      <c r="X22" s="13"/>
    </row>
    <row r="23" spans="1:28" x14ac:dyDescent="0.25">
      <c r="A23" s="1" t="s">
        <v>629</v>
      </c>
      <c r="B23" s="1">
        <v>1.9076639063255287</v>
      </c>
      <c r="C23" s="2" t="s">
        <v>528</v>
      </c>
      <c r="D23" s="4"/>
      <c r="E23" s="1">
        <v>0.36199999999999999</v>
      </c>
      <c r="F23" s="1">
        <v>1.8980366404996678</v>
      </c>
      <c r="G23" s="1">
        <v>29.376029994685481</v>
      </c>
      <c r="H23" s="3">
        <v>2.4167099435541244E-9</v>
      </c>
      <c r="I23" s="5" t="s">
        <v>34</v>
      </c>
      <c r="J23" s="5" t="s">
        <v>35</v>
      </c>
      <c r="K23" s="10" t="s">
        <v>449</v>
      </c>
      <c r="L23" s="11"/>
      <c r="M23" s="3">
        <v>1.5387246724675131E-5</v>
      </c>
      <c r="N23" s="3">
        <f t="shared" ref="N23" si="42">AVERAGE(H23:H24)</f>
        <v>2.3209921422584015E-9</v>
      </c>
      <c r="O23" s="3">
        <f t="shared" ref="O23" si="43">_xlfn.STDEV.S(H23:H24)</f>
        <v>1.3536541275294431E-10</v>
      </c>
      <c r="P23" s="13">
        <f t="shared" ref="P23" si="44">(O23/N23)*100</f>
        <v>5.8322219316619197</v>
      </c>
      <c r="Q23">
        <v>1856610000</v>
      </c>
      <c r="R23" s="3">
        <f>AVERAGE(N23,N25,N27)</f>
        <v>2.0052782784489174E-9</v>
      </c>
      <c r="S23">
        <f>_xlfn.STDEV.S(N23,N25,N27)</f>
        <v>8.9651305877797788E-10</v>
      </c>
      <c r="T23" s="13">
        <f t="shared" ref="T23" si="45">(S23/R23)*100</f>
        <v>44.707663191336749</v>
      </c>
      <c r="U23" s="3">
        <f t="shared" ref="U23" si="46">N23/AVERAGE(M23:M24)</f>
        <v>1.403428838579459E-4</v>
      </c>
      <c r="V23" s="3">
        <f>AVERAGE(U23,U25,U27)</f>
        <v>1.1831790128011522E-4</v>
      </c>
      <c r="W23">
        <f>_xlfn.STDEV.S(U23,U25,U27)</f>
        <v>4.2645511743166488E-5</v>
      </c>
      <c r="X23" s="13">
        <f t="shared" ref="X23" si="47">(W23/V23)*100</f>
        <v>36.043161078562498</v>
      </c>
      <c r="Y23" s="3">
        <f t="shared" ref="Y23" si="48">N23/Q23</f>
        <v>1.2501236890129868E-18</v>
      </c>
      <c r="Z23" s="3">
        <f>AVERAGE(Y23,Y25,Y27)</f>
        <v>8.4572744232736165E-19</v>
      </c>
      <c r="AA23">
        <f>_xlfn.STDEV.S(Y23,Y25,Y27)</f>
        <v>3.5780725848806092E-19</v>
      </c>
      <c r="AB23" s="13">
        <f t="shared" ref="AB23" si="49">(AA23/Z23)*100</f>
        <v>42.307632527970156</v>
      </c>
    </row>
    <row r="24" spans="1:28" x14ac:dyDescent="0.25">
      <c r="A24" s="1" t="s">
        <v>704</v>
      </c>
      <c r="B24" s="1">
        <v>1.9139653067054634</v>
      </c>
      <c r="C24" s="2" t="s">
        <v>528</v>
      </c>
      <c r="D24" s="4"/>
      <c r="E24" s="1">
        <v>0.36199999999999999</v>
      </c>
      <c r="F24" s="1">
        <v>1.8980366404996678</v>
      </c>
      <c r="G24" s="1">
        <v>29.504813240794455</v>
      </c>
      <c r="H24" s="3">
        <v>2.2252743409626786E-9</v>
      </c>
      <c r="I24" s="5" t="s">
        <v>34</v>
      </c>
      <c r="J24" s="5" t="s">
        <v>35</v>
      </c>
      <c r="K24" s="7" t="s">
        <v>449</v>
      </c>
      <c r="L24" s="11"/>
      <c r="M24" s="3">
        <v>1.7688775065039459E-5</v>
      </c>
      <c r="P24" s="13"/>
      <c r="T24" s="13"/>
      <c r="X24" s="13"/>
    </row>
    <row r="25" spans="1:28" x14ac:dyDescent="0.25">
      <c r="A25" s="1" t="s">
        <v>630</v>
      </c>
      <c r="B25" s="1">
        <v>1.8912012371896907</v>
      </c>
      <c r="C25" s="2" t="s">
        <v>528</v>
      </c>
      <c r="D25" s="4"/>
      <c r="E25" s="1">
        <v>0.36199999999999999</v>
      </c>
      <c r="F25" s="1">
        <v>1.8980366404996678</v>
      </c>
      <c r="G25" s="1">
        <v>30.940416867440291</v>
      </c>
      <c r="H25" s="3">
        <v>8.8684654549992316E-10</v>
      </c>
      <c r="I25" s="5" t="s">
        <v>34</v>
      </c>
      <c r="J25" s="5" t="s">
        <v>35</v>
      </c>
      <c r="K25" s="10" t="s">
        <v>450</v>
      </c>
      <c r="L25" s="11"/>
      <c r="M25" s="3">
        <v>1.4382564131434865E-5</v>
      </c>
      <c r="N25" s="3">
        <f t="shared" ref="N25" si="50">AVERAGE(H25:H26)</f>
        <v>9.9361854044178769E-10</v>
      </c>
      <c r="O25" s="3">
        <f t="shared" ref="O25" si="51">_xlfn.STDEV.S(H25:H26)</f>
        <v>1.5099840332841625E-10</v>
      </c>
      <c r="P25" s="13">
        <f t="shared" ref="P25" si="52">(O25/N25)*100</f>
        <v>15.196818213685765</v>
      </c>
      <c r="Q25">
        <v>1386118000</v>
      </c>
      <c r="T25" s="13"/>
      <c r="U25" s="3">
        <f t="shared" ref="U25" si="53">N25/AVERAGE(M25:M26)</f>
        <v>6.9163375715728401E-5</v>
      </c>
      <c r="X25" s="13"/>
      <c r="Y25" s="3">
        <f t="shared" ref="Y25" si="54">N25/Q25</f>
        <v>7.1683546454326959E-19</v>
      </c>
    </row>
    <row r="26" spans="1:28" x14ac:dyDescent="0.25">
      <c r="A26" s="1" t="s">
        <v>705</v>
      </c>
      <c r="B26" s="1">
        <v>1.9256434374379501</v>
      </c>
      <c r="C26" s="2" t="s">
        <v>528</v>
      </c>
      <c r="D26" s="4"/>
      <c r="E26" s="1">
        <v>0.36199999999999999</v>
      </c>
      <c r="F26" s="1">
        <v>1.8980366404996678</v>
      </c>
      <c r="G26" s="1">
        <v>30.603741259729698</v>
      </c>
      <c r="H26" s="3">
        <v>1.1003905353836521E-9</v>
      </c>
      <c r="I26" s="5" t="s">
        <v>34</v>
      </c>
      <c r="J26" s="5" t="s">
        <v>35</v>
      </c>
      <c r="K26" s="10" t="s">
        <v>450</v>
      </c>
      <c r="L26" s="11"/>
      <c r="M26" s="3">
        <v>1.4349941480370591E-5</v>
      </c>
      <c r="P26" s="13"/>
      <c r="T26" s="13"/>
      <c r="X26" s="13"/>
    </row>
    <row r="27" spans="1:28" x14ac:dyDescent="0.25">
      <c r="A27" s="1" t="s">
        <v>631</v>
      </c>
      <c r="B27" s="1">
        <v>1.9098429724412029</v>
      </c>
      <c r="C27" s="2" t="s">
        <v>528</v>
      </c>
      <c r="D27" s="4"/>
      <c r="E27" s="1">
        <v>0.36199999999999999</v>
      </c>
      <c r="F27" s="1">
        <v>1.8980366404996678</v>
      </c>
      <c r="G27" s="1">
        <v>29.20435488866428</v>
      </c>
      <c r="H27" s="3">
        <v>2.6977549577077836E-9</v>
      </c>
      <c r="I27" s="5" t="s">
        <v>34</v>
      </c>
      <c r="J27" s="5" t="s">
        <v>35</v>
      </c>
      <c r="K27" s="7" t="s">
        <v>533</v>
      </c>
      <c r="L27" s="11"/>
      <c r="M27" s="3">
        <v>1.867985047023811E-5</v>
      </c>
      <c r="N27" s="3">
        <f t="shared" ref="N27" si="55">AVERAGE(H27:H28)</f>
        <v>2.7012241526465627E-9</v>
      </c>
      <c r="O27" s="3">
        <f t="shared" ref="O27" si="56">_xlfn.STDEV.S(H27:H28)</f>
        <v>4.906182532937272E-12</v>
      </c>
      <c r="P27" s="13">
        <f t="shared" ref="P27" si="57">(O27/N27)*100</f>
        <v>0.18162811583519903</v>
      </c>
      <c r="Q27">
        <v>4737135000</v>
      </c>
      <c r="T27" s="13"/>
      <c r="U27" s="3">
        <f t="shared" ref="U27" si="58">N27/AVERAGE(M27:M28)</f>
        <v>1.454474442666714E-4</v>
      </c>
      <c r="X27" s="13"/>
      <c r="Y27" s="3">
        <f t="shared" ref="Y27" si="59">N27/Q27</f>
        <v>5.7022317342582859E-19</v>
      </c>
    </row>
    <row r="28" spans="1:28" x14ac:dyDescent="0.25">
      <c r="A28" s="1" t="s">
        <v>706</v>
      </c>
      <c r="B28" s="1">
        <v>1.889044498823192</v>
      </c>
      <c r="C28" s="2" t="s">
        <v>528</v>
      </c>
      <c r="D28" s="4"/>
      <c r="E28" s="1">
        <v>0.36199999999999999</v>
      </c>
      <c r="F28" s="1">
        <v>1.8980366404996678</v>
      </c>
      <c r="G28" s="1">
        <v>29.200346569884815</v>
      </c>
      <c r="H28" s="3">
        <v>2.7046933475853414E-9</v>
      </c>
      <c r="I28" s="5" t="s">
        <v>34</v>
      </c>
      <c r="J28" s="5" t="s">
        <v>35</v>
      </c>
      <c r="K28" s="7" t="s">
        <v>533</v>
      </c>
      <c r="L28" s="11"/>
      <c r="M28" s="3">
        <v>1.8463795006185513E-5</v>
      </c>
      <c r="P28" s="13"/>
      <c r="T28" s="13"/>
      <c r="X28" s="13"/>
    </row>
    <row r="29" spans="1:28" x14ac:dyDescent="0.25">
      <c r="A29" s="1" t="s">
        <v>632</v>
      </c>
      <c r="B29" s="1">
        <v>1.8923966995266603</v>
      </c>
      <c r="C29" s="2" t="s">
        <v>528</v>
      </c>
      <c r="D29" s="4"/>
      <c r="E29" s="1">
        <v>0.36199999999999999</v>
      </c>
      <c r="F29" s="1">
        <v>1.8980366404996678</v>
      </c>
      <c r="G29" s="1">
        <v>32.605562245348146</v>
      </c>
      <c r="H29" s="3">
        <v>3.0509203779251077E-10</v>
      </c>
      <c r="I29" s="5" t="s">
        <v>45</v>
      </c>
      <c r="J29" s="5" t="s">
        <v>46</v>
      </c>
      <c r="K29" s="10" t="s">
        <v>451</v>
      </c>
      <c r="L29" s="11"/>
      <c r="M29" s="3">
        <v>1.3902361137231725E-5</v>
      </c>
      <c r="N29" s="3">
        <f t="shared" ref="N29" si="60">AVERAGE(H29:H30)</f>
        <v>3.5296888226850297E-10</v>
      </c>
      <c r="O29" s="3">
        <f t="shared" ref="O29" si="61">_xlfn.STDEV.S(H29:H30)</f>
        <v>6.7708082781575531E-11</v>
      </c>
      <c r="P29" s="13">
        <f t="shared" ref="P29" si="62">(O29/N29)*100</f>
        <v>19.182450970301137</v>
      </c>
      <c r="Q29">
        <v>2087862000</v>
      </c>
      <c r="R29" s="3">
        <f>AVERAGE(N29,N31,N33)</f>
        <v>1.9184849960535673E-9</v>
      </c>
      <c r="S29">
        <f>_xlfn.STDEV.S(N29,N31,N33)</f>
        <v>2.0303574081254158E-9</v>
      </c>
      <c r="T29" s="13">
        <f t="shared" ref="T29" si="63">(S29/R29)*100</f>
        <v>105.83128939251422</v>
      </c>
      <c r="U29" s="3">
        <f t="shared" ref="U29" si="64">N29/AVERAGE(M29:M30)</f>
        <v>2.5671755129053019E-5</v>
      </c>
      <c r="V29" s="3">
        <f>AVERAGE(U29,U31,U33)</f>
        <v>1.5687609184519166E-4</v>
      </c>
      <c r="W29">
        <f>_xlfn.STDEV.S(U29,U31,U33)</f>
        <v>1.633604168799583E-4</v>
      </c>
      <c r="X29" s="13">
        <f t="shared" ref="X29" si="65">(W29/V29)*100</f>
        <v>104.13340551673451</v>
      </c>
      <c r="Y29" s="3">
        <f t="shared" ref="Y29" si="66">N29/Q29</f>
        <v>1.6905757289921603E-19</v>
      </c>
      <c r="Z29" s="3">
        <f>AVERAGE(Y29,Y31,Y33)</f>
        <v>6.6532637622204065E-19</v>
      </c>
      <c r="AA29">
        <f>_xlfn.STDEV.S(Y29,Y31,Y33)</f>
        <v>6.7450518359568984E-19</v>
      </c>
      <c r="AB29" s="13">
        <f t="shared" ref="AB29" si="67">(AA29/Z29)*100</f>
        <v>101.37959469242294</v>
      </c>
    </row>
    <row r="30" spans="1:28" x14ac:dyDescent="0.25">
      <c r="A30" s="1" t="s">
        <v>707</v>
      </c>
      <c r="B30" s="1">
        <v>1.8708242609953374</v>
      </c>
      <c r="C30" s="2" t="s">
        <v>528</v>
      </c>
      <c r="D30" s="4"/>
      <c r="E30" s="1">
        <v>0.36199999999999999</v>
      </c>
      <c r="F30" s="1">
        <v>1.8980366404996678</v>
      </c>
      <c r="G30" s="1">
        <v>32.17960310617655</v>
      </c>
      <c r="H30" s="3">
        <v>4.0084572674449511E-10</v>
      </c>
      <c r="I30" s="5" t="s">
        <v>45</v>
      </c>
      <c r="J30" s="5" t="s">
        <v>46</v>
      </c>
      <c r="K30" s="10" t="s">
        <v>451</v>
      </c>
      <c r="L30" s="11"/>
      <c r="M30" s="3">
        <v>1.3596255961140646E-5</v>
      </c>
      <c r="P30" s="13"/>
      <c r="T30" s="13"/>
      <c r="X30" s="13"/>
    </row>
    <row r="31" spans="1:28" x14ac:dyDescent="0.25">
      <c r="A31" s="1" t="s">
        <v>633</v>
      </c>
      <c r="B31" s="1">
        <v>1.9145485733614103</v>
      </c>
      <c r="C31" s="2" t="s">
        <v>528</v>
      </c>
      <c r="D31" s="4"/>
      <c r="E31" s="1">
        <v>0.36199999999999999</v>
      </c>
      <c r="F31" s="1">
        <v>1.8980366404996678</v>
      </c>
      <c r="G31" s="1">
        <v>28.561623152793508</v>
      </c>
      <c r="H31" s="3">
        <v>4.07265566430386E-9</v>
      </c>
      <c r="I31" s="5" t="s">
        <v>34</v>
      </c>
      <c r="J31" s="5" t="s">
        <v>35</v>
      </c>
      <c r="K31" s="10" t="s">
        <v>452</v>
      </c>
      <c r="L31" s="11"/>
      <c r="M31" s="3">
        <v>1.2110664319782453E-5</v>
      </c>
      <c r="N31" s="3">
        <f t="shared" ref="N31" si="68">AVERAGE(H31:H32)</f>
        <v>4.2126068998867489E-9</v>
      </c>
      <c r="O31" s="3">
        <f t="shared" ref="O31" si="69">_xlfn.STDEV.S(H31:H32)</f>
        <v>1.9792093543219296E-10</v>
      </c>
      <c r="P31" s="13">
        <f t="shared" ref="P31" si="70">(O31/N31)*100</f>
        <v>4.6983006042532436</v>
      </c>
      <c r="Q31">
        <v>2939072000</v>
      </c>
      <c r="T31" s="13"/>
      <c r="U31" s="3">
        <f t="shared" ref="U31" si="71">N31/AVERAGE(M31:M32)</f>
        <v>3.3984815550589957E-4</v>
      </c>
      <c r="X31" s="13"/>
      <c r="Y31" s="3">
        <f t="shared" ref="Y31" si="72">N31/Q31</f>
        <v>1.4333119092988362E-18</v>
      </c>
    </row>
    <row r="32" spans="1:28" x14ac:dyDescent="0.25">
      <c r="A32" s="1" t="s">
        <v>708</v>
      </c>
      <c r="B32" s="1">
        <v>1.8908075910993085</v>
      </c>
      <c r="C32" s="2" t="s">
        <v>528</v>
      </c>
      <c r="D32" s="4"/>
      <c r="E32" s="1">
        <v>0.36199999999999999</v>
      </c>
      <c r="F32" s="1">
        <v>1.8980366404996678</v>
      </c>
      <c r="G32" s="1">
        <v>28.457899072973241</v>
      </c>
      <c r="H32" s="3">
        <v>4.3525581354696369E-9</v>
      </c>
      <c r="I32" s="5" t="s">
        <v>34</v>
      </c>
      <c r="J32" s="5" t="s">
        <v>35</v>
      </c>
      <c r="K32" s="10" t="s">
        <v>452</v>
      </c>
      <c r="L32" s="11"/>
      <c r="M32" s="3">
        <v>1.2680448014582534E-5</v>
      </c>
      <c r="P32" s="13"/>
      <c r="T32" s="13"/>
      <c r="X32" s="13"/>
    </row>
    <row r="33" spans="1:28" x14ac:dyDescent="0.25">
      <c r="A33" s="1" t="s">
        <v>634</v>
      </c>
      <c r="B33" s="1">
        <v>1.8888595649234741</v>
      </c>
      <c r="C33" s="2" t="s">
        <v>528</v>
      </c>
      <c r="D33" s="4"/>
      <c r="E33" s="1">
        <v>0.36199999999999999</v>
      </c>
      <c r="F33" s="1">
        <v>1.8980366404996678</v>
      </c>
      <c r="G33" s="1">
        <v>30.535806990755749</v>
      </c>
      <c r="H33" s="3">
        <v>1.1493525542535329E-9</v>
      </c>
      <c r="I33" s="5" t="s">
        <v>34</v>
      </c>
      <c r="J33" s="5" t="s">
        <v>35</v>
      </c>
      <c r="K33" s="10" t="s">
        <v>453</v>
      </c>
      <c r="L33" s="11"/>
      <c r="M33" s="3">
        <v>1.1404570338182013E-5</v>
      </c>
      <c r="N33" s="3">
        <f t="shared" ref="N33" si="73">AVERAGE(H33:H34)</f>
        <v>1.1898792060054497E-9</v>
      </c>
      <c r="O33" s="3">
        <f t="shared" ref="O33" si="74">_xlfn.STDEV.S(H33:H34)</f>
        <v>5.7313340545132047E-11</v>
      </c>
      <c r="P33" s="13">
        <f t="shared" ref="P33" si="75">(O33/N33)*100</f>
        <v>4.816736039748017</v>
      </c>
      <c r="Q33">
        <v>3022993000</v>
      </c>
      <c r="T33" s="13"/>
      <c r="U33" s="3">
        <f t="shared" ref="U33" si="76">N33/AVERAGE(M33:M34)</f>
        <v>1.0510836490062232E-4</v>
      </c>
      <c r="X33" s="13"/>
      <c r="Y33" s="3">
        <f t="shared" ref="Y33" si="77">N33/Q33</f>
        <v>3.9360964646806981E-19</v>
      </c>
    </row>
    <row r="34" spans="1:28" x14ac:dyDescent="0.25">
      <c r="A34" s="1" t="s">
        <v>709</v>
      </c>
      <c r="B34" s="1">
        <v>1.8949990749122319</v>
      </c>
      <c r="C34" s="2" t="s">
        <v>528</v>
      </c>
      <c r="D34" s="4"/>
      <c r="E34" s="1">
        <v>0.36199999999999999</v>
      </c>
      <c r="F34" s="1">
        <v>1.8980366404996678</v>
      </c>
      <c r="G34" s="1">
        <v>30.429466220224107</v>
      </c>
      <c r="H34" s="3">
        <v>1.2304058577573664E-9</v>
      </c>
      <c r="I34" s="5" t="s">
        <v>34</v>
      </c>
      <c r="J34" s="5" t="s">
        <v>35</v>
      </c>
      <c r="K34" s="10" t="s">
        <v>453</v>
      </c>
      <c r="L34" s="11"/>
      <c r="M34" s="3">
        <v>1.1236428922542E-5</v>
      </c>
      <c r="P34" s="13"/>
      <c r="T34" s="13"/>
      <c r="X34" s="13"/>
    </row>
    <row r="35" spans="1:28" x14ac:dyDescent="0.25">
      <c r="A35" s="1" t="s">
        <v>635</v>
      </c>
      <c r="B35" s="1">
        <v>1.9201897451622529</v>
      </c>
      <c r="C35" s="2" t="s">
        <v>528</v>
      </c>
      <c r="D35" s="4"/>
      <c r="E35" s="1">
        <v>0.36199999999999999</v>
      </c>
      <c r="F35" s="1">
        <v>1.8980366404996678</v>
      </c>
      <c r="G35" s="1">
        <v>31.789233737929859</v>
      </c>
      <c r="H35" s="3">
        <v>5.1477665777617917E-10</v>
      </c>
      <c r="I35" s="5" t="s">
        <v>34</v>
      </c>
      <c r="J35" s="5" t="s">
        <v>35</v>
      </c>
      <c r="K35" s="10" t="s">
        <v>454</v>
      </c>
      <c r="L35" s="11"/>
      <c r="M35" s="3">
        <v>1.4136504826225002E-5</v>
      </c>
      <c r="N35" s="3">
        <f>AVERAGE(H35:H36)</f>
        <v>5.9603195748437615E-10</v>
      </c>
      <c r="O35" s="3">
        <f t="shared" ref="O35" si="78">_xlfn.STDEV.S(H35:H36)</f>
        <v>1.1491234686202269E-10</v>
      </c>
      <c r="P35" s="13">
        <f t="shared" ref="P35" si="79">(O35/N35)*100</f>
        <v>19.279561342150835</v>
      </c>
      <c r="Q35">
        <v>1239914000</v>
      </c>
      <c r="R35" s="3">
        <f>AVERAGE(N35,N37,N39)</f>
        <v>7.7826426070921433E-10</v>
      </c>
      <c r="S35">
        <f>_xlfn.STDEV.S(N35,N37,N39)</f>
        <v>2.6053190242023769E-10</v>
      </c>
      <c r="T35" s="13">
        <f t="shared" ref="T35" si="80">(S35/R35)*100</f>
        <v>33.47602036650391</v>
      </c>
      <c r="U35" s="3">
        <f t="shared" ref="U35" si="81">N35/AVERAGE(M35:M36)</f>
        <v>4.2285004021860453E-5</v>
      </c>
      <c r="V35" s="3">
        <f>AVERAGE(U35,U37,U39)</f>
        <v>5.1738583495490076E-5</v>
      </c>
      <c r="W35">
        <f>_xlfn.STDEV.S(U35,U37,U39)</f>
        <v>1.2367737012455368E-5</v>
      </c>
      <c r="X35" s="13">
        <f t="shared" ref="X35" si="82">(W35/V35)*100</f>
        <v>23.904282214323537</v>
      </c>
      <c r="Y35" s="3">
        <f t="shared" ref="Y35" si="83">N35/Q35</f>
        <v>4.8070427262243681E-19</v>
      </c>
      <c r="Z35" s="3">
        <f>AVERAGE(Y35,Y37,Y39)</f>
        <v>3.6534467923722199E-19</v>
      </c>
      <c r="AA35">
        <f>_xlfn.STDEV.S(Y35,Y37,Y39)</f>
        <v>1.0501887838905254E-19</v>
      </c>
      <c r="AB35" s="13">
        <f t="shared" ref="AB35" si="84">(AA35/Z35)*100</f>
        <v>28.745150636465883</v>
      </c>
    </row>
    <row r="36" spans="1:28" x14ac:dyDescent="0.25">
      <c r="A36" s="1" t="s">
        <v>710</v>
      </c>
      <c r="B36" s="1">
        <v>1.8958286207616171</v>
      </c>
      <c r="C36" s="2" t="s">
        <v>528</v>
      </c>
      <c r="D36" s="4"/>
      <c r="E36" s="1">
        <v>0.36199999999999999</v>
      </c>
      <c r="F36" s="1">
        <v>1.8980366404996678</v>
      </c>
      <c r="G36" s="1">
        <v>31.361091112097473</v>
      </c>
      <c r="H36" s="3">
        <v>6.7728725719257303E-10</v>
      </c>
      <c r="I36" s="5" t="s">
        <v>34</v>
      </c>
      <c r="J36" s="5" t="s">
        <v>35</v>
      </c>
      <c r="K36" s="10" t="s">
        <v>454</v>
      </c>
      <c r="L36" s="11"/>
      <c r="M36" s="3">
        <v>1.4054669386564014E-5</v>
      </c>
      <c r="P36" s="13"/>
      <c r="T36" s="13"/>
      <c r="X36" s="13"/>
    </row>
    <row r="37" spans="1:28" x14ac:dyDescent="0.25">
      <c r="A37" s="1" t="s">
        <v>636</v>
      </c>
      <c r="B37" s="1">
        <v>1.9123029009652834</v>
      </c>
      <c r="C37" s="2" t="s">
        <v>528</v>
      </c>
      <c r="D37" s="4"/>
      <c r="E37" s="1">
        <v>0.36199999999999999</v>
      </c>
      <c r="F37" s="1">
        <v>1.8980366404996678</v>
      </c>
      <c r="G37" s="1">
        <v>31.36064973746937</v>
      </c>
      <c r="H37" s="3">
        <v>6.7747884935974087E-10</v>
      </c>
      <c r="I37" s="5" t="s">
        <v>34</v>
      </c>
      <c r="J37" s="5" t="s">
        <v>35</v>
      </c>
      <c r="K37" s="10" t="s">
        <v>455</v>
      </c>
      <c r="L37" s="11"/>
      <c r="M37" s="3">
        <v>1.3999761842991707E-5</v>
      </c>
      <c r="N37" s="3">
        <f>AVERAGE(H37:H38)</f>
        <v>6.6208735183784345E-10</v>
      </c>
      <c r="O37" s="3">
        <f t="shared" ref="O37" si="85">_xlfn.STDEV.S(H37:H38)</f>
        <v>2.1766864540699146E-11</v>
      </c>
      <c r="P37" s="13">
        <f t="shared" ref="P37" si="86">(O37/N37)*100</f>
        <v>3.287612198039727</v>
      </c>
      <c r="Q37">
        <v>1947092000</v>
      </c>
      <c r="T37" s="13"/>
      <c r="U37" s="3">
        <f t="shared" ref="U37" si="87">N37/AVERAGE(M37:M38)</f>
        <v>4.7195351918355017E-5</v>
      </c>
      <c r="X37" s="13"/>
      <c r="Y37" s="3">
        <f t="shared" ref="Y37" si="88">N37/Q37</f>
        <v>3.4003906946248223E-19</v>
      </c>
    </row>
    <row r="38" spans="1:28" x14ac:dyDescent="0.25">
      <c r="A38" s="1" t="s">
        <v>711</v>
      </c>
      <c r="B38" s="1">
        <v>1.8956938687752292</v>
      </c>
      <c r="C38" s="2" t="s">
        <v>528</v>
      </c>
      <c r="D38" s="4"/>
      <c r="E38" s="1">
        <v>0.36199999999999999</v>
      </c>
      <c r="F38" s="1">
        <v>1.8980366404996678</v>
      </c>
      <c r="G38" s="1">
        <v>31.433216504034885</v>
      </c>
      <c r="H38" s="3">
        <v>6.4669585431594613E-10</v>
      </c>
      <c r="I38" s="5" t="s">
        <v>34</v>
      </c>
      <c r="J38" s="5" t="s">
        <v>35</v>
      </c>
      <c r="K38" s="10" t="s">
        <v>455</v>
      </c>
      <c r="L38" s="10"/>
      <c r="M38" s="3">
        <v>1.4057549944118718E-5</v>
      </c>
      <c r="P38" s="13"/>
      <c r="T38" s="13"/>
      <c r="X38" s="13"/>
    </row>
    <row r="39" spans="1:28" x14ac:dyDescent="0.25">
      <c r="A39" s="1" t="s">
        <v>637</v>
      </c>
      <c r="B39" s="1">
        <v>1.8893137335290968</v>
      </c>
      <c r="C39" s="2" t="s">
        <v>528</v>
      </c>
      <c r="D39" s="4"/>
      <c r="E39" s="1">
        <v>0.36199999999999999</v>
      </c>
      <c r="F39" s="1">
        <v>1.8980366404996678</v>
      </c>
      <c r="G39" s="1">
        <v>30.727084405892636</v>
      </c>
      <c r="H39" s="3">
        <v>1.0167633476170264E-9</v>
      </c>
      <c r="I39" s="5" t="s">
        <v>34</v>
      </c>
      <c r="J39" s="5" t="s">
        <v>35</v>
      </c>
      <c r="K39" s="10" t="s">
        <v>456</v>
      </c>
      <c r="L39" s="11"/>
      <c r="M39" s="3">
        <v>1.6221030543064371E-5</v>
      </c>
      <c r="N39" s="3">
        <f t="shared" ref="N39" si="89">AVERAGE(H39:H40)</f>
        <v>1.0766734728054235E-9</v>
      </c>
      <c r="O39" s="3">
        <f t="shared" ref="O39" si="90">_xlfn.STDEV.S(H39:H40)</f>
        <v>8.4725711564901157E-11</v>
      </c>
      <c r="P39" s="13">
        <f t="shared" ref="P39" si="91">(O39/N39)*100</f>
        <v>7.8692113909091175</v>
      </c>
      <c r="Q39">
        <v>3911042000</v>
      </c>
      <c r="T39" s="13"/>
      <c r="U39" s="3">
        <f t="shared" ref="U39" si="92">N39/AVERAGE(M39:M40)</f>
        <v>6.5735394546254764E-5</v>
      </c>
      <c r="X39" s="13"/>
      <c r="Y39" s="3">
        <f t="shared" ref="Y39" si="93">N39/Q39</f>
        <v>2.7529069562674693E-19</v>
      </c>
    </row>
    <row r="40" spans="1:28" x14ac:dyDescent="0.25">
      <c r="A40" s="1" t="s">
        <v>712</v>
      </c>
      <c r="B40" s="1">
        <v>1.884274566864691</v>
      </c>
      <c r="C40" s="2" t="s">
        <v>528</v>
      </c>
      <c r="D40" s="4"/>
      <c r="E40" s="1">
        <v>0.36199999999999999</v>
      </c>
      <c r="F40" s="1">
        <v>1.8980366404996678</v>
      </c>
      <c r="G40" s="1">
        <v>30.553240698248381</v>
      </c>
      <c r="H40" s="3">
        <v>1.1365835979938206E-9</v>
      </c>
      <c r="I40" s="5" t="s">
        <v>34</v>
      </c>
      <c r="J40" s="5" t="s">
        <v>35</v>
      </c>
      <c r="K40" s="10" t="s">
        <v>456</v>
      </c>
      <c r="L40" s="11"/>
      <c r="M40" s="3">
        <v>1.6536770037194455E-5</v>
      </c>
      <c r="P40" s="13"/>
      <c r="T40" s="13"/>
      <c r="X40" s="13"/>
    </row>
    <row r="41" spans="1:28" ht="15.75" x14ac:dyDescent="0.25">
      <c r="A41" s="1" t="s">
        <v>638</v>
      </c>
      <c r="B41" s="1">
        <v>1.8927532307747594</v>
      </c>
      <c r="C41" s="2" t="s">
        <v>528</v>
      </c>
      <c r="D41" s="4"/>
      <c r="E41" s="1">
        <v>0.36199999999999999</v>
      </c>
      <c r="F41" s="1">
        <v>1.8980366404996678</v>
      </c>
      <c r="G41" s="1">
        <v>32.328513626891812</v>
      </c>
      <c r="H41" s="3">
        <v>3.6436342553622394E-10</v>
      </c>
      <c r="I41" s="5" t="s">
        <v>45</v>
      </c>
      <c r="J41" s="5" t="s">
        <v>46</v>
      </c>
      <c r="K41" s="12" t="s">
        <v>457</v>
      </c>
      <c r="L41" s="11"/>
      <c r="M41" s="3">
        <v>1.1144621516548968E-5</v>
      </c>
      <c r="N41" s="3">
        <f t="shared" ref="N41" si="94">AVERAGE(H41:H42)</f>
        <v>3.4295339109937602E-10</v>
      </c>
      <c r="O41" s="3">
        <f t="shared" ref="O41" si="95">_xlfn.STDEV.S(H41:H42)</f>
        <v>3.0278361071465343E-11</v>
      </c>
      <c r="P41" s="13">
        <f t="shared" ref="P41" si="96">(O41/N41)*100</f>
        <v>8.8287102146459677</v>
      </c>
      <c r="Q41" s="9">
        <v>2707470000</v>
      </c>
      <c r="R41" s="3">
        <f>AVERAGE(N41,N43,N45)</f>
        <v>5.469640826530772E-10</v>
      </c>
      <c r="S41">
        <f>_xlfn.STDEV.S(N41,N43,N45)</f>
        <v>2.3555710451397394E-10</v>
      </c>
      <c r="T41" s="13">
        <f t="shared" ref="T41" si="97">(S41/R41)*100</f>
        <v>43.066283872131457</v>
      </c>
      <c r="U41" s="3">
        <f t="shared" ref="U41" si="98">N41/AVERAGE(M41:M42)</f>
        <v>3.1086872284883552E-5</v>
      </c>
      <c r="V41" s="3">
        <f>AVERAGE(U41,U43,U45)</f>
        <v>7.4704199952120882E-5</v>
      </c>
      <c r="W41">
        <f>_xlfn.STDEV.S(U41,U43,U45)</f>
        <v>4.753587007402962E-5</v>
      </c>
      <c r="X41" s="13">
        <f t="shared" ref="X41" si="99">(W41/V41)*100</f>
        <v>63.632125241279766</v>
      </c>
      <c r="Y41" s="3">
        <f t="shared" ref="Y41" si="100">N41/Q41</f>
        <v>1.2666932268847893E-19</v>
      </c>
      <c r="Z41" s="3">
        <f>AVERAGE(Y41,Y43,Y45)</f>
        <v>9.5873280830000072E-20</v>
      </c>
      <c r="AA41">
        <f>_xlfn.STDEV.S(Y41,Y43,Y45)</f>
        <v>3.8337340809446449E-20</v>
      </c>
      <c r="AB41" s="13">
        <f t="shared" ref="AB41" si="101">(AA41/Z41)*100</f>
        <v>39.987513181514245</v>
      </c>
    </row>
    <row r="42" spans="1:28" x14ac:dyDescent="0.25">
      <c r="A42" s="1" t="s">
        <v>713</v>
      </c>
      <c r="B42" s="1">
        <v>1.9047607270389635</v>
      </c>
      <c r="C42" s="2" t="s">
        <v>528</v>
      </c>
      <c r="D42" s="4"/>
      <c r="E42" s="1">
        <v>0.36199999999999999</v>
      </c>
      <c r="F42" s="1">
        <v>1.8980366404996678</v>
      </c>
      <c r="G42" s="1">
        <v>32.523606474182714</v>
      </c>
      <c r="H42" s="3">
        <v>3.215433566625281E-10</v>
      </c>
      <c r="I42" s="5" t="s">
        <v>45</v>
      </c>
      <c r="J42" s="5" t="s">
        <v>46</v>
      </c>
      <c r="K42" s="12" t="s">
        <v>457</v>
      </c>
      <c r="L42" s="11"/>
      <c r="M42" s="3">
        <v>1.0919572523720703E-5</v>
      </c>
      <c r="P42" s="13"/>
      <c r="T42" s="13"/>
      <c r="X42" s="13"/>
    </row>
    <row r="43" spans="1:28" x14ac:dyDescent="0.25">
      <c r="A43" s="1" t="s">
        <v>639</v>
      </c>
      <c r="B43" s="1">
        <v>1.9169042525101783</v>
      </c>
      <c r="C43" s="2" t="s">
        <v>528</v>
      </c>
      <c r="D43" s="4"/>
      <c r="E43" s="1">
        <v>0.36199999999999999</v>
      </c>
      <c r="F43" s="1">
        <v>1.8980366404996678</v>
      </c>
      <c r="G43" s="1">
        <v>31.708701184795324</v>
      </c>
      <c r="H43" s="3">
        <v>5.4204011058172014E-10</v>
      </c>
      <c r="I43" s="5" t="s">
        <v>34</v>
      </c>
      <c r="J43" s="5" t="s">
        <v>35</v>
      </c>
      <c r="K43" s="12" t="s">
        <v>458</v>
      </c>
      <c r="L43" s="11"/>
      <c r="M43" s="3">
        <v>3.9357297245695671E-6</v>
      </c>
      <c r="N43" s="3">
        <f t="shared" ref="N43" si="102">AVERAGE(H43:H44)</f>
        <v>4.9317508390535061E-10</v>
      </c>
      <c r="O43" s="3">
        <f t="shared" ref="O43" si="103">_xlfn.STDEV.S(H43:H44)</f>
        <v>6.9105583451444867E-11</v>
      </c>
      <c r="P43" s="13">
        <f t="shared" ref="P43" si="104">(O43/N43)*100</f>
        <v>14.012383371887358</v>
      </c>
      <c r="Q43">
        <v>9316580000</v>
      </c>
      <c r="T43" s="13"/>
      <c r="U43" s="3">
        <f t="shared" ref="U43" si="105">N43/AVERAGE(M43:M44)</f>
        <v>1.2537123326621547E-4</v>
      </c>
      <c r="X43" s="13"/>
      <c r="Y43" s="3">
        <f t="shared" ref="Y43" si="106">N43/Q43</f>
        <v>5.2935206256518018E-20</v>
      </c>
    </row>
    <row r="44" spans="1:28" x14ac:dyDescent="0.25">
      <c r="A44" s="1" t="s">
        <v>714</v>
      </c>
      <c r="B44" s="1">
        <v>1.8902513341846918</v>
      </c>
      <c r="C44" s="2" t="s">
        <v>528</v>
      </c>
      <c r="D44" s="4"/>
      <c r="E44" s="1">
        <v>0.36199999999999999</v>
      </c>
      <c r="F44" s="1">
        <v>1.8980366404996678</v>
      </c>
      <c r="G44" s="1">
        <v>32.018955790096705</v>
      </c>
      <c r="H44" s="3">
        <v>4.4431005722898108E-10</v>
      </c>
      <c r="I44" s="5" t="s">
        <v>34</v>
      </c>
      <c r="J44" s="5" t="s">
        <v>35</v>
      </c>
      <c r="K44" s="12" t="s">
        <v>458</v>
      </c>
      <c r="L44" s="11"/>
      <c r="M44" s="3">
        <v>3.9317063858838405E-6</v>
      </c>
      <c r="P44" s="13"/>
      <c r="T44" s="13"/>
      <c r="X44" s="13"/>
    </row>
    <row r="45" spans="1:28" ht="15.75" x14ac:dyDescent="0.25">
      <c r="A45" s="1" t="s">
        <v>640</v>
      </c>
      <c r="B45" s="1">
        <v>1.8943484054821089</v>
      </c>
      <c r="C45" s="2" t="s">
        <v>528</v>
      </c>
      <c r="D45" s="4"/>
      <c r="E45" s="1">
        <v>0.36199999999999999</v>
      </c>
      <c r="F45" s="1">
        <v>1.8980366404996678</v>
      </c>
      <c r="G45" s="1">
        <v>31.170972917984038</v>
      </c>
      <c r="H45" s="3">
        <v>7.6503916912132254E-10</v>
      </c>
      <c r="I45" s="5" t="s">
        <v>34</v>
      </c>
      <c r="J45" s="5" t="s">
        <v>35</v>
      </c>
      <c r="K45" s="12" t="s">
        <v>459</v>
      </c>
      <c r="L45" s="11"/>
      <c r="M45" s="3">
        <v>1.1934961526476242E-5</v>
      </c>
      <c r="N45" s="3">
        <f t="shared" ref="N45" si="107">AVERAGE(H45:H46)</f>
        <v>8.0476377295450517E-10</v>
      </c>
      <c r="O45" s="3">
        <f t="shared" ref="O45" si="108">_xlfn.STDEV.S(H45:H46)</f>
        <v>5.6179073500785116E-11</v>
      </c>
      <c r="P45" s="13">
        <f t="shared" ref="P45" si="109">(O45/N45)*100</f>
        <v>6.9808154130169857</v>
      </c>
      <c r="Q45" s="9">
        <v>7450460000</v>
      </c>
      <c r="T45" s="13"/>
      <c r="U45" s="3">
        <f t="shared" ref="U45" si="110">N45/AVERAGE(M45:M46)</f>
        <v>6.7654494305263618E-5</v>
      </c>
      <c r="X45" s="13"/>
      <c r="Y45" s="3">
        <f t="shared" ref="Y45" si="111">N45/Q45</f>
        <v>1.0801531354500328E-19</v>
      </c>
    </row>
    <row r="46" spans="1:28" x14ac:dyDescent="0.25">
      <c r="A46" s="1" t="s">
        <v>715</v>
      </c>
      <c r="B46" s="1">
        <v>1.8945244706187516</v>
      </c>
      <c r="C46" s="2" t="s">
        <v>528</v>
      </c>
      <c r="D46" s="4"/>
      <c r="E46" s="1">
        <v>0.36199999999999999</v>
      </c>
      <c r="F46" s="1">
        <v>1.8980366404996678</v>
      </c>
      <c r="G46" s="1">
        <v>31.016789312592095</v>
      </c>
      <c r="H46" s="3">
        <v>8.4448837678768779E-10</v>
      </c>
      <c r="I46" s="5" t="s">
        <v>34</v>
      </c>
      <c r="J46" s="5" t="s">
        <v>35</v>
      </c>
      <c r="K46" s="12" t="s">
        <v>459</v>
      </c>
      <c r="L46" s="11"/>
      <c r="M46" s="3">
        <v>1.1855439428213719E-5</v>
      </c>
      <c r="P46" s="13"/>
      <c r="T46" s="13"/>
      <c r="X46" s="13"/>
    </row>
    <row r="47" spans="1:28" ht="15.75" x14ac:dyDescent="0.25">
      <c r="A47" s="1" t="s">
        <v>641</v>
      </c>
      <c r="B47" s="1">
        <v>1.9004832013236026</v>
      </c>
      <c r="C47" s="2" t="s">
        <v>528</v>
      </c>
      <c r="D47" s="4"/>
      <c r="E47" s="1">
        <v>0.36199999999999999</v>
      </c>
      <c r="F47" s="1">
        <v>1.8980366404996678</v>
      </c>
      <c r="G47" s="1">
        <v>33.38967208975938</v>
      </c>
      <c r="H47" s="3">
        <v>1.8459056681467613E-10</v>
      </c>
      <c r="I47" s="5" t="s">
        <v>45</v>
      </c>
      <c r="J47" s="5" t="s">
        <v>46</v>
      </c>
      <c r="K47" s="12" t="s">
        <v>460</v>
      </c>
      <c r="L47" s="10"/>
      <c r="M47" s="3">
        <v>9.1497272821692434E-6</v>
      </c>
      <c r="N47" s="3">
        <f>AVERAGE(H47:H48)</f>
        <v>1.4462518765850178E-10</v>
      </c>
      <c r="O47" s="3">
        <f>_xlfn.STDEV.S(H47:H48)</f>
        <v>5.6519581228044776E-11</v>
      </c>
      <c r="P47" s="13">
        <f t="shared" ref="P47" si="112">(O47/N47)*100</f>
        <v>39.080040028367961</v>
      </c>
      <c r="Q47" s="9">
        <v>8460266000</v>
      </c>
      <c r="R47" s="3">
        <f>AVERAGE(N47,N49,N51)</f>
        <v>2.6386862689337835E-9</v>
      </c>
      <c r="S47">
        <f>_xlfn.STDEV.S(N47,N49,N51)</f>
        <v>4.058817137935908E-9</v>
      </c>
      <c r="T47" s="13">
        <f t="shared" ref="T47" si="113">(S47/R47)*100</f>
        <v>153.81961795617173</v>
      </c>
      <c r="U47" s="3">
        <f t="shared" ref="U47" si="114">N47/AVERAGE(M47:M48)</f>
        <v>1.5919627774834694E-5</v>
      </c>
      <c r="V47" s="3">
        <f>AVERAGE(U47,U49,U51)</f>
        <v>2.9397085023849371E-4</v>
      </c>
      <c r="W47">
        <f>_xlfn.STDEV.S(U47,U49,U51)</f>
        <v>4.5501239299833822E-4</v>
      </c>
      <c r="X47" s="13">
        <f t="shared" ref="X47" si="115">(W47/V47)*100</f>
        <v>154.78146647165667</v>
      </c>
      <c r="Y47" s="3">
        <f t="shared" ref="Y47" si="116">N47/Q47</f>
        <v>1.7094638355165403E-20</v>
      </c>
      <c r="Z47" s="3">
        <f>AVERAGE(Y47,Y49,Y51)</f>
        <v>3.6965805044924372E-19</v>
      </c>
      <c r="AA47">
        <f>_xlfn.STDEV.S(Y47,Y49,Y51)</f>
        <v>5.6360626470282014E-19</v>
      </c>
      <c r="AB47" s="13">
        <f t="shared" ref="AB47" si="117">(AA47/Z47)*100</f>
        <v>152.4669255864635</v>
      </c>
    </row>
    <row r="48" spans="1:28" x14ac:dyDescent="0.25">
      <c r="A48" s="1" t="s">
        <v>716</v>
      </c>
      <c r="B48" s="1">
        <v>1.8968681326990231</v>
      </c>
      <c r="C48" s="2" t="s">
        <v>528</v>
      </c>
      <c r="D48" s="4"/>
      <c r="E48" s="1">
        <v>0.36199999999999999</v>
      </c>
      <c r="F48" s="1">
        <v>1.8980366404996678</v>
      </c>
      <c r="G48" s="1">
        <v>34.275139217201485</v>
      </c>
      <c r="H48" s="3">
        <v>1.0465980850232742E-10</v>
      </c>
      <c r="I48" s="5" t="s">
        <v>45</v>
      </c>
      <c r="J48" s="5" t="s">
        <v>46</v>
      </c>
      <c r="K48" s="12" t="s">
        <v>460</v>
      </c>
      <c r="L48" s="11"/>
      <c r="M48" s="3">
        <v>9.0196909610287897E-6</v>
      </c>
      <c r="P48" s="13"/>
      <c r="T48" s="13"/>
      <c r="X48" s="13"/>
    </row>
    <row r="49" spans="1:28" ht="15.75" x14ac:dyDescent="0.25">
      <c r="A49" s="1" t="s">
        <v>642</v>
      </c>
      <c r="B49" s="1">
        <v>1.9215859889335565</v>
      </c>
      <c r="C49" s="2" t="s">
        <v>528</v>
      </c>
      <c r="D49" s="4"/>
      <c r="E49" s="1">
        <v>0.36199999999999999</v>
      </c>
      <c r="F49" s="1">
        <v>1.8980366404996678</v>
      </c>
      <c r="G49" s="1">
        <v>31.717794077610041</v>
      </c>
      <c r="H49" s="3">
        <v>5.3889087698963248E-10</v>
      </c>
      <c r="I49" s="5" t="s">
        <v>34</v>
      </c>
      <c r="J49" s="5" t="s">
        <v>35</v>
      </c>
      <c r="K49" s="12" t="s">
        <v>461</v>
      </c>
      <c r="L49" s="11"/>
      <c r="M49" s="3">
        <v>9.6858186301691962E-6</v>
      </c>
      <c r="N49" s="3">
        <f t="shared" ref="N49" si="118">AVERAGE(H49:H50)</f>
        <v>4.4933192842769391E-10</v>
      </c>
      <c r="O49" s="3">
        <f t="shared" ref="O49" si="119">_xlfn.STDEV.S(H49:H50)</f>
        <v>1.2665547968816788E-10</v>
      </c>
      <c r="P49" s="13">
        <f t="shared" ref="P49" si="120">(O49/N49)*100</f>
        <v>28.187509427910413</v>
      </c>
      <c r="Q49" s="9">
        <v>6223156000</v>
      </c>
      <c r="T49" s="13"/>
      <c r="U49" s="3">
        <f t="shared" ref="U49" si="121">N49/AVERAGE(M49:M50)</f>
        <v>4.6924038151947916E-5</v>
      </c>
      <c r="X49" s="13"/>
      <c r="Y49" s="3">
        <f t="shared" ref="Y49" si="122">N49/Q49</f>
        <v>7.2203224284863485E-20</v>
      </c>
    </row>
    <row r="50" spans="1:28" x14ac:dyDescent="0.25">
      <c r="A50" s="1" t="s">
        <v>717</v>
      </c>
      <c r="B50" s="1">
        <v>1.9041674379383504</v>
      </c>
      <c r="C50" s="2" t="s">
        <v>528</v>
      </c>
      <c r="D50" s="4"/>
      <c r="E50" s="1">
        <v>0.36199999999999999</v>
      </c>
      <c r="F50" s="1">
        <v>1.8980366404996678</v>
      </c>
      <c r="G50" s="1">
        <v>32.348298543414458</v>
      </c>
      <c r="H50" s="3">
        <v>3.5977297986575539E-10</v>
      </c>
      <c r="I50" s="5" t="s">
        <v>45</v>
      </c>
      <c r="J50" s="5" t="s">
        <v>46</v>
      </c>
      <c r="K50" s="12" t="s">
        <v>461</v>
      </c>
      <c r="L50" s="11"/>
      <c r="M50" s="3">
        <v>9.4656417353126339E-6</v>
      </c>
      <c r="P50" s="13"/>
      <c r="T50" s="13"/>
      <c r="X50" s="13"/>
    </row>
    <row r="51" spans="1:28" ht="15.75" x14ac:dyDescent="0.25">
      <c r="A51" s="1" t="s">
        <v>643</v>
      </c>
      <c r="B51" s="1">
        <v>1.8661921983981782</v>
      </c>
      <c r="C51" s="2" t="s">
        <v>528</v>
      </c>
      <c r="D51" s="4"/>
      <c r="E51" s="1">
        <v>0.36199999999999999</v>
      </c>
      <c r="F51" s="1">
        <v>1.8980366404996678</v>
      </c>
      <c r="G51" s="1">
        <v>27.805021162439346</v>
      </c>
      <c r="H51" s="3">
        <v>6.6136849203166669E-9</v>
      </c>
      <c r="I51" s="5" t="s">
        <v>34</v>
      </c>
      <c r="J51" s="5" t="s">
        <v>35</v>
      </c>
      <c r="K51" s="12" t="s">
        <v>462</v>
      </c>
      <c r="L51" s="11"/>
      <c r="M51" s="3">
        <v>8.6493150594088577E-6</v>
      </c>
      <c r="N51" s="3">
        <f t="shared" ref="N51" si="123">AVERAGE(H51:H52)</f>
        <v>7.3221016907151552E-9</v>
      </c>
      <c r="O51" s="3">
        <f t="shared" ref="O51" si="124">_xlfn.STDEV.S(H51:H52)</f>
        <v>1.001852604510089E-9</v>
      </c>
      <c r="P51" s="13">
        <f t="shared" ref="P51" si="125">(O51/N51)*100</f>
        <v>13.682582499236462</v>
      </c>
      <c r="Q51" s="9">
        <v>7180810000</v>
      </c>
      <c r="T51" s="13"/>
      <c r="U51" s="3">
        <f t="shared" ref="U51" si="126">N51/AVERAGE(M51:M52)</f>
        <v>8.1906888478869852E-4</v>
      </c>
      <c r="X51" s="13"/>
      <c r="Y51" s="3">
        <f t="shared" ref="Y51" si="127">N51/Q51</f>
        <v>1.0196762887077022E-18</v>
      </c>
    </row>
    <row r="52" spans="1:28" x14ac:dyDescent="0.25">
      <c r="A52" s="1" t="s">
        <v>718</v>
      </c>
      <c r="B52" s="1">
        <v>1.8956561945032386</v>
      </c>
      <c r="C52" s="2" t="s">
        <v>528</v>
      </c>
      <c r="D52" s="4"/>
      <c r="E52" s="1">
        <v>0.36199999999999999</v>
      </c>
      <c r="F52" s="1">
        <v>1.8980366404996678</v>
      </c>
      <c r="G52" s="1">
        <v>27.502115331144399</v>
      </c>
      <c r="H52" s="3">
        <v>8.0305184611136435E-9</v>
      </c>
      <c r="I52" s="5" t="s">
        <v>34</v>
      </c>
      <c r="J52" s="5" t="s">
        <v>35</v>
      </c>
      <c r="K52" s="12" t="s">
        <v>462</v>
      </c>
      <c r="L52" s="11"/>
      <c r="M52" s="3">
        <v>9.2297713683562379E-6</v>
      </c>
      <c r="P52" s="13"/>
      <c r="T52" s="13"/>
      <c r="X52" s="13"/>
    </row>
    <row r="53" spans="1:28" ht="15.75" x14ac:dyDescent="0.25">
      <c r="A53" s="1" t="s">
        <v>644</v>
      </c>
      <c r="B53" s="1">
        <v>1.8642101254910095</v>
      </c>
      <c r="C53" s="2" t="s">
        <v>528</v>
      </c>
      <c r="D53" s="4"/>
      <c r="E53" s="1">
        <v>0.36199999999999999</v>
      </c>
      <c r="F53" s="1">
        <v>1.8980366404996678</v>
      </c>
      <c r="G53" s="1">
        <v>32.472284113980741</v>
      </c>
      <c r="H53" s="3">
        <v>3.3229422193863221E-10</v>
      </c>
      <c r="I53" s="5" t="s">
        <v>45</v>
      </c>
      <c r="J53" s="5" t="s">
        <v>46</v>
      </c>
      <c r="K53" s="12" t="s">
        <v>463</v>
      </c>
      <c r="L53" s="11"/>
      <c r="M53" s="3">
        <v>6.795886477998748E-6</v>
      </c>
      <c r="N53" s="3">
        <f t="shared" ref="N53" si="128">AVERAGE(H53:H54)</f>
        <v>1.6614711096931611E-10</v>
      </c>
      <c r="O53" s="3">
        <f>_xlfn.STDEV.S(H53:H54)</f>
        <v>2.3496749768191448E-10</v>
      </c>
      <c r="P53" s="13">
        <f t="shared" ref="P53" si="129">(O53/N53)*100</f>
        <v>141.42135623730951</v>
      </c>
      <c r="Q53" s="9">
        <v>6699770000</v>
      </c>
      <c r="R53" s="3">
        <f>AVERAGE(N53,N57)</f>
        <v>3.5045728377870495E-10</v>
      </c>
      <c r="S53">
        <f>_xlfn.STDEV.S(N53,N57)</f>
        <v>2.6065394607036651E-10</v>
      </c>
      <c r="T53" s="13">
        <f t="shared" ref="T53" si="130">(S53/R53)*100</f>
        <v>74.375382717100422</v>
      </c>
      <c r="U53" s="3">
        <f t="shared" ref="U53" si="131">N53/AVERAGE(M53:M54)</f>
        <v>2.3970921473478155E-5</v>
      </c>
      <c r="V53" s="3">
        <f>AVERAGE(U53,U57,U55)</f>
        <v>2.7932373184137231E-5</v>
      </c>
      <c r="W53">
        <f>_xlfn.STDEV.S(U53,U57)</f>
        <v>2.2127111025801884E-5</v>
      </c>
      <c r="X53" s="13">
        <f t="shared" ref="X53" si="132">(W53/V53)*100</f>
        <v>79.216724192872562</v>
      </c>
      <c r="Y53" s="3">
        <f t="shared" ref="Y53" si="133">N53/Q53</f>
        <v>2.479892757054587E-20</v>
      </c>
      <c r="Z53" s="3">
        <f>AVERAGE(Y53,Y57,Y55)</f>
        <v>5.0389572917489575E-20</v>
      </c>
      <c r="AA53">
        <f>_xlfn.STDEV.S(Y53,Y57)</f>
        <v>2.2039360479568428E-20</v>
      </c>
      <c r="AB53" s="13">
        <f t="shared" ref="AB53" si="134">(AA53/Z53)*100</f>
        <v>43.737938631980043</v>
      </c>
    </row>
    <row r="54" spans="1:28" x14ac:dyDescent="0.25">
      <c r="A54" s="1" t="s">
        <v>719</v>
      </c>
      <c r="B54" s="1">
        <v>1.831918353166738</v>
      </c>
      <c r="C54" s="2" t="s">
        <v>528</v>
      </c>
      <c r="D54" s="4"/>
      <c r="E54" s="1">
        <v>0.36199999999999999</v>
      </c>
      <c r="F54" s="1">
        <v>1.8980366404996678</v>
      </c>
      <c r="G54" s="1">
        <v>32.19993935614162</v>
      </c>
      <c r="H54" s="3">
        <v>0</v>
      </c>
      <c r="I54" s="5" t="s">
        <v>90</v>
      </c>
      <c r="J54" s="5" t="s">
        <v>91</v>
      </c>
      <c r="K54" s="12" t="s">
        <v>463</v>
      </c>
      <c r="L54" s="11"/>
      <c r="M54" s="3">
        <v>7.0665018455493617E-6</v>
      </c>
      <c r="P54" s="13"/>
      <c r="T54" s="13"/>
      <c r="X54" s="13"/>
    </row>
    <row r="55" spans="1:28" ht="15.75" x14ac:dyDescent="0.25">
      <c r="A55" s="1" t="s">
        <v>645</v>
      </c>
      <c r="B55" s="1">
        <v>1.8924180786483478</v>
      </c>
      <c r="C55" s="2" t="s">
        <v>528</v>
      </c>
      <c r="D55" s="4"/>
      <c r="E55" s="1">
        <v>0.36199999999999999</v>
      </c>
      <c r="F55" s="1">
        <v>1.8980366404996678</v>
      </c>
      <c r="G55" s="1">
        <v>34.484040784075049</v>
      </c>
      <c r="H55" s="3">
        <v>9.1546484275052206E-11</v>
      </c>
      <c r="I55" s="5" t="s">
        <v>45</v>
      </c>
      <c r="J55" s="5" t="s">
        <v>46</v>
      </c>
      <c r="K55" s="12" t="s">
        <v>464</v>
      </c>
      <c r="L55" s="10"/>
      <c r="M55" s="3">
        <v>9.7267476306580774E-6</v>
      </c>
      <c r="N55" s="3">
        <f t="shared" ref="N55" si="135">AVERAGE(H55:H56)</f>
        <v>4.5773242137526103E-11</v>
      </c>
      <c r="O55" s="3">
        <f t="shared" ref="O55" si="136">_xlfn.STDEV.S(H55:H56)</f>
        <v>6.4733139824677049E-11</v>
      </c>
      <c r="P55" s="13">
        <f t="shared" ref="P55" si="137">(O55/N55)*100</f>
        <v>141.42135623730948</v>
      </c>
      <c r="Q55" s="9">
        <v>650165000</v>
      </c>
      <c r="T55" s="13"/>
      <c r="U55" s="3">
        <f t="shared" ref="U55" si="138">N55/AVERAGE(M55:M56)</f>
        <v>4.5628160966311138E-6</v>
      </c>
      <c r="X55" s="13"/>
      <c r="Y55" s="3">
        <f t="shared" ref="Y55" si="139">N55/Q55</f>
        <v>7.0402501115141698E-20</v>
      </c>
    </row>
    <row r="56" spans="1:28" x14ac:dyDescent="0.25">
      <c r="A56" s="1" t="s">
        <v>720</v>
      </c>
      <c r="B56" s="1">
        <v>1.8239227191549368</v>
      </c>
      <c r="C56" s="2" t="s">
        <v>528</v>
      </c>
      <c r="D56" s="4"/>
      <c r="E56" s="1">
        <v>0.36199999999999999</v>
      </c>
      <c r="F56" s="1">
        <v>1.8980366404996678</v>
      </c>
      <c r="G56" s="1">
        <v>37.212771675053325</v>
      </c>
      <c r="H56" s="3">
        <v>0</v>
      </c>
      <c r="I56" s="5" t="s">
        <v>90</v>
      </c>
      <c r="J56" s="5" t="s">
        <v>91</v>
      </c>
      <c r="K56" s="12" t="s">
        <v>464</v>
      </c>
      <c r="L56" s="11"/>
      <c r="M56" s="3">
        <v>1.0336845189276999E-5</v>
      </c>
      <c r="P56" s="13"/>
      <c r="T56" s="13"/>
      <c r="X56" s="13"/>
    </row>
    <row r="57" spans="1:28" ht="15.75" x14ac:dyDescent="0.25">
      <c r="A57" s="1" t="s">
        <v>646</v>
      </c>
      <c r="B57" s="1">
        <v>1.9121149686813406</v>
      </c>
      <c r="C57" s="2" t="s">
        <v>528</v>
      </c>
      <c r="D57" s="4"/>
      <c r="E57" s="1">
        <v>0.36199999999999999</v>
      </c>
      <c r="F57" s="1">
        <v>1.8980366404996678</v>
      </c>
      <c r="G57" s="1">
        <v>31.749090844130126</v>
      </c>
      <c r="H57" s="3">
        <v>5.2819075759135727E-10</v>
      </c>
      <c r="I57" s="5" t="s">
        <v>34</v>
      </c>
      <c r="J57" s="5" t="s">
        <v>35</v>
      </c>
      <c r="K57" s="12" t="s">
        <v>465</v>
      </c>
      <c r="L57" s="11"/>
      <c r="M57" s="3">
        <v>9.5115269395600378E-6</v>
      </c>
      <c r="N57" s="3">
        <f t="shared" ref="N57" si="140">AVERAGE(H57:H58)</f>
        <v>5.3476745658809376E-10</v>
      </c>
      <c r="O57" s="3">
        <f t="shared" ref="O57" si="141">_xlfn.STDEV.S(H57:H58)</f>
        <v>9.300856916830277E-12</v>
      </c>
      <c r="P57" s="13">
        <f t="shared" ref="P57" si="142">(O57/N57)*100</f>
        <v>1.7392339048025298</v>
      </c>
      <c r="Q57" s="9">
        <v>9555000000</v>
      </c>
      <c r="T57" s="13"/>
      <c r="U57" s="3">
        <f t="shared" ref="U57" si="143">N57/AVERAGE(M57:M58)</f>
        <v>5.5263381982302427E-5</v>
      </c>
      <c r="X57" s="13"/>
      <c r="Y57" s="3">
        <f t="shared" ref="Y57" si="144">N57/Q57</f>
        <v>5.5967290066781142E-20</v>
      </c>
    </row>
    <row r="58" spans="1:28" x14ac:dyDescent="0.25">
      <c r="A58" s="1" t="s">
        <v>721</v>
      </c>
      <c r="B58" s="1">
        <v>1.9018343431091767</v>
      </c>
      <c r="C58" s="2" t="s">
        <v>528</v>
      </c>
      <c r="D58" s="4"/>
      <c r="E58" s="1">
        <v>0.36199999999999999</v>
      </c>
      <c r="F58" s="1">
        <v>1.8980366404996678</v>
      </c>
      <c r="G58" s="1">
        <v>31.710706084388903</v>
      </c>
      <c r="H58" s="3">
        <v>5.4134415558483025E-10</v>
      </c>
      <c r="I58" s="5" t="s">
        <v>34</v>
      </c>
      <c r="J58" s="5" t="s">
        <v>35</v>
      </c>
      <c r="K58" s="12" t="s">
        <v>465</v>
      </c>
      <c r="L58" s="11"/>
      <c r="M58" s="3">
        <v>9.8418834890434099E-6</v>
      </c>
      <c r="P58" s="13"/>
      <c r="T58" s="13"/>
      <c r="X58" s="13"/>
    </row>
    <row r="59" spans="1:28" x14ac:dyDescent="0.25">
      <c r="A59" s="1" t="s">
        <v>647</v>
      </c>
      <c r="B59" s="1">
        <v>1.8841460110145465</v>
      </c>
      <c r="C59" s="2" t="s">
        <v>528</v>
      </c>
      <c r="D59" s="4"/>
      <c r="E59" s="1">
        <v>0.36199999999999999</v>
      </c>
      <c r="F59" s="1">
        <v>1.8980366404996678</v>
      </c>
      <c r="G59" s="1">
        <v>31.971740762376314</v>
      </c>
      <c r="H59" s="3">
        <v>4.5795868842377198E-10</v>
      </c>
      <c r="I59" s="5" t="s">
        <v>34</v>
      </c>
      <c r="J59" s="5" t="s">
        <v>35</v>
      </c>
      <c r="K59" s="12" t="s">
        <v>466</v>
      </c>
      <c r="L59" s="11"/>
      <c r="M59" s="3">
        <v>8.8579899858747717E-6</v>
      </c>
      <c r="N59" s="3">
        <f t="shared" ref="N59" si="145">AVERAGE(H59:H60)</f>
        <v>4.2640619132988439E-10</v>
      </c>
      <c r="O59" s="3">
        <f t="shared" ref="O59" si="146">_xlfn.STDEV.S(H59:H60)</f>
        <v>4.4621969316913523E-11</v>
      </c>
      <c r="P59" s="13">
        <f t="shared" ref="P59" si="147">(O59/N59)*100</f>
        <v>10.464662620808953</v>
      </c>
      <c r="Q59">
        <v>2869280000</v>
      </c>
      <c r="R59" s="3">
        <f>AVERAGE(N59,N61,N63)</f>
        <v>1.0877212357976208E-9</v>
      </c>
      <c r="S59">
        <f>_xlfn.STDEV.S(N59,N61,N63)</f>
        <v>1.2022412354855631E-9</v>
      </c>
      <c r="T59" s="13">
        <f t="shared" ref="T59" si="148">(S59/R59)*100</f>
        <v>110.52843282993967</v>
      </c>
      <c r="U59" s="3">
        <f t="shared" ref="U59" si="149">N59/AVERAGE(M59:M60)</f>
        <v>4.6783010584519212E-5</v>
      </c>
      <c r="V59" s="3">
        <f>AVERAGE(U59,U61,U63)</f>
        <v>1.1847416836815311E-4</v>
      </c>
      <c r="W59">
        <f>_xlfn.STDEV.S(U59,U61,U63)</f>
        <v>1.2815905940383879E-4</v>
      </c>
      <c r="X59" s="13">
        <f t="shared" ref="X59" si="150">(W59/V59)*100</f>
        <v>108.17468581470884</v>
      </c>
      <c r="Y59" s="3">
        <f t="shared" ref="Y59" si="151">N59/Q59</f>
        <v>1.4861086799820317E-19</v>
      </c>
      <c r="Z59" s="3">
        <f>AVERAGE(Y59,Y61,Y63)</f>
        <v>1.2298686110537463E-19</v>
      </c>
      <c r="AA59">
        <f>_xlfn.STDEV.S(Y59,Y61,Y63)</f>
        <v>5.7174894102615892E-20</v>
      </c>
      <c r="AB59" s="13">
        <f t="shared" ref="AB59" si="152">(AA59/Z59)*100</f>
        <v>46.488619669404102</v>
      </c>
    </row>
    <row r="60" spans="1:28" x14ac:dyDescent="0.25">
      <c r="A60" s="1" t="s">
        <v>722</v>
      </c>
      <c r="B60" s="1">
        <v>1.9013590977787389</v>
      </c>
      <c r="C60" s="2" t="s">
        <v>528</v>
      </c>
      <c r="D60" s="4"/>
      <c r="E60" s="1">
        <v>0.36199999999999999</v>
      </c>
      <c r="F60" s="1">
        <v>1.8980366404996678</v>
      </c>
      <c r="G60" s="1">
        <v>32.203106320628727</v>
      </c>
      <c r="H60" s="3">
        <v>3.9485369423599676E-10</v>
      </c>
      <c r="I60" s="5" t="s">
        <v>34</v>
      </c>
      <c r="J60" s="5" t="s">
        <v>35</v>
      </c>
      <c r="K60" s="12" t="s">
        <v>466</v>
      </c>
      <c r="L60" s="11"/>
      <c r="M60" s="3">
        <v>9.3711143835214506E-6</v>
      </c>
      <c r="P60" s="13"/>
      <c r="T60" s="13"/>
      <c r="X60" s="13"/>
    </row>
    <row r="61" spans="1:28" x14ac:dyDescent="0.25">
      <c r="A61" s="1" t="s">
        <v>648</v>
      </c>
      <c r="B61" s="1">
        <v>1.922004870976836</v>
      </c>
      <c r="C61" s="2" t="s">
        <v>528</v>
      </c>
      <c r="D61" s="4"/>
      <c r="E61" s="1">
        <v>0.36199999999999999</v>
      </c>
      <c r="F61" s="1">
        <v>1.8980366404996678</v>
      </c>
      <c r="G61" s="1">
        <v>32.788669483423497</v>
      </c>
      <c r="H61" s="3">
        <v>2.7131342791713631E-10</v>
      </c>
      <c r="I61" s="5" t="s">
        <v>45</v>
      </c>
      <c r="J61" s="5" t="s">
        <v>46</v>
      </c>
      <c r="K61" s="12" t="s">
        <v>467</v>
      </c>
      <c r="L61" s="11"/>
      <c r="M61" s="3">
        <v>8.5465278897654756E-6</v>
      </c>
      <c r="N61" s="3">
        <f t="shared" ref="N61" si="153">AVERAGE(H61:H62)</f>
        <v>3.6131641489730558E-10</v>
      </c>
      <c r="O61" s="3">
        <f t="shared" ref="O61" si="154">_xlfn.STDEV.S(H61:H62)</f>
        <v>1.2728344484144449E-10</v>
      </c>
      <c r="P61" s="13">
        <f t="shared" ref="P61" si="155">(O61/N61)*100</f>
        <v>35.227695059916215</v>
      </c>
      <c r="Q61">
        <v>6285720000</v>
      </c>
      <c r="T61" s="13"/>
      <c r="U61" s="3">
        <f t="shared" ref="U61" si="156">N61/AVERAGE(M61:M62)</f>
        <v>4.220361136058999E-5</v>
      </c>
      <c r="X61" s="13"/>
      <c r="Y61" s="3">
        <f t="shared" ref="Y61" si="157">N61/Q61</f>
        <v>5.7482104659021654E-20</v>
      </c>
    </row>
    <row r="62" spans="1:28" x14ac:dyDescent="0.25">
      <c r="A62" s="1" t="s">
        <v>723</v>
      </c>
      <c r="B62" s="1">
        <v>1.8802837837273823</v>
      </c>
      <c r="C62" s="2" t="s">
        <v>528</v>
      </c>
      <c r="D62" s="4"/>
      <c r="E62" s="1">
        <v>0.36199999999999999</v>
      </c>
      <c r="F62" s="1">
        <v>1.8980366404996678</v>
      </c>
      <c r="G62" s="1">
        <v>31.994529818574417</v>
      </c>
      <c r="H62" s="3">
        <v>4.5131940187747486E-10</v>
      </c>
      <c r="I62" s="5" t="s">
        <v>34</v>
      </c>
      <c r="J62" s="5" t="s">
        <v>35</v>
      </c>
      <c r="K62" s="12" t="s">
        <v>467</v>
      </c>
      <c r="L62" s="10"/>
      <c r="M62" s="3">
        <v>8.5760075165151937E-6</v>
      </c>
      <c r="P62" s="13"/>
      <c r="T62" s="13"/>
      <c r="X62" s="13"/>
    </row>
    <row r="63" spans="1:28" x14ac:dyDescent="0.25">
      <c r="A63" s="1" t="s">
        <v>649</v>
      </c>
      <c r="B63" s="1">
        <v>1.9028901338492104</v>
      </c>
      <c r="C63" s="2" t="s">
        <v>528</v>
      </c>
      <c r="D63" s="4"/>
      <c r="E63" s="1">
        <v>0.36199999999999999</v>
      </c>
      <c r="F63" s="1">
        <v>1.8980366404996678</v>
      </c>
      <c r="G63" s="1">
        <v>29.341745094615529</v>
      </c>
      <c r="H63" s="3">
        <v>2.4703937170264046E-9</v>
      </c>
      <c r="I63" s="5" t="s">
        <v>34</v>
      </c>
      <c r="J63" s="5" t="s">
        <v>35</v>
      </c>
      <c r="K63" s="12" t="s">
        <v>468</v>
      </c>
      <c r="L63" s="11"/>
      <c r="M63" s="3">
        <v>9.3352169081700494E-6</v>
      </c>
      <c r="N63" s="3">
        <f t="shared" ref="N63" si="158">AVERAGE(H63:H64)</f>
        <v>2.4754411011656722E-9</v>
      </c>
      <c r="O63" s="3">
        <f t="shared" ref="O63" si="159">_xlfn.STDEV.S(H63:H64)</f>
        <v>7.1380791042591345E-12</v>
      </c>
      <c r="P63" s="13">
        <f t="shared" ref="P63" si="160">(O63/N63)*100</f>
        <v>0.28835584498042999</v>
      </c>
      <c r="Q63">
        <v>15199100000</v>
      </c>
      <c r="T63" s="13"/>
      <c r="U63" s="3">
        <f t="shared" ref="U63" si="161">N63/AVERAGE(M63:M64)</f>
        <v>2.664358831593501E-4</v>
      </c>
      <c r="X63" s="13"/>
      <c r="Y63" s="3">
        <f t="shared" ref="Y63" si="162">N63/Q63</f>
        <v>1.6286761065889904E-19</v>
      </c>
    </row>
    <row r="64" spans="1:28" x14ac:dyDescent="0.25">
      <c r="A64" s="1" t="s">
        <v>724</v>
      </c>
      <c r="B64" s="1">
        <v>1.8950154620950215</v>
      </c>
      <c r="C64" s="2" t="s">
        <v>528</v>
      </c>
      <c r="D64" s="4"/>
      <c r="E64" s="1">
        <v>0.36199999999999999</v>
      </c>
      <c r="F64" s="1">
        <v>1.8980366404996678</v>
      </c>
      <c r="G64" s="1">
        <v>29.335381415129206</v>
      </c>
      <c r="H64" s="3">
        <v>2.4804884853049399E-9</v>
      </c>
      <c r="I64" s="5" t="s">
        <v>34</v>
      </c>
      <c r="J64" s="5" t="s">
        <v>35</v>
      </c>
      <c r="K64" s="12" t="s">
        <v>468</v>
      </c>
      <c r="L64" s="11"/>
      <c r="M64" s="3">
        <v>9.246672826893598E-6</v>
      </c>
      <c r="P64" s="13"/>
      <c r="T64" s="13"/>
      <c r="X64" s="13"/>
    </row>
    <row r="65" spans="1:28" x14ac:dyDescent="0.25">
      <c r="A65" s="1" t="s">
        <v>650</v>
      </c>
      <c r="B65" s="1">
        <v>1.8883240731699671</v>
      </c>
      <c r="C65" s="2" t="s">
        <v>528</v>
      </c>
      <c r="D65" s="4"/>
      <c r="E65" s="1">
        <v>0.36199999999999999</v>
      </c>
      <c r="F65" s="1">
        <v>1.8980366404996678</v>
      </c>
      <c r="G65" s="1">
        <v>33.717117507679802</v>
      </c>
      <c r="H65" s="3">
        <v>1.4965110913558727E-10</v>
      </c>
      <c r="I65" s="5" t="s">
        <v>45</v>
      </c>
      <c r="J65" s="5" t="s">
        <v>46</v>
      </c>
      <c r="K65" s="12" t="s">
        <v>469</v>
      </c>
      <c r="L65" s="10"/>
      <c r="M65" s="3">
        <v>1.1512529593589503E-5</v>
      </c>
      <c r="N65" s="3">
        <f t="shared" ref="N65" si="163">AVERAGE(H65:H66)</f>
        <v>1.8419547144230389E-10</v>
      </c>
      <c r="O65" s="3">
        <f t="shared" ref="O65" si="164">_xlfn.STDEV.S(H65:H66)</f>
        <v>4.8853105677688597E-11</v>
      </c>
      <c r="P65" s="13">
        <f t="shared" ref="P65" si="165">(O65/N65)*100</f>
        <v>26.522424951685636</v>
      </c>
      <c r="Q65">
        <v>4272230000</v>
      </c>
      <c r="R65" s="3">
        <f>AVERAGE(,N69)</f>
        <v>2.7261356517981419E-10</v>
      </c>
      <c r="S65">
        <f>_xlfn.STDEV.S(N65,N67,N69)</f>
        <v>2.5232425152420614E-10</v>
      </c>
      <c r="T65" s="13">
        <f>(S65/R65)*100</f>
        <v>92.557482001225679</v>
      </c>
      <c r="U65" s="3">
        <f t="shared" ref="U65" si="166">N65/AVERAGE(M65:M66)</f>
        <v>1.604077142296137E-5</v>
      </c>
      <c r="V65" s="3">
        <f>AVERAGE(U65,U67,U69)</f>
        <v>4.7586315985732691E-5</v>
      </c>
      <c r="W65">
        <f>_xlfn.STDEV.S(U65,U67,U69)</f>
        <v>2.8497658156615906E-5</v>
      </c>
      <c r="X65" s="13">
        <f>(W65/V65)*100</f>
        <v>59.886245796291647</v>
      </c>
      <c r="Y65" s="3">
        <f t="shared" ref="Y65" si="167">N65/Q65</f>
        <v>4.3114596227802317E-20</v>
      </c>
      <c r="Z65" s="3">
        <f>AVERAGE(Y65,Y67,Y69)</f>
        <v>1.1977785728664582E-19</v>
      </c>
      <c r="AA65">
        <f>_xlfn.STDEV.S(Y65,Y67,Y69)</f>
        <v>1.0116446708008291E-19</v>
      </c>
      <c r="AB65" s="13">
        <f>(AA65/Z65)*100</f>
        <v>84.460074150418009</v>
      </c>
    </row>
    <row r="66" spans="1:28" x14ac:dyDescent="0.25">
      <c r="A66" s="1" t="s">
        <v>725</v>
      </c>
      <c r="B66" s="1">
        <v>1.8899175708467568</v>
      </c>
      <c r="C66" s="2" t="s">
        <v>528</v>
      </c>
      <c r="D66" s="4"/>
      <c r="E66" s="1">
        <v>0.36199999999999999</v>
      </c>
      <c r="F66" s="1">
        <v>1.8980366404996678</v>
      </c>
      <c r="G66" s="1">
        <v>33.124788302560042</v>
      </c>
      <c r="H66" s="3">
        <v>2.1873983374902054E-10</v>
      </c>
      <c r="I66" s="5" t="s">
        <v>45</v>
      </c>
      <c r="J66" s="5" t="s">
        <v>46</v>
      </c>
      <c r="K66" s="12" t="s">
        <v>469</v>
      </c>
      <c r="L66" s="10"/>
      <c r="M66" s="3">
        <v>1.1453382280030175E-5</v>
      </c>
      <c r="P66" s="13"/>
      <c r="T66" s="13"/>
      <c r="X66" s="13"/>
    </row>
    <row r="67" spans="1:28" x14ac:dyDescent="0.25">
      <c r="A67" s="1" t="s">
        <v>651</v>
      </c>
      <c r="B67" s="1">
        <v>1.9023351741807044</v>
      </c>
      <c r="C67" s="2" t="s">
        <v>528</v>
      </c>
      <c r="D67" s="4"/>
      <c r="E67" s="1">
        <v>0.36199999999999999</v>
      </c>
      <c r="F67" s="1">
        <v>1.8980366404996678</v>
      </c>
      <c r="G67" s="1">
        <v>31.422872546281795</v>
      </c>
      <c r="H67" s="3">
        <v>6.5099679107213629E-10</v>
      </c>
      <c r="I67" s="5" t="s">
        <v>34</v>
      </c>
      <c r="J67" s="5" t="s">
        <v>35</v>
      </c>
      <c r="K67" s="12" t="s">
        <v>470</v>
      </c>
      <c r="L67" s="10"/>
      <c r="M67" s="3">
        <v>9.436117204440244E-6</v>
      </c>
      <c r="N67" s="3">
        <f t="shared" ref="N67" si="168">AVERAGE(H67:H68)</f>
        <v>6.7007123551306618E-10</v>
      </c>
      <c r="O67" s="3">
        <f t="shared" ref="O67" si="169">_xlfn.STDEV.S(H67:H68)</f>
        <v>2.6975338023095138E-11</v>
      </c>
      <c r="P67" s="13">
        <f t="shared" ref="P67" si="170">(O67/N67)*100</f>
        <v>4.025741830633935</v>
      </c>
      <c r="Q67">
        <v>8193660000</v>
      </c>
      <c r="T67" s="13"/>
      <c r="U67" s="3">
        <f t="shared" ref="U67" si="171">N67/AVERAGE(M67:M68)</f>
        <v>7.1469296901302415E-5</v>
      </c>
      <c r="X67" s="13"/>
      <c r="Y67" s="3">
        <f t="shared" ref="Y67" si="172">N67/Q67</f>
        <v>8.1779233640774234E-20</v>
      </c>
    </row>
    <row r="68" spans="1:28" x14ac:dyDescent="0.25">
      <c r="A68" s="1" t="s">
        <v>726</v>
      </c>
      <c r="B68" s="1">
        <v>1.9012595465465187</v>
      </c>
      <c r="C68" s="2" t="s">
        <v>528</v>
      </c>
      <c r="D68" s="4"/>
      <c r="E68" s="1">
        <v>0.36199999999999999</v>
      </c>
      <c r="F68" s="1">
        <v>1.8980366404996678</v>
      </c>
      <c r="G68" s="1">
        <v>31.334005201210847</v>
      </c>
      <c r="H68" s="3">
        <v>6.8914567995399607E-10</v>
      </c>
      <c r="I68" s="5" t="s">
        <v>34</v>
      </c>
      <c r="J68" s="5" t="s">
        <v>35</v>
      </c>
      <c r="K68" s="12" t="s">
        <v>470</v>
      </c>
      <c r="L68" s="10"/>
      <c r="M68" s="3">
        <v>9.3151862101832487E-6</v>
      </c>
      <c r="P68" s="13"/>
      <c r="T68" s="13"/>
      <c r="X68" s="13"/>
    </row>
    <row r="69" spans="1:28" x14ac:dyDescent="0.25">
      <c r="A69" s="1" t="s">
        <v>652</v>
      </c>
      <c r="B69" s="1">
        <v>1.8867283958577199</v>
      </c>
      <c r="C69" s="2" t="s">
        <v>528</v>
      </c>
      <c r="D69" s="4"/>
      <c r="E69" s="1">
        <v>0.36199999999999999</v>
      </c>
      <c r="F69" s="1">
        <v>1.8980366404996678</v>
      </c>
      <c r="G69" s="1">
        <v>32.022309398553894</v>
      </c>
      <c r="H69" s="3">
        <v>4.4335623380816719E-10</v>
      </c>
      <c r="I69" s="5" t="s">
        <v>34</v>
      </c>
      <c r="J69" s="5" t="s">
        <v>35</v>
      </c>
      <c r="K69" s="12" t="s">
        <v>471</v>
      </c>
      <c r="L69" s="11"/>
      <c r="M69" s="3">
        <v>9.9723348991878802E-6</v>
      </c>
      <c r="N69" s="3">
        <f t="shared" ref="N69" si="173">AVERAGE(H69:H70)</f>
        <v>5.4522713035962838E-10</v>
      </c>
      <c r="O69" s="3">
        <f t="shared" ref="O69" si="174">_xlfn.STDEV.S(H69:H70)</f>
        <v>1.4406720351418293E-10</v>
      </c>
      <c r="P69" s="13">
        <f t="shared" ref="P69" si="175">(O69/N69)*100</f>
        <v>26.423337264812396</v>
      </c>
      <c r="Q69">
        <v>2325660000</v>
      </c>
      <c r="T69" s="13"/>
      <c r="U69" s="3">
        <f t="shared" ref="U69" si="176">N69/AVERAGE(M69:M70)</f>
        <v>5.5248879632934285E-5</v>
      </c>
      <c r="X69" s="13"/>
      <c r="Y69" s="3">
        <f t="shared" ref="Y69" si="177">N69/Q69</f>
        <v>2.3443974199136091E-19</v>
      </c>
    </row>
    <row r="70" spans="1:28" x14ac:dyDescent="0.25">
      <c r="A70" s="1" t="s">
        <v>727</v>
      </c>
      <c r="B70" s="1">
        <v>1.9112283893194961</v>
      </c>
      <c r="C70" s="2" t="s">
        <v>528</v>
      </c>
      <c r="D70" s="4"/>
      <c r="E70" s="1">
        <v>0.36199999999999999</v>
      </c>
      <c r="F70" s="1">
        <v>1.8980366404996678</v>
      </c>
      <c r="G70" s="1">
        <v>31.43224634858106</v>
      </c>
      <c r="H70" s="3">
        <v>6.4709802691108951E-10</v>
      </c>
      <c r="I70" s="5" t="s">
        <v>34</v>
      </c>
      <c r="J70" s="5" t="s">
        <v>35</v>
      </c>
      <c r="K70" s="12" t="s">
        <v>471</v>
      </c>
      <c r="L70" s="11"/>
      <c r="M70" s="3">
        <v>9.7647940338163745E-6</v>
      </c>
      <c r="P70" s="13"/>
      <c r="T70" s="13"/>
      <c r="X70" s="13"/>
    </row>
    <row r="71" spans="1:28" x14ac:dyDescent="0.25">
      <c r="A71" s="1" t="s">
        <v>653</v>
      </c>
      <c r="B71" s="1">
        <v>1.8884487423811844</v>
      </c>
      <c r="C71" s="2" t="s">
        <v>528</v>
      </c>
      <c r="D71" s="4"/>
      <c r="E71" s="1">
        <v>0.36199999999999999</v>
      </c>
      <c r="F71" s="1">
        <v>1.8980366404996678</v>
      </c>
      <c r="G71" s="1">
        <v>32.218845620750344</v>
      </c>
      <c r="H71" s="3">
        <v>3.9089119342343912E-10</v>
      </c>
      <c r="I71" s="5" t="s">
        <v>45</v>
      </c>
      <c r="J71" s="5" t="s">
        <v>46</v>
      </c>
      <c r="K71" s="12" t="s">
        <v>472</v>
      </c>
      <c r="L71" s="10"/>
      <c r="M71" s="3">
        <v>9.3069125810904042E-6</v>
      </c>
      <c r="N71" s="3">
        <f t="shared" ref="N71" si="178">AVERAGE(H71:H72)</f>
        <v>2.7178087064342607E-10</v>
      </c>
      <c r="O71" s="3">
        <f t="shared" ref="O71" si="179">_xlfn.STDEV.S(H71:H72)</f>
        <v>1.6844743389413146E-10</v>
      </c>
      <c r="P71" s="13">
        <f t="shared" ref="P71" si="180">(O71/N71)*100</f>
        <v>61.979135431916731</v>
      </c>
      <c r="Q71">
        <v>3137556000</v>
      </c>
      <c r="R71" s="3">
        <f>AVERAGE(N71,N73,N75)</f>
        <v>3.2787589940977199E-10</v>
      </c>
      <c r="S71">
        <f>_xlfn.STDEV.S(N71,N73,N75)</f>
        <v>1.5506062313898791E-10</v>
      </c>
      <c r="T71" s="13">
        <f t="shared" ref="T71" si="181">(S71/R71)*100</f>
        <v>47.29247359080717</v>
      </c>
      <c r="U71" s="3">
        <f t="shared" ref="U71" si="182">N71/AVERAGE(M71:M72)</f>
        <v>2.9532863400870802E-5</v>
      </c>
      <c r="V71" s="3">
        <f>AVERAGE(U71,U73,U75)</f>
        <v>3.8837894042639754E-5</v>
      </c>
      <c r="W71">
        <f>_xlfn.STDEV.S(U71,U73,U75)</f>
        <v>1.8355147332658185E-5</v>
      </c>
      <c r="X71" s="13">
        <f t="shared" ref="X71" si="183">(W71/V71)*100</f>
        <v>47.260923345911202</v>
      </c>
      <c r="Y71" s="3">
        <f t="shared" ref="Y71" si="184">N71/Q71</f>
        <v>8.6621838986595325E-20</v>
      </c>
      <c r="Z71" s="3">
        <f>AVERAGE(Y71,Y73,Y75)</f>
        <v>8.543061246459308E-20</v>
      </c>
      <c r="AA71">
        <f>_xlfn.STDEV.S(Y71,Y73,Y75)</f>
        <v>8.7767069900358406E-21</v>
      </c>
      <c r="AB71" s="13">
        <f t="shared" ref="AB71" si="185">(AA71/Z71)*100</f>
        <v>10.273491827854292</v>
      </c>
    </row>
    <row r="72" spans="1:28" x14ac:dyDescent="0.25">
      <c r="A72" s="1" t="s">
        <v>728</v>
      </c>
      <c r="B72" s="1">
        <v>1.9048473913257933</v>
      </c>
      <c r="C72" s="2" t="s">
        <v>528</v>
      </c>
      <c r="D72" s="4"/>
      <c r="E72" s="1">
        <v>0.36199999999999999</v>
      </c>
      <c r="F72" s="1">
        <v>1.8980366404996678</v>
      </c>
      <c r="G72" s="1">
        <v>33.685945459589107</v>
      </c>
      <c r="H72" s="3">
        <v>1.5267054786341302E-10</v>
      </c>
      <c r="I72" s="5" t="s">
        <v>45</v>
      </c>
      <c r="J72" s="5" t="s">
        <v>46</v>
      </c>
      <c r="K72" s="12" t="s">
        <v>472</v>
      </c>
      <c r="L72" s="10"/>
      <c r="M72" s="3">
        <v>9.0984053831278805E-6</v>
      </c>
      <c r="P72" s="13"/>
      <c r="T72" s="13"/>
      <c r="X72" s="13"/>
    </row>
    <row r="73" spans="1:28" x14ac:dyDescent="0.25">
      <c r="A73" s="1" t="s">
        <v>654</v>
      </c>
      <c r="B73" s="1">
        <v>1.9055478254373952</v>
      </c>
      <c r="C73" s="2" t="s">
        <v>528</v>
      </c>
      <c r="D73" s="4"/>
      <c r="E73" s="1">
        <v>0.36199999999999999</v>
      </c>
      <c r="F73" s="1">
        <v>1.8980366404996678</v>
      </c>
      <c r="G73" s="1">
        <v>33.569318252185134</v>
      </c>
      <c r="H73" s="3">
        <v>1.6451789778587694E-10</v>
      </c>
      <c r="I73" s="5" t="s">
        <v>45</v>
      </c>
      <c r="J73" s="5" t="s">
        <v>46</v>
      </c>
      <c r="K73" s="12" t="s">
        <v>473</v>
      </c>
      <c r="L73" s="10"/>
      <c r="M73" s="3">
        <v>7.881736544651065E-6</v>
      </c>
      <c r="N73" s="3">
        <f t="shared" ref="N73" si="186">AVERAGE(H73:H74)</f>
        <v>2.0866918580940502E-10</v>
      </c>
      <c r="O73" s="3">
        <f t="shared" ref="O73" si="187">_xlfn.STDEV.S(H73:H74)</f>
        <v>6.2439350319114214E-11</v>
      </c>
      <c r="P73" s="13">
        <f t="shared" ref="P73" si="188">(O73/N73)*100</f>
        <v>29.922650091779857</v>
      </c>
      <c r="Q73">
        <v>2741350000</v>
      </c>
      <c r="T73" s="13"/>
      <c r="U73" s="3">
        <f t="shared" ref="U73" si="189">N73/AVERAGE(M73:M74)</f>
        <v>2.6998783089248101E-5</v>
      </c>
      <c r="X73" s="13"/>
      <c r="Y73" s="3">
        <f t="shared" ref="Y73" si="190">N73/Q73</f>
        <v>7.6119133204226025E-20</v>
      </c>
    </row>
    <row r="74" spans="1:28" x14ac:dyDescent="0.25">
      <c r="A74" s="1" t="s">
        <v>729</v>
      </c>
      <c r="B74" s="1">
        <v>1.8899651923390963</v>
      </c>
      <c r="C74" s="2" t="s">
        <v>528</v>
      </c>
      <c r="D74" s="4"/>
      <c r="E74" s="1">
        <v>0.36199999999999999</v>
      </c>
      <c r="F74" s="1">
        <v>1.8980366404996678</v>
      </c>
      <c r="G74" s="1">
        <v>32.898833125903067</v>
      </c>
      <c r="H74" s="3">
        <v>2.5282047383293311E-10</v>
      </c>
      <c r="I74" s="5" t="s">
        <v>45</v>
      </c>
      <c r="J74" s="5" t="s">
        <v>46</v>
      </c>
      <c r="K74" s="12" t="s">
        <v>473</v>
      </c>
      <c r="L74" s="11"/>
      <c r="M74" s="3">
        <v>7.5759368711929763E-6</v>
      </c>
      <c r="P74" s="13"/>
      <c r="T74" s="13"/>
      <c r="X74" s="13"/>
    </row>
    <row r="75" spans="1:28" x14ac:dyDescent="0.25">
      <c r="A75" s="1" t="s">
        <v>655</v>
      </c>
      <c r="B75" s="1">
        <v>1.877883302273631</v>
      </c>
      <c r="C75" s="2" t="s">
        <v>528</v>
      </c>
      <c r="D75" s="4"/>
      <c r="E75" s="1">
        <v>0.36199999999999999</v>
      </c>
      <c r="F75" s="1">
        <v>1.8980366404996678</v>
      </c>
      <c r="G75" s="1">
        <v>31.911158467331166</v>
      </c>
      <c r="H75" s="3">
        <v>4.7608734090674308E-10</v>
      </c>
      <c r="I75" s="5" t="s">
        <v>34</v>
      </c>
      <c r="J75" s="5" t="s">
        <v>35</v>
      </c>
      <c r="K75" s="12" t="s">
        <v>474</v>
      </c>
      <c r="L75" s="11"/>
      <c r="M75" s="3">
        <v>8.4909863000751678E-6</v>
      </c>
      <c r="N75" s="3">
        <f t="shared" ref="N75" si="191">AVERAGE(H75:H76)</f>
        <v>5.0317764177648487E-10</v>
      </c>
      <c r="O75" s="3">
        <f t="shared" ref="O75" si="192">_xlfn.STDEV.S(H75:H76)</f>
        <v>3.8311470898756496E-11</v>
      </c>
      <c r="P75" s="13">
        <f t="shared" ref="P75" si="193">(O75/N75)*100</f>
        <v>7.6139056503974647</v>
      </c>
      <c r="Q75">
        <v>5378653000</v>
      </c>
      <c r="T75" s="13"/>
      <c r="U75" s="3">
        <f t="shared" ref="U75" si="194">N75/AVERAGE(M75:M76)</f>
        <v>5.9982035637800351E-5</v>
      </c>
      <c r="X75" s="13"/>
      <c r="Y75" s="3">
        <f t="shared" ref="Y75" si="195">N75/Q75</f>
        <v>9.3550865202957854E-20</v>
      </c>
    </row>
    <row r="76" spans="1:28" x14ac:dyDescent="0.25">
      <c r="A76" s="1" t="s">
        <v>730</v>
      </c>
      <c r="B76" s="1">
        <v>1.9207407014819289</v>
      </c>
      <c r="C76" s="2" t="s">
        <v>528</v>
      </c>
      <c r="D76" s="4"/>
      <c r="E76" s="1">
        <v>0.36199999999999999</v>
      </c>
      <c r="F76" s="1">
        <v>1.8980366404996678</v>
      </c>
      <c r="G76" s="1">
        <v>31.742965989795177</v>
      </c>
      <c r="H76" s="3">
        <v>5.3026794264622667E-10</v>
      </c>
      <c r="I76" s="5" t="s">
        <v>34</v>
      </c>
      <c r="J76" s="5" t="s">
        <v>35</v>
      </c>
      <c r="K76" s="12" t="s">
        <v>474</v>
      </c>
      <c r="L76" s="11"/>
      <c r="M76" s="3">
        <v>8.2866250772681221E-6</v>
      </c>
      <c r="P76" s="13"/>
      <c r="T76" s="13"/>
      <c r="X76" s="13"/>
    </row>
    <row r="78" spans="1:28" x14ac:dyDescent="0.25">
      <c r="A78" s="1" t="s">
        <v>656</v>
      </c>
      <c r="B78" s="1">
        <v>1.8985852495859039</v>
      </c>
      <c r="C78" s="2" t="s">
        <v>529</v>
      </c>
      <c r="D78" s="4"/>
      <c r="E78" s="1">
        <v>0.35899999999999999</v>
      </c>
      <c r="F78" s="1">
        <v>1.9111960581183409</v>
      </c>
      <c r="G78" s="1">
        <v>32.075542500605522</v>
      </c>
      <c r="H78" s="3">
        <v>3.4046794952824694E-10</v>
      </c>
      <c r="I78" s="5" t="s">
        <v>34</v>
      </c>
      <c r="J78" s="5" t="s">
        <v>35</v>
      </c>
      <c r="K78" s="10" t="s">
        <v>440</v>
      </c>
      <c r="L78" s="11"/>
      <c r="M78" s="3">
        <v>1.4334519190988833E-5</v>
      </c>
      <c r="N78" s="3">
        <f>AVERAGE(H78:H79)</f>
        <v>2.9756935941786682E-10</v>
      </c>
      <c r="O78" s="3">
        <f>_xlfn.STDEV.S(H78:H79)</f>
        <v>6.0667767940783897E-11</v>
      </c>
      <c r="P78" s="13">
        <f>(O78/N78)*100</f>
        <v>20.387773814974732</v>
      </c>
      <c r="Q78" s="3">
        <v>2984368000</v>
      </c>
      <c r="R78" s="3">
        <f>AVERAGE(N78,N80,N82)</f>
        <v>4.7860573998614887E-10</v>
      </c>
      <c r="S78">
        <f>_xlfn.STDEV.S(N78,N80,N82)</f>
        <v>4.0603821484653063E-10</v>
      </c>
      <c r="T78" s="13">
        <f>(S78/R78)*100</f>
        <v>84.837723604878121</v>
      </c>
      <c r="U78" s="3">
        <f>N78/AVERAGE(M78:M79)</f>
        <v>2.0740563759757649E-5</v>
      </c>
      <c r="V78" s="3">
        <f>AVERAGE(U78,U80,U82)</f>
        <v>3.562140347934001E-5</v>
      </c>
      <c r="W78">
        <f>_xlfn.STDEV.S(U78,U80,U82)</f>
        <v>3.2848347396741231E-5</v>
      </c>
      <c r="X78" s="13">
        <f>(W78/V78)*100</f>
        <v>92.215197011518313</v>
      </c>
      <c r="Y78" s="3">
        <f>N78/Q78</f>
        <v>9.970933859961868E-20</v>
      </c>
      <c r="Z78" s="3">
        <f>AVERAGE(Y78,Y80,Y82)</f>
        <v>5.5660800423491624E-20</v>
      </c>
      <c r="AA78">
        <f>_xlfn.STDEV.S(Y78,Y80,Y82)</f>
        <v>4.3637976727270571E-20</v>
      </c>
      <c r="AB78" s="13">
        <f>(AA78/Z78)*100</f>
        <v>78.399836860508344</v>
      </c>
    </row>
    <row r="79" spans="1:28" x14ac:dyDescent="0.25">
      <c r="A79" s="1" t="s">
        <v>731</v>
      </c>
      <c r="B79" s="1">
        <v>1.9245177906980637</v>
      </c>
      <c r="C79" s="2" t="s">
        <v>529</v>
      </c>
      <c r="D79" s="4"/>
      <c r="E79" s="1">
        <v>0.35899999999999999</v>
      </c>
      <c r="F79" s="1">
        <v>1.9111960581183409</v>
      </c>
      <c r="G79" s="1">
        <v>32.523799826104018</v>
      </c>
      <c r="H79" s="3">
        <v>2.5467076930748669E-10</v>
      </c>
      <c r="I79" s="5" t="s">
        <v>34</v>
      </c>
      <c r="J79" s="5" t="s">
        <v>35</v>
      </c>
      <c r="K79" s="10" t="s">
        <v>440</v>
      </c>
      <c r="L79" s="11"/>
      <c r="M79" s="3">
        <v>1.4359913888523935E-5</v>
      </c>
      <c r="P79" s="13"/>
      <c r="T79" s="13"/>
      <c r="X79" s="13"/>
    </row>
    <row r="80" spans="1:28" x14ac:dyDescent="0.25">
      <c r="A80" s="1" t="s">
        <v>657</v>
      </c>
      <c r="B80" s="1">
        <v>1.8843229506852814</v>
      </c>
      <c r="C80" s="2" t="s">
        <v>529</v>
      </c>
      <c r="D80" s="4"/>
      <c r="E80" s="1">
        <v>0.35899999999999999</v>
      </c>
      <c r="F80" s="1">
        <v>1.9111960581183409</v>
      </c>
      <c r="G80" s="1">
        <v>32.34461642560462</v>
      </c>
      <c r="H80" s="3">
        <v>2.8601204938265987E-10</v>
      </c>
      <c r="I80" s="5" t="s">
        <v>34</v>
      </c>
      <c r="J80" s="5" t="s">
        <v>35</v>
      </c>
      <c r="K80" s="10" t="s">
        <v>441</v>
      </c>
      <c r="L80" s="11"/>
      <c r="M80" s="3">
        <v>1.2617240777688309E-5</v>
      </c>
      <c r="N80" s="3">
        <f t="shared" ref="N80" si="196">AVERAGE(H80:H81)</f>
        <v>9.4367219631728354E-10</v>
      </c>
      <c r="O80" s="3">
        <f t="shared" ref="O80" si="197">_xlfn.STDEV.S(H80:H81)</f>
        <v>9.3007189922722715E-10</v>
      </c>
      <c r="P80" s="13">
        <f t="shared" ref="P80" si="198">(O80/N80)*100</f>
        <v>98.558790102841641</v>
      </c>
      <c r="Q80" s="3">
        <v>17211580000</v>
      </c>
      <c r="T80" s="13"/>
      <c r="U80" s="3">
        <f>N80/AVERAGE(M80:M81)</f>
        <v>7.3276627386602218E-5</v>
      </c>
      <c r="X80" s="13"/>
      <c r="Y80" s="3">
        <f>N80/Q80</f>
        <v>5.4827749475485891E-20</v>
      </c>
    </row>
    <row r="81" spans="1:28" x14ac:dyDescent="0.25">
      <c r="A81" s="1" t="s">
        <v>732</v>
      </c>
      <c r="B81" s="1">
        <v>1.9305877003948733</v>
      </c>
      <c r="C81" s="2" t="s">
        <v>529</v>
      </c>
      <c r="D81" s="4"/>
      <c r="E81" s="1">
        <v>0.35899999999999999</v>
      </c>
      <c r="F81" s="1">
        <v>1.9111960581183409</v>
      </c>
      <c r="G81" s="1">
        <v>29.685237798486742</v>
      </c>
      <c r="H81" s="3">
        <v>1.6013323432519071E-9</v>
      </c>
      <c r="I81" s="5" t="s">
        <v>34</v>
      </c>
      <c r="J81" s="5" t="s">
        <v>35</v>
      </c>
      <c r="K81" s="10" t="s">
        <v>441</v>
      </c>
      <c r="L81" s="11"/>
      <c r="M81" s="3">
        <v>1.3139190160065877E-5</v>
      </c>
      <c r="P81" s="13"/>
      <c r="T81" s="13"/>
      <c r="X81" s="13"/>
    </row>
    <row r="82" spans="1:28" x14ac:dyDescent="0.25">
      <c r="A82" s="1" t="s">
        <v>658</v>
      </c>
      <c r="B82" s="1">
        <v>1.9325524781261101</v>
      </c>
      <c r="C82" s="2" t="s">
        <v>529</v>
      </c>
      <c r="D82" s="4"/>
      <c r="E82" s="1">
        <v>0.35899999999999999</v>
      </c>
      <c r="F82" s="1">
        <v>1.9111960581183409</v>
      </c>
      <c r="G82" s="1">
        <v>32.679768558084</v>
      </c>
      <c r="H82" s="3">
        <v>2.301994483113139E-10</v>
      </c>
      <c r="I82" s="5" t="s">
        <v>45</v>
      </c>
      <c r="J82" s="5" t="s">
        <v>46</v>
      </c>
      <c r="K82" s="10" t="s">
        <v>442</v>
      </c>
      <c r="L82" s="11"/>
      <c r="M82" s="3">
        <v>1.4717787874943209E-5</v>
      </c>
      <c r="N82" s="3">
        <f t="shared" ref="N82" si="199">AVERAGE(H82:H83)</f>
        <v>1.9457566422329644E-10</v>
      </c>
      <c r="O82" s="3">
        <f t="shared" ref="O82" si="200">_xlfn.STDEV.S(H82:H83)</f>
        <v>5.0379638600325149E-11</v>
      </c>
      <c r="P82" s="13">
        <f t="shared" ref="P82" si="201">(O82/N82)*100</f>
        <v>25.892055309912298</v>
      </c>
      <c r="Q82" s="3">
        <v>15634453000</v>
      </c>
      <c r="T82" s="13"/>
      <c r="U82" s="3">
        <f>N82/AVERAGE(M82:M83)</f>
        <v>1.2847019291660172E-5</v>
      </c>
      <c r="X82" s="13"/>
      <c r="Y82" s="3">
        <f>N82/Q82</f>
        <v>1.2445313195370278E-20</v>
      </c>
    </row>
    <row r="83" spans="1:28" x14ac:dyDescent="0.25">
      <c r="A83" s="1" t="s">
        <v>733</v>
      </c>
      <c r="B83" s="1">
        <v>1.9029380453117486</v>
      </c>
      <c r="C83" s="2" t="s">
        <v>529</v>
      </c>
      <c r="D83" s="4"/>
      <c r="E83" s="1">
        <v>0.35899999999999999</v>
      </c>
      <c r="F83" s="1">
        <v>1.9111960581183409</v>
      </c>
      <c r="G83" s="1">
        <v>33.251526868190673</v>
      </c>
      <c r="H83" s="3">
        <v>1.5895188013527898E-10</v>
      </c>
      <c r="I83" s="5" t="s">
        <v>45</v>
      </c>
      <c r="J83" s="5" t="s">
        <v>46</v>
      </c>
      <c r="K83" s="10" t="s">
        <v>442</v>
      </c>
      <c r="L83" s="11"/>
      <c r="M83" s="3">
        <v>1.5573388592676488E-5</v>
      </c>
      <c r="P83" s="13"/>
      <c r="T83" s="13"/>
      <c r="X83" s="13"/>
    </row>
    <row r="84" spans="1:28" x14ac:dyDescent="0.25">
      <c r="A84" s="1" t="s">
        <v>659</v>
      </c>
      <c r="B84" s="1">
        <v>1.9037626786956783</v>
      </c>
      <c r="C84" s="2" t="s">
        <v>529</v>
      </c>
      <c r="D84" s="4"/>
      <c r="E84" s="1">
        <v>0.35899999999999999</v>
      </c>
      <c r="F84" s="1">
        <v>1.9111960581183409</v>
      </c>
      <c r="G84" s="1">
        <v>34.665294488862244</v>
      </c>
      <c r="H84" s="3">
        <v>6.3615863717721035E-11</v>
      </c>
      <c r="I84" s="5" t="s">
        <v>45</v>
      </c>
      <c r="J84" s="5" t="s">
        <v>46</v>
      </c>
      <c r="K84" s="10" t="s">
        <v>443</v>
      </c>
      <c r="L84" s="11"/>
      <c r="M84" s="3">
        <v>1.234570833635805E-5</v>
      </c>
      <c r="N84" s="3">
        <f t="shared" ref="N84" si="202">AVERAGE(H84:H85)</f>
        <v>6.2877732274731991E-11</v>
      </c>
      <c r="O84" s="3">
        <f t="shared" ref="O84" si="203">_xlfn.STDEV.S(H84:H85)</f>
        <v>1.0438754974891387E-12</v>
      </c>
      <c r="P84" s="13">
        <f t="shared" ref="P84" si="204">(O84/N84)*100</f>
        <v>1.6601672161587002</v>
      </c>
      <c r="Q84" s="3">
        <v>4433922000</v>
      </c>
      <c r="R84" s="3">
        <f>AVERAGE(N84,N86,N88)</f>
        <v>1.9574690440300812E-9</v>
      </c>
      <c r="S84">
        <f>_xlfn.STDEV.S(N84,N86,N88)</f>
        <v>3.2171340399333382E-9</v>
      </c>
      <c r="T84" s="13">
        <f t="shared" ref="T84" si="205">(S84/R84)*100</f>
        <v>164.35171987751235</v>
      </c>
      <c r="U84" s="3">
        <f t="shared" ref="U84" si="206">N84/AVERAGE(M84:M85)</f>
        <v>5.0840393056560191E-6</v>
      </c>
      <c r="V84" s="3">
        <f>AVERAGE(U84,U86,U88)</f>
        <v>1.6558267500936663E-4</v>
      </c>
      <c r="W84">
        <f>_xlfn.STDEV.S(U84,U86,U88)</f>
        <v>2.7607013906546417E-4</v>
      </c>
      <c r="X84" s="13">
        <f t="shared" ref="X84" si="207">(W84/V84)*100</f>
        <v>166.7264640155424</v>
      </c>
      <c r="Y84" s="3">
        <f t="shared" ref="Y84" si="208">N84/Q84</f>
        <v>1.4181064140219877E-20</v>
      </c>
      <c r="Z84" s="3">
        <f>AVERAGE(Y84,Y86,Y88)</f>
        <v>3.7686235707934673E-20</v>
      </c>
      <c r="AA84">
        <f>_xlfn.STDEV.S(Y84,Y86,Y88)</f>
        <v>2.9609521417432627E-20</v>
      </c>
      <c r="AB84" s="13">
        <f t="shared" ref="AB84" si="209">(AA84/Z84)*100</f>
        <v>78.568530024871848</v>
      </c>
    </row>
    <row r="85" spans="1:28" x14ac:dyDescent="0.25">
      <c r="A85" s="1" t="s">
        <v>734</v>
      </c>
      <c r="B85" s="1">
        <v>1.9273406542245943</v>
      </c>
      <c r="C85" s="2" t="s">
        <v>529</v>
      </c>
      <c r="D85" s="4"/>
      <c r="E85" s="1">
        <v>0.35899999999999999</v>
      </c>
      <c r="F85" s="1">
        <v>1.9111960581183409</v>
      </c>
      <c r="G85" s="1">
        <v>34.701543258471496</v>
      </c>
      <c r="H85" s="3">
        <v>6.2139600831742934E-11</v>
      </c>
      <c r="I85" s="5" t="s">
        <v>45</v>
      </c>
      <c r="J85" s="5" t="s">
        <v>46</v>
      </c>
      <c r="K85" s="10" t="s">
        <v>443</v>
      </c>
      <c r="L85" s="11"/>
      <c r="M85" s="3">
        <v>1.2389636335261701E-5</v>
      </c>
      <c r="P85" s="13"/>
      <c r="T85" s="13"/>
      <c r="X85" s="13"/>
    </row>
    <row r="86" spans="1:28" x14ac:dyDescent="0.25">
      <c r="A86" s="1" t="s">
        <v>660</v>
      </c>
      <c r="B86" s="1">
        <v>1.918446477075139</v>
      </c>
      <c r="C86" s="2" t="s">
        <v>529</v>
      </c>
      <c r="D86" s="4"/>
      <c r="E86" s="1">
        <v>0.35899999999999999</v>
      </c>
      <c r="F86" s="1">
        <v>1.9111960581183409</v>
      </c>
      <c r="G86" s="1">
        <v>33.39225175768339</v>
      </c>
      <c r="H86" s="3">
        <v>1.4510387829976537E-10</v>
      </c>
      <c r="I86" s="5" t="s">
        <v>45</v>
      </c>
      <c r="J86" s="5" t="s">
        <v>46</v>
      </c>
      <c r="K86" s="10" t="s">
        <v>444</v>
      </c>
      <c r="L86" s="11"/>
      <c r="M86" s="3">
        <v>1.8747622905686083E-5</v>
      </c>
      <c r="N86" s="3">
        <f t="shared" ref="N86" si="210">AVERAGE(H86:H87)</f>
        <v>1.3748367840602526E-10</v>
      </c>
      <c r="O86" s="3">
        <f t="shared" ref="O86" si="211">_xlfn.STDEV.S(H86:H87)</f>
        <v>1.0776590037721269E-11</v>
      </c>
      <c r="P86" s="13">
        <f t="shared" ref="P86" si="212">(O86/N86)*100</f>
        <v>7.838450471113509</v>
      </c>
      <c r="Q86" s="3">
        <v>4921309000</v>
      </c>
      <c r="T86" s="13"/>
      <c r="U86" s="3">
        <f t="shared" ref="U86" si="213">N86/AVERAGE(M86:M87)</f>
        <v>7.305552740717869E-6</v>
      </c>
      <c r="X86" s="13"/>
      <c r="Y86" s="3">
        <f t="shared" ref="Y86" si="214">N86/Q86</f>
        <v>2.7936404400948056E-20</v>
      </c>
    </row>
    <row r="87" spans="1:28" x14ac:dyDescent="0.25">
      <c r="A87" s="1" t="s">
        <v>735</v>
      </c>
      <c r="B87" s="1">
        <v>1.906468641464278</v>
      </c>
      <c r="C87" s="2" t="s">
        <v>529</v>
      </c>
      <c r="D87" s="4"/>
      <c r="E87" s="1">
        <v>0.35899999999999999</v>
      </c>
      <c r="F87" s="1">
        <v>1.9111960581183409</v>
      </c>
      <c r="G87" s="1">
        <v>33.563567402092147</v>
      </c>
      <c r="H87" s="3">
        <v>1.2986347851228516E-10</v>
      </c>
      <c r="I87" s="5" t="s">
        <v>45</v>
      </c>
      <c r="J87" s="5" t="s">
        <v>46</v>
      </c>
      <c r="K87" s="10" t="s">
        <v>444</v>
      </c>
      <c r="L87" s="11"/>
      <c r="M87" s="3">
        <v>1.88905088785807E-5</v>
      </c>
      <c r="P87" s="13"/>
      <c r="T87" s="13"/>
      <c r="X87" s="13"/>
    </row>
    <row r="88" spans="1:28" x14ac:dyDescent="0.25">
      <c r="A88" s="1" t="s">
        <v>661</v>
      </c>
      <c r="B88" s="1">
        <v>1.9063079748605851</v>
      </c>
      <c r="C88" s="2" t="s">
        <v>529</v>
      </c>
      <c r="D88" s="4"/>
      <c r="E88" s="1">
        <v>0.35899999999999999</v>
      </c>
      <c r="F88" s="1">
        <v>1.9111960581183409</v>
      </c>
      <c r="G88" s="1">
        <v>28.01088091331486</v>
      </c>
      <c r="H88" s="3">
        <v>4.7368195727145707E-9</v>
      </c>
      <c r="I88" s="5" t="s">
        <v>34</v>
      </c>
      <c r="J88" s="5" t="s">
        <v>35</v>
      </c>
      <c r="K88" s="10" t="s">
        <v>445</v>
      </c>
      <c r="L88" s="11"/>
      <c r="M88" s="3">
        <v>1.1812330901400432E-5</v>
      </c>
      <c r="N88" s="3">
        <f t="shared" ref="N88" si="215">AVERAGE(H88:H89)</f>
        <v>5.6720457214094864E-9</v>
      </c>
      <c r="O88" s="3">
        <f t="shared" ref="O88" si="216">_xlfn.STDEV.S(H88:H89)</f>
        <v>1.3226095033703072E-9</v>
      </c>
      <c r="P88" s="13">
        <f t="shared" ref="P88" si="217">(O88/N88)*100</f>
        <v>23.318033181186042</v>
      </c>
      <c r="Q88" s="3">
        <v>79954140000</v>
      </c>
      <c r="T88" s="13"/>
      <c r="U88" s="3">
        <f t="shared" ref="U88" si="218">N88/AVERAGE(M88:M89)</f>
        <v>4.8435843298172599E-4</v>
      </c>
      <c r="X88" s="13"/>
      <c r="Y88" s="3">
        <f t="shared" ref="Y88" si="219">N88/Q88</f>
        <v>7.0941238582636075E-20</v>
      </c>
    </row>
    <row r="89" spans="1:28" x14ac:dyDescent="0.25">
      <c r="A89" s="1" t="s">
        <v>736</v>
      </c>
      <c r="B89" s="1">
        <v>1.9224611007299353</v>
      </c>
      <c r="C89" s="2" t="s">
        <v>529</v>
      </c>
      <c r="D89" s="4"/>
      <c r="E89" s="1">
        <v>0.35899999999999999</v>
      </c>
      <c r="F89" s="1">
        <v>1.9111960581183409</v>
      </c>
      <c r="G89" s="1">
        <v>27.497078418831602</v>
      </c>
      <c r="H89" s="3">
        <v>6.6072718701044029E-9</v>
      </c>
      <c r="I89" s="5" t="s">
        <v>34</v>
      </c>
      <c r="J89" s="5" t="s">
        <v>35</v>
      </c>
      <c r="K89" s="10" t="s">
        <v>445</v>
      </c>
      <c r="L89" s="11"/>
      <c r="M89" s="3">
        <v>1.160852991232461E-5</v>
      </c>
      <c r="P89" s="13"/>
      <c r="T89" s="13"/>
      <c r="X89" s="13"/>
    </row>
    <row r="90" spans="1:28" x14ac:dyDescent="0.25">
      <c r="A90" s="1" t="s">
        <v>662</v>
      </c>
      <c r="B90" s="1">
        <v>1.9165800534933368</v>
      </c>
      <c r="C90" s="2" t="s">
        <v>529</v>
      </c>
      <c r="D90" s="4"/>
      <c r="E90" s="1">
        <v>0.35899999999999999</v>
      </c>
      <c r="F90" s="1">
        <v>1.9111960581183409</v>
      </c>
      <c r="G90" s="1">
        <v>30.309305792408104</v>
      </c>
      <c r="H90" s="3">
        <v>1.068877359333689E-9</v>
      </c>
      <c r="I90" s="5" t="s">
        <v>34</v>
      </c>
      <c r="J90" s="5" t="s">
        <v>35</v>
      </c>
      <c r="K90" s="10" t="s">
        <v>446</v>
      </c>
      <c r="L90" s="11"/>
      <c r="M90" s="3">
        <v>1.8545565046031523E-5</v>
      </c>
      <c r="N90" s="3">
        <f t="shared" ref="N90" si="220">AVERAGE(H90:H91)</f>
        <v>1.2908106642218182E-9</v>
      </c>
      <c r="O90" s="3">
        <f t="shared" ref="O90" si="221">_xlfn.STDEV.S(H90:H91)</f>
        <v>3.1386108971507561E-10</v>
      </c>
      <c r="P90" s="13">
        <f t="shared" ref="P90" si="222">(O90/N90)*100</f>
        <v>24.315036931019684</v>
      </c>
      <c r="Q90" s="3">
        <v>8229062000</v>
      </c>
      <c r="R90" s="3">
        <f>AVERAGE(N90,N92,N94)</f>
        <v>7.1322066626943532E-10</v>
      </c>
      <c r="S90">
        <f>_xlfn.STDEV.S(N90,N92,N94)</f>
        <v>5.1832378315109099E-10</v>
      </c>
      <c r="T90" s="13">
        <f t="shared" ref="T90" si="223">(S90/R90)*100</f>
        <v>72.673690999761703</v>
      </c>
      <c r="U90" s="3">
        <f t="shared" ref="U90" si="224">N90/AVERAGE(M90:M91)</f>
        <v>6.877647582037825E-5</v>
      </c>
      <c r="V90" s="3">
        <f>AVERAGE(U90,U92,U94)</f>
        <v>4.3469212088762886E-5</v>
      </c>
      <c r="W90">
        <f>_xlfn.STDEV.S(U90,U92,U94)</f>
        <v>2.5788478170357213E-5</v>
      </c>
      <c r="X90" s="13">
        <f t="shared" ref="X90" si="225">(W90/V90)*100</f>
        <v>59.325846803245199</v>
      </c>
      <c r="Y90" s="3">
        <f t="shared" ref="Y90" si="226">N90/Q90</f>
        <v>1.5685999986654838E-19</v>
      </c>
      <c r="Z90" s="3">
        <f>AVERAGE(Y90,Y92,Y94)</f>
        <v>1.17705312823428E-19</v>
      </c>
      <c r="AA90">
        <f>_xlfn.STDEV.S(Y90,Y92,Y94)</f>
        <v>8.0308465868946026E-20</v>
      </c>
      <c r="AB90" s="13">
        <f t="shared" ref="AB90" si="227">(AA90/Z90)*100</f>
        <v>68.228412076367604</v>
      </c>
    </row>
    <row r="91" spans="1:28" x14ac:dyDescent="0.25">
      <c r="A91" s="1" t="s">
        <v>737</v>
      </c>
      <c r="B91" s="1">
        <v>1.9160078294098708</v>
      </c>
      <c r="C91" s="2" t="s">
        <v>529</v>
      </c>
      <c r="D91" s="4"/>
      <c r="E91" s="1">
        <v>0.35899999999999999</v>
      </c>
      <c r="F91" s="1">
        <v>1.9111960581183409</v>
      </c>
      <c r="G91" s="1">
        <v>29.773099813459009</v>
      </c>
      <c r="H91" s="3">
        <v>1.5127439691099477E-9</v>
      </c>
      <c r="I91" s="5" t="s">
        <v>34</v>
      </c>
      <c r="J91" s="5" t="s">
        <v>35</v>
      </c>
      <c r="K91" s="10" t="s">
        <v>446</v>
      </c>
      <c r="L91" s="11"/>
      <c r="M91" s="3">
        <v>1.8990835265987811E-5</v>
      </c>
      <c r="P91" s="13"/>
      <c r="T91" s="13"/>
      <c r="X91" s="13"/>
    </row>
    <row r="92" spans="1:28" x14ac:dyDescent="0.25">
      <c r="A92" s="1" t="s">
        <v>663</v>
      </c>
      <c r="B92" s="1">
        <v>1.8862653432078307</v>
      </c>
      <c r="C92" s="2" t="s">
        <v>529</v>
      </c>
      <c r="D92" s="4"/>
      <c r="E92" s="1">
        <v>0.35899999999999999</v>
      </c>
      <c r="F92" s="1">
        <v>1.9111960581183409</v>
      </c>
      <c r="G92" s="1">
        <v>32.231689953347619</v>
      </c>
      <c r="H92" s="3">
        <v>3.0771675102932453E-10</v>
      </c>
      <c r="I92" s="5" t="s">
        <v>45</v>
      </c>
      <c r="J92" s="5" t="s">
        <v>46</v>
      </c>
      <c r="K92" s="10" t="s">
        <v>447</v>
      </c>
      <c r="L92" s="11"/>
      <c r="M92" s="3">
        <v>1.6562926454838771E-5</v>
      </c>
      <c r="N92" s="3">
        <f t="shared" ref="N92" si="228">AVERAGE(H92:H93)</f>
        <v>2.8858793365827783E-10</v>
      </c>
      <c r="O92" s="3">
        <f t="shared" ref="O92" si="229">_xlfn.STDEV.S(H92:H93)</f>
        <v>2.7052232958292332E-11</v>
      </c>
      <c r="P92" s="13">
        <f t="shared" ref="P92" si="230">(O92/N92)*100</f>
        <v>9.3740000198086477</v>
      </c>
      <c r="Q92" s="3">
        <v>1688374000</v>
      </c>
      <c r="T92" s="13"/>
      <c r="U92" s="3">
        <f t="shared" ref="U92" si="231">N92/AVERAGE(M92:M93)</f>
        <v>1.7225053810897441E-5</v>
      </c>
      <c r="X92" s="13"/>
      <c r="Y92" s="3">
        <f t="shared" ref="Y92" si="232">N92/Q92</f>
        <v>1.70926544508668E-19</v>
      </c>
    </row>
    <row r="93" spans="1:28" x14ac:dyDescent="0.25">
      <c r="A93" s="1" t="s">
        <v>738</v>
      </c>
      <c r="B93" s="1">
        <v>1.8938877389800297</v>
      </c>
      <c r="C93" s="2" t="s">
        <v>529</v>
      </c>
      <c r="D93" s="4"/>
      <c r="E93" s="1">
        <v>0.35899999999999999</v>
      </c>
      <c r="F93" s="1">
        <v>1.9111960581183409</v>
      </c>
      <c r="G93" s="1">
        <v>32.436656832106067</v>
      </c>
      <c r="H93" s="3">
        <v>2.6945911628723107E-10</v>
      </c>
      <c r="I93" s="5" t="s">
        <v>45</v>
      </c>
      <c r="J93" s="5" t="s">
        <v>46</v>
      </c>
      <c r="K93" s="10" t="s">
        <v>447</v>
      </c>
      <c r="L93" s="11"/>
      <c r="M93" s="3">
        <v>1.6945001802047421E-5</v>
      </c>
      <c r="P93" s="13"/>
      <c r="T93" s="13"/>
      <c r="X93" s="13"/>
    </row>
    <row r="94" spans="1:28" x14ac:dyDescent="0.25">
      <c r="A94" s="1" t="s">
        <v>664</v>
      </c>
      <c r="B94" s="1">
        <v>1.8991993097708793</v>
      </c>
      <c r="C94" s="2" t="s">
        <v>529</v>
      </c>
      <c r="D94" s="4"/>
      <c r="E94" s="1">
        <v>0.35899999999999999</v>
      </c>
      <c r="F94" s="1">
        <v>1.9111960581183409</v>
      </c>
      <c r="G94" s="1">
        <v>31.381024486287693</v>
      </c>
      <c r="H94" s="3">
        <v>5.3388509032521386E-10</v>
      </c>
      <c r="I94" s="5" t="s">
        <v>34</v>
      </c>
      <c r="J94" s="5" t="s">
        <v>35</v>
      </c>
      <c r="K94" s="10" t="s">
        <v>448</v>
      </c>
      <c r="L94" s="11"/>
      <c r="M94" s="3">
        <v>1.2657259350385004E-5</v>
      </c>
      <c r="N94" s="3">
        <f t="shared" ref="N94" si="233">AVERAGE(H94:H95)</f>
        <v>5.6026340092821001E-10</v>
      </c>
      <c r="O94" s="3">
        <f t="shared" ref="O94" si="234">_xlfn.STDEV.S(H94:H95)</f>
        <v>3.7304564607247163E-11</v>
      </c>
      <c r="P94" s="13">
        <f t="shared" ref="P94" si="235">(O94/N94)*100</f>
        <v>6.6583975582633546</v>
      </c>
      <c r="Q94" s="3">
        <v>22119100000</v>
      </c>
      <c r="T94" s="13"/>
      <c r="U94" s="3">
        <f t="shared" ref="U94" si="236">N94/AVERAGE(M94:M95)</f>
        <v>4.4406106635012975E-5</v>
      </c>
      <c r="X94" s="13"/>
      <c r="Y94" s="3">
        <f t="shared" ref="Y94" si="237">N94/Q94</f>
        <v>2.5329394095067611E-20</v>
      </c>
    </row>
    <row r="95" spans="1:28" x14ac:dyDescent="0.25">
      <c r="A95" s="1" t="s">
        <v>739</v>
      </c>
      <c r="B95" s="1">
        <v>1.9237892314540788</v>
      </c>
      <c r="C95" s="2" t="s">
        <v>529</v>
      </c>
      <c r="D95" s="4"/>
      <c r="E95" s="1">
        <v>0.35899999999999999</v>
      </c>
      <c r="F95" s="1">
        <v>1.9111960581183409</v>
      </c>
      <c r="G95" s="1">
        <v>31.235541429141396</v>
      </c>
      <c r="H95" s="3">
        <v>5.8664171153120615E-10</v>
      </c>
      <c r="I95" s="5" t="s">
        <v>34</v>
      </c>
      <c r="J95" s="5" t="s">
        <v>35</v>
      </c>
      <c r="K95" s="10" t="s">
        <v>448</v>
      </c>
      <c r="L95" s="11"/>
      <c r="M95" s="3">
        <v>1.2576360229605734E-5</v>
      </c>
      <c r="P95" s="13"/>
      <c r="T95" s="13"/>
      <c r="X95" s="13"/>
    </row>
    <row r="96" spans="1:28" x14ac:dyDescent="0.25">
      <c r="A96" s="1" t="s">
        <v>665</v>
      </c>
      <c r="B96" s="1">
        <v>1.9111030197474923</v>
      </c>
      <c r="C96" s="2" t="s">
        <v>529</v>
      </c>
      <c r="D96" s="4"/>
      <c r="E96" s="1">
        <v>0.35899999999999999</v>
      </c>
      <c r="F96" s="1">
        <v>1.9111960581183409</v>
      </c>
      <c r="G96" s="1">
        <v>31.025637201118535</v>
      </c>
      <c r="H96" s="3">
        <v>6.7207864870115036E-10</v>
      </c>
      <c r="I96" s="5" t="s">
        <v>34</v>
      </c>
      <c r="J96" s="5" t="s">
        <v>35</v>
      </c>
      <c r="K96" s="10" t="s">
        <v>449</v>
      </c>
      <c r="L96" s="11"/>
      <c r="M96" s="3">
        <v>1.5387246724675131E-5</v>
      </c>
      <c r="N96" s="3">
        <f t="shared" ref="N96" si="238">AVERAGE(H96:H97)</f>
        <v>5.726708475893156E-10</v>
      </c>
      <c r="O96" s="3">
        <f t="shared" ref="O96" si="239">_xlfn.STDEV.S(H96:H97)</f>
        <v>1.4058386053804402E-10</v>
      </c>
      <c r="P96" s="13">
        <f t="shared" ref="P96" si="240">(O96/N96)*100</f>
        <v>24.548806898384697</v>
      </c>
      <c r="Q96">
        <v>1856610000</v>
      </c>
      <c r="R96" s="3">
        <f>AVERAGE(N96,N98,N100)</f>
        <v>3.3195026577843038E-10</v>
      </c>
      <c r="S96">
        <f>_xlfn.STDEV.S(N96,N98,N100)</f>
        <v>2.1662952941475176E-10</v>
      </c>
      <c r="T96" s="13">
        <f t="shared" ref="T96" si="241">(S96/R96)*100</f>
        <v>65.259634272848359</v>
      </c>
      <c r="U96" s="3">
        <f t="shared" ref="U96" si="242">N96/AVERAGE(M96:M97)</f>
        <v>3.4627552928230016E-5</v>
      </c>
      <c r="V96" s="3">
        <f>AVERAGE(U96,U98,U100)</f>
        <v>1.994018501301119E-5</v>
      </c>
      <c r="W96">
        <f>_xlfn.STDEV.S(U96,U98,U100)</f>
        <v>1.2870938680904729E-5</v>
      </c>
      <c r="X96" s="13">
        <f t="shared" ref="X96" si="243">(W96/V96)*100</f>
        <v>64.547739514484448</v>
      </c>
      <c r="Y96" s="3">
        <f t="shared" ref="Y96" si="244">N96/Q96</f>
        <v>3.0844972696975434E-19</v>
      </c>
      <c r="Z96" s="3">
        <f>AVERAGE(Y96,Y98,Y100)</f>
        <v>1.5856967519452062E-19</v>
      </c>
      <c r="AA96">
        <f>_xlfn.STDEV.S(Y96,Y98,Y100)</f>
        <v>1.3248362900867558E-19</v>
      </c>
      <c r="AB96" s="13">
        <f t="shared" ref="AB96" si="245">(AA96/Z96)*100</f>
        <v>83.549158340745308</v>
      </c>
    </row>
    <row r="97" spans="1:28" x14ac:dyDescent="0.25">
      <c r="A97" s="1" t="s">
        <v>740</v>
      </c>
      <c r="B97" s="1">
        <v>1.9358463855861847</v>
      </c>
      <c r="C97" s="2" t="s">
        <v>529</v>
      </c>
      <c r="D97" s="4"/>
      <c r="E97" s="1">
        <v>0.35899999999999999</v>
      </c>
      <c r="F97" s="1">
        <v>1.9111960581183409</v>
      </c>
      <c r="G97" s="1">
        <v>31.567104195926291</v>
      </c>
      <c r="H97" s="3">
        <v>4.7326304647748074E-10</v>
      </c>
      <c r="I97" s="5" t="s">
        <v>34</v>
      </c>
      <c r="J97" s="5" t="s">
        <v>35</v>
      </c>
      <c r="K97" s="7" t="s">
        <v>449</v>
      </c>
      <c r="L97" s="11"/>
      <c r="M97" s="3">
        <v>1.7688775065039459E-5</v>
      </c>
      <c r="P97" s="13"/>
      <c r="T97" s="13"/>
      <c r="X97" s="13"/>
    </row>
    <row r="98" spans="1:28" x14ac:dyDescent="0.25">
      <c r="A98" s="1" t="s">
        <v>666</v>
      </c>
      <c r="B98" s="1">
        <v>1.9221868416424746</v>
      </c>
      <c r="C98" s="2" t="s">
        <v>529</v>
      </c>
      <c r="D98" s="4"/>
      <c r="E98" s="1">
        <v>0.35899999999999999</v>
      </c>
      <c r="F98" s="1">
        <v>1.9111960581183409</v>
      </c>
      <c r="G98" s="1">
        <v>33.610832574837481</v>
      </c>
      <c r="H98" s="3">
        <v>1.2594794645870149E-10</v>
      </c>
      <c r="I98" s="5" t="s">
        <v>45</v>
      </c>
      <c r="J98" s="5" t="s">
        <v>46</v>
      </c>
      <c r="K98" s="10" t="s">
        <v>450</v>
      </c>
      <c r="L98" s="11"/>
      <c r="M98" s="3">
        <v>1.4382564131434865E-5</v>
      </c>
      <c r="N98" s="3">
        <f t="shared" ref="N98" si="246">AVERAGE(H98:H99)</f>
        <v>1.5269554275985439E-10</v>
      </c>
      <c r="O98" s="3">
        <f t="shared" ref="O98" si="247">_xlfn.STDEV.S(H98:H99)</f>
        <v>3.7826813449970856E-11</v>
      </c>
      <c r="P98" s="13">
        <f t="shared" ref="P98" si="248">(O98/N98)*100</f>
        <v>24.772703096816269</v>
      </c>
      <c r="Q98">
        <v>1386118000</v>
      </c>
      <c r="T98" s="13"/>
      <c r="U98" s="3">
        <f t="shared" ref="U98" si="249">N98/AVERAGE(M98:M99)</f>
        <v>1.0628766235905001E-5</v>
      </c>
      <c r="X98" s="13"/>
      <c r="Y98" s="3">
        <f t="shared" ref="Y98" si="250">N98/Q98</f>
        <v>1.1016056552173364E-19</v>
      </c>
    </row>
    <row r="99" spans="1:28" x14ac:dyDescent="0.25">
      <c r="A99" s="1" t="s">
        <v>741</v>
      </c>
      <c r="B99" s="1">
        <v>1.900186536753337</v>
      </c>
      <c r="C99" s="2" t="s">
        <v>529</v>
      </c>
      <c r="D99" s="4"/>
      <c r="E99" s="1">
        <v>0.35899999999999999</v>
      </c>
      <c r="F99" s="1">
        <v>1.9111960581183409</v>
      </c>
      <c r="G99" s="1">
        <v>33.064323855341797</v>
      </c>
      <c r="H99" s="3">
        <v>1.7944313906100727E-10</v>
      </c>
      <c r="I99" s="5" t="s">
        <v>45</v>
      </c>
      <c r="J99" s="5" t="s">
        <v>46</v>
      </c>
      <c r="K99" s="10" t="s">
        <v>450</v>
      </c>
      <c r="L99" s="11"/>
      <c r="M99" s="3">
        <v>1.4349941480370591E-5</v>
      </c>
      <c r="P99" s="13"/>
      <c r="T99" s="13"/>
      <c r="X99" s="13"/>
    </row>
    <row r="100" spans="1:28" x14ac:dyDescent="0.25">
      <c r="A100" s="1" t="s">
        <v>667</v>
      </c>
      <c r="B100" s="1">
        <v>1.9249983753270694</v>
      </c>
      <c r="C100" s="2" t="s">
        <v>529</v>
      </c>
      <c r="D100" s="4"/>
      <c r="E100" s="1">
        <v>0.35899999999999999</v>
      </c>
      <c r="F100" s="1">
        <v>1.9111960581183409</v>
      </c>
      <c r="G100" s="1">
        <v>32.457779308137155</v>
      </c>
      <c r="H100" s="3">
        <v>2.6579757719639656E-10</v>
      </c>
      <c r="I100" s="5" t="s">
        <v>34</v>
      </c>
      <c r="J100" s="5" t="s">
        <v>35</v>
      </c>
      <c r="K100" s="7" t="s">
        <v>533</v>
      </c>
      <c r="L100" s="11"/>
      <c r="M100" s="3">
        <v>1.867985047023811E-5</v>
      </c>
      <c r="N100" s="3">
        <f t="shared" ref="N100" si="251">AVERAGE(H100:H101)</f>
        <v>2.704844069861211E-10</v>
      </c>
      <c r="O100" s="3">
        <f t="shared" ref="O100" si="252">_xlfn.STDEV.S(H100:H101)</f>
        <v>6.6281782531626862E-12</v>
      </c>
      <c r="P100" s="13">
        <f t="shared" ref="P100" si="253">(O100/N100)*100</f>
        <v>2.4504844205317857</v>
      </c>
      <c r="Q100">
        <v>4737135000</v>
      </c>
      <c r="T100" s="13"/>
      <c r="U100" s="3">
        <f t="shared" ref="U100" si="254">N100/AVERAGE(M100:M101)</f>
        <v>1.4564235874898552E-5</v>
      </c>
      <c r="X100" s="13"/>
      <c r="Y100" s="3">
        <f t="shared" ref="Y100" si="255">N100/Q100</f>
        <v>5.709873309207382E-20</v>
      </c>
    </row>
    <row r="101" spans="1:28" x14ac:dyDescent="0.25">
      <c r="A101" s="1" t="s">
        <v>742</v>
      </c>
      <c r="B101" s="1">
        <v>1.9157071617765693</v>
      </c>
      <c r="C101" s="2" t="s">
        <v>529</v>
      </c>
      <c r="D101" s="4"/>
      <c r="E101" s="1">
        <v>0.35899999999999999</v>
      </c>
      <c r="F101" s="1">
        <v>1.9111960581183409</v>
      </c>
      <c r="G101" s="1">
        <v>32.404271531969925</v>
      </c>
      <c r="H101" s="3">
        <v>2.7517123677584564E-10</v>
      </c>
      <c r="I101" s="5" t="s">
        <v>34</v>
      </c>
      <c r="J101" s="5" t="s">
        <v>35</v>
      </c>
      <c r="K101" s="7" t="s">
        <v>533</v>
      </c>
      <c r="L101" s="11"/>
      <c r="M101" s="3">
        <v>1.8463795006185513E-5</v>
      </c>
      <c r="P101" s="13"/>
      <c r="T101" s="13"/>
      <c r="X101" s="13"/>
    </row>
    <row r="102" spans="1:28" x14ac:dyDescent="0.25">
      <c r="A102" s="1" t="s">
        <v>668</v>
      </c>
      <c r="B102" s="1">
        <v>1.9129393144853764</v>
      </c>
      <c r="C102" s="2" t="s">
        <v>529</v>
      </c>
      <c r="D102" s="4"/>
      <c r="E102" s="1">
        <v>0.35899999999999999</v>
      </c>
      <c r="F102" s="1">
        <v>1.9111960581183409</v>
      </c>
      <c r="G102" s="1">
        <v>34.281564754087569</v>
      </c>
      <c r="H102" s="3">
        <v>8.1566272050234758E-11</v>
      </c>
      <c r="I102" s="5" t="s">
        <v>45</v>
      </c>
      <c r="J102" s="5" t="s">
        <v>46</v>
      </c>
      <c r="K102" s="10" t="s">
        <v>451</v>
      </c>
      <c r="L102" s="11"/>
      <c r="M102" s="3">
        <v>1.3902361137231725E-5</v>
      </c>
      <c r="N102" s="3">
        <f t="shared" ref="N102" si="256">AVERAGE(H102:H103)</f>
        <v>9.6018343057238599E-11</v>
      </c>
      <c r="O102" s="3">
        <f t="shared" ref="O102" si="257">_xlfn.STDEV.S(H102:H103)</f>
        <v>2.0438314822483825E-11</v>
      </c>
      <c r="P102" s="13">
        <f t="shared" ref="P102" si="258">(O102/N102)*100</f>
        <v>21.285844112411006</v>
      </c>
      <c r="Q102">
        <v>2087862000</v>
      </c>
      <c r="R102" s="3">
        <f>AVERAGE(N102,N104,N106)</f>
        <v>1.436701173209334E-10</v>
      </c>
      <c r="S102">
        <f>_xlfn.STDEV.S(N102,N104,N106)</f>
        <v>9.3106318168465435E-11</v>
      </c>
      <c r="T102" s="13">
        <f t="shared" ref="T102" si="259">(S102/R102)*100</f>
        <v>64.805625487506589</v>
      </c>
      <c r="U102" s="3">
        <f t="shared" ref="U102" si="260">N102/AVERAGE(M102:M103)</f>
        <v>6.9835034040982281E-6</v>
      </c>
      <c r="V102" s="3">
        <f>AVERAGE(U102,U104,U106)</f>
        <v>1.155082834020909E-5</v>
      </c>
      <c r="W102">
        <f>_xlfn.STDEV.S(U102,U104,U106)</f>
        <v>7.5332217899586654E-6</v>
      </c>
      <c r="X102" s="13">
        <f t="shared" ref="X102" si="261">(W102/V102)*100</f>
        <v>65.218022189240671</v>
      </c>
      <c r="Y102" s="3">
        <f t="shared" ref="Y102" si="262">N102/Q102</f>
        <v>4.5988835975384675E-20</v>
      </c>
      <c r="Z102" s="3">
        <f>AVERAGE(Y102,Y104,Y106)</f>
        <v>5.3057975070954235E-20</v>
      </c>
      <c r="AA102">
        <f>_xlfn.STDEV.S(Y102,Y104,Y106)</f>
        <v>2.9437621125320467E-20</v>
      </c>
      <c r="AB102" s="13">
        <f t="shared" ref="AB102" si="263">(AA102/Z102)*100</f>
        <v>55.481991323554368</v>
      </c>
    </row>
    <row r="103" spans="1:28" x14ac:dyDescent="0.25">
      <c r="A103" s="1" t="s">
        <v>743</v>
      </c>
      <c r="B103" s="1">
        <v>1.9223807591455047</v>
      </c>
      <c r="C103" s="2" t="s">
        <v>529</v>
      </c>
      <c r="D103" s="4"/>
      <c r="E103" s="1">
        <v>0.35899999999999999</v>
      </c>
      <c r="F103" s="1">
        <v>1.9111960581183409</v>
      </c>
      <c r="G103" s="1">
        <v>33.813264313489505</v>
      </c>
      <c r="H103" s="3">
        <v>1.1047041406424244E-10</v>
      </c>
      <c r="I103" s="5" t="s">
        <v>45</v>
      </c>
      <c r="J103" s="5" t="s">
        <v>46</v>
      </c>
      <c r="K103" s="10" t="s">
        <v>451</v>
      </c>
      <c r="L103" s="11"/>
      <c r="M103" s="3">
        <v>1.3596255961140646E-5</v>
      </c>
      <c r="P103" s="13"/>
      <c r="T103" s="13"/>
      <c r="X103" s="13"/>
    </row>
    <row r="104" spans="1:28" x14ac:dyDescent="0.25">
      <c r="A104" s="1" t="s">
        <v>669</v>
      </c>
      <c r="B104" s="1">
        <v>1.9292260733764124</v>
      </c>
      <c r="C104" s="2" t="s">
        <v>529</v>
      </c>
      <c r="D104" s="4"/>
      <c r="E104" s="1">
        <v>0.35899999999999999</v>
      </c>
      <c r="F104" s="1">
        <v>1.9111960581183409</v>
      </c>
      <c r="G104" s="1">
        <v>32.638468703148575</v>
      </c>
      <c r="H104" s="3">
        <v>2.3644064974155301E-10</v>
      </c>
      <c r="I104" s="5" t="s">
        <v>45</v>
      </c>
      <c r="J104" s="5" t="s">
        <v>46</v>
      </c>
      <c r="K104" s="10" t="s">
        <v>452</v>
      </c>
      <c r="L104" s="11"/>
      <c r="M104" s="3">
        <v>1.2110664319782453E-5</v>
      </c>
      <c r="N104" s="3">
        <f t="shared" ref="N104" si="264">AVERAGE(H104:H105)</f>
        <v>2.5095717979814077E-10</v>
      </c>
      <c r="O104" s="3">
        <f t="shared" ref="O104" si="265">_xlfn.STDEV.S(H104:H105)</f>
        <v>2.0529473684623073E-11</v>
      </c>
      <c r="P104" s="13">
        <f t="shared" ref="P104" si="266">(O104/N104)*100</f>
        <v>8.1804687561185148</v>
      </c>
      <c r="Q104">
        <v>2939072000</v>
      </c>
      <c r="T104" s="13"/>
      <c r="U104" s="3">
        <f t="shared" ref="U104" si="267">N104/AVERAGE(M104:M105)</f>
        <v>2.0245737780008239E-5</v>
      </c>
      <c r="X104" s="13"/>
      <c r="Y104" s="3">
        <f t="shared" ref="Y104" si="268">N104/Q104</f>
        <v>8.538653690625502E-20</v>
      </c>
    </row>
    <row r="105" spans="1:28" x14ac:dyDescent="0.25">
      <c r="A105" s="1" t="s">
        <v>744</v>
      </c>
      <c r="B105" s="1">
        <v>1.907300228714464</v>
      </c>
      <c r="C105" s="2" t="s">
        <v>529</v>
      </c>
      <c r="D105" s="4"/>
      <c r="E105" s="1">
        <v>0.35899999999999999</v>
      </c>
      <c r="F105" s="1">
        <v>1.9111960581183409</v>
      </c>
      <c r="G105" s="1">
        <v>32.45966160166509</v>
      </c>
      <c r="H105" s="3">
        <v>2.6547370985472852E-10</v>
      </c>
      <c r="I105" s="5" t="s">
        <v>34</v>
      </c>
      <c r="J105" s="5" t="s">
        <v>35</v>
      </c>
      <c r="K105" s="10" t="s">
        <v>452</v>
      </c>
      <c r="L105" s="11"/>
      <c r="M105" s="3">
        <v>1.2680448014582534E-5</v>
      </c>
      <c r="P105" s="13"/>
      <c r="T105" s="13"/>
      <c r="X105" s="13"/>
    </row>
    <row r="106" spans="1:28" x14ac:dyDescent="0.25">
      <c r="A106" s="1" t="s">
        <v>670</v>
      </c>
      <c r="B106" s="1">
        <v>1.8893166582818983</v>
      </c>
      <c r="C106" s="2" t="s">
        <v>529</v>
      </c>
      <c r="D106" s="4"/>
      <c r="E106" s="1">
        <v>0.35899999999999999</v>
      </c>
      <c r="F106" s="1">
        <v>1.9111960581183409</v>
      </c>
      <c r="G106" s="1">
        <v>34.054189539035264</v>
      </c>
      <c r="H106" s="3">
        <v>9.4508844465420729E-11</v>
      </c>
      <c r="I106" s="5" t="s">
        <v>45</v>
      </c>
      <c r="J106" s="5" t="s">
        <v>46</v>
      </c>
      <c r="K106" s="10" t="s">
        <v>453</v>
      </c>
      <c r="L106" s="11"/>
      <c r="M106" s="3">
        <v>1.1404570338182013E-5</v>
      </c>
      <c r="N106" s="3">
        <f t="shared" ref="N106" si="269">AVERAGE(H106:H107)</f>
        <v>8.4034829107420836E-11</v>
      </c>
      <c r="O106" s="3">
        <f t="shared" ref="O106" si="270">_xlfn.STDEV.S(H106:H107)</f>
        <v>1.4812494571787545E-11</v>
      </c>
      <c r="P106" s="13">
        <f t="shared" ref="P106" si="271">(O106/N106)*100</f>
        <v>17.626613547167317</v>
      </c>
      <c r="Q106">
        <v>3022993000</v>
      </c>
      <c r="T106" s="13"/>
      <c r="U106" s="3">
        <f t="shared" ref="U106" si="272">N106/AVERAGE(M106:M107)</f>
        <v>7.4232438365208072E-6</v>
      </c>
      <c r="X106" s="13"/>
      <c r="Y106" s="3">
        <f t="shared" ref="Y106" si="273">N106/Q106</f>
        <v>2.7798552331223011E-20</v>
      </c>
    </row>
    <row r="107" spans="1:28" x14ac:dyDescent="0.25">
      <c r="A107" s="1" t="s">
        <v>745</v>
      </c>
      <c r="B107" s="1">
        <v>1.9103193144813895</v>
      </c>
      <c r="C107" s="2" t="s">
        <v>529</v>
      </c>
      <c r="D107" s="4"/>
      <c r="E107" s="1">
        <v>0.35899999999999999</v>
      </c>
      <c r="F107" s="1">
        <v>1.9111960581183409</v>
      </c>
      <c r="G107" s="1">
        <v>34.44105018881563</v>
      </c>
      <c r="H107" s="3">
        <v>7.356081374942093E-11</v>
      </c>
      <c r="I107" s="5" t="s">
        <v>45</v>
      </c>
      <c r="J107" s="5" t="s">
        <v>46</v>
      </c>
      <c r="K107" s="10" t="s">
        <v>453</v>
      </c>
      <c r="L107" s="11"/>
      <c r="M107" s="3">
        <v>1.1236428922542E-5</v>
      </c>
      <c r="P107" s="13"/>
      <c r="T107" s="13"/>
      <c r="X107" s="13"/>
    </row>
    <row r="108" spans="1:28" x14ac:dyDescent="0.25">
      <c r="A108" s="1" t="s">
        <v>671</v>
      </c>
      <c r="B108" s="1">
        <v>1.9192221178772915</v>
      </c>
      <c r="C108" s="2" t="s">
        <v>529</v>
      </c>
      <c r="D108" s="4"/>
      <c r="E108" s="1">
        <v>0.35899999999999999</v>
      </c>
      <c r="F108" s="1">
        <v>1.9111960581183409</v>
      </c>
      <c r="G108" s="1">
        <v>31.264388659613633</v>
      </c>
      <c r="H108" s="3">
        <v>5.7578197084998675E-10</v>
      </c>
      <c r="I108" s="5" t="s">
        <v>34</v>
      </c>
      <c r="J108" s="5" t="s">
        <v>35</v>
      </c>
      <c r="K108" s="10" t="s">
        <v>454</v>
      </c>
      <c r="L108" s="11"/>
      <c r="M108" s="3">
        <v>1.4136504826225002E-5</v>
      </c>
      <c r="N108" s="3">
        <f>AVERAGE(H108:H109)</f>
        <v>6.3431697342727882E-10</v>
      </c>
      <c r="O108" s="3">
        <f t="shared" ref="O108" si="274">_xlfn.STDEV.S(H108:H109)</f>
        <v>8.2780994518350601E-11</v>
      </c>
      <c r="P108" s="13">
        <f t="shared" ref="P108" si="275">(O108/N108)*100</f>
        <v>13.050414538188457</v>
      </c>
      <c r="Q108">
        <v>1239914000</v>
      </c>
      <c r="R108" s="3">
        <f>AVERAGE(N108,N110,N112)</f>
        <v>2.8605538128797278E-10</v>
      </c>
      <c r="S108">
        <f>_xlfn.STDEV.S(N108,N110,N112)</f>
        <v>3.0513776903909218E-10</v>
      </c>
      <c r="T108" s="13">
        <f t="shared" ref="T108" si="276">(S108/R108)*100</f>
        <v>106.670871795944</v>
      </c>
      <c r="U108" s="3">
        <f t="shared" ref="U108" si="277">N108/AVERAGE(M108:M109)</f>
        <v>4.5001103440346869E-5</v>
      </c>
      <c r="V108" s="3">
        <f>AVERAGE(U108,U110,U112)</f>
        <v>2.0095504094799797E-5</v>
      </c>
      <c r="W108">
        <f>_xlfn.STDEV.S(U108,U110,U112)</f>
        <v>2.1873298639680499E-5</v>
      </c>
      <c r="X108" s="13">
        <f t="shared" ref="X108" si="278">(W108/V108)*100</f>
        <v>108.84672778793716</v>
      </c>
      <c r="Y108" s="3">
        <f t="shared" ref="Y108" si="279">N108/Q108</f>
        <v>5.1158142695967531E-19</v>
      </c>
      <c r="Z108" s="3">
        <f>AVERAGE(Y108,Y110,Y112)</f>
        <v>2.032082888343279E-19</v>
      </c>
      <c r="AA108">
        <f>_xlfn.STDEV.S(Y108,Y110,Y112)</f>
        <v>2.6899851963439249E-19</v>
      </c>
      <c r="AB108" s="13">
        <f t="shared" ref="AB108" si="280">(AA108/Z108)*100</f>
        <v>132.37576143053013</v>
      </c>
    </row>
    <row r="109" spans="1:28" x14ac:dyDescent="0.25">
      <c r="A109" s="1" t="s">
        <v>746</v>
      </c>
      <c r="B109" s="1">
        <v>1.8977482397679248</v>
      </c>
      <c r="C109" s="2" t="s">
        <v>529</v>
      </c>
      <c r="D109" s="4"/>
      <c r="E109" s="1">
        <v>0.35899999999999999</v>
      </c>
      <c r="F109" s="1">
        <v>1.9111960581183409</v>
      </c>
      <c r="G109" s="1">
        <v>30.978640702364029</v>
      </c>
      <c r="H109" s="3">
        <v>6.9285197600457099E-10</v>
      </c>
      <c r="I109" s="5" t="s">
        <v>34</v>
      </c>
      <c r="J109" s="5" t="s">
        <v>35</v>
      </c>
      <c r="K109" s="10" t="s">
        <v>454</v>
      </c>
      <c r="L109" s="11"/>
      <c r="M109" s="3">
        <v>1.4054669386564014E-5</v>
      </c>
      <c r="P109" s="13"/>
      <c r="T109" s="13"/>
      <c r="X109" s="13"/>
    </row>
    <row r="110" spans="1:28" x14ac:dyDescent="0.25">
      <c r="A110" s="1" t="s">
        <v>672</v>
      </c>
      <c r="B110" s="1">
        <v>1.931326355160597</v>
      </c>
      <c r="C110" s="2" t="s">
        <v>529</v>
      </c>
      <c r="D110" s="4"/>
      <c r="E110" s="1">
        <v>0.35899999999999999</v>
      </c>
      <c r="F110" s="1">
        <v>1.9111960581183409</v>
      </c>
      <c r="G110" s="1">
        <v>33.493802480012555</v>
      </c>
      <c r="H110" s="3">
        <v>1.3586646309027836E-10</v>
      </c>
      <c r="I110" s="5" t="s">
        <v>45</v>
      </c>
      <c r="J110" s="5" t="s">
        <v>46</v>
      </c>
      <c r="K110" s="10" t="s">
        <v>455</v>
      </c>
      <c r="L110" s="11"/>
      <c r="M110" s="3">
        <v>1.3999761842991707E-5</v>
      </c>
      <c r="N110" s="3">
        <f>AVERAGE(H110:H111)</f>
        <v>1.5823285310431514E-10</v>
      </c>
      <c r="O110" s="3">
        <f t="shared" ref="O110" si="281">_xlfn.STDEV.S(H110:H111)</f>
        <v>3.1630852099176977E-11</v>
      </c>
      <c r="P110" s="13">
        <f t="shared" ref="P110" si="282">(O110/N110)*100</f>
        <v>19.990066208516325</v>
      </c>
      <c r="Q110">
        <v>1947092000</v>
      </c>
      <c r="T110" s="13"/>
      <c r="U110" s="3">
        <f t="shared" ref="U110" si="283">N110/AVERAGE(M110:M111)</f>
        <v>1.127925970277791E-5</v>
      </c>
      <c r="X110" s="13"/>
      <c r="Y110" s="3">
        <f t="shared" ref="Y110" si="284">N110/Q110</f>
        <v>8.1266243764709192E-20</v>
      </c>
    </row>
    <row r="111" spans="1:28" x14ac:dyDescent="0.25">
      <c r="A111" s="1" t="s">
        <v>747</v>
      </c>
      <c r="B111" s="1">
        <v>1.9112063561927677</v>
      </c>
      <c r="C111" s="2" t="s">
        <v>529</v>
      </c>
      <c r="D111" s="4"/>
      <c r="E111" s="1">
        <v>0.35899999999999999</v>
      </c>
      <c r="F111" s="1">
        <v>1.9111960581183409</v>
      </c>
      <c r="G111" s="1">
        <v>33.054409116599274</v>
      </c>
      <c r="H111" s="3">
        <v>1.8059924311835193E-10</v>
      </c>
      <c r="I111" s="5" t="s">
        <v>45</v>
      </c>
      <c r="J111" s="5" t="s">
        <v>46</v>
      </c>
      <c r="K111" s="10" t="s">
        <v>455</v>
      </c>
      <c r="L111" s="10"/>
      <c r="M111" s="3">
        <v>1.4057549944118718E-5</v>
      </c>
      <c r="P111" s="13"/>
      <c r="T111" s="13"/>
      <c r="X111" s="13"/>
    </row>
    <row r="112" spans="1:28" x14ac:dyDescent="0.25">
      <c r="A112" s="1" t="s">
        <v>673</v>
      </c>
      <c r="B112" s="1">
        <v>1.8693809058832902</v>
      </c>
      <c r="C112" s="2" t="s">
        <v>529</v>
      </c>
      <c r="D112" s="4"/>
      <c r="E112" s="1">
        <v>0.35899999999999999</v>
      </c>
      <c r="F112" s="1">
        <v>1.9111960581183409</v>
      </c>
      <c r="G112" s="1">
        <v>35.087345308852768</v>
      </c>
      <c r="H112" s="3">
        <v>4.8399438178331372E-11</v>
      </c>
      <c r="I112" s="5" t="s">
        <v>45</v>
      </c>
      <c r="J112" s="5" t="s">
        <v>46</v>
      </c>
      <c r="K112" s="10" t="s">
        <v>456</v>
      </c>
      <c r="L112" s="11"/>
      <c r="M112" s="3">
        <v>1.6221030543064371E-5</v>
      </c>
      <c r="N112" s="3">
        <f t="shared" ref="N112" si="285">AVERAGE(H112:H113)</f>
        <v>6.5616317332324414E-11</v>
      </c>
      <c r="O112" s="3">
        <f t="shared" ref="O112" si="286">_xlfn.STDEV.S(H112:H113)</f>
        <v>2.4348344001315581E-11</v>
      </c>
      <c r="P112" s="13">
        <f t="shared" ref="P112" si="287">(O112/N112)*100</f>
        <v>37.107148025390494</v>
      </c>
      <c r="Q112">
        <v>3911042000</v>
      </c>
      <c r="T112" s="13"/>
      <c r="U112" s="3">
        <f t="shared" ref="U112" si="288">N112/AVERAGE(M112:M113)</f>
        <v>4.0061491412746105E-6</v>
      </c>
      <c r="X112" s="13"/>
      <c r="Y112" s="3">
        <f t="shared" ref="Y112" si="289">N112/Q112</f>
        <v>1.6777195778599262E-20</v>
      </c>
    </row>
    <row r="113" spans="1:28" x14ac:dyDescent="0.25">
      <c r="A113" s="1" t="s">
        <v>748</v>
      </c>
      <c r="B113" s="1">
        <v>1.8945322006669709</v>
      </c>
      <c r="C113" s="2" t="s">
        <v>529</v>
      </c>
      <c r="D113" s="4"/>
      <c r="E113" s="1">
        <v>0.35899999999999999</v>
      </c>
      <c r="F113" s="1">
        <v>1.9111960581183409</v>
      </c>
      <c r="G113" s="1">
        <v>34.25776922397003</v>
      </c>
      <c r="H113" s="3">
        <v>8.2833196486317457E-11</v>
      </c>
      <c r="I113" s="5" t="s">
        <v>45</v>
      </c>
      <c r="J113" s="5" t="s">
        <v>46</v>
      </c>
      <c r="K113" s="10" t="s">
        <v>456</v>
      </c>
      <c r="L113" s="11"/>
      <c r="M113" s="3">
        <v>1.6536770037194455E-5</v>
      </c>
      <c r="P113" s="13"/>
      <c r="T113" s="13"/>
      <c r="X113" s="13"/>
    </row>
    <row r="114" spans="1:28" ht="15.75" x14ac:dyDescent="0.25">
      <c r="A114" s="1" t="s">
        <v>674</v>
      </c>
      <c r="B114" s="1">
        <v>1.8951619762724294</v>
      </c>
      <c r="C114" s="2" t="s">
        <v>529</v>
      </c>
      <c r="D114" s="4"/>
      <c r="E114" s="1">
        <v>0.35899999999999999</v>
      </c>
      <c r="F114" s="1">
        <v>1.9111960581183409</v>
      </c>
      <c r="G114" s="1">
        <v>35.543190478671491</v>
      </c>
      <c r="H114" s="3">
        <v>3.6025389499538474E-11</v>
      </c>
      <c r="I114" s="5" t="s">
        <v>45</v>
      </c>
      <c r="J114" s="5" t="s">
        <v>46</v>
      </c>
      <c r="K114" s="12" t="s">
        <v>457</v>
      </c>
      <c r="L114" s="11"/>
      <c r="M114" s="3">
        <v>1.1144621516548968E-5</v>
      </c>
      <c r="N114" s="3">
        <f t="shared" ref="N114" si="290">AVERAGE(H114:H115)</f>
        <v>5.8169939849081694E-11</v>
      </c>
      <c r="O114" s="3">
        <f t="shared" ref="O114" si="291">_xlfn.STDEV.S(H114:H115)</f>
        <v>3.131712343697789E-11</v>
      </c>
      <c r="P114" s="13">
        <f t="shared" ref="P114" si="292">(O114/N114)*100</f>
        <v>53.837297267675069</v>
      </c>
      <c r="Q114" s="9">
        <v>2707470000</v>
      </c>
      <c r="R114" s="3">
        <f>AVERAGE(N114,N116,N118)</f>
        <v>4.5152915087969464E-8</v>
      </c>
      <c r="S114">
        <f>_xlfn.STDEV.S(N114,N116,N118)</f>
        <v>7.8048337080570121E-8</v>
      </c>
      <c r="T114" s="13">
        <f t="shared" ref="T114" si="293">(S114/R114)*100</f>
        <v>172.85337376005941</v>
      </c>
      <c r="U114" s="3">
        <f t="shared" ref="U114" si="294">N114/AVERAGE(M114:M115)</f>
        <v>5.2727908160085003E-6</v>
      </c>
      <c r="V114" s="3">
        <f>AVERAGE(U114,U116,U118)</f>
        <v>1.1468159015986064E-2</v>
      </c>
      <c r="W114">
        <f>_xlfn.STDEV.S(U114,U116,U118)</f>
        <v>1.9849751899161751E-2</v>
      </c>
      <c r="X114" s="13">
        <f t="shared" ref="X114" si="295">(W114/V114)*100</f>
        <v>173.08577489632074</v>
      </c>
      <c r="Y114" s="3">
        <f t="shared" ref="Y114" si="296">N114/Q114</f>
        <v>2.1484980387255146E-20</v>
      </c>
      <c r="Z114" s="3">
        <f>AVERAGE(Y114,Y116,Y118)</f>
        <v>4.8527143255255731E-18</v>
      </c>
      <c r="AA114">
        <f>_xlfn.STDEV.S(Y114,Y116,Y118)</f>
        <v>8.3719872163262292E-18</v>
      </c>
      <c r="AB114" s="13">
        <f t="shared" ref="AB114" si="297">(AA114/Z114)*100</f>
        <v>172.52174050899856</v>
      </c>
    </row>
    <row r="115" spans="1:28" x14ac:dyDescent="0.25">
      <c r="A115" s="1" t="s">
        <v>749</v>
      </c>
      <c r="B115" s="1">
        <v>1.91060830404185</v>
      </c>
      <c r="C115" s="2" t="s">
        <v>529</v>
      </c>
      <c r="D115" s="4"/>
      <c r="E115" s="1">
        <v>0.35899999999999999</v>
      </c>
      <c r="F115" s="1">
        <v>1.9111960581183409</v>
      </c>
      <c r="G115" s="1">
        <v>34.305441687595454</v>
      </c>
      <c r="H115" s="3">
        <v>8.0314490198624921E-11</v>
      </c>
      <c r="I115" s="5" t="s">
        <v>45</v>
      </c>
      <c r="J115" s="5" t="s">
        <v>46</v>
      </c>
      <c r="K115" s="12" t="s">
        <v>457</v>
      </c>
      <c r="L115" s="11"/>
      <c r="M115" s="3">
        <v>1.0919572523720703E-5</v>
      </c>
      <c r="P115" s="13"/>
      <c r="T115" s="13"/>
      <c r="X115" s="13"/>
    </row>
    <row r="116" spans="1:28" x14ac:dyDescent="0.25">
      <c r="A116" s="1" t="s">
        <v>675</v>
      </c>
      <c r="B116" s="1">
        <v>1.9266715992988785</v>
      </c>
      <c r="C116" s="2" t="s">
        <v>529</v>
      </c>
      <c r="D116" s="4"/>
      <c r="E116" s="1">
        <v>0.35899999999999999</v>
      </c>
      <c r="F116" s="1">
        <v>1.9111960581183409</v>
      </c>
      <c r="G116" s="1">
        <v>22.869249131675318</v>
      </c>
      <c r="H116" s="3">
        <v>1.3238988657118846E-7</v>
      </c>
      <c r="I116" s="5" t="s">
        <v>34</v>
      </c>
      <c r="J116" s="5" t="s">
        <v>35</v>
      </c>
      <c r="K116" s="12" t="s">
        <v>458</v>
      </c>
      <c r="L116" s="11"/>
      <c r="M116" s="3">
        <v>3.9357297245695671E-6</v>
      </c>
      <c r="N116" s="3">
        <f t="shared" ref="N116" si="298">AVERAGE(H116:H117)</f>
        <v>1.35275363622489E-7</v>
      </c>
      <c r="O116" s="3">
        <f t="shared" ref="O116" si="299">_xlfn.STDEV.S(H116:H117)</f>
        <v>4.0806807798655639E-9</v>
      </c>
      <c r="P116" s="13">
        <f t="shared" ref="P116" si="300">(O116/N116)*100</f>
        <v>3.0165735065059303</v>
      </c>
      <c r="Q116">
        <v>9316580000</v>
      </c>
      <c r="T116" s="13"/>
      <c r="U116" s="3">
        <f t="shared" ref="U116" si="301">N116/AVERAGE(M116:M117)</f>
        <v>3.4388678019958638E-2</v>
      </c>
      <c r="X116" s="13"/>
      <c r="Y116" s="3">
        <f t="shared" ref="Y116" si="302">N116/Q116</f>
        <v>1.4519852094061233E-17</v>
      </c>
    </row>
    <row r="117" spans="1:28" x14ac:dyDescent="0.25">
      <c r="A117" s="1" t="s">
        <v>750</v>
      </c>
      <c r="B117" s="1">
        <v>1.9142984085065546</v>
      </c>
      <c r="C117" s="2" t="s">
        <v>529</v>
      </c>
      <c r="D117" s="4"/>
      <c r="E117" s="1">
        <v>0.35899999999999999</v>
      </c>
      <c r="F117" s="1">
        <v>1.9111960581183409</v>
      </c>
      <c r="G117" s="1">
        <v>22.803377066864904</v>
      </c>
      <c r="H117" s="3">
        <v>1.3816084067378955E-7</v>
      </c>
      <c r="I117" s="5" t="s">
        <v>34</v>
      </c>
      <c r="J117" s="5" t="s">
        <v>35</v>
      </c>
      <c r="K117" s="12" t="s">
        <v>458</v>
      </c>
      <c r="L117" s="11"/>
      <c r="M117" s="3">
        <v>3.9317063858838405E-6</v>
      </c>
      <c r="P117" s="13"/>
      <c r="T117" s="13"/>
      <c r="X117" s="13"/>
    </row>
    <row r="118" spans="1:28" ht="15.75" x14ac:dyDescent="0.25">
      <c r="A118" s="1" t="s">
        <v>676</v>
      </c>
      <c r="B118" s="1">
        <v>1.9194553924508959</v>
      </c>
      <c r="C118" s="2" t="s">
        <v>529</v>
      </c>
      <c r="D118" s="4"/>
      <c r="E118" s="1">
        <v>0.35899999999999999</v>
      </c>
      <c r="F118" s="1">
        <v>1.9111960581183409</v>
      </c>
      <c r="G118" s="1">
        <v>33.653715453690694</v>
      </c>
      <c r="H118" s="3">
        <v>1.2249769372808088E-10</v>
      </c>
      <c r="I118" s="5" t="s">
        <v>45</v>
      </c>
      <c r="J118" s="5" t="s">
        <v>46</v>
      </c>
      <c r="K118" s="12" t="s">
        <v>459</v>
      </c>
      <c r="L118" s="11"/>
      <c r="M118" s="3">
        <v>1.1934961526476242E-5</v>
      </c>
      <c r="N118" s="3">
        <f t="shared" ref="N118" si="303">AVERAGE(H118:H119)</f>
        <v>1.2521170157028648E-10</v>
      </c>
      <c r="O118" s="3">
        <f t="shared" ref="O118" si="304">_xlfn.STDEV.S(H118:H119)</f>
        <v>3.8381866988341188E-12</v>
      </c>
      <c r="P118" s="13">
        <f t="shared" ref="P118" si="305">(O118/N118)*100</f>
        <v>3.0653578305375766</v>
      </c>
      <c r="Q118" s="9">
        <v>7450460000</v>
      </c>
      <c r="T118" s="13"/>
      <c r="U118" s="3">
        <f t="shared" ref="U118" si="306">N118/AVERAGE(M118:M119)</f>
        <v>1.0526237183539579E-5</v>
      </c>
      <c r="X118" s="13"/>
      <c r="Y118" s="3">
        <f t="shared" ref="Y118" si="307">N118/Q118</f>
        <v>1.6805902128229194E-20</v>
      </c>
    </row>
    <row r="119" spans="1:28" x14ac:dyDescent="0.25">
      <c r="A119" s="1" t="s">
        <v>751</v>
      </c>
      <c r="B119" s="1">
        <v>1.93133620649458</v>
      </c>
      <c r="C119" s="2" t="s">
        <v>529</v>
      </c>
      <c r="D119" s="4"/>
      <c r="E119" s="1">
        <v>0.35899999999999999</v>
      </c>
      <c r="F119" s="1">
        <v>1.9111960581183409</v>
      </c>
      <c r="G119" s="1">
        <v>33.586777768214461</v>
      </c>
      <c r="H119" s="3">
        <v>1.2792570941249211E-10</v>
      </c>
      <c r="I119" s="5" t="s">
        <v>45</v>
      </c>
      <c r="J119" s="5" t="s">
        <v>46</v>
      </c>
      <c r="K119" s="12" t="s">
        <v>459</v>
      </c>
      <c r="L119" s="11"/>
      <c r="M119" s="3">
        <v>1.1855439428213719E-5</v>
      </c>
      <c r="P119" s="13"/>
      <c r="T119" s="13"/>
      <c r="X119" s="13"/>
    </row>
    <row r="120" spans="1:28" ht="15.75" x14ac:dyDescent="0.25">
      <c r="A120" s="1" t="s">
        <v>677</v>
      </c>
      <c r="B120" s="1">
        <v>1.9264979329837681</v>
      </c>
      <c r="C120" s="2" t="s">
        <v>529</v>
      </c>
      <c r="D120" s="4"/>
      <c r="E120" s="1">
        <v>0.35899999999999999</v>
      </c>
      <c r="F120" s="1">
        <v>1.9111960581183409</v>
      </c>
      <c r="G120" s="1">
        <v>34.538050587021587</v>
      </c>
      <c r="H120" s="3">
        <v>6.9081189095978442E-11</v>
      </c>
      <c r="I120" s="5" t="s">
        <v>45</v>
      </c>
      <c r="J120" s="5" t="s">
        <v>46</v>
      </c>
      <c r="K120" s="12" t="s">
        <v>460</v>
      </c>
      <c r="L120" s="10"/>
      <c r="M120" s="3">
        <v>9.1497272821692434E-6</v>
      </c>
      <c r="N120" s="3">
        <f>AVERAGE(H120:H121)</f>
        <v>7.1737919321486068E-11</v>
      </c>
      <c r="O120" s="3">
        <f>_xlfn.STDEV.S(H120:H121)</f>
        <v>3.757183916479407E-12</v>
      </c>
      <c r="P120" s="13">
        <f t="shared" ref="P120" si="308">(O120/N120)*100</f>
        <v>5.2373750897931339</v>
      </c>
      <c r="Q120" s="9">
        <v>8460266000</v>
      </c>
      <c r="R120" s="3">
        <f>AVERAGE(N120,N122,N124)</f>
        <v>1.0840804533429286E-10</v>
      </c>
      <c r="S120">
        <f>_xlfn.STDEV.S(N120,N122,N124)</f>
        <v>7.7767135749752643E-11</v>
      </c>
      <c r="T120" s="13">
        <f t="shared" ref="T120" si="309">(S120/R120)*100</f>
        <v>71.735575998945222</v>
      </c>
      <c r="U120" s="3">
        <f t="shared" ref="U120" si="310">N120/AVERAGE(M120:M121)</f>
        <v>7.8965565502728345E-6</v>
      </c>
      <c r="V120" s="3">
        <f>AVERAGE(U120,U122,U124)</f>
        <v>1.1945933098869318E-5</v>
      </c>
      <c r="W120">
        <f>_xlfn.STDEV.S(U120,U122,U124)</f>
        <v>8.8706340885723861E-6</v>
      </c>
      <c r="X120" s="13">
        <f t="shared" ref="X120" si="311">(W120/V120)*100</f>
        <v>74.256519060968046</v>
      </c>
      <c r="Y120" s="3">
        <f t="shared" ref="Y120" si="312">N120/Q120</f>
        <v>8.4793928845128589E-21</v>
      </c>
      <c r="Z120" s="3">
        <f>AVERAGE(Y120,Y122,Y124)</f>
        <v>1.4991583282127645E-20</v>
      </c>
      <c r="AA120">
        <f>_xlfn.STDEV.S(Y120,Y122,Y124)</f>
        <v>1.0866395005956499E-20</v>
      </c>
      <c r="AB120" s="13">
        <f t="shared" ref="AB120" si="313">(AA120/Z120)*100</f>
        <v>72.483304808178417</v>
      </c>
    </row>
    <row r="121" spans="1:28" x14ac:dyDescent="0.25">
      <c r="A121" s="1" t="s">
        <v>752</v>
      </c>
      <c r="B121" s="1">
        <v>1.9223297852024015</v>
      </c>
      <c r="C121" s="2" t="s">
        <v>529</v>
      </c>
      <c r="D121" s="4"/>
      <c r="E121" s="1">
        <v>0.35899999999999999</v>
      </c>
      <c r="F121" s="1">
        <v>1.9111960581183409</v>
      </c>
      <c r="G121" s="1">
        <v>34.42364853153596</v>
      </c>
      <c r="H121" s="3">
        <v>7.4394649546993682E-11</v>
      </c>
      <c r="I121" s="5" t="s">
        <v>45</v>
      </c>
      <c r="J121" s="5" t="s">
        <v>46</v>
      </c>
      <c r="K121" s="12" t="s">
        <v>460</v>
      </c>
      <c r="L121" s="11"/>
      <c r="M121" s="3">
        <v>9.0196909610287897E-6</v>
      </c>
      <c r="P121" s="13"/>
      <c r="T121" s="13"/>
      <c r="X121" s="13"/>
    </row>
    <row r="122" spans="1:28" ht="15.75" x14ac:dyDescent="0.25">
      <c r="A122" s="1" t="s">
        <v>678</v>
      </c>
      <c r="B122" s="1">
        <v>1.9085405256872259</v>
      </c>
      <c r="C122" s="2" t="s">
        <v>529</v>
      </c>
      <c r="D122" s="4"/>
      <c r="E122" s="1">
        <v>0.35899999999999999</v>
      </c>
      <c r="F122" s="1">
        <v>1.9111960581183409</v>
      </c>
      <c r="G122" s="1">
        <v>35.203720779500628</v>
      </c>
      <c r="H122" s="3">
        <v>4.4885213011912825E-11</v>
      </c>
      <c r="I122" s="5" t="s">
        <v>45</v>
      </c>
      <c r="J122" s="5" t="s">
        <v>46</v>
      </c>
      <c r="K122" s="12" t="s">
        <v>461</v>
      </c>
      <c r="L122" s="11"/>
      <c r="M122" s="3">
        <v>9.6858186301691962E-6</v>
      </c>
      <c r="N122" s="3">
        <f t="shared" ref="N122" si="314">AVERAGE(H122:H123)</f>
        <v>5.5755758789004253E-11</v>
      </c>
      <c r="O122" s="3">
        <f t="shared" ref="O122" si="315">_xlfn.STDEV.S(H122:H123)</f>
        <v>1.5373273268360277E-11</v>
      </c>
      <c r="P122" s="13">
        <f t="shared" ref="P122" si="316">(O122/N122)*100</f>
        <v>27.572529909488168</v>
      </c>
      <c r="Q122" s="9">
        <v>6223156000</v>
      </c>
      <c r="T122" s="13"/>
      <c r="U122" s="3">
        <f t="shared" ref="U122" si="317">N122/AVERAGE(M122:M123)</f>
        <v>5.8226117199393526E-6</v>
      </c>
      <c r="X122" s="13"/>
      <c r="Y122" s="3">
        <f t="shared" ref="Y122" si="318">N122/Q122</f>
        <v>8.9594023979158255E-21</v>
      </c>
    </row>
    <row r="123" spans="1:28" x14ac:dyDescent="0.25">
      <c r="A123" s="1" t="s">
        <v>753</v>
      </c>
      <c r="B123" s="1">
        <v>1.9166291623278902</v>
      </c>
      <c r="C123" s="2" t="s">
        <v>529</v>
      </c>
      <c r="D123" s="4"/>
      <c r="E123" s="1">
        <v>0.35899999999999999</v>
      </c>
      <c r="F123" s="1">
        <v>1.9111960581183409</v>
      </c>
      <c r="G123" s="1">
        <v>34.593911895079287</v>
      </c>
      <c r="H123" s="3">
        <v>6.6626304566095689E-11</v>
      </c>
      <c r="I123" s="5" t="s">
        <v>45</v>
      </c>
      <c r="J123" s="5" t="s">
        <v>46</v>
      </c>
      <c r="K123" s="12" t="s">
        <v>461</v>
      </c>
      <c r="L123" s="11"/>
      <c r="M123" s="3">
        <v>9.4656417353126339E-6</v>
      </c>
      <c r="P123" s="13"/>
      <c r="T123" s="13"/>
      <c r="X123" s="13"/>
    </row>
    <row r="124" spans="1:28" ht="15.75" x14ac:dyDescent="0.25">
      <c r="A124" s="1" t="s">
        <v>679</v>
      </c>
      <c r="B124" s="1">
        <v>1.9404744642517651</v>
      </c>
      <c r="C124" s="2" t="s">
        <v>529</v>
      </c>
      <c r="D124" s="4"/>
      <c r="E124" s="1">
        <v>0.35899999999999999</v>
      </c>
      <c r="F124" s="1">
        <v>1.9111960581183409</v>
      </c>
      <c r="G124" s="1">
        <v>32.85124565004709</v>
      </c>
      <c r="H124" s="3">
        <v>2.0599983560998661E-10</v>
      </c>
      <c r="I124" s="5" t="s">
        <v>45</v>
      </c>
      <c r="J124" s="5" t="s">
        <v>46</v>
      </c>
      <c r="K124" s="12" t="s">
        <v>462</v>
      </c>
      <c r="L124" s="11"/>
      <c r="M124" s="3">
        <v>8.6493150594088577E-6</v>
      </c>
      <c r="N124" s="3">
        <f t="shared" ref="N124" si="319">AVERAGE(H124:H125)</f>
        <v>1.9773045789238827E-10</v>
      </c>
      <c r="O124" s="3">
        <f t="shared" ref="O124" si="320">_xlfn.STDEV.S(H124:H125)</f>
        <v>1.169466612061345E-11</v>
      </c>
      <c r="P124" s="13">
        <f t="shared" ref="P124" si="321">(O124/N124)*100</f>
        <v>5.9144485099903479</v>
      </c>
      <c r="Q124" s="9">
        <v>7180810000</v>
      </c>
      <c r="T124" s="13"/>
      <c r="U124" s="3">
        <f t="shared" ref="U124" si="322">N124/AVERAGE(M124:M125)</f>
        <v>2.2118631026395769E-5</v>
      </c>
      <c r="X124" s="13"/>
      <c r="Y124" s="3">
        <f t="shared" ref="Y124" si="323">N124/Q124</f>
        <v>2.7535954563954245E-20</v>
      </c>
    </row>
    <row r="125" spans="1:28" x14ac:dyDescent="0.25">
      <c r="A125" s="1" t="s">
        <v>754</v>
      </c>
      <c r="B125" s="1">
        <v>1.9227774565425215</v>
      </c>
      <c r="C125" s="2" t="s">
        <v>529</v>
      </c>
      <c r="D125" s="4"/>
      <c r="E125" s="1">
        <v>0.35899999999999999</v>
      </c>
      <c r="F125" s="1">
        <v>1.9111960581183409</v>
      </c>
      <c r="G125" s="1">
        <v>32.980453568990477</v>
      </c>
      <c r="H125" s="3">
        <v>1.8946108017478992E-10</v>
      </c>
      <c r="I125" s="5" t="s">
        <v>45</v>
      </c>
      <c r="J125" s="5" t="s">
        <v>46</v>
      </c>
      <c r="K125" s="12" t="s">
        <v>462</v>
      </c>
      <c r="L125" s="11"/>
      <c r="M125" s="3">
        <v>9.2297713683562379E-6</v>
      </c>
      <c r="P125" s="13"/>
      <c r="T125" s="13"/>
      <c r="X125" s="13"/>
    </row>
    <row r="126" spans="1:28" ht="15.75" x14ac:dyDescent="0.25">
      <c r="A126" s="1" t="s">
        <v>680</v>
      </c>
      <c r="B126" s="1">
        <v>1.9003676300771266</v>
      </c>
      <c r="C126" s="2" t="s">
        <v>529</v>
      </c>
      <c r="D126" s="4"/>
      <c r="E126" s="1">
        <v>0.35899999999999999</v>
      </c>
      <c r="F126" s="1">
        <v>1.9111960581183409</v>
      </c>
      <c r="G126" s="1">
        <v>35.624836869448153</v>
      </c>
      <c r="H126" s="3">
        <v>3.4169696974676935E-11</v>
      </c>
      <c r="I126" s="5" t="s">
        <v>45</v>
      </c>
      <c r="J126" s="5" t="s">
        <v>46</v>
      </c>
      <c r="K126" s="12" t="s">
        <v>463</v>
      </c>
      <c r="L126" s="11"/>
      <c r="M126" s="3">
        <v>6.795886477998748E-6</v>
      </c>
      <c r="N126" s="3">
        <f t="shared" ref="N126" si="324">AVERAGE(H126:H127)</f>
        <v>5.1018044521777062E-11</v>
      </c>
      <c r="O126" s="3">
        <f t="shared" ref="O126" si="325">_xlfn.STDEV.S(H126:H127)</f>
        <v>2.3827161604684469E-11</v>
      </c>
      <c r="P126" s="13">
        <f t="shared" ref="P126" si="326">(O126/N126)*100</f>
        <v>46.703400391039764</v>
      </c>
      <c r="Q126" s="9">
        <v>6699770000</v>
      </c>
      <c r="R126" s="3">
        <f>AVERAGE(N128,N126,N130)</f>
        <v>6.2419826855425501E-11</v>
      </c>
      <c r="S126">
        <f>_xlfn.STDEV.S(N128,N126,N130)</f>
        <v>1.2083891862527967E-11</v>
      </c>
      <c r="T126" s="13">
        <f t="shared" ref="T126" si="327">(S126/R126)*100</f>
        <v>19.359060207770572</v>
      </c>
      <c r="U126" s="3">
        <f t="shared" ref="U126" si="328">N126/AVERAGE(M126:M127)</f>
        <v>7.3606428172427479E-6</v>
      </c>
      <c r="V126" s="3">
        <f>AVERAGE(U128,U126,U130)</f>
        <v>7.0720877854873104E-6</v>
      </c>
      <c r="W126">
        <f>_xlfn.STDEV.S(U128,U126,U130)</f>
        <v>8.684166099259685E-7</v>
      </c>
      <c r="X126" s="13">
        <f t="shared" ref="X126" si="329">(W126/V126)*100</f>
        <v>12.279494206902427</v>
      </c>
      <c r="Y126" s="3">
        <f t="shared" ref="Y126" si="330">N126/Q126</f>
        <v>7.6148949175534481E-21</v>
      </c>
      <c r="Z126" s="3">
        <f>AVERAGE(Y128,Y126,Y130)</f>
        <v>3.6511367752246951E-20</v>
      </c>
      <c r="AA126">
        <f>_xlfn.STDEV.S(Y128,Y126,Y130)</f>
        <v>4.983948658526295E-20</v>
      </c>
      <c r="AB126" s="13">
        <f t="shared" ref="AB126" si="331">(AA126/Z126)*100</f>
        <v>136.50402505722556</v>
      </c>
    </row>
    <row r="127" spans="1:28" x14ac:dyDescent="0.25">
      <c r="A127" s="1" t="s">
        <v>755</v>
      </c>
      <c r="B127" s="1">
        <v>1.8909599716843779</v>
      </c>
      <c r="C127" s="2" t="s">
        <v>529</v>
      </c>
      <c r="D127" s="4"/>
      <c r="E127" s="1">
        <v>0.35899999999999999</v>
      </c>
      <c r="F127" s="1">
        <v>1.9111960581183409</v>
      </c>
      <c r="G127" s="1">
        <v>34.56544091478689</v>
      </c>
      <c r="H127" s="3">
        <v>6.7866392068877189E-11</v>
      </c>
      <c r="I127" s="5" t="s">
        <v>45</v>
      </c>
      <c r="J127" s="5" t="s">
        <v>46</v>
      </c>
      <c r="K127" s="12" t="s">
        <v>463</v>
      </c>
      <c r="L127" s="11"/>
      <c r="M127" s="3">
        <v>7.0665018455493617E-6</v>
      </c>
      <c r="P127" s="13"/>
      <c r="T127" s="13"/>
      <c r="X127" s="13"/>
    </row>
    <row r="128" spans="1:28" ht="15.75" x14ac:dyDescent="0.25">
      <c r="A128" s="1" t="s">
        <v>681</v>
      </c>
      <c r="B128" s="1">
        <v>1.912688860026063</v>
      </c>
      <c r="C128" s="2" t="s">
        <v>529</v>
      </c>
      <c r="D128" s="4"/>
      <c r="E128" s="1">
        <v>0.35899999999999999</v>
      </c>
      <c r="F128" s="1">
        <v>1.9111960581183409</v>
      </c>
      <c r="G128" s="1">
        <v>35.112116320108029</v>
      </c>
      <c r="H128" s="3">
        <v>4.7629070381158281E-11</v>
      </c>
      <c r="I128" s="5" t="s">
        <v>45</v>
      </c>
      <c r="J128" s="5" t="s">
        <v>46</v>
      </c>
      <c r="K128" s="12" t="s">
        <v>464</v>
      </c>
      <c r="L128" s="10"/>
      <c r="M128" s="3">
        <v>9.7267476306580774E-6</v>
      </c>
      <c r="N128" s="3">
        <f t="shared" ref="N128" si="332">AVERAGE(H128:H129)</f>
        <v>6.11550908245491E-11</v>
      </c>
      <c r="O128" s="3">
        <f t="shared" ref="O128" si="333">_xlfn.STDEV.S(H128:H129)</f>
        <v>1.9128681555979048E-11</v>
      </c>
      <c r="P128" s="13">
        <f t="shared" ref="P128" si="334">(O128/N128)*100</f>
        <v>31.278968435936562</v>
      </c>
      <c r="Q128" s="9">
        <v>650165000</v>
      </c>
      <c r="T128" s="13"/>
      <c r="U128" s="3">
        <f t="shared" ref="U128" si="335">N128/AVERAGE(M128:M129)</f>
        <v>6.0961255916024904E-6</v>
      </c>
      <c r="X128" s="13"/>
      <c r="Y128" s="3">
        <f t="shared" ref="Y128" si="336">N128/Q128</f>
        <v>9.4060878122552124E-20</v>
      </c>
    </row>
    <row r="129" spans="1:28" x14ac:dyDescent="0.25">
      <c r="A129" s="1" t="s">
        <v>756</v>
      </c>
      <c r="B129" s="1">
        <v>1.9142550919789805</v>
      </c>
      <c r="C129" s="2" t="s">
        <v>529</v>
      </c>
      <c r="D129" s="4"/>
      <c r="E129" s="1">
        <v>0.35899999999999999</v>
      </c>
      <c r="F129" s="1">
        <v>1.9111960581183409</v>
      </c>
      <c r="G129" s="1">
        <v>34.417715227814561</v>
      </c>
      <c r="H129" s="3">
        <v>7.4681111267939926E-11</v>
      </c>
      <c r="I129" s="5" t="s">
        <v>45</v>
      </c>
      <c r="J129" s="5" t="s">
        <v>46</v>
      </c>
      <c r="K129" s="12" t="s">
        <v>464</v>
      </c>
      <c r="L129" s="11"/>
      <c r="M129" s="3">
        <v>1.0336845189276999E-5</v>
      </c>
      <c r="P129" s="13"/>
      <c r="T129" s="13"/>
      <c r="X129" s="13"/>
    </row>
    <row r="130" spans="1:28" ht="15.75" x14ac:dyDescent="0.25">
      <c r="A130" s="1" t="s">
        <v>682</v>
      </c>
      <c r="B130" s="1">
        <v>1.9335697866849226</v>
      </c>
      <c r="C130" s="2" t="s">
        <v>529</v>
      </c>
      <c r="D130" s="4"/>
      <c r="E130" s="1">
        <v>0.35899999999999999</v>
      </c>
      <c r="F130" s="1">
        <v>1.9111960581183409</v>
      </c>
      <c r="G130" s="1">
        <v>34.618498042051151</v>
      </c>
      <c r="H130" s="3">
        <v>6.5573673471914805E-11</v>
      </c>
      <c r="I130" s="5" t="s">
        <v>45</v>
      </c>
      <c r="J130" s="5" t="s">
        <v>46</v>
      </c>
      <c r="K130" s="12" t="s">
        <v>465</v>
      </c>
      <c r="L130" s="11"/>
      <c r="M130" s="3">
        <v>9.5115269395600378E-6</v>
      </c>
      <c r="N130" s="3">
        <f t="shared" ref="N130" si="337">AVERAGE(H130:H131)</f>
        <v>7.5086345219950323E-11</v>
      </c>
      <c r="O130" s="3">
        <f t="shared" ref="O130" si="338">_xlfn.STDEV.S(H130:H131)</f>
        <v>1.3452949400475198E-11</v>
      </c>
      <c r="P130" s="13">
        <f t="shared" ref="P130" si="339">(O130/N130)*100</f>
        <v>17.916638985513934</v>
      </c>
      <c r="Q130" s="9">
        <v>9555000000</v>
      </c>
      <c r="T130" s="13"/>
      <c r="U130" s="3">
        <f t="shared" ref="U130" si="340">N130/AVERAGE(M130:M131)</f>
        <v>7.7594949476166929E-6</v>
      </c>
      <c r="X130" s="13"/>
      <c r="Y130" s="3">
        <f t="shared" ref="Y130" si="341">N130/Q130</f>
        <v>7.8583302166353033E-21</v>
      </c>
    </row>
    <row r="131" spans="1:28" x14ac:dyDescent="0.25">
      <c r="A131" s="1" t="s">
        <v>757</v>
      </c>
      <c r="B131" s="1">
        <v>1.9131175103775302</v>
      </c>
      <c r="C131" s="2" t="s">
        <v>529</v>
      </c>
      <c r="D131" s="4"/>
      <c r="E131" s="1">
        <v>0.35899999999999999</v>
      </c>
      <c r="F131" s="1">
        <v>1.9111960581183409</v>
      </c>
      <c r="G131" s="1">
        <v>34.225203546499927</v>
      </c>
      <c r="H131" s="3">
        <v>8.4599016967985828E-11</v>
      </c>
      <c r="I131" s="5" t="s">
        <v>45</v>
      </c>
      <c r="J131" s="5" t="s">
        <v>46</v>
      </c>
      <c r="K131" s="12" t="s">
        <v>465</v>
      </c>
      <c r="L131" s="11"/>
      <c r="M131" s="3">
        <v>9.8418834890434099E-6</v>
      </c>
      <c r="P131" s="13"/>
      <c r="T131" s="13"/>
      <c r="X131" s="13"/>
    </row>
    <row r="132" spans="1:28" x14ac:dyDescent="0.25">
      <c r="A132" s="1" t="s">
        <v>683</v>
      </c>
      <c r="B132" s="1">
        <v>1.902482880591942</v>
      </c>
      <c r="C132" s="2" t="s">
        <v>529</v>
      </c>
      <c r="D132" s="4"/>
      <c r="E132" s="1">
        <v>0.35899999999999999</v>
      </c>
      <c r="F132" s="1">
        <v>1.9111960581183409</v>
      </c>
      <c r="G132" s="1">
        <v>34.185142477383671</v>
      </c>
      <c r="H132" s="3">
        <v>8.6822983476703192E-11</v>
      </c>
      <c r="I132" s="5" t="s">
        <v>45</v>
      </c>
      <c r="J132" s="5" t="s">
        <v>46</v>
      </c>
      <c r="K132" s="12" t="s">
        <v>466</v>
      </c>
      <c r="L132" s="11"/>
      <c r="M132" s="3">
        <v>8.8579899858747717E-6</v>
      </c>
      <c r="N132" s="3">
        <f t="shared" ref="N132" si="342">AVERAGE(H132:H133)</f>
        <v>8.703483093350622E-11</v>
      </c>
      <c r="O132" s="3">
        <f t="shared" ref="O132" si="343">_xlfn.STDEV.S(H132:H133)</f>
        <v>2.9959754656508101E-13</v>
      </c>
      <c r="P132" s="13">
        <f t="shared" ref="P132" si="344">(O132/N132)*100</f>
        <v>0.34422718278613151</v>
      </c>
      <c r="Q132">
        <v>2869280000</v>
      </c>
      <c r="R132" s="3">
        <f>AVERAGE(N132,N134,N136)</f>
        <v>6.7377109301957652E-11</v>
      </c>
      <c r="S132">
        <f>_xlfn.STDEV.S(N132,N134,N136)</f>
        <v>2.0063475707137832E-11</v>
      </c>
      <c r="T132" s="13">
        <f t="shared" ref="T132" si="345">(S132/R132)*100</f>
        <v>29.777881412545081</v>
      </c>
      <c r="U132" s="3">
        <f t="shared" ref="U132" si="346">N132/AVERAGE(M132:M133)</f>
        <v>9.5489969413553771E-6</v>
      </c>
      <c r="V132" s="3">
        <f>AVERAGE(U132,U134,U136)</f>
        <v>7.4558488455043775E-6</v>
      </c>
      <c r="W132">
        <f>_xlfn.STDEV.S(U132,U134,U136)</f>
        <v>2.0362147659866225E-6</v>
      </c>
      <c r="X132" s="13">
        <f t="shared" ref="X132" si="347">(W132/V132)*100</f>
        <v>27.310301055987619</v>
      </c>
      <c r="Y132" s="3">
        <f t="shared" ref="Y132" si="348">N132/Q132</f>
        <v>3.0333334820410077E-20</v>
      </c>
      <c r="Z132" s="3">
        <f>AVERAGE(Y132,Y134,Y136)</f>
        <v>1.4094823950395412E-20</v>
      </c>
      <c r="AA132">
        <f>_xlfn.STDEV.S(Y132,Y134,Y136)</f>
        <v>1.4141754740688883E-20</v>
      </c>
      <c r="AB132" s="13">
        <f t="shared" ref="AB132" si="349">(AA132/Z132)*100</f>
        <v>100.33296471427124</v>
      </c>
    </row>
    <row r="133" spans="1:28" x14ac:dyDescent="0.25">
      <c r="A133" s="1" t="s">
        <v>758</v>
      </c>
      <c r="B133" s="1">
        <v>1.8945130548694045</v>
      </c>
      <c r="C133" s="2" t="s">
        <v>529</v>
      </c>
      <c r="D133" s="4"/>
      <c r="E133" s="1">
        <v>0.35899999999999999</v>
      </c>
      <c r="F133" s="1">
        <v>1.9111960581183409</v>
      </c>
      <c r="G133" s="1">
        <v>34.177626810792482</v>
      </c>
      <c r="H133" s="3">
        <v>8.7246678390309234E-11</v>
      </c>
      <c r="I133" s="5" t="s">
        <v>45</v>
      </c>
      <c r="J133" s="5" t="s">
        <v>46</v>
      </c>
      <c r="K133" s="12" t="s">
        <v>466</v>
      </c>
      <c r="L133" s="11"/>
      <c r="M133" s="3">
        <v>9.3711143835214506E-6</v>
      </c>
      <c r="P133" s="13"/>
      <c r="T133" s="13"/>
      <c r="X133" s="13"/>
    </row>
    <row r="134" spans="1:28" x14ac:dyDescent="0.25">
      <c r="A134" s="1" t="s">
        <v>684</v>
      </c>
      <c r="B134" s="1">
        <v>1.9060709950022725</v>
      </c>
      <c r="C134" s="2" t="s">
        <v>529</v>
      </c>
      <c r="D134" s="4"/>
      <c r="E134" s="1">
        <v>0.35899999999999999</v>
      </c>
      <c r="F134" s="1">
        <v>1.9111960581183409</v>
      </c>
      <c r="G134" s="1">
        <v>36.418575831526205</v>
      </c>
      <c r="H134" s="3">
        <v>2.0434226237652842E-11</v>
      </c>
      <c r="I134" s="5" t="s">
        <v>45</v>
      </c>
      <c r="J134" s="5" t="s">
        <v>46</v>
      </c>
      <c r="K134" s="12" t="s">
        <v>467</v>
      </c>
      <c r="L134" s="11"/>
      <c r="M134" s="3">
        <v>8.5465278897654756E-6</v>
      </c>
      <c r="N134" s="3">
        <f t="shared" ref="N134" si="350">AVERAGE(H134:H135)</f>
        <v>4.6931114096748495E-11</v>
      </c>
      <c r="O134" s="3">
        <f t="shared" ref="O134" si="351">_xlfn.STDEV.S(H134:H135)</f>
        <v>3.7472258171012075E-11</v>
      </c>
      <c r="P134" s="13">
        <f t="shared" ref="P134" si="352">(O134/N134)*100</f>
        <v>79.845234642763884</v>
      </c>
      <c r="Q134">
        <v>6285720000</v>
      </c>
      <c r="T134" s="13"/>
      <c r="U134" s="3">
        <f t="shared" ref="U134" si="353">N134/AVERAGE(M134:M135)</f>
        <v>5.4817949542138283E-6</v>
      </c>
      <c r="X134" s="13"/>
      <c r="Y134" s="3">
        <f t="shared" ref="Y134" si="354">N134/Q134</f>
        <v>7.4663068187492434E-21</v>
      </c>
    </row>
    <row r="135" spans="1:28" x14ac:dyDescent="0.25">
      <c r="A135" s="1" t="s">
        <v>759</v>
      </c>
      <c r="B135" s="1">
        <v>1.9173485355225772</v>
      </c>
      <c r="C135" s="2" t="s">
        <v>529</v>
      </c>
      <c r="D135" s="4"/>
      <c r="E135" s="1">
        <v>0.35899999999999999</v>
      </c>
      <c r="F135" s="1">
        <v>1.9111960581183409</v>
      </c>
      <c r="G135" s="1">
        <v>34.44384009084321</v>
      </c>
      <c r="H135" s="3">
        <v>7.3428001955844151E-11</v>
      </c>
      <c r="I135" s="5" t="s">
        <v>45</v>
      </c>
      <c r="J135" s="5" t="s">
        <v>46</v>
      </c>
      <c r="K135" s="12" t="s">
        <v>467</v>
      </c>
      <c r="L135" s="10"/>
      <c r="M135" s="3">
        <v>8.5760075165151937E-6</v>
      </c>
      <c r="P135" s="13"/>
      <c r="T135" s="13"/>
      <c r="X135" s="13"/>
    </row>
    <row r="136" spans="1:28" x14ac:dyDescent="0.25">
      <c r="A136" s="1" t="s">
        <v>685</v>
      </c>
      <c r="B136" s="1">
        <v>1.9141669337725611</v>
      </c>
      <c r="C136" s="2" t="s">
        <v>529</v>
      </c>
      <c r="D136" s="4"/>
      <c r="E136" s="1">
        <v>0.35899999999999999</v>
      </c>
      <c r="F136" s="1">
        <v>1.9111960581183409</v>
      </c>
      <c r="G136" s="1">
        <v>34.693832482257733</v>
      </c>
      <c r="H136" s="3">
        <v>6.245073310539879E-11</v>
      </c>
      <c r="I136" s="5" t="s">
        <v>45</v>
      </c>
      <c r="J136" s="5" t="s">
        <v>46</v>
      </c>
      <c r="K136" s="12" t="s">
        <v>468</v>
      </c>
      <c r="L136" s="11"/>
      <c r="M136" s="3">
        <v>9.3352169081700494E-6</v>
      </c>
      <c r="N136" s="3">
        <f t="shared" ref="N136" si="355">AVERAGE(H136:H137)</f>
        <v>6.8165382875618259E-11</v>
      </c>
      <c r="O136" s="3">
        <f t="shared" ref="O136" si="356">_xlfn.STDEV.S(H136:H137)</f>
        <v>8.0817352092566562E-12</v>
      </c>
      <c r="P136" s="13">
        <f t="shared" ref="P136" si="357">(O136/N136)*100</f>
        <v>11.856069559534994</v>
      </c>
      <c r="Q136">
        <v>15199100000</v>
      </c>
      <c r="T136" s="13"/>
      <c r="U136" s="3">
        <f t="shared" ref="U136" si="358">N136/AVERAGE(M136:M137)</f>
        <v>7.3367546409439263E-6</v>
      </c>
      <c r="X136" s="13"/>
      <c r="Y136" s="3">
        <f t="shared" ref="Y136" si="359">N136/Q136</f>
        <v>4.4848302120269131E-21</v>
      </c>
    </row>
    <row r="137" spans="1:28" x14ac:dyDescent="0.25">
      <c r="A137" s="1" t="s">
        <v>760</v>
      </c>
      <c r="B137" s="1">
        <v>1.9002095483520982</v>
      </c>
      <c r="C137" s="2" t="s">
        <v>529</v>
      </c>
      <c r="D137" s="4"/>
      <c r="E137" s="1">
        <v>0.35899999999999999</v>
      </c>
      <c r="F137" s="1">
        <v>1.9111960581183409</v>
      </c>
      <c r="G137" s="1">
        <v>34.434365088347789</v>
      </c>
      <c r="H137" s="3">
        <v>7.3880032645837717E-11</v>
      </c>
      <c r="I137" s="5" t="s">
        <v>45</v>
      </c>
      <c r="J137" s="5" t="s">
        <v>46</v>
      </c>
      <c r="K137" s="12" t="s">
        <v>468</v>
      </c>
      <c r="L137" s="11"/>
      <c r="M137" s="3">
        <v>9.246672826893598E-6</v>
      </c>
      <c r="P137" s="13"/>
      <c r="T137" s="13"/>
      <c r="X137" s="13"/>
    </row>
    <row r="138" spans="1:28" x14ac:dyDescent="0.25">
      <c r="A138" s="1" t="s">
        <v>686</v>
      </c>
      <c r="B138" s="1">
        <v>1.9125164553729692</v>
      </c>
      <c r="C138" s="2" t="s">
        <v>529</v>
      </c>
      <c r="D138" s="4"/>
      <c r="E138" s="1">
        <v>0.35899999999999999</v>
      </c>
      <c r="F138" s="1">
        <v>1.9111960581183409</v>
      </c>
      <c r="G138" s="1">
        <v>34.842774704393143</v>
      </c>
      <c r="H138" s="3">
        <v>5.6707344845826002E-11</v>
      </c>
      <c r="I138" s="5" t="s">
        <v>45</v>
      </c>
      <c r="J138" s="5" t="s">
        <v>46</v>
      </c>
      <c r="K138" s="12" t="s">
        <v>469</v>
      </c>
      <c r="L138" s="10"/>
      <c r="M138" s="3">
        <v>1.1512529593589503E-5</v>
      </c>
      <c r="N138" s="3">
        <f t="shared" ref="N138" si="360">AVERAGE(H138:H139)</f>
        <v>4.5772105803830539E-11</v>
      </c>
      <c r="O138" s="3">
        <f t="shared" ref="O138" si="361">_xlfn.STDEV.S(H138:H139)</f>
        <v>1.5464763360981759E-11</v>
      </c>
      <c r="P138" s="13">
        <f t="shared" ref="P138" si="362">(O138/N138)*100</f>
        <v>33.786436279030788</v>
      </c>
      <c r="Q138">
        <v>4272230000</v>
      </c>
      <c r="R138" s="3">
        <f>AVERAGE(N138,N140,N142)</f>
        <v>7.1990089945873438E-11</v>
      </c>
      <c r="S138">
        <f>_xlfn.STDEV.S(N138,N140,N142)</f>
        <v>4.1291491844741697E-11</v>
      </c>
      <c r="T138">
        <f>(S138/R138)*100</f>
        <v>57.35718885166996</v>
      </c>
      <c r="U138" s="3">
        <f t="shared" ref="U138" si="363">N138/AVERAGE(M138:M139)</f>
        <v>3.9860908685631348E-6</v>
      </c>
      <c r="V138" s="3">
        <f>AVERAGE(U138,U140,U142)</f>
        <v>7.1674034650232192E-6</v>
      </c>
      <c r="W138">
        <f>_xlfn.STDEV.S(U138,U140,U142)</f>
        <v>4.3451023540793399E-6</v>
      </c>
      <c r="X138" s="13">
        <f t="shared" ref="X138" si="364">(W138/V138)*100</f>
        <v>60.623102568222222</v>
      </c>
      <c r="Y138" s="3">
        <f t="shared" ref="Y138" si="365">N138/Q138</f>
        <v>1.0713867419083369E-20</v>
      </c>
      <c r="Z138" s="3">
        <f>AVERAGE(Y138,Y140,Y142)</f>
        <v>2.2770519738054074E-20</v>
      </c>
      <c r="AA138">
        <f>_xlfn.STDEV.S(Y138,Y140,Y142)</f>
        <v>2.4915430864082289E-20</v>
      </c>
      <c r="AB138" s="13">
        <f>(AA138/Z138)*100</f>
        <v>109.41968453378621</v>
      </c>
    </row>
    <row r="139" spans="1:28" x14ac:dyDescent="0.25">
      <c r="A139" s="1" t="s">
        <v>761</v>
      </c>
      <c r="B139" s="1">
        <v>1.9220725441425974</v>
      </c>
      <c r="C139" s="2" t="s">
        <v>529</v>
      </c>
      <c r="D139" s="4"/>
      <c r="E139" s="1">
        <v>0.35899999999999999</v>
      </c>
      <c r="F139" s="1">
        <v>1.9111960581183409</v>
      </c>
      <c r="G139" s="1">
        <v>35.59498331925387</v>
      </c>
      <c r="H139" s="3">
        <v>3.4836866761835069E-11</v>
      </c>
      <c r="I139" s="5" t="s">
        <v>45</v>
      </c>
      <c r="J139" s="5" t="s">
        <v>46</v>
      </c>
      <c r="K139" s="12" t="s">
        <v>469</v>
      </c>
      <c r="L139" s="10"/>
      <c r="M139" s="3">
        <v>1.1453382280030175E-5</v>
      </c>
      <c r="P139" s="13"/>
      <c r="T139" s="13"/>
      <c r="X139" s="13"/>
    </row>
    <row r="140" spans="1:28" x14ac:dyDescent="0.25">
      <c r="A140" s="1" t="s">
        <v>687</v>
      </c>
      <c r="B140" s="1">
        <v>1.895237266126768</v>
      </c>
      <c r="C140" s="2" t="s">
        <v>529</v>
      </c>
      <c r="D140" s="4"/>
      <c r="E140" s="1">
        <v>0.35899999999999999</v>
      </c>
      <c r="F140" s="1">
        <v>1.9111960581183409</v>
      </c>
      <c r="G140" s="1">
        <v>35.073300871727014</v>
      </c>
      <c r="H140" s="3">
        <v>4.8841736259478264E-11</v>
      </c>
      <c r="I140" s="5" t="s">
        <v>45</v>
      </c>
      <c r="J140" s="5" t="s">
        <v>46</v>
      </c>
      <c r="K140" s="12" t="s">
        <v>470</v>
      </c>
      <c r="L140" s="10"/>
      <c r="M140" s="3">
        <v>9.436117204440244E-6</v>
      </c>
      <c r="N140" s="3">
        <f t="shared" ref="N140" si="366">AVERAGE(H140:H141)</f>
        <v>5.0610674117862182E-11</v>
      </c>
      <c r="O140" s="3">
        <f t="shared" ref="O140" si="367">_xlfn.STDEV.S(H140:H141)</f>
        <v>2.5016559103217589E-12</v>
      </c>
      <c r="P140" s="13">
        <f t="shared" ref="P140" si="368">(O140/N140)*100</f>
        <v>4.9429412943520576</v>
      </c>
      <c r="Q140">
        <v>8193660000</v>
      </c>
      <c r="T140" s="13"/>
      <c r="U140" s="3">
        <f t="shared" ref="U140" si="369">N140/AVERAGE(M140:M141)</f>
        <v>5.398096654805624E-6</v>
      </c>
      <c r="X140" s="13"/>
      <c r="Y140" s="3">
        <f t="shared" ref="Y140" si="370">N140/Q140</f>
        <v>6.1768091570631662E-21</v>
      </c>
    </row>
    <row r="141" spans="1:28" x14ac:dyDescent="0.25">
      <c r="A141" s="1" t="s">
        <v>762</v>
      </c>
      <c r="B141" s="1">
        <v>1.8981786895979706</v>
      </c>
      <c r="C141" s="2" t="s">
        <v>529</v>
      </c>
      <c r="D141" s="4"/>
      <c r="E141" s="1">
        <v>0.35899999999999999</v>
      </c>
      <c r="F141" s="1">
        <v>1.9111960581183409</v>
      </c>
      <c r="G141" s="1">
        <v>34.965335649922942</v>
      </c>
      <c r="H141" s="3">
        <v>5.2379611976246106E-11</v>
      </c>
      <c r="I141" s="5" t="s">
        <v>45</v>
      </c>
      <c r="J141" s="5" t="s">
        <v>46</v>
      </c>
      <c r="K141" s="12" t="s">
        <v>470</v>
      </c>
      <c r="L141" s="10"/>
      <c r="M141" s="3">
        <v>9.3151862101832487E-6</v>
      </c>
      <c r="P141" s="13"/>
      <c r="T141" s="13"/>
      <c r="X141" s="13"/>
    </row>
    <row r="142" spans="1:28" x14ac:dyDescent="0.25">
      <c r="A142" s="1" t="s">
        <v>688</v>
      </c>
      <c r="B142" s="1">
        <v>1.9180822709730345</v>
      </c>
      <c r="C142" s="2" t="s">
        <v>529</v>
      </c>
      <c r="D142" s="4"/>
      <c r="E142" s="1">
        <v>0.35899999999999999</v>
      </c>
      <c r="F142" s="1">
        <v>1.9111960581183409</v>
      </c>
      <c r="G142" s="1">
        <v>33.453814457548859</v>
      </c>
      <c r="H142" s="3">
        <v>1.3943156763396594E-10</v>
      </c>
      <c r="I142" s="5" t="s">
        <v>45</v>
      </c>
      <c r="J142" s="5" t="s">
        <v>46</v>
      </c>
      <c r="K142" s="12" t="s">
        <v>471</v>
      </c>
      <c r="L142" s="11"/>
      <c r="M142" s="3">
        <v>9.9723348991878802E-6</v>
      </c>
      <c r="N142" s="3">
        <f t="shared" ref="N142" si="371">AVERAGE(H142:H143)</f>
        <v>1.1958748991592757E-10</v>
      </c>
      <c r="O142" s="3">
        <f t="shared" ref="O142" si="372">_xlfn.STDEV.S(H142:H143)</f>
        <v>2.8063763841635602E-11</v>
      </c>
      <c r="P142" s="13">
        <f t="shared" ref="P142" si="373">(O142/N142)*100</f>
        <v>23.467140134277422</v>
      </c>
      <c r="Q142">
        <v>2325660000</v>
      </c>
      <c r="T142" s="13"/>
      <c r="U142" s="3">
        <f t="shared" ref="U142" si="374">N142/AVERAGE(M142:M143)</f>
        <v>1.21180228717009E-5</v>
      </c>
      <c r="X142" s="13"/>
      <c r="Y142" s="3">
        <f t="shared" ref="Y142" si="375">N142/Q142</f>
        <v>5.1420882638015692E-20</v>
      </c>
    </row>
    <row r="143" spans="1:28" x14ac:dyDescent="0.25">
      <c r="A143" s="1" t="s">
        <v>763</v>
      </c>
      <c r="B143" s="1">
        <v>1.8982686573563889</v>
      </c>
      <c r="C143" s="2" t="s">
        <v>529</v>
      </c>
      <c r="D143" s="4"/>
      <c r="E143" s="1">
        <v>0.35899999999999999</v>
      </c>
      <c r="F143" s="1">
        <v>1.9111960581183409</v>
      </c>
      <c r="G143" s="1">
        <v>33.970964043602109</v>
      </c>
      <c r="H143" s="3">
        <v>9.9743412197889198E-11</v>
      </c>
      <c r="I143" s="5" t="s">
        <v>45</v>
      </c>
      <c r="J143" s="5" t="s">
        <v>46</v>
      </c>
      <c r="K143" s="12" t="s">
        <v>471</v>
      </c>
      <c r="L143" s="11"/>
      <c r="M143" s="3">
        <v>9.7647940338163745E-6</v>
      </c>
      <c r="P143" s="13"/>
      <c r="T143" s="13"/>
      <c r="X143" s="13"/>
    </row>
    <row r="144" spans="1:28" x14ac:dyDescent="0.25">
      <c r="A144" s="1" t="s">
        <v>689</v>
      </c>
      <c r="B144" s="1">
        <v>1.896859875593915</v>
      </c>
      <c r="C144" s="2" t="s">
        <v>529</v>
      </c>
      <c r="D144" s="4"/>
      <c r="E144" s="1">
        <v>0.35899999999999999</v>
      </c>
      <c r="F144" s="1">
        <v>1.9111960581183409</v>
      </c>
      <c r="G144" s="1">
        <v>38.640588973020456</v>
      </c>
      <c r="H144" s="3">
        <v>4.845005284639699E-12</v>
      </c>
      <c r="I144" s="5" t="s">
        <v>45</v>
      </c>
      <c r="J144" s="5" t="s">
        <v>46</v>
      </c>
      <c r="K144" s="12" t="s">
        <v>472</v>
      </c>
      <c r="L144" s="10"/>
      <c r="M144" s="3">
        <v>9.3069125810904042E-6</v>
      </c>
      <c r="N144" s="3">
        <f t="shared" ref="N144" si="376">AVERAGE(H144:H145)</f>
        <v>8.4397720864776614E-12</v>
      </c>
      <c r="O144" s="3">
        <f t="shared" ref="O144" si="377">_xlfn.STDEV.S(H144:H145)</f>
        <v>5.0837679647278037E-12</v>
      </c>
      <c r="P144" s="13">
        <f t="shared" ref="P144" si="378">(O144/N144)*100</f>
        <v>60.235844198602216</v>
      </c>
      <c r="Q144">
        <v>3137556000</v>
      </c>
      <c r="R144" s="3">
        <f>AVERAGE(N144,N146,N148)</f>
        <v>5.2310521255414951E-11</v>
      </c>
      <c r="S144">
        <f>_xlfn.STDEV.S(N144,N146,N148)</f>
        <v>4.4569638589820036E-11</v>
      </c>
      <c r="T144" s="13">
        <f t="shared" ref="T144" si="379">(S144/R144)*100</f>
        <v>85.202054042247539</v>
      </c>
      <c r="U144" s="3">
        <f t="shared" ref="U144" si="380">N144/AVERAGE(M144:M145)</f>
        <v>9.1710147066031598E-7</v>
      </c>
      <c r="V144" s="3">
        <f>AVERAGE(U144,U146,U148)</f>
        <v>6.3789503001091749E-6</v>
      </c>
      <c r="W144">
        <f>_xlfn.STDEV.S(U144,U146,U148)</f>
        <v>5.3587645551482322E-6</v>
      </c>
      <c r="X144" s="13">
        <f t="shared" ref="X144" si="381">(W144/V144)*100</f>
        <v>84.006996496845531</v>
      </c>
      <c r="Y144" s="3">
        <f t="shared" ref="Y144" si="382">N144/Q144</f>
        <v>2.6899191875707276E-21</v>
      </c>
      <c r="Z144" s="3">
        <f>AVERAGE(Y144,Y146,Y148)</f>
        <v>1.3136531224443983E-20</v>
      </c>
      <c r="AA144">
        <f>_xlfn.STDEV.S(Y144,Y146,Y148)</f>
        <v>9.0497982867148263E-21</v>
      </c>
      <c r="AB144" s="13">
        <f t="shared" ref="AB144" si="383">(AA144/Z144)*100</f>
        <v>68.890319157277133</v>
      </c>
    </row>
    <row r="145" spans="1:28" x14ac:dyDescent="0.25">
      <c r="A145" s="1" t="s">
        <v>764</v>
      </c>
      <c r="B145" s="1">
        <v>1.8960833765242742</v>
      </c>
      <c r="C145" s="2" t="s">
        <v>529</v>
      </c>
      <c r="D145" s="4"/>
      <c r="E145" s="1">
        <v>0.35899999999999999</v>
      </c>
      <c r="F145" s="1">
        <v>1.9111960581183409</v>
      </c>
      <c r="G145" s="1">
        <v>37.235939709677702</v>
      </c>
      <c r="H145" s="3">
        <v>1.2034538888315625E-11</v>
      </c>
      <c r="I145" s="5" t="s">
        <v>45</v>
      </c>
      <c r="J145" s="5" t="s">
        <v>46</v>
      </c>
      <c r="K145" s="12" t="s">
        <v>472</v>
      </c>
      <c r="L145" s="10"/>
      <c r="M145" s="3">
        <v>9.0984053831278805E-6</v>
      </c>
      <c r="P145" s="13"/>
      <c r="T145" s="13"/>
      <c r="X145" s="13"/>
    </row>
    <row r="146" spans="1:28" x14ac:dyDescent="0.25">
      <c r="A146" s="1" t="s">
        <v>690</v>
      </c>
      <c r="B146" s="1">
        <v>1.9070268272806068</v>
      </c>
      <c r="C146" s="2" t="s">
        <v>529</v>
      </c>
      <c r="D146" s="4"/>
      <c r="E146" s="1">
        <v>0.35899999999999999</v>
      </c>
      <c r="F146" s="1">
        <v>1.9111960581183409</v>
      </c>
      <c r="G146" s="1">
        <v>34.967638218599141</v>
      </c>
      <c r="H146" s="3">
        <v>5.2301549098119097E-11</v>
      </c>
      <c r="I146" s="5" t="s">
        <v>45</v>
      </c>
      <c r="J146" s="5" t="s">
        <v>46</v>
      </c>
      <c r="K146" s="12" t="s">
        <v>473</v>
      </c>
      <c r="L146" s="10"/>
      <c r="M146" s="3">
        <v>7.881736544651065E-6</v>
      </c>
      <c r="N146" s="3">
        <f t="shared" ref="N146" si="384">AVERAGE(H146:H147)</f>
        <v>5.0944163939779772E-11</v>
      </c>
      <c r="O146" s="3">
        <f t="shared" ref="O146" si="385">_xlfn.STDEV.S(H146:H147)</f>
        <v>1.9196325002874289E-12</v>
      </c>
      <c r="P146" s="13">
        <f t="shared" ref="P146" si="386">(O146/N146)*100</f>
        <v>3.7681107154032278</v>
      </c>
      <c r="Q146">
        <v>2741350000</v>
      </c>
      <c r="T146" s="13"/>
      <c r="U146" s="3">
        <f t="shared" ref="U146" si="387">N146/AVERAGE(M146:M147)</f>
        <v>6.5914400659496722E-6</v>
      </c>
      <c r="X146" s="13"/>
      <c r="Y146" s="3">
        <f t="shared" ref="Y146" si="388">N146/Q146</f>
        <v>1.858360440650766E-20</v>
      </c>
    </row>
    <row r="147" spans="1:28" x14ac:dyDescent="0.25">
      <c r="A147" s="1" t="s">
        <v>765</v>
      </c>
      <c r="B147" s="1">
        <v>1.9084374492478087</v>
      </c>
      <c r="C147" s="2" t="s">
        <v>529</v>
      </c>
      <c r="D147" s="4"/>
      <c r="E147" s="1">
        <v>0.35899999999999999</v>
      </c>
      <c r="F147" s="1">
        <v>1.9111960581183409</v>
      </c>
      <c r="G147" s="1">
        <v>35.049928385911244</v>
      </c>
      <c r="H147" s="3">
        <v>4.9586778781440441E-11</v>
      </c>
      <c r="I147" s="5" t="s">
        <v>45</v>
      </c>
      <c r="J147" s="5" t="s">
        <v>46</v>
      </c>
      <c r="K147" s="12" t="s">
        <v>473</v>
      </c>
      <c r="L147" s="11"/>
      <c r="M147" s="3">
        <v>7.5759368711929763E-6</v>
      </c>
      <c r="P147" s="13"/>
      <c r="T147" s="13"/>
      <c r="X147" s="13"/>
    </row>
    <row r="148" spans="1:28" x14ac:dyDescent="0.25">
      <c r="A148" s="1" t="s">
        <v>691</v>
      </c>
      <c r="B148" s="1">
        <v>1.9049704416408042</v>
      </c>
      <c r="C148" s="2" t="s">
        <v>529</v>
      </c>
      <c r="D148" s="4"/>
      <c r="E148" s="1">
        <v>0.35899999999999999</v>
      </c>
      <c r="F148" s="1">
        <v>1.9111960581183409</v>
      </c>
      <c r="G148" s="1">
        <v>33.942610417259701</v>
      </c>
      <c r="H148" s="3">
        <v>1.0159217187621486E-10</v>
      </c>
      <c r="I148" s="5" t="s">
        <v>45</v>
      </c>
      <c r="J148" s="5" t="s">
        <v>46</v>
      </c>
      <c r="K148" s="12" t="s">
        <v>474</v>
      </c>
      <c r="L148" s="11"/>
      <c r="M148" s="3">
        <v>8.4909863000751678E-6</v>
      </c>
      <c r="N148" s="3">
        <f t="shared" ref="N148" si="389">AVERAGE(H148:H149)</f>
        <v>9.7547627739987422E-11</v>
      </c>
      <c r="O148" s="3">
        <f t="shared" ref="O148" si="390">_xlfn.STDEV.S(H148:H149)</f>
        <v>5.7198491710694163E-12</v>
      </c>
      <c r="P148" s="13">
        <f t="shared" ref="P148" si="391">(O148/N148)*100</f>
        <v>5.8636476391979899</v>
      </c>
      <c r="Q148">
        <v>5378653000</v>
      </c>
      <c r="T148" s="13"/>
      <c r="U148" s="3">
        <f t="shared" ref="U148" si="392">N148/AVERAGE(M148:M149)</f>
        <v>1.1628309363717536E-5</v>
      </c>
      <c r="X148" s="13"/>
      <c r="Y148" s="3">
        <f t="shared" ref="Y148" si="393">N148/Q148</f>
        <v>1.8136070079253565E-20</v>
      </c>
    </row>
    <row r="149" spans="1:28" x14ac:dyDescent="0.25">
      <c r="A149" s="1" t="s">
        <v>766</v>
      </c>
      <c r="B149" s="1">
        <v>1.9149022246275316</v>
      </c>
      <c r="C149" s="2" t="s">
        <v>529</v>
      </c>
      <c r="D149" s="4"/>
      <c r="E149" s="1">
        <v>0.35899999999999999</v>
      </c>
      <c r="F149" s="1">
        <v>1.9111960581183409</v>
      </c>
      <c r="G149" s="1">
        <v>34.07070725350038</v>
      </c>
      <c r="H149" s="3">
        <v>9.3503083603759985E-11</v>
      </c>
      <c r="I149" s="5" t="s">
        <v>45</v>
      </c>
      <c r="J149" s="5" t="s">
        <v>46</v>
      </c>
      <c r="K149" s="12" t="s">
        <v>474</v>
      </c>
      <c r="L149" s="11"/>
      <c r="M149" s="3">
        <v>8.2866250772681221E-6</v>
      </c>
      <c r="P149" s="13"/>
      <c r="T149" s="13"/>
      <c r="X149" s="13"/>
    </row>
    <row r="150" spans="1:28" x14ac:dyDescent="0.25">
      <c r="T150" s="13">
        <f>AVERAGE(T5:T144)</f>
        <v>82.639736208039892</v>
      </c>
      <c r="X150" s="13">
        <f>AVERAGE(X5:X144)</f>
        <v>82.331927206890398</v>
      </c>
      <c r="AB150" s="13">
        <f>AVERAGE(AB5:AB144)</f>
        <v>81.547575440770345</v>
      </c>
    </row>
  </sheetData>
  <conditionalFormatting sqref="H1:H76">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D5C18-C184-49AD-9C87-59C07D257A1A}">
  <dimension ref="A1:H5"/>
  <sheetViews>
    <sheetView workbookViewId="0">
      <selection activeCell="B5" sqref="B5"/>
    </sheetView>
  </sheetViews>
  <sheetFormatPr defaultRowHeight="15" x14ac:dyDescent="0.25"/>
  <cols>
    <col min="9" max="9" width="12" bestFit="1" customWidth="1"/>
    <col min="11" max="11" width="9.140625" customWidth="1"/>
  </cols>
  <sheetData>
    <row r="1" spans="1:8" ht="30" x14ac:dyDescent="0.25">
      <c r="A1" t="s">
        <v>777</v>
      </c>
      <c r="B1" s="14" t="s">
        <v>614</v>
      </c>
      <c r="C1" s="14" t="s">
        <v>283</v>
      </c>
      <c r="D1" s="14" t="s">
        <v>32</v>
      </c>
      <c r="E1" s="14" t="s">
        <v>615</v>
      </c>
      <c r="F1" s="14" t="s">
        <v>528</v>
      </c>
      <c r="G1" s="14" t="s">
        <v>135</v>
      </c>
      <c r="H1" s="14" t="s">
        <v>529</v>
      </c>
    </row>
    <row r="2" spans="1:8" x14ac:dyDescent="0.25">
      <c r="A2" t="s">
        <v>616</v>
      </c>
      <c r="B2" s="13">
        <f>AVERAGE(Analysis!$P$293:$P$363)</f>
        <v>1.7774232465698225</v>
      </c>
      <c r="C2" s="13">
        <f>AVERAGE(Analysis!$P$221:$P$292)</f>
        <v>28.894622607700462</v>
      </c>
      <c r="D2" s="13">
        <f>AVERAGE(Analysis!$P$5:$P$76)</f>
        <v>41.771760465899241</v>
      </c>
      <c r="E2" s="13">
        <f>AVERAGE(Analysis!$P$149:$P$220)</f>
        <v>54.899903289135665</v>
      </c>
      <c r="F2">
        <v>21.277128137119519</v>
      </c>
      <c r="G2" s="13">
        <f>AVERAGE(Analysis!$P$77:$P$148)</f>
        <v>16.514779330654264</v>
      </c>
      <c r="H2">
        <v>22.379652660589798</v>
      </c>
    </row>
    <row r="3" spans="1:8" x14ac:dyDescent="0.25">
      <c r="A3" t="s">
        <v>617</v>
      </c>
      <c r="B3" s="13">
        <f>MEDIAN(Analysis!$P$293:$P$363)</f>
        <v>1.4027826547824884</v>
      </c>
      <c r="C3" s="13">
        <f>MEDIAN(Analysis!$P$221:$P$292)</f>
        <v>14.486535029893542</v>
      </c>
      <c r="D3" s="13">
        <f>MEDIAN(Analysis!$P$5:$P$76)</f>
        <v>18.247974778339653</v>
      </c>
      <c r="E3" s="13">
        <f>MEDIAN(Analysis!$P$149:$P$220)</f>
        <v>26.89567638417833</v>
      </c>
      <c r="F3">
        <v>9.7985531698847534</v>
      </c>
      <c r="G3" s="13">
        <f>MEDIAN(Analysis!$P$77:$P$148)</f>
        <v>11.992560162056421</v>
      </c>
      <c r="H3">
        <v>18.95335259701513</v>
      </c>
    </row>
    <row r="4" spans="1:8" x14ac:dyDescent="0.25">
      <c r="A4" t="s">
        <v>618</v>
      </c>
      <c r="B4" s="13">
        <f>MAX(Analysis!$P$293:$P$363)</f>
        <v>9.8405201623776026</v>
      </c>
      <c r="C4" s="13">
        <f>MAX(Analysis!$P$221:$P$292)</f>
        <v>141.42135623730951</v>
      </c>
      <c r="D4" s="13">
        <f>MAX(Analysis!$P$5:$P$76)</f>
        <v>141.42135623730951</v>
      </c>
      <c r="E4" s="13">
        <f>MAX(Analysis!$P$149:$P$220)</f>
        <v>141.42135623730951</v>
      </c>
      <c r="F4">
        <v>141.42135623730951</v>
      </c>
      <c r="G4" s="13">
        <f>MAX(Analysis!$P$77:$P$148)</f>
        <v>141.42135623730951</v>
      </c>
      <c r="H4">
        <v>98.558790102841641</v>
      </c>
    </row>
    <row r="5" spans="1:8" x14ac:dyDescent="0.25">
      <c r="A5" t="s">
        <v>619</v>
      </c>
      <c r="B5" s="13">
        <f>MIN(Analysis!$P$293:$P$363)</f>
        <v>7.2321656706112819E-2</v>
      </c>
      <c r="C5" s="13">
        <f>MIN(Analysis!$P$221:$P$292)</f>
        <v>1.2297196057422157</v>
      </c>
      <c r="D5" s="13">
        <f>MIN(Analysis!$P$5:$P$76)</f>
        <v>0</v>
      </c>
      <c r="E5" s="13">
        <f>MIN(Analysis!$P$149:$P$220)</f>
        <v>0</v>
      </c>
      <c r="F5">
        <v>0.18162811583519903</v>
      </c>
      <c r="G5" s="13">
        <f>MIN(Analysis!$P$77:$P$148)</f>
        <v>0.665526771379919</v>
      </c>
      <c r="H5">
        <v>0.34422718278613151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C1745-3552-43E6-9ED3-C0ECB0DB1EA0}">
  <dimension ref="A1:AG348"/>
  <sheetViews>
    <sheetView topLeftCell="A247" zoomScale="85" zoomScaleNormal="85" workbookViewId="0">
      <selection activeCell="AO224" sqref="AO224"/>
    </sheetView>
  </sheetViews>
  <sheetFormatPr defaultRowHeight="15" x14ac:dyDescent="0.25"/>
  <cols>
    <col min="1" max="1" width="18.5703125" customWidth="1"/>
    <col min="5" max="5" width="14.140625" customWidth="1"/>
    <col min="18" max="18" width="12.28515625" bestFit="1" customWidth="1"/>
    <col min="22" max="22" width="12.28515625" bestFit="1" customWidth="1"/>
    <col min="23" max="25" width="13.140625" bestFit="1" customWidth="1"/>
    <col min="26" max="26" width="12" bestFit="1" customWidth="1"/>
    <col min="29" max="29" width="10.140625" customWidth="1"/>
    <col min="31" max="32" width="13.140625" bestFit="1" customWidth="1"/>
    <col min="33" max="33" width="12" bestFit="1" customWidth="1"/>
  </cols>
  <sheetData>
    <row r="1" spans="1:29" s="14" customFormat="1" ht="60" x14ac:dyDescent="0.25">
      <c r="A1" s="16" t="s">
        <v>13</v>
      </c>
      <c r="B1" s="14" t="s">
        <v>477</v>
      </c>
      <c r="C1" s="14" t="s">
        <v>479</v>
      </c>
      <c r="D1" s="15" t="s">
        <v>480</v>
      </c>
      <c r="E1" s="14" t="s">
        <v>478</v>
      </c>
      <c r="F1" s="14" t="s">
        <v>481</v>
      </c>
      <c r="G1" s="14" t="s">
        <v>482</v>
      </c>
      <c r="H1" s="15" t="s">
        <v>483</v>
      </c>
      <c r="I1" s="14" t="s">
        <v>487</v>
      </c>
      <c r="J1" s="14" t="s">
        <v>484</v>
      </c>
      <c r="K1" s="14" t="s">
        <v>485</v>
      </c>
      <c r="L1" s="15" t="s">
        <v>486</v>
      </c>
      <c r="M1" s="14" t="s">
        <v>488</v>
      </c>
      <c r="N1" s="14" t="s">
        <v>489</v>
      </c>
      <c r="O1" s="14" t="s">
        <v>490</v>
      </c>
      <c r="P1" s="15" t="s">
        <v>491</v>
      </c>
      <c r="S1" s="14" t="s">
        <v>534</v>
      </c>
      <c r="T1" s="14" t="s">
        <v>535</v>
      </c>
      <c r="U1" s="14" t="s">
        <v>530</v>
      </c>
      <c r="V1" s="16" t="s">
        <v>32</v>
      </c>
      <c r="W1" s="16" t="s">
        <v>135</v>
      </c>
      <c r="X1" s="16" t="s">
        <v>208</v>
      </c>
      <c r="Y1" s="16" t="s">
        <v>283</v>
      </c>
      <c r="Z1" s="14" t="s">
        <v>528</v>
      </c>
      <c r="AA1" s="17" t="s">
        <v>529</v>
      </c>
      <c r="AB1" s="16" t="s">
        <v>356</v>
      </c>
      <c r="AC1" s="14" t="s">
        <v>478</v>
      </c>
    </row>
    <row r="2" spans="1:29" x14ac:dyDescent="0.25">
      <c r="A2" t="s">
        <v>31</v>
      </c>
      <c r="B2">
        <v>1.1657417417983238E-10</v>
      </c>
      <c r="C2">
        <v>3.0122959234621174E-12</v>
      </c>
      <c r="D2">
        <v>2.5840165239474215</v>
      </c>
      <c r="E2">
        <v>2984368000</v>
      </c>
      <c r="F2">
        <v>4.3577796439420973E-10</v>
      </c>
      <c r="G2">
        <v>5.6409340100301999E-10</v>
      </c>
      <c r="H2">
        <v>129.44514112529441</v>
      </c>
      <c r="I2">
        <v>8.1252118734531769E-6</v>
      </c>
      <c r="J2">
        <v>3.3127744540517933E-5</v>
      </c>
      <c r="K2">
        <v>4.4419317632950388E-5</v>
      </c>
      <c r="L2">
        <v>134.08494375046251</v>
      </c>
      <c r="M2">
        <v>3.9061595011014855E-20</v>
      </c>
      <c r="N2">
        <v>3.6284268072806016E-20</v>
      </c>
      <c r="O2">
        <v>2.8367181038728668E-20</v>
      </c>
      <c r="P2">
        <v>78.180386557084859</v>
      </c>
      <c r="Q2" t="s">
        <v>492</v>
      </c>
      <c r="R2">
        <v>1</v>
      </c>
      <c r="S2" s="41">
        <v>1</v>
      </c>
      <c r="T2" s="42" t="s">
        <v>440</v>
      </c>
      <c r="U2">
        <v>1</v>
      </c>
      <c r="V2">
        <v>1.1657417417983238E-10</v>
      </c>
      <c r="W2">
        <v>1.6267504440018881E-9</v>
      </c>
      <c r="X2">
        <v>2.5399041378857663E-10</v>
      </c>
      <c r="Y2">
        <v>3.4140022270189203E-10</v>
      </c>
      <c r="Z2">
        <v>1.1522177955001851E-8</v>
      </c>
      <c r="AA2">
        <v>2.9756935941786682E-10</v>
      </c>
      <c r="AB2">
        <v>1.4347216539756385E-5</v>
      </c>
      <c r="AC2">
        <v>2984368000</v>
      </c>
    </row>
    <row r="3" spans="1:29" x14ac:dyDescent="0.25">
      <c r="A3" t="s">
        <v>39</v>
      </c>
      <c r="B3">
        <v>1.0870942789459941E-9</v>
      </c>
      <c r="C3">
        <v>7.4490453323249972E-11</v>
      </c>
      <c r="D3">
        <v>6.852253274248957</v>
      </c>
      <c r="E3">
        <v>17211580000</v>
      </c>
      <c r="I3">
        <v>8.4413425258583793E-5</v>
      </c>
      <c r="M3">
        <v>6.3160632489637452E-20</v>
      </c>
      <c r="Q3" t="s">
        <v>493</v>
      </c>
      <c r="R3">
        <v>2</v>
      </c>
      <c r="S3" s="41">
        <v>1</v>
      </c>
      <c r="T3" s="42" t="s">
        <v>441</v>
      </c>
      <c r="U3">
        <v>2</v>
      </c>
      <c r="V3">
        <v>1.0870942789459941E-9</v>
      </c>
      <c r="W3">
        <v>4.1207157735193774E-9</v>
      </c>
      <c r="X3">
        <v>1.700049058703021E-9</v>
      </c>
      <c r="Y3">
        <v>6.9780354347918512E-9</v>
      </c>
      <c r="Z3">
        <v>6.2812889989617354E-8</v>
      </c>
      <c r="AA3">
        <v>9.4367219631728354E-10</v>
      </c>
      <c r="AB3">
        <v>1.2878215468877093E-5</v>
      </c>
      <c r="AC3">
        <v>17211580000</v>
      </c>
    </row>
    <row r="4" spans="1:29" x14ac:dyDescent="0.25">
      <c r="A4" t="s">
        <v>42</v>
      </c>
      <c r="B4">
        <v>1.0366544005680258E-10</v>
      </c>
      <c r="C4">
        <v>1.7626761572145381E-11</v>
      </c>
      <c r="D4">
        <v>17.003508172527845</v>
      </c>
      <c r="E4">
        <v>15634453000</v>
      </c>
      <c r="I4">
        <v>6.8445964895168484E-6</v>
      </c>
      <c r="M4">
        <v>6.6305767177657307E-21</v>
      </c>
      <c r="Q4" t="s">
        <v>494</v>
      </c>
      <c r="R4">
        <v>3</v>
      </c>
      <c r="S4" s="41">
        <v>1</v>
      </c>
      <c r="T4" s="42" t="s">
        <v>442</v>
      </c>
      <c r="U4">
        <v>3</v>
      </c>
      <c r="V4">
        <v>1.0366544005680258E-10</v>
      </c>
      <c r="W4">
        <v>3.2055904876512047E-9</v>
      </c>
      <c r="X4">
        <v>2.4038812241635508E-10</v>
      </c>
      <c r="Y4">
        <v>1.6755440319528751E-10</v>
      </c>
      <c r="Z4">
        <v>2.779183715137149E-9</v>
      </c>
      <c r="AA4">
        <v>1.9457566422329644E-10</v>
      </c>
      <c r="AB4">
        <v>1.5145588233809848E-5</v>
      </c>
      <c r="AC4">
        <v>15634453000</v>
      </c>
    </row>
    <row r="5" spans="1:29" x14ac:dyDescent="0.25">
      <c r="A5" t="s">
        <v>48</v>
      </c>
      <c r="B5">
        <v>4.6826019501364849E-11</v>
      </c>
      <c r="C5">
        <v>1.3693308602848833E-11</v>
      </c>
      <c r="D5">
        <v>29.242948148624315</v>
      </c>
      <c r="E5">
        <v>4433922000</v>
      </c>
      <c r="F5">
        <v>9.5012574061626191E-10</v>
      </c>
      <c r="G5">
        <v>9.8802622390586565E-10</v>
      </c>
      <c r="H5">
        <v>103.98899657902344</v>
      </c>
      <c r="I5">
        <v>3.7861626852599285E-6</v>
      </c>
      <c r="J5">
        <v>7.2481195943065673E-5</v>
      </c>
      <c r="K5">
        <v>8.7681557329406627E-5</v>
      </c>
      <c r="L5">
        <v>120.97145499403861</v>
      </c>
      <c r="M5">
        <v>1.0560857746564971E-20</v>
      </c>
      <c r="N5">
        <v>6.5948626366248644E-20</v>
      </c>
      <c r="O5">
        <v>8.3675550985942263E-20</v>
      </c>
      <c r="P5">
        <v>126.87989969835967</v>
      </c>
      <c r="Q5" t="s">
        <v>500</v>
      </c>
      <c r="R5">
        <v>4</v>
      </c>
      <c r="S5" s="41">
        <v>1</v>
      </c>
      <c r="T5" s="42" t="s">
        <v>443</v>
      </c>
      <c r="U5">
        <v>4</v>
      </c>
      <c r="V5">
        <v>4.6826019501364849E-11</v>
      </c>
      <c r="W5">
        <v>7.955818842433515E-10</v>
      </c>
      <c r="X5">
        <v>3.5795128124272688E-11</v>
      </c>
      <c r="Y5">
        <v>5.2476260914756624E-11</v>
      </c>
      <c r="Z5">
        <v>1.1987154830063225E-9</v>
      </c>
      <c r="AA5">
        <v>6.2877732274731991E-11</v>
      </c>
      <c r="AB5">
        <v>1.2367672335809875E-5</v>
      </c>
      <c r="AC5">
        <v>4433922000</v>
      </c>
    </row>
    <row r="6" spans="1:29" x14ac:dyDescent="0.25">
      <c r="A6" t="s">
        <v>52</v>
      </c>
      <c r="B6">
        <v>7.9825838559407557E-10</v>
      </c>
      <c r="C6">
        <v>5.0889695611348786E-11</v>
      </c>
      <c r="D6">
        <v>6.3750906385375368</v>
      </c>
      <c r="E6">
        <v>4921309000</v>
      </c>
      <c r="I6">
        <v>4.2417534970625603E-5</v>
      </c>
      <c r="M6">
        <v>1.6220448372456913E-19</v>
      </c>
      <c r="Q6" t="s">
        <v>498</v>
      </c>
      <c r="R6">
        <v>5</v>
      </c>
      <c r="S6" s="41">
        <v>1</v>
      </c>
      <c r="T6" s="42" t="s">
        <v>444</v>
      </c>
      <c r="U6">
        <v>5</v>
      </c>
      <c r="V6">
        <v>7.9825838559407557E-10</v>
      </c>
      <c r="W6">
        <v>1.4760930750128998E-9</v>
      </c>
      <c r="X6">
        <v>2.0175993285260057E-10</v>
      </c>
      <c r="Y6">
        <v>1.7704191352787994E-10</v>
      </c>
      <c r="Z6">
        <v>8.5332157564844999E-9</v>
      </c>
      <c r="AA6">
        <v>1.3748367840602526E-10</v>
      </c>
      <c r="AB6">
        <v>1.8819065892133391E-5</v>
      </c>
      <c r="AC6">
        <v>4921309000</v>
      </c>
    </row>
    <row r="7" spans="1:29" x14ac:dyDescent="0.25">
      <c r="A7" t="s">
        <v>56</v>
      </c>
      <c r="B7">
        <v>2.0052928167533454E-9</v>
      </c>
      <c r="C7">
        <v>5.4693116633376082E-11</v>
      </c>
      <c r="D7">
        <v>2.7274379171180878</v>
      </c>
      <c r="E7">
        <v>79954140000</v>
      </c>
      <c r="I7">
        <v>1.7123989017331148E-4</v>
      </c>
      <c r="M7">
        <v>2.5080537627611847E-20</v>
      </c>
      <c r="Q7" t="s">
        <v>495</v>
      </c>
      <c r="R7">
        <v>6</v>
      </c>
      <c r="S7" s="41">
        <v>1</v>
      </c>
      <c r="T7" s="42" t="s">
        <v>445</v>
      </c>
      <c r="U7">
        <v>6</v>
      </c>
      <c r="V7">
        <v>2.0052928167533454E-9</v>
      </c>
      <c r="W7">
        <v>1.2844552968617758E-7</v>
      </c>
      <c r="X7">
        <v>1.9842249331959594E-9</v>
      </c>
      <c r="Y7">
        <v>1.6363462497041981E-8</v>
      </c>
      <c r="Z7">
        <v>2.6115696648968205E-8</v>
      </c>
      <c r="AA7">
        <v>5.6720457214094864E-9</v>
      </c>
      <c r="AB7">
        <v>1.1710430406862521E-5</v>
      </c>
      <c r="AC7">
        <v>79954140000</v>
      </c>
    </row>
    <row r="8" spans="1:29" x14ac:dyDescent="0.25">
      <c r="A8" t="s">
        <v>60</v>
      </c>
      <c r="B8">
        <v>2.957354740239774E-10</v>
      </c>
      <c r="C8">
        <v>9.3454733053515312E-11</v>
      </c>
      <c r="D8">
        <v>31.600785587845397</v>
      </c>
      <c r="E8">
        <v>8229062000</v>
      </c>
      <c r="F8">
        <v>1.4623591816691255E-10</v>
      </c>
      <c r="G8">
        <v>1.3311696567356787E-10</v>
      </c>
      <c r="H8">
        <v>91.028912282432003</v>
      </c>
      <c r="I8">
        <v>1.5757263433131146E-5</v>
      </c>
      <c r="J8">
        <v>8.3614632060814575E-6</v>
      </c>
      <c r="K8">
        <v>6.567081644514349E-6</v>
      </c>
      <c r="L8">
        <v>78.539861776082205</v>
      </c>
      <c r="M8">
        <v>3.5937932418540218E-20</v>
      </c>
      <c r="N8">
        <v>3.2812940532791305E-20</v>
      </c>
      <c r="O8">
        <v>2.9541772492656508E-20</v>
      </c>
      <c r="P8">
        <v>90.030859816218594</v>
      </c>
      <c r="Q8" t="s">
        <v>497</v>
      </c>
      <c r="R8">
        <v>7</v>
      </c>
      <c r="S8" s="41">
        <v>1</v>
      </c>
      <c r="T8" s="42" t="s">
        <v>446</v>
      </c>
      <c r="U8">
        <v>7</v>
      </c>
      <c r="V8">
        <v>2.957354740239774E-10</v>
      </c>
      <c r="W8">
        <v>1.6660333264099936E-9</v>
      </c>
      <c r="X8">
        <v>2.1406589184069246E-10</v>
      </c>
      <c r="Y8">
        <v>1.8920669456917582E-10</v>
      </c>
      <c r="Z8">
        <v>3.1944760298801575E-9</v>
      </c>
      <c r="AA8">
        <v>1.2908106642218182E-9</v>
      </c>
      <c r="AB8">
        <v>1.8768200156009667E-5</v>
      </c>
      <c r="AC8">
        <v>8229062000</v>
      </c>
    </row>
    <row r="9" spans="1:29" x14ac:dyDescent="0.25">
      <c r="A9" t="s">
        <v>64</v>
      </c>
      <c r="B9">
        <v>1.0243026163555512E-10</v>
      </c>
      <c r="C9">
        <v>1.5302435936127787E-11</v>
      </c>
      <c r="D9">
        <v>14.939370154665383</v>
      </c>
      <c r="E9">
        <v>1688374000</v>
      </c>
      <c r="I9">
        <v>6.1137925836703873E-6</v>
      </c>
      <c r="M9">
        <v>6.0667992776218489E-20</v>
      </c>
      <c r="Q9" t="s">
        <v>499</v>
      </c>
      <c r="R9">
        <v>8</v>
      </c>
      <c r="S9" s="41">
        <v>1</v>
      </c>
      <c r="T9" s="42" t="s">
        <v>447</v>
      </c>
      <c r="U9">
        <v>8</v>
      </c>
      <c r="V9">
        <v>1.0243026163555512E-10</v>
      </c>
      <c r="W9">
        <v>1.117269879851656E-9</v>
      </c>
      <c r="X9">
        <v>2.5716861797686398E-10</v>
      </c>
      <c r="Y9">
        <v>1.5159589568071806E-10</v>
      </c>
      <c r="Z9">
        <v>1.0393002071721193E-9</v>
      </c>
      <c r="AA9">
        <v>2.8858793365827783E-10</v>
      </c>
      <c r="AB9">
        <v>1.6753964128443098E-5</v>
      </c>
      <c r="AC9">
        <v>1688374000</v>
      </c>
    </row>
    <row r="10" spans="1:29" x14ac:dyDescent="0.25">
      <c r="A10" t="s">
        <v>67</v>
      </c>
      <c r="B10">
        <v>4.0542018841205083E-11</v>
      </c>
      <c r="C10">
        <v>1.0144140002795719E-12</v>
      </c>
      <c r="D10">
        <v>2.5021299611467969</v>
      </c>
      <c r="E10">
        <v>22119100000</v>
      </c>
      <c r="I10">
        <v>3.2133336014428386E-6</v>
      </c>
      <c r="M10">
        <v>1.8328964036152052E-21</v>
      </c>
      <c r="Q10" t="s">
        <v>496</v>
      </c>
      <c r="R10">
        <v>9</v>
      </c>
      <c r="S10" s="41">
        <v>1</v>
      </c>
      <c r="T10" s="42" t="s">
        <v>448</v>
      </c>
      <c r="U10">
        <v>9</v>
      </c>
      <c r="V10">
        <v>4.0542018841205083E-11</v>
      </c>
      <c r="W10">
        <v>8.1223915218363317E-10</v>
      </c>
      <c r="X10">
        <v>3.1655610725598913E-11</v>
      </c>
      <c r="Y10">
        <v>1.8037810454178566E-10</v>
      </c>
      <c r="Z10">
        <v>3.0116362680379924E-9</v>
      </c>
      <c r="AA10">
        <v>5.6026340092821001E-10</v>
      </c>
      <c r="AB10">
        <v>1.2616809789995369E-5</v>
      </c>
      <c r="AC10">
        <v>22119100000</v>
      </c>
    </row>
    <row r="11" spans="1:29" x14ac:dyDescent="0.25">
      <c r="A11" t="s">
        <v>70</v>
      </c>
      <c r="B11">
        <v>2.662026636556258E-10</v>
      </c>
      <c r="C11">
        <v>1.3357085929061095E-11</v>
      </c>
      <c r="D11">
        <v>5.017637970122097</v>
      </c>
      <c r="E11">
        <v>1856610000</v>
      </c>
      <c r="F11">
        <v>6.4473674751395818E-10</v>
      </c>
      <c r="G11">
        <v>7.676093180736325E-10</v>
      </c>
      <c r="H11">
        <v>119.05778925017985</v>
      </c>
      <c r="I11">
        <v>1.6096413610321475E-5</v>
      </c>
      <c r="J11">
        <v>3.6038577633137675E-5</v>
      </c>
      <c r="K11">
        <v>4.0172295356747673E-5</v>
      </c>
      <c r="L11">
        <v>111.47025769354732</v>
      </c>
      <c r="M11">
        <v>1.4338103514234319E-19</v>
      </c>
      <c r="N11">
        <v>1.8896634674418763E-19</v>
      </c>
      <c r="O11">
        <v>1.1764007066396392E-19</v>
      </c>
      <c r="P11">
        <v>62.254508641805231</v>
      </c>
      <c r="Q11" t="s">
        <v>501</v>
      </c>
      <c r="R11">
        <v>10</v>
      </c>
      <c r="S11" s="41">
        <v>12</v>
      </c>
      <c r="T11" s="42" t="s">
        <v>449</v>
      </c>
      <c r="U11">
        <v>10</v>
      </c>
      <c r="V11">
        <v>2.662026636556258E-10</v>
      </c>
      <c r="W11">
        <v>8.6654074395408398E-10</v>
      </c>
      <c r="X11">
        <v>1.9787608917352549E-10</v>
      </c>
      <c r="Y11">
        <v>1.7144195965702835E-10</v>
      </c>
      <c r="Z11">
        <v>2.3209921422584015E-9</v>
      </c>
      <c r="AA11">
        <v>5.726708475893156E-10</v>
      </c>
      <c r="AB11">
        <v>1.6538010894857295E-5</v>
      </c>
      <c r="AC11">
        <v>1856610000</v>
      </c>
    </row>
    <row r="12" spans="1:29" x14ac:dyDescent="0.25">
      <c r="A12" t="s">
        <v>73</v>
      </c>
      <c r="B12">
        <v>1.3991588023304683E-10</v>
      </c>
      <c r="C12">
        <v>1.3037394845663167E-13</v>
      </c>
      <c r="D12">
        <v>9.3180236753310677E-2</v>
      </c>
      <c r="E12">
        <v>1386118000</v>
      </c>
      <c r="I12">
        <v>9.7392049355806238E-6</v>
      </c>
      <c r="M12">
        <v>1.0094081473081428E-19</v>
      </c>
      <c r="Q12" t="s">
        <v>502</v>
      </c>
      <c r="R12">
        <v>11</v>
      </c>
      <c r="S12" s="41">
        <v>12</v>
      </c>
      <c r="T12" s="42" t="s">
        <v>450</v>
      </c>
      <c r="U12">
        <v>11</v>
      </c>
      <c r="V12">
        <v>1.3991588023304683E-10</v>
      </c>
      <c r="W12">
        <v>3.3878463687013945E-9</v>
      </c>
      <c r="X12">
        <v>4.1953909291672379E-10</v>
      </c>
      <c r="Y12">
        <v>7.3094700620667944E-11</v>
      </c>
      <c r="Z12">
        <v>9.9361854044178769E-10</v>
      </c>
      <c r="AA12">
        <v>1.5269554275985439E-10</v>
      </c>
      <c r="AB12">
        <v>1.4366252805902729E-5</v>
      </c>
      <c r="AC12">
        <v>1386118000</v>
      </c>
    </row>
    <row r="13" spans="1:29" x14ac:dyDescent="0.25">
      <c r="A13" t="s">
        <v>77</v>
      </c>
      <c r="B13">
        <v>1.5280916986532019E-9</v>
      </c>
      <c r="C13">
        <v>1.2448338592472656E-10</v>
      </c>
      <c r="D13">
        <v>8.1463295713497548</v>
      </c>
      <c r="E13">
        <v>4737135000</v>
      </c>
      <c r="I13">
        <v>8.2280114353510918E-5</v>
      </c>
      <c r="M13">
        <v>3.225771903594054E-19</v>
      </c>
      <c r="Q13" t="s">
        <v>503</v>
      </c>
      <c r="R13">
        <v>12</v>
      </c>
      <c r="S13" s="41">
        <v>12</v>
      </c>
      <c r="T13" s="43" t="s">
        <v>533</v>
      </c>
      <c r="U13">
        <v>12</v>
      </c>
      <c r="V13">
        <v>1.5280916986532019E-9</v>
      </c>
      <c r="W13">
        <v>2.326556552471212E-9</v>
      </c>
      <c r="X13">
        <v>2.7241885449048114E-10</v>
      </c>
      <c r="Y13">
        <v>2.1397078036011292E-10</v>
      </c>
      <c r="Z13">
        <v>2.7012241526465627E-9</v>
      </c>
      <c r="AA13">
        <v>2.704844069861211E-10</v>
      </c>
      <c r="AB13">
        <v>1.857182273821181E-5</v>
      </c>
      <c r="AC13">
        <v>4737135000</v>
      </c>
    </row>
    <row r="14" spans="1:29" x14ac:dyDescent="0.25">
      <c r="A14" t="s">
        <v>81</v>
      </c>
      <c r="B14">
        <v>1.8571518846679144E-11</v>
      </c>
      <c r="C14">
        <v>2.8858763615628873E-12</v>
      </c>
      <c r="D14">
        <v>15.539258718620763</v>
      </c>
      <c r="E14">
        <v>2087862000</v>
      </c>
      <c r="F14">
        <v>3.7041020524069327E-11</v>
      </c>
      <c r="G14">
        <v>2.3307175527472383E-11</v>
      </c>
      <c r="H14">
        <v>62.922606336743172</v>
      </c>
      <c r="I14">
        <v>1.3507238404202066E-6</v>
      </c>
      <c r="J14">
        <v>3.0139625781686708E-6</v>
      </c>
      <c r="K14">
        <v>1.910634165724888E-6</v>
      </c>
      <c r="L14">
        <v>63.392763386127314</v>
      </c>
      <c r="M14">
        <v>8.8949934654106186E-21</v>
      </c>
      <c r="N14">
        <v>1.3369358851374538E-20</v>
      </c>
      <c r="O14">
        <v>7.0640438989935612E-21</v>
      </c>
      <c r="P14">
        <v>52.837566689050973</v>
      </c>
      <c r="Q14" t="s">
        <v>504</v>
      </c>
      <c r="R14">
        <v>13</v>
      </c>
      <c r="S14" s="41">
        <v>12</v>
      </c>
      <c r="T14" s="42" t="s">
        <v>451</v>
      </c>
      <c r="U14">
        <v>13</v>
      </c>
      <c r="V14">
        <v>1.8571518846679144E-11</v>
      </c>
      <c r="W14">
        <v>1.2515669893027219E-10</v>
      </c>
      <c r="X14">
        <v>3.2090452770972822E-11</v>
      </c>
      <c r="Y14">
        <v>4.7908586007398236E-11</v>
      </c>
      <c r="Z14">
        <v>3.5296888226850297E-10</v>
      </c>
      <c r="AA14">
        <v>9.6018343057238599E-11</v>
      </c>
      <c r="AB14">
        <v>1.3749308549186186E-5</v>
      </c>
      <c r="AC14">
        <v>2087862000</v>
      </c>
    </row>
    <row r="15" spans="1:29" x14ac:dyDescent="0.25">
      <c r="A15" t="s">
        <v>85</v>
      </c>
      <c r="B15">
        <v>6.3228132906516027E-11</v>
      </c>
      <c r="C15">
        <v>2.6354933773531176E-11</v>
      </c>
      <c r="D15">
        <v>41.682290085170528</v>
      </c>
      <c r="E15">
        <v>2939072000</v>
      </c>
      <c r="I15">
        <v>5.1008709939061786E-6</v>
      </c>
      <c r="M15">
        <v>2.1512958140023801E-20</v>
      </c>
      <c r="Q15" t="s">
        <v>505</v>
      </c>
      <c r="R15">
        <v>14</v>
      </c>
      <c r="S15" s="41">
        <v>12</v>
      </c>
      <c r="T15" s="42" t="s">
        <v>452</v>
      </c>
      <c r="U15">
        <v>14</v>
      </c>
      <c r="V15">
        <v>6.3228132906516027E-11</v>
      </c>
      <c r="W15">
        <v>1.8276421072640139E-9</v>
      </c>
      <c r="X15">
        <v>1.3095201244354807E-10</v>
      </c>
      <c r="Y15">
        <v>4.3272195328532708E-10</v>
      </c>
      <c r="Z15">
        <v>4.2126068998867489E-9</v>
      </c>
      <c r="AA15">
        <v>2.5095717979814077E-10</v>
      </c>
      <c r="AB15">
        <v>1.2395556167182494E-5</v>
      </c>
      <c r="AC15">
        <v>2939072000</v>
      </c>
    </row>
    <row r="16" spans="1:29" x14ac:dyDescent="0.25">
      <c r="A16" t="s">
        <v>87</v>
      </c>
      <c r="B16">
        <v>2.9323409819012804E-11</v>
      </c>
      <c r="C16">
        <v>8.6337321644548094E-12</v>
      </c>
      <c r="D16">
        <v>29.443138494953757</v>
      </c>
      <c r="E16">
        <v>3022993000</v>
      </c>
      <c r="I16">
        <v>2.5902929001796278E-6</v>
      </c>
      <c r="M16">
        <v>9.7001249486891976E-21</v>
      </c>
      <c r="Q16" t="s">
        <v>506</v>
      </c>
      <c r="R16">
        <v>15</v>
      </c>
      <c r="S16" s="41">
        <v>12</v>
      </c>
      <c r="T16" s="42" t="s">
        <v>453</v>
      </c>
      <c r="U16">
        <v>15</v>
      </c>
      <c r="V16">
        <v>2.9323409819012804E-11</v>
      </c>
      <c r="W16">
        <v>1.0621881385828264E-9</v>
      </c>
      <c r="X16">
        <v>8.7835031668637992E-11</v>
      </c>
      <c r="Y16">
        <v>2.2971727331667011E-11</v>
      </c>
      <c r="Z16">
        <v>1.1898792060054497E-9</v>
      </c>
      <c r="AA16">
        <v>8.4034829107420836E-11</v>
      </c>
      <c r="AB16">
        <v>1.1320499630362006E-5</v>
      </c>
      <c r="AC16">
        <v>3022993000</v>
      </c>
    </row>
    <row r="17" spans="1:29" x14ac:dyDescent="0.25">
      <c r="A17" t="s">
        <v>89</v>
      </c>
      <c r="B17">
        <v>6.5886442286155541E-12</v>
      </c>
      <c r="C17">
        <v>9.3177500257593348E-12</v>
      </c>
      <c r="D17">
        <v>141.42135623730948</v>
      </c>
      <c r="E17">
        <v>1239914000</v>
      </c>
      <c r="F17">
        <v>2.0729259190657255E-11</v>
      </c>
      <c r="G17">
        <v>1.2956907746342799E-11</v>
      </c>
      <c r="H17">
        <v>62.505406619559857</v>
      </c>
      <c r="I17">
        <v>4.6742602339895402E-7</v>
      </c>
      <c r="J17">
        <v>1.3676802388795507E-6</v>
      </c>
      <c r="K17">
        <v>7.9174139810513236E-7</v>
      </c>
      <c r="L17">
        <v>57.88936445800762</v>
      </c>
      <c r="M17">
        <v>5.3137913021512415E-21</v>
      </c>
      <c r="N17">
        <v>8.5358962542145447E-21</v>
      </c>
      <c r="O17">
        <v>3.4081557798405001E-21</v>
      </c>
      <c r="P17">
        <v>39.927333678144748</v>
      </c>
      <c r="Q17" t="s">
        <v>507</v>
      </c>
      <c r="R17">
        <v>16</v>
      </c>
      <c r="S17" s="41">
        <v>12</v>
      </c>
      <c r="T17" s="42" t="s">
        <v>454</v>
      </c>
      <c r="U17">
        <v>16</v>
      </c>
      <c r="V17">
        <v>6.5886442286155541E-12</v>
      </c>
      <c r="W17">
        <v>2.8159269814479192E-10</v>
      </c>
      <c r="X17">
        <v>8.6577750814918623E-11</v>
      </c>
      <c r="Y17">
        <v>1.7809034532708558E-10</v>
      </c>
      <c r="Z17">
        <v>5.9603195748437615E-10</v>
      </c>
      <c r="AA17">
        <v>6.3431697342727882E-10</v>
      </c>
      <c r="AB17">
        <v>1.4095587106394508E-5</v>
      </c>
      <c r="AC17">
        <v>1239914000</v>
      </c>
    </row>
    <row r="18" spans="1:29" x14ac:dyDescent="0.25">
      <c r="A18" t="s">
        <v>93</v>
      </c>
      <c r="B18">
        <v>2.3567107018155121E-11</v>
      </c>
      <c r="C18">
        <v>3.3328922370973122E-11</v>
      </c>
      <c r="D18">
        <v>141.42135623730948</v>
      </c>
      <c r="E18">
        <v>1947092000</v>
      </c>
      <c r="I18">
        <v>1.6799262307789508E-6</v>
      </c>
      <c r="M18">
        <v>1.2103746005918119E-20</v>
      </c>
      <c r="Q18" t="s">
        <v>508</v>
      </c>
      <c r="R18">
        <v>17</v>
      </c>
      <c r="S18" s="41">
        <v>12</v>
      </c>
      <c r="T18" s="42" t="s">
        <v>455</v>
      </c>
      <c r="U18">
        <v>17</v>
      </c>
      <c r="V18">
        <v>2.3567107018155121E-11</v>
      </c>
      <c r="W18">
        <v>3.1013731575201358E-10</v>
      </c>
      <c r="X18">
        <v>9.7311363039369341E-11</v>
      </c>
      <c r="Y18">
        <v>6.9001782381379986E-11</v>
      </c>
      <c r="Z18">
        <v>6.6208735183784345E-10</v>
      </c>
      <c r="AA18">
        <v>1.5823285310431514E-10</v>
      </c>
      <c r="AB18">
        <v>1.4028655893555212E-5</v>
      </c>
      <c r="AC18">
        <v>1947092000</v>
      </c>
    </row>
    <row r="19" spans="1:29" x14ac:dyDescent="0.25">
      <c r="A19" t="s">
        <v>96</v>
      </c>
      <c r="B19">
        <v>3.203202632520108E-11</v>
      </c>
      <c r="C19">
        <v>9.72356664245337E-12</v>
      </c>
      <c r="D19">
        <v>30.355765020096122</v>
      </c>
      <c r="E19">
        <v>3911042000</v>
      </c>
      <c r="I19">
        <v>1.9556884624607474E-6</v>
      </c>
      <c r="M19">
        <v>8.1901514545742742E-21</v>
      </c>
      <c r="Q19" t="s">
        <v>509</v>
      </c>
      <c r="R19">
        <v>18</v>
      </c>
      <c r="S19" s="41">
        <v>12</v>
      </c>
      <c r="T19" s="42" t="s">
        <v>456</v>
      </c>
      <c r="U19">
        <v>18</v>
      </c>
      <c r="V19">
        <v>3.203202632520108E-11</v>
      </c>
      <c r="W19">
        <v>9.4539404076157132E-10</v>
      </c>
      <c r="X19">
        <v>4.2532855293431034E-11</v>
      </c>
      <c r="Y19">
        <v>7.1300150176959108E-11</v>
      </c>
      <c r="Z19">
        <v>1.0766734728054235E-9</v>
      </c>
      <c r="AA19">
        <v>6.5616317332324414E-11</v>
      </c>
      <c r="AB19">
        <v>1.6378900290129411E-5</v>
      </c>
      <c r="AC19">
        <v>3911042000</v>
      </c>
    </row>
    <row r="20" spans="1:29" x14ac:dyDescent="0.25">
      <c r="A20" t="s">
        <v>98</v>
      </c>
      <c r="B20">
        <v>1.8852869699259884E-11</v>
      </c>
      <c r="C20">
        <v>5.0064863018669185E-13</v>
      </c>
      <c r="D20">
        <v>2.6555566243920206</v>
      </c>
      <c r="E20">
        <v>2707470000</v>
      </c>
      <c r="F20">
        <v>5.2268354275260689E-11</v>
      </c>
      <c r="G20">
        <v>3.5855131915510629E-11</v>
      </c>
      <c r="H20">
        <v>68.59816501335942</v>
      </c>
      <c r="I20">
        <v>1.7089107959122593E-6</v>
      </c>
      <c r="J20">
        <v>7.1467570490193414E-6</v>
      </c>
      <c r="K20">
        <v>5.2354264021981097E-6</v>
      </c>
      <c r="L20">
        <v>73.255972831992395</v>
      </c>
      <c r="M20">
        <v>6.9632792604386696E-21</v>
      </c>
      <c r="N20">
        <v>8.0646521139483438E-21</v>
      </c>
      <c r="O20">
        <v>3.6121895421246218E-21</v>
      </c>
      <c r="P20">
        <v>44.790395060899193</v>
      </c>
      <c r="Q20" t="s">
        <v>510</v>
      </c>
      <c r="R20">
        <v>19</v>
      </c>
      <c r="S20" s="41">
        <v>4</v>
      </c>
      <c r="T20" s="44" t="s">
        <v>457</v>
      </c>
      <c r="U20">
        <v>19</v>
      </c>
      <c r="V20">
        <v>1.8852869699259884E-11</v>
      </c>
      <c r="W20">
        <v>2.258951440399079E-10</v>
      </c>
      <c r="X20">
        <v>0</v>
      </c>
      <c r="Y20">
        <v>3.9693498825452339E-11</v>
      </c>
      <c r="Z20">
        <v>3.4295339109937602E-10</v>
      </c>
      <c r="AA20">
        <v>5.8169939849081694E-11</v>
      </c>
      <c r="AB20">
        <v>1.1032097020134835E-5</v>
      </c>
      <c r="AC20">
        <v>2707470000</v>
      </c>
    </row>
    <row r="21" spans="1:29" x14ac:dyDescent="0.25">
      <c r="A21" t="s">
        <v>100</v>
      </c>
      <c r="B21">
        <v>4.7806672206610348E-11</v>
      </c>
      <c r="C21">
        <v>2.4479182382158808E-11</v>
      </c>
      <c r="D21">
        <v>51.204531192560211</v>
      </c>
      <c r="E21">
        <v>9316580000</v>
      </c>
      <c r="I21">
        <v>1.2153049998865564E-5</v>
      </c>
      <c r="M21">
        <v>5.1313542315538905E-21</v>
      </c>
      <c r="Q21" t="s">
        <v>511</v>
      </c>
      <c r="R21">
        <v>20</v>
      </c>
      <c r="S21" s="41">
        <v>4</v>
      </c>
      <c r="T21" s="44" t="s">
        <v>458</v>
      </c>
      <c r="U21">
        <v>20</v>
      </c>
      <c r="V21">
        <v>4.7806672206610348E-11</v>
      </c>
      <c r="W21">
        <v>2.1773402590924035E-9</v>
      </c>
      <c r="X21">
        <v>2.4161073330031318E-11</v>
      </c>
      <c r="Y21">
        <v>5.7644335909188845E-10</v>
      </c>
      <c r="Z21">
        <v>4.9317508390535061E-10</v>
      </c>
      <c r="AA21">
        <v>1.35275363622489E-7</v>
      </c>
      <c r="AB21">
        <v>3.9337180552267042E-6</v>
      </c>
      <c r="AC21">
        <v>9316580000</v>
      </c>
    </row>
    <row r="22" spans="1:29" x14ac:dyDescent="0.25">
      <c r="A22" t="s">
        <v>102</v>
      </c>
      <c r="B22">
        <v>9.0145520919911843E-11</v>
      </c>
      <c r="C22">
        <v>1.7478046906172762E-11</v>
      </c>
      <c r="D22">
        <v>19.388702542082836</v>
      </c>
      <c r="E22">
        <v>7450460000</v>
      </c>
      <c r="I22">
        <v>7.5783103522801996E-6</v>
      </c>
      <c r="M22">
        <v>1.2099322849852471E-20</v>
      </c>
      <c r="Q22" t="s">
        <v>512</v>
      </c>
      <c r="R22">
        <v>21</v>
      </c>
      <c r="S22" s="41">
        <v>4</v>
      </c>
      <c r="T22" s="44" t="s">
        <v>459</v>
      </c>
      <c r="U22">
        <v>21</v>
      </c>
      <c r="V22">
        <v>9.0145520919911843E-11</v>
      </c>
      <c r="W22">
        <v>2.1422879484930012E-9</v>
      </c>
      <c r="X22">
        <v>1.9957493249087624E-10</v>
      </c>
      <c r="Y22">
        <v>9.6752731598761105E-11</v>
      </c>
      <c r="Z22">
        <v>8.0476377295450517E-10</v>
      </c>
      <c r="AA22">
        <v>1.2521170157028648E-10</v>
      </c>
      <c r="AB22">
        <v>1.1895200477344981E-5</v>
      </c>
      <c r="AC22">
        <v>7450460000</v>
      </c>
    </row>
    <row r="23" spans="1:29" x14ac:dyDescent="0.25">
      <c r="A23" t="s">
        <v>104</v>
      </c>
      <c r="B23">
        <v>7.6113035514374619E-12</v>
      </c>
      <c r="C23">
        <v>1.0764008709781363E-11</v>
      </c>
      <c r="D23">
        <v>141.42135623730951</v>
      </c>
      <c r="E23">
        <v>8460266000</v>
      </c>
      <c r="F23">
        <v>1.0609831942139554E-11</v>
      </c>
      <c r="G23">
        <v>7.3644433975918353E-12</v>
      </c>
      <c r="H23">
        <v>69.411499048746833</v>
      </c>
      <c r="I23">
        <v>8.3781477750800925E-7</v>
      </c>
      <c r="J23">
        <v>1.1693820663461133E-6</v>
      </c>
      <c r="K23">
        <v>8.408301003005458E-7</v>
      </c>
      <c r="L23">
        <v>71.903796415129662</v>
      </c>
      <c r="M23">
        <v>8.9965298389405976E-22</v>
      </c>
      <c r="N23">
        <v>1.4613650740533603E-21</v>
      </c>
      <c r="O23">
        <v>1.0263915379323613E-21</v>
      </c>
      <c r="P23">
        <v>70.235121678765637</v>
      </c>
      <c r="Q23" t="s">
        <v>513</v>
      </c>
      <c r="R23">
        <v>22</v>
      </c>
      <c r="S23" s="41">
        <v>4</v>
      </c>
      <c r="T23" s="44" t="s">
        <v>460</v>
      </c>
      <c r="U23">
        <v>22</v>
      </c>
      <c r="V23">
        <v>7.6113035514374619E-12</v>
      </c>
      <c r="W23">
        <v>1.5626576351443506E-10</v>
      </c>
      <c r="X23">
        <v>2.5392006268496071E-11</v>
      </c>
      <c r="Y23">
        <v>3.2008596979488673E-11</v>
      </c>
      <c r="Z23">
        <v>1.4462518765850178E-10</v>
      </c>
      <c r="AA23">
        <v>7.1737919321486068E-11</v>
      </c>
      <c r="AB23">
        <v>9.0847091215990157E-6</v>
      </c>
      <c r="AC23">
        <v>8460266000</v>
      </c>
    </row>
    <row r="24" spans="1:29" x14ac:dyDescent="0.25">
      <c r="A24" t="s">
        <v>106</v>
      </c>
      <c r="B24">
        <v>5.2176777657800926E-12</v>
      </c>
      <c r="C24">
        <v>7.3789106604587562E-12</v>
      </c>
      <c r="D24">
        <v>141.42135623730951</v>
      </c>
      <c r="E24">
        <v>6223156000</v>
      </c>
      <c r="I24">
        <v>5.4488562921126582E-7</v>
      </c>
      <c r="M24">
        <v>8.3842953089719955E-22</v>
      </c>
      <c r="Q24" t="s">
        <v>514</v>
      </c>
      <c r="R24">
        <v>23</v>
      </c>
      <c r="S24" s="41">
        <v>4</v>
      </c>
      <c r="T24" s="44" t="s">
        <v>461</v>
      </c>
      <c r="U24">
        <v>23</v>
      </c>
      <c r="V24">
        <v>5.2176777657800926E-12</v>
      </c>
      <c r="W24">
        <v>3.7702176251810031E-10</v>
      </c>
      <c r="X24">
        <v>4.0928715938188001E-11</v>
      </c>
      <c r="Y24">
        <v>4.3845129544496286E-11</v>
      </c>
      <c r="Z24">
        <v>4.4933192842769391E-10</v>
      </c>
      <c r="AA24">
        <v>5.5755758789004253E-11</v>
      </c>
      <c r="AB24">
        <v>9.575730182740915E-6</v>
      </c>
      <c r="AC24">
        <v>6223156000</v>
      </c>
    </row>
    <row r="25" spans="1:29" x14ac:dyDescent="0.25">
      <c r="A25" t="s">
        <v>108</v>
      </c>
      <c r="B25">
        <v>1.900051450920111E-11</v>
      </c>
      <c r="C25">
        <v>1.2246845075772794E-11</v>
      </c>
      <c r="D25">
        <v>64.455333932363715</v>
      </c>
      <c r="E25">
        <v>7180810000</v>
      </c>
      <c r="I25">
        <v>2.1254457923190647E-6</v>
      </c>
      <c r="M25">
        <v>2.6460127073688217E-21</v>
      </c>
      <c r="Q25" t="s">
        <v>515</v>
      </c>
      <c r="R25">
        <v>24</v>
      </c>
      <c r="S25" s="41">
        <v>4</v>
      </c>
      <c r="T25" s="44" t="s">
        <v>462</v>
      </c>
      <c r="U25">
        <v>24</v>
      </c>
      <c r="V25">
        <v>1.900051450920111E-11</v>
      </c>
      <c r="W25">
        <v>1.3683909328774258E-9</v>
      </c>
      <c r="X25">
        <v>6.112521585267009E-11</v>
      </c>
      <c r="Y25">
        <v>2.2862980645089425E-8</v>
      </c>
      <c r="Z25">
        <v>7.3221016907151552E-9</v>
      </c>
      <c r="AA25">
        <v>1.9773045789238827E-10</v>
      </c>
      <c r="AB25">
        <v>8.939543213882547E-6</v>
      </c>
      <c r="AC25">
        <v>7180810000</v>
      </c>
    </row>
    <row r="26" spans="1:29" x14ac:dyDescent="0.25">
      <c r="A26" t="s">
        <v>110</v>
      </c>
      <c r="B26">
        <v>7.5337478941214429E-12</v>
      </c>
      <c r="C26">
        <v>1.0654328447366289E-11</v>
      </c>
      <c r="D26">
        <v>141.42135623730951</v>
      </c>
      <c r="E26">
        <v>6699770000</v>
      </c>
      <c r="F26">
        <v>6.6327682659291601E-12</v>
      </c>
      <c r="G26">
        <v>6.2313233003762537E-12</v>
      </c>
      <c r="H26">
        <v>93.947550261705558</v>
      </c>
      <c r="I26">
        <v>1.0869336103251165E-6</v>
      </c>
      <c r="J26">
        <v>7.882329274803033E-7</v>
      </c>
      <c r="K26">
        <v>6.8926593722379321E-7</v>
      </c>
      <c r="L26">
        <v>87.444448613321455</v>
      </c>
      <c r="M26">
        <v>1.1244785857009186E-21</v>
      </c>
      <c r="N26">
        <v>8.0617302599121981E-22</v>
      </c>
      <c r="O26">
        <v>7.0329511651720422E-22</v>
      </c>
      <c r="P26">
        <v>87.238730873248542</v>
      </c>
      <c r="Q26" t="s">
        <v>516</v>
      </c>
      <c r="R26">
        <v>25</v>
      </c>
      <c r="S26" s="41">
        <v>4</v>
      </c>
      <c r="T26" s="44" t="s">
        <v>463</v>
      </c>
      <c r="U26">
        <v>25</v>
      </c>
      <c r="V26">
        <v>7.5337478941214429E-12</v>
      </c>
      <c r="W26">
        <v>6.8561044101064986E-10</v>
      </c>
      <c r="X26">
        <v>7.6710555686019142E-11</v>
      </c>
      <c r="Y26">
        <v>4.0117627850170863E-11</v>
      </c>
      <c r="Z26">
        <v>1.6614711096931611E-10</v>
      </c>
      <c r="AA26">
        <v>5.1018044521777062E-11</v>
      </c>
      <c r="AB26">
        <v>6.9311941617740544E-6</v>
      </c>
      <c r="AC26">
        <v>6699770000</v>
      </c>
    </row>
    <row r="27" spans="1:29" x14ac:dyDescent="0.25">
      <c r="A27" t="s">
        <v>112</v>
      </c>
      <c r="B27">
        <v>0</v>
      </c>
      <c r="C27">
        <v>0</v>
      </c>
      <c r="D27">
        <v>0</v>
      </c>
      <c r="E27">
        <v>650165000</v>
      </c>
      <c r="I27">
        <v>0</v>
      </c>
      <c r="M27">
        <v>0</v>
      </c>
      <c r="Q27" t="s">
        <v>517</v>
      </c>
      <c r="R27">
        <v>26</v>
      </c>
      <c r="S27" s="41">
        <v>4</v>
      </c>
      <c r="T27" s="44" t="s">
        <v>464</v>
      </c>
      <c r="U27">
        <v>26</v>
      </c>
      <c r="V27">
        <v>0</v>
      </c>
      <c r="W27">
        <v>1.6710956257114604E-11</v>
      </c>
      <c r="X27">
        <v>0</v>
      </c>
      <c r="Y27">
        <v>1.6883502549692746E-11</v>
      </c>
      <c r="Z27">
        <v>4.5773242137526103E-11</v>
      </c>
      <c r="AA27">
        <v>6.11550908245491E-11</v>
      </c>
      <c r="AB27">
        <v>1.0031796409967538E-5</v>
      </c>
      <c r="AC27">
        <v>650165000</v>
      </c>
    </row>
    <row r="28" spans="1:29" x14ac:dyDescent="0.25">
      <c r="A28" t="s">
        <v>114</v>
      </c>
      <c r="B28">
        <v>1.2364556903666039E-11</v>
      </c>
      <c r="C28">
        <v>2.1152352917704906E-12</v>
      </c>
      <c r="D28">
        <v>17.107247014596474</v>
      </c>
      <c r="E28">
        <v>9555000000</v>
      </c>
      <c r="I28">
        <v>1.2777651721157936E-6</v>
      </c>
      <c r="M28">
        <v>1.2940404922727409E-21</v>
      </c>
      <c r="Q28" t="s">
        <v>518</v>
      </c>
      <c r="R28">
        <v>27</v>
      </c>
      <c r="S28" s="41">
        <v>4</v>
      </c>
      <c r="T28" s="44" t="s">
        <v>465</v>
      </c>
      <c r="U28">
        <v>27</v>
      </c>
      <c r="V28">
        <v>1.2364556903666039E-11</v>
      </c>
      <c r="W28">
        <v>1.2115374277987373E-10</v>
      </c>
      <c r="X28">
        <v>0</v>
      </c>
      <c r="Y28">
        <v>1.1198354542685425E-10</v>
      </c>
      <c r="Z28">
        <v>5.3476745658809376E-10</v>
      </c>
      <c r="AA28">
        <v>7.5086345219950323E-11</v>
      </c>
      <c r="AB28">
        <v>9.676705214301723E-6</v>
      </c>
      <c r="AC28">
        <v>9555000000</v>
      </c>
    </row>
    <row r="29" spans="1:29" x14ac:dyDescent="0.25">
      <c r="A29" t="s">
        <v>116</v>
      </c>
      <c r="B29">
        <v>8.1671477870895228E-11</v>
      </c>
      <c r="C29">
        <v>3.2840319651489256E-11</v>
      </c>
      <c r="D29">
        <v>40.210267412330445</v>
      </c>
      <c r="E29">
        <v>2869280000</v>
      </c>
      <c r="F29">
        <v>3.5356945462073406E-11</v>
      </c>
      <c r="G29">
        <v>4.0886853801554738E-11</v>
      </c>
      <c r="H29">
        <v>115.64023211624188</v>
      </c>
      <c r="I29">
        <v>8.9605584800983104E-6</v>
      </c>
      <c r="J29">
        <v>3.8752759712716369E-6</v>
      </c>
      <c r="K29">
        <v>4.4823412525203522E-6</v>
      </c>
      <c r="L29">
        <v>115.66508516423187</v>
      </c>
      <c r="M29">
        <v>2.8464101750576882E-20</v>
      </c>
      <c r="N29">
        <v>1.0155779509161686E-20</v>
      </c>
      <c r="O29">
        <v>1.5858763525084081E-20</v>
      </c>
      <c r="P29">
        <v>156.15505940019321</v>
      </c>
      <c r="Q29" t="s">
        <v>519</v>
      </c>
      <c r="R29">
        <v>28</v>
      </c>
      <c r="S29" s="41">
        <v>8</v>
      </c>
      <c r="T29" s="44" t="s">
        <v>466</v>
      </c>
      <c r="U29">
        <v>28</v>
      </c>
      <c r="V29">
        <v>8.1671477870895228E-11</v>
      </c>
      <c r="W29">
        <v>6.6247615961754728E-10</v>
      </c>
      <c r="X29">
        <v>5.8488722189516237E-11</v>
      </c>
      <c r="Y29">
        <v>7.4681814524661167E-11</v>
      </c>
      <c r="Z29">
        <v>4.2640619132988439E-10</v>
      </c>
      <c r="AA29">
        <v>8.703483093350622E-11</v>
      </c>
      <c r="AB29">
        <v>9.1145521846981103E-6</v>
      </c>
      <c r="AC29">
        <v>2869280000</v>
      </c>
    </row>
    <row r="30" spans="1:29" x14ac:dyDescent="0.25">
      <c r="A30" t="s">
        <v>118</v>
      </c>
      <c r="B30">
        <v>4.2650791036625471E-12</v>
      </c>
      <c r="C30">
        <v>6.0317327129936577E-12</v>
      </c>
      <c r="D30">
        <v>141.42135623730948</v>
      </c>
      <c r="E30">
        <v>6285720000</v>
      </c>
      <c r="I30">
        <v>4.9818312562496858E-7</v>
      </c>
      <c r="M30">
        <v>6.7853469509659146E-22</v>
      </c>
      <c r="Q30" t="s">
        <v>520</v>
      </c>
      <c r="R30">
        <v>29</v>
      </c>
      <c r="S30" s="41">
        <v>8</v>
      </c>
      <c r="T30" s="44" t="s">
        <v>467</v>
      </c>
      <c r="U30">
        <v>29</v>
      </c>
      <c r="V30">
        <v>4.2650791036625471E-12</v>
      </c>
      <c r="W30">
        <v>3.1026942860923378E-10</v>
      </c>
      <c r="X30">
        <v>1.8192485275894151E-11</v>
      </c>
      <c r="Y30">
        <v>5.4104092909059676E-11</v>
      </c>
      <c r="Z30">
        <v>3.6131641489730558E-10</v>
      </c>
      <c r="AA30">
        <v>4.6931114096748495E-11</v>
      </c>
      <c r="AB30">
        <v>8.5612677031403338E-6</v>
      </c>
      <c r="AC30">
        <v>6285720000</v>
      </c>
    </row>
    <row r="31" spans="1:29" x14ac:dyDescent="0.25">
      <c r="A31" t="s">
        <v>120</v>
      </c>
      <c r="B31">
        <v>2.0134279411662433E-11</v>
      </c>
      <c r="C31">
        <v>1.3876973869720572E-12</v>
      </c>
      <c r="D31">
        <v>6.8922128207292959</v>
      </c>
      <c r="E31">
        <v>15199100000</v>
      </c>
      <c r="I31">
        <v>2.1670863080916315E-6</v>
      </c>
      <c r="M31">
        <v>1.3247020818115831E-21</v>
      </c>
      <c r="Q31" t="s">
        <v>521</v>
      </c>
      <c r="R31">
        <v>30</v>
      </c>
      <c r="S31" s="41">
        <v>8</v>
      </c>
      <c r="T31" s="44" t="s">
        <v>468</v>
      </c>
      <c r="U31">
        <v>30</v>
      </c>
      <c r="V31">
        <v>2.0134279411662433E-11</v>
      </c>
      <c r="W31">
        <v>1.4490859580665726E-9</v>
      </c>
      <c r="X31">
        <v>2.9789096568519745E-11</v>
      </c>
      <c r="Y31">
        <v>1.6338066324257685E-10</v>
      </c>
      <c r="Z31">
        <v>2.4754411011656722E-9</v>
      </c>
      <c r="AA31">
        <v>6.8165382875618259E-11</v>
      </c>
      <c r="AB31">
        <v>9.2909448675318237E-6</v>
      </c>
      <c r="AC31">
        <v>15199100000</v>
      </c>
    </row>
    <row r="32" spans="1:29" x14ac:dyDescent="0.25">
      <c r="A32" t="s">
        <v>122</v>
      </c>
      <c r="B32">
        <v>0</v>
      </c>
      <c r="C32">
        <v>0</v>
      </c>
      <c r="D32">
        <v>0</v>
      </c>
      <c r="E32">
        <v>4272230000</v>
      </c>
      <c r="F32">
        <v>8.5007600436391045E-12</v>
      </c>
      <c r="G32">
        <v>1.4723748298534356E-11</v>
      </c>
      <c r="H32">
        <v>173.20508075688775</v>
      </c>
      <c r="I32">
        <v>0</v>
      </c>
      <c r="J32">
        <v>8.6139783273383885E-7</v>
      </c>
      <c r="K32">
        <v>1.4919848118247263E-6</v>
      </c>
      <c r="L32">
        <v>173.20508075688772</v>
      </c>
      <c r="M32">
        <v>0</v>
      </c>
      <c r="N32">
        <v>3.6552032728941914E-21</v>
      </c>
      <c r="O32">
        <v>6.3309977806447872E-21</v>
      </c>
      <c r="P32">
        <v>173.20508075688772</v>
      </c>
      <c r="Q32" t="s">
        <v>522</v>
      </c>
      <c r="R32">
        <v>31</v>
      </c>
      <c r="S32" s="41">
        <v>8</v>
      </c>
      <c r="T32" s="44" t="s">
        <v>469</v>
      </c>
      <c r="U32">
        <v>31</v>
      </c>
      <c r="V32">
        <v>0</v>
      </c>
      <c r="W32">
        <v>1.9247004897005087E-10</v>
      </c>
      <c r="X32">
        <v>1.0600917558016239E-11</v>
      </c>
      <c r="Y32">
        <v>3.7865108437510735E-11</v>
      </c>
      <c r="Z32">
        <v>1.8419547144230389E-10</v>
      </c>
      <c r="AA32">
        <v>4.5772105803830539E-11</v>
      </c>
      <c r="AB32">
        <v>1.1482955936809839E-5</v>
      </c>
      <c r="AC32">
        <v>4272230000</v>
      </c>
    </row>
    <row r="33" spans="1:33" x14ac:dyDescent="0.25">
      <c r="A33" t="s">
        <v>124</v>
      </c>
      <c r="B33">
        <v>0</v>
      </c>
      <c r="C33">
        <v>0</v>
      </c>
      <c r="D33">
        <v>0</v>
      </c>
      <c r="E33">
        <v>8193660000</v>
      </c>
      <c r="I33">
        <v>0</v>
      </c>
      <c r="M33">
        <v>0</v>
      </c>
      <c r="Q33" t="s">
        <v>523</v>
      </c>
      <c r="R33">
        <v>32</v>
      </c>
      <c r="S33" s="41">
        <v>8</v>
      </c>
      <c r="T33" s="44" t="s">
        <v>470</v>
      </c>
      <c r="U33">
        <v>32</v>
      </c>
      <c r="V33">
        <v>0</v>
      </c>
      <c r="W33">
        <v>5.6950861396589474E-10</v>
      </c>
      <c r="X33">
        <v>3.1321298986817838E-11</v>
      </c>
      <c r="Y33">
        <v>8.8266305141608257E-11</v>
      </c>
      <c r="Z33">
        <v>6.7007123551306618E-10</v>
      </c>
      <c r="AA33">
        <v>5.0610674117862182E-11</v>
      </c>
      <c r="AB33">
        <v>9.3756517073117472E-6</v>
      </c>
      <c r="AC33">
        <v>8193660000</v>
      </c>
    </row>
    <row r="34" spans="1:33" x14ac:dyDescent="0.25">
      <c r="A34" t="s">
        <v>126</v>
      </c>
      <c r="B34">
        <v>2.5502280130917314E-11</v>
      </c>
      <c r="C34">
        <v>8.6874255322508897E-12</v>
      </c>
      <c r="D34">
        <v>34.065289408058916</v>
      </c>
      <c r="E34">
        <v>2325660000</v>
      </c>
      <c r="I34">
        <v>2.5841934982015164E-6</v>
      </c>
      <c r="M34">
        <v>1.0965609818682574E-20</v>
      </c>
      <c r="Q34" t="s">
        <v>524</v>
      </c>
      <c r="R34">
        <v>33</v>
      </c>
      <c r="S34" s="41">
        <v>8</v>
      </c>
      <c r="T34" s="44" t="s">
        <v>471</v>
      </c>
      <c r="U34">
        <v>33</v>
      </c>
      <c r="V34">
        <v>2.5502280130917314E-11</v>
      </c>
      <c r="W34">
        <v>6.7401237862414634E-10</v>
      </c>
      <c r="X34">
        <v>3.4976368285662167E-11</v>
      </c>
      <c r="Y34">
        <v>6.5832421644231256E-11</v>
      </c>
      <c r="Z34">
        <v>5.4522713035962838E-10</v>
      </c>
      <c r="AA34">
        <v>1.1958748991592757E-10</v>
      </c>
      <c r="AB34">
        <v>9.8685644665021274E-6</v>
      </c>
      <c r="AC34">
        <v>2325660000</v>
      </c>
    </row>
    <row r="35" spans="1:33" x14ac:dyDescent="0.25">
      <c r="A35" t="s">
        <v>128</v>
      </c>
      <c r="B35">
        <v>0</v>
      </c>
      <c r="C35">
        <v>0</v>
      </c>
      <c r="D35">
        <v>0</v>
      </c>
      <c r="E35">
        <v>3137556000</v>
      </c>
      <c r="F35">
        <v>1.0121593874855723E-11</v>
      </c>
      <c r="G35">
        <v>1.1583512035802737E-11</v>
      </c>
      <c r="H35">
        <v>114.44355680560096</v>
      </c>
      <c r="I35">
        <v>0</v>
      </c>
      <c r="J35">
        <v>1.2323801870606004E-6</v>
      </c>
      <c r="K35">
        <v>1.3731343081249577E-6</v>
      </c>
      <c r="L35">
        <v>111.4213229441862</v>
      </c>
      <c r="M35">
        <v>0</v>
      </c>
      <c r="N35">
        <v>2.3355191824227644E-21</v>
      </c>
      <c r="O35">
        <v>2.1494122653858063E-21</v>
      </c>
      <c r="P35">
        <v>92.03145414357509</v>
      </c>
      <c r="Q35" t="s">
        <v>525</v>
      </c>
      <c r="R35">
        <v>34</v>
      </c>
      <c r="S35" s="41">
        <v>8</v>
      </c>
      <c r="T35" s="44" t="s">
        <v>472</v>
      </c>
      <c r="U35">
        <v>34</v>
      </c>
      <c r="V35">
        <v>0</v>
      </c>
      <c r="W35">
        <v>3.0244018139680202E-10</v>
      </c>
      <c r="X35">
        <v>0</v>
      </c>
      <c r="Y35">
        <v>1.750475769602514E-11</v>
      </c>
      <c r="Z35">
        <v>2.7178087064342607E-10</v>
      </c>
      <c r="AA35">
        <v>8.4397720864776614E-12</v>
      </c>
      <c r="AB35">
        <v>9.2026589821091432E-6</v>
      </c>
      <c r="AC35">
        <v>3137556000</v>
      </c>
    </row>
    <row r="36" spans="1:33" x14ac:dyDescent="0.25">
      <c r="A36" t="s">
        <v>130</v>
      </c>
      <c r="B36">
        <v>7.6098909504183306E-12</v>
      </c>
      <c r="C36">
        <v>1.0762010990261885E-11</v>
      </c>
      <c r="D36">
        <v>141.42135623730948</v>
      </c>
      <c r="E36">
        <v>2741350000</v>
      </c>
      <c r="I36">
        <v>9.8461013448740985E-7</v>
      </c>
      <c r="M36">
        <v>2.7759647438008027E-21</v>
      </c>
      <c r="Q36" t="s">
        <v>526</v>
      </c>
      <c r="R36">
        <v>35</v>
      </c>
      <c r="S36" s="41">
        <v>8</v>
      </c>
      <c r="T36" s="44" t="s">
        <v>473</v>
      </c>
      <c r="U36">
        <v>35</v>
      </c>
      <c r="V36">
        <v>7.6098909504183306E-12</v>
      </c>
      <c r="W36">
        <v>1.895932652220112E-10</v>
      </c>
      <c r="X36">
        <v>8.1996608405553466E-12</v>
      </c>
      <c r="Y36">
        <v>2.2964260110326634E-11</v>
      </c>
      <c r="Z36">
        <v>2.0866918580940502E-10</v>
      </c>
      <c r="AA36">
        <v>5.0944163939779772E-11</v>
      </c>
      <c r="AB36">
        <v>7.7288367079220206E-6</v>
      </c>
      <c r="AC36">
        <v>2741350000</v>
      </c>
    </row>
    <row r="37" spans="1:33" x14ac:dyDescent="0.25">
      <c r="A37" t="s">
        <v>132</v>
      </c>
      <c r="B37">
        <v>2.2754890674148833E-11</v>
      </c>
      <c r="C37">
        <v>7.6796849671479633E-12</v>
      </c>
      <c r="D37">
        <v>33.749601688364208</v>
      </c>
      <c r="E37">
        <v>5378653000</v>
      </c>
      <c r="I37">
        <v>2.7125304266943916E-6</v>
      </c>
      <c r="M37">
        <v>4.2305928034674913E-21</v>
      </c>
      <c r="Q37" t="s">
        <v>527</v>
      </c>
      <c r="R37">
        <v>36</v>
      </c>
      <c r="S37" s="41">
        <v>8</v>
      </c>
      <c r="T37" s="44" t="s">
        <v>474</v>
      </c>
      <c r="U37">
        <v>36</v>
      </c>
      <c r="V37">
        <v>2.2754890674148833E-11</v>
      </c>
      <c r="W37">
        <v>5.8407505358480927E-10</v>
      </c>
      <c r="X37">
        <v>1.5786809758234864E-11</v>
      </c>
      <c r="Y37">
        <v>1.1737802303646082E-10</v>
      </c>
      <c r="Z37">
        <v>5.0317764177648487E-10</v>
      </c>
      <c r="AA37">
        <v>9.7547627739987422E-11</v>
      </c>
      <c r="AB37">
        <v>8.3888056886716441E-6</v>
      </c>
      <c r="AC37">
        <v>5378653000</v>
      </c>
      <c r="AE37">
        <f>MIN(AB2:AB37)</f>
        <v>3.9337180552267042E-6</v>
      </c>
      <c r="AF37">
        <f>MAX(AB2:AB37)</f>
        <v>1.8819065892133391E-5</v>
      </c>
      <c r="AG37">
        <f>AF37/AE37</f>
        <v>4.7840403475609108</v>
      </c>
    </row>
    <row r="38" spans="1:33" x14ac:dyDescent="0.25">
      <c r="A38" s="1"/>
      <c r="B38" s="3"/>
      <c r="C38" s="3"/>
      <c r="D38" s="13"/>
      <c r="H38" s="13"/>
      <c r="I38" s="3"/>
      <c r="L38" s="13"/>
      <c r="M38" s="3"/>
      <c r="T38" s="10"/>
      <c r="U38" t="s">
        <v>536</v>
      </c>
      <c r="V38" s="3">
        <f>AVERAGE(V2:V37)</f>
        <v>1.9651140868916389E-10</v>
      </c>
      <c r="W38" s="3">
        <f t="shared" ref="W38:AC38" si="0">AVERAGE(W2:W37)</f>
        <v>4.6278740670070482E-9</v>
      </c>
      <c r="X38" s="3">
        <f t="shared" si="0"/>
        <v>1.9226330753514012E-10</v>
      </c>
      <c r="Y38" s="3">
        <f t="shared" si="0"/>
        <v>1.3984538748836571E-9</v>
      </c>
      <c r="Z38" s="3">
        <f t="shared" si="0"/>
        <v>4.1739805212870392E-9</v>
      </c>
      <c r="AA38" s="3">
        <f t="shared" si="0"/>
        <v>4.1188659912779527E-9</v>
      </c>
      <c r="AB38" s="3">
        <f>AVERAGE(AB2:AB37)</f>
        <v>1.1915741364698557E-5</v>
      </c>
      <c r="AC38" s="3">
        <f t="shared" si="0"/>
        <v>8026417555.5555553</v>
      </c>
    </row>
    <row r="39" spans="1:33" x14ac:dyDescent="0.25">
      <c r="A39" s="1"/>
      <c r="B39" s="3"/>
      <c r="C39" s="3"/>
      <c r="D39" s="13"/>
      <c r="H39" s="13"/>
      <c r="I39" s="3"/>
      <c r="L39" s="13"/>
      <c r="M39" s="3"/>
      <c r="T39" s="10"/>
      <c r="U39" t="s">
        <v>537</v>
      </c>
      <c r="V39" s="3">
        <f>_xlfn.STDEV.S(V2:V37)</f>
        <v>4.481130565813437E-10</v>
      </c>
      <c r="W39" s="3">
        <f t="shared" ref="W39:AC39" si="1">_xlfn.STDEV.S(W2:W37)</f>
        <v>2.1249303444365933E-8</v>
      </c>
      <c r="X39" s="3">
        <f t="shared" si="1"/>
        <v>4.1977856317497424E-10</v>
      </c>
      <c r="Y39" s="3">
        <f t="shared" si="1"/>
        <v>4.6897264553777607E-9</v>
      </c>
      <c r="Z39" s="3">
        <f t="shared" si="1"/>
        <v>1.1126603769814191E-8</v>
      </c>
      <c r="AA39" s="3">
        <f t="shared" si="1"/>
        <v>2.2503978411667145E-8</v>
      </c>
      <c r="AB39" s="3">
        <f>_xlfn.STDEV.S(AB2:AB37)</f>
        <v>3.5261656303765962E-6</v>
      </c>
      <c r="AC39" s="3">
        <f t="shared" si="1"/>
        <v>13267823946.590845</v>
      </c>
    </row>
    <row r="40" spans="1:33" x14ac:dyDescent="0.25">
      <c r="A40" s="1"/>
      <c r="B40" s="3"/>
      <c r="C40" s="3"/>
      <c r="D40" s="13"/>
      <c r="H40" s="13"/>
      <c r="I40" s="3"/>
      <c r="L40" s="13"/>
      <c r="M40" s="3"/>
      <c r="T40" s="10"/>
      <c r="U40" t="s">
        <v>538</v>
      </c>
      <c r="V40" s="13">
        <f>(V39/V38)*100</f>
        <v>228.03411749500819</v>
      </c>
      <c r="W40" s="13">
        <f t="shared" ref="W40" si="2">(W39/W38)*100</f>
        <v>459.15906821786842</v>
      </c>
      <c r="X40" s="13">
        <f t="shared" ref="X40" si="3">(X39/X38)*100</f>
        <v>218.33524480392649</v>
      </c>
      <c r="Y40" s="13">
        <f t="shared" ref="Y40" si="4">(Y39/Y38)*100</f>
        <v>335.35081418169176</v>
      </c>
      <c r="Z40" s="13">
        <f t="shared" ref="Z40" si="5">(Z39/Z38)*100</f>
        <v>266.57057245641681</v>
      </c>
      <c r="AA40" s="13">
        <f t="shared" ref="AA40" si="6">(AA39/AA38)*100</f>
        <v>546.36345196277864</v>
      </c>
      <c r="AB40" s="13">
        <f t="shared" ref="AB40" si="7">(AB39/AB38)*100</f>
        <v>29.592498884065872</v>
      </c>
      <c r="AC40" s="13">
        <f t="shared" ref="AC40" si="8">(AC39/AC38)*100</f>
        <v>165.30194018385455</v>
      </c>
    </row>
    <row r="41" spans="1:33" s="14" customFormat="1" ht="60" x14ac:dyDescent="0.25">
      <c r="A41" s="16" t="s">
        <v>13</v>
      </c>
      <c r="B41" s="14" t="s">
        <v>477</v>
      </c>
      <c r="C41" s="14" t="s">
        <v>479</v>
      </c>
      <c r="D41" s="15" t="s">
        <v>480</v>
      </c>
      <c r="E41" s="14" t="s">
        <v>478</v>
      </c>
      <c r="F41" s="14" t="s">
        <v>481</v>
      </c>
      <c r="G41" s="14" t="s">
        <v>482</v>
      </c>
      <c r="H41" s="15" t="s">
        <v>483</v>
      </c>
      <c r="I41" s="14" t="s">
        <v>487</v>
      </c>
      <c r="J41" s="14" t="s">
        <v>484</v>
      </c>
      <c r="K41" s="14" t="s">
        <v>485</v>
      </c>
      <c r="L41" s="15" t="s">
        <v>486</v>
      </c>
      <c r="M41" s="14" t="s">
        <v>488</v>
      </c>
      <c r="N41" s="14" t="s">
        <v>489</v>
      </c>
      <c r="O41" s="14" t="s">
        <v>490</v>
      </c>
      <c r="P41" s="15" t="s">
        <v>491</v>
      </c>
      <c r="S41" s="14" t="s">
        <v>534</v>
      </c>
      <c r="T41" s="14" t="s">
        <v>535</v>
      </c>
      <c r="U41" s="14" t="s">
        <v>531</v>
      </c>
      <c r="V41" s="1" t="s">
        <v>32</v>
      </c>
      <c r="W41" s="1" t="s">
        <v>135</v>
      </c>
      <c r="X41" s="1" t="s">
        <v>208</v>
      </c>
      <c r="Y41" s="1" t="s">
        <v>283</v>
      </c>
      <c r="Z41" s="14" t="s">
        <v>528</v>
      </c>
      <c r="AA41" s="2" t="s">
        <v>529</v>
      </c>
      <c r="AB41" s="1" t="s">
        <v>356</v>
      </c>
      <c r="AC41" s="14" t="s">
        <v>478</v>
      </c>
    </row>
    <row r="42" spans="1:33" x14ac:dyDescent="0.25">
      <c r="A42" t="s">
        <v>134</v>
      </c>
      <c r="B42">
        <v>1.6267504440018881E-9</v>
      </c>
      <c r="C42">
        <v>2.204034488819787E-10</v>
      </c>
      <c r="D42">
        <v>13.548694558200033</v>
      </c>
      <c r="E42">
        <v>2984368000</v>
      </c>
      <c r="F42">
        <v>2.9843522350574899E-9</v>
      </c>
      <c r="G42">
        <v>1.2616162409848963E-9</v>
      </c>
      <c r="H42">
        <v>42.274374524714666</v>
      </c>
      <c r="I42">
        <v>1.1338439337652252E-4</v>
      </c>
      <c r="J42">
        <v>2.1500394681873191E-4</v>
      </c>
      <c r="K42">
        <v>1.0333643085228133E-4</v>
      </c>
      <c r="L42">
        <v>48.062573911447046</v>
      </c>
      <c r="M42">
        <v>5.4509043254782527E-19</v>
      </c>
      <c r="N42">
        <v>3.298464968970397E-19</v>
      </c>
      <c r="O42">
        <v>1.8719772127134954E-19</v>
      </c>
      <c r="P42">
        <v>56.752981472403683</v>
      </c>
      <c r="Q42" t="s">
        <v>492</v>
      </c>
      <c r="S42">
        <v>1</v>
      </c>
      <c r="T42" s="10" t="s">
        <v>440</v>
      </c>
      <c r="U42">
        <v>1</v>
      </c>
      <c r="V42">
        <v>8.1252118734531769E-6</v>
      </c>
      <c r="W42">
        <v>1.1338439337652252E-4</v>
      </c>
      <c r="X42">
        <v>1.770311426503983E-5</v>
      </c>
      <c r="Y42">
        <v>2.3795571897577911E-5</v>
      </c>
      <c r="Z42">
        <v>8.0309500613402578E-4</v>
      </c>
      <c r="AA42">
        <v>2.0740563759757649E-5</v>
      </c>
      <c r="AB42" s="3">
        <v>1</v>
      </c>
      <c r="AC42">
        <v>2984368000</v>
      </c>
    </row>
    <row r="43" spans="1:33" x14ac:dyDescent="0.25">
      <c r="A43" t="s">
        <v>137</v>
      </c>
      <c r="B43">
        <v>4.1207157735193774E-9</v>
      </c>
      <c r="C43">
        <v>6.0785307263239596E-11</v>
      </c>
      <c r="D43">
        <v>1.4751152616217624</v>
      </c>
      <c r="E43">
        <v>17211580000</v>
      </c>
      <c r="I43">
        <v>3.1997568168337849E-4</v>
      </c>
      <c r="M43">
        <v>2.3941531071054356E-19</v>
      </c>
      <c r="Q43" t="s">
        <v>493</v>
      </c>
      <c r="S43">
        <v>1</v>
      </c>
      <c r="T43" s="10" t="s">
        <v>441</v>
      </c>
      <c r="U43">
        <v>2</v>
      </c>
      <c r="V43">
        <v>8.4413425258583793E-5</v>
      </c>
      <c r="W43">
        <v>3.1997568168337849E-4</v>
      </c>
      <c r="X43">
        <v>1.3200967655895693E-4</v>
      </c>
      <c r="Y43">
        <v>5.4184801082539239E-4</v>
      </c>
      <c r="Z43">
        <v>4.8774529469100643E-3</v>
      </c>
      <c r="AA43">
        <v>7.3276627386602218E-5</v>
      </c>
      <c r="AB43" s="3">
        <v>1</v>
      </c>
      <c r="AC43">
        <v>17211580000</v>
      </c>
    </row>
    <row r="44" spans="1:33" x14ac:dyDescent="0.25">
      <c r="A44" t="s">
        <v>139</v>
      </c>
      <c r="B44">
        <v>3.2055904876512047E-9</v>
      </c>
      <c r="C44">
        <v>2.1334062876126865E-11</v>
      </c>
      <c r="D44">
        <v>0.665526771379919</v>
      </c>
      <c r="E44">
        <v>15634453000</v>
      </c>
      <c r="I44">
        <v>2.1165176539629478E-4</v>
      </c>
      <c r="M44">
        <v>2.0503374743275027E-19</v>
      </c>
      <c r="Q44" t="s">
        <v>494</v>
      </c>
      <c r="S44">
        <v>1</v>
      </c>
      <c r="T44" s="10" t="s">
        <v>442</v>
      </c>
      <c r="U44">
        <v>3</v>
      </c>
      <c r="V44">
        <v>6.8445964895168484E-6</v>
      </c>
      <c r="W44">
        <v>2.1165176539629478E-4</v>
      </c>
      <c r="X44">
        <v>1.5871824765427803E-5</v>
      </c>
      <c r="Y44">
        <v>1.106291816525501E-5</v>
      </c>
      <c r="Z44">
        <v>1.8349790527997538E-4</v>
      </c>
      <c r="AA44">
        <v>1.2847019291660172E-5</v>
      </c>
      <c r="AB44" s="3">
        <v>1</v>
      </c>
      <c r="AC44">
        <v>15634453000</v>
      </c>
    </row>
    <row r="45" spans="1:33" x14ac:dyDescent="0.25">
      <c r="A45" t="s">
        <v>141</v>
      </c>
      <c r="B45">
        <v>7.955818842433515E-10</v>
      </c>
      <c r="C45">
        <v>5.6154702676458561E-11</v>
      </c>
      <c r="D45">
        <v>7.0583184193372155</v>
      </c>
      <c r="E45">
        <v>4433922000</v>
      </c>
      <c r="F45">
        <v>4.3572401548477941E-8</v>
      </c>
      <c r="G45">
        <v>7.3503072614544336E-8</v>
      </c>
      <c r="H45">
        <v>168.69180949956598</v>
      </c>
      <c r="I45">
        <v>6.4327535743309642E-5</v>
      </c>
      <c r="J45">
        <v>3.7037452404203499E-3</v>
      </c>
      <c r="K45">
        <v>6.2914420029305113E-3</v>
      </c>
      <c r="L45">
        <v>169.86702903508763</v>
      </c>
      <c r="M45">
        <v>1.7943073519185757E-19</v>
      </c>
      <c r="N45">
        <v>6.9528663116537818E-19</v>
      </c>
      <c r="O45">
        <v>7.9142233273727489E-19</v>
      </c>
      <c r="P45">
        <v>113.82677262336578</v>
      </c>
      <c r="Q45" t="s">
        <v>500</v>
      </c>
      <c r="S45">
        <v>1</v>
      </c>
      <c r="T45" s="10" t="s">
        <v>443</v>
      </c>
      <c r="U45">
        <v>4</v>
      </c>
      <c r="V45">
        <v>3.7861626852599285E-6</v>
      </c>
      <c r="W45">
        <v>6.4327535743309642E-5</v>
      </c>
      <c r="X45">
        <v>2.8942493908599099E-6</v>
      </c>
      <c r="Y45">
        <v>4.2430183699817687E-6</v>
      </c>
      <c r="Z45">
        <v>9.6923289238146421E-5</v>
      </c>
      <c r="AA45">
        <v>5.0840393056560191E-6</v>
      </c>
      <c r="AB45" s="3">
        <v>1</v>
      </c>
      <c r="AC45">
        <v>4433922000</v>
      </c>
    </row>
    <row r="46" spans="1:33" x14ac:dyDescent="0.25">
      <c r="A46" t="s">
        <v>143</v>
      </c>
      <c r="B46">
        <v>1.4760930750128998E-9</v>
      </c>
      <c r="C46">
        <v>4.4713581011849155E-11</v>
      </c>
      <c r="D46">
        <v>3.0291843901143154</v>
      </c>
      <c r="E46">
        <v>4921309000</v>
      </c>
      <c r="I46">
        <v>7.8436043716172195E-5</v>
      </c>
      <c r="M46">
        <v>2.9993911681077125E-19</v>
      </c>
      <c r="Q46" t="s">
        <v>498</v>
      </c>
      <c r="S46">
        <v>1</v>
      </c>
      <c r="T46" s="10" t="s">
        <v>444</v>
      </c>
      <c r="U46">
        <v>5</v>
      </c>
      <c r="V46">
        <v>4.2417534970625603E-5</v>
      </c>
      <c r="W46">
        <v>7.8436043716172195E-5</v>
      </c>
      <c r="X46">
        <v>1.0721038653514615E-5</v>
      </c>
      <c r="Y46">
        <v>9.4075824242629234E-6</v>
      </c>
      <c r="Z46">
        <v>4.5343460750894615E-4</v>
      </c>
      <c r="AA46">
        <v>7.305552740717869E-6</v>
      </c>
      <c r="AB46" s="3">
        <v>1</v>
      </c>
      <c r="AC46">
        <v>4921309000</v>
      </c>
    </row>
    <row r="47" spans="1:33" x14ac:dyDescent="0.25">
      <c r="A47" t="s">
        <v>145</v>
      </c>
      <c r="B47">
        <v>1.2844552968617758E-7</v>
      </c>
      <c r="C47">
        <v>3.1061960895631428E-9</v>
      </c>
      <c r="D47">
        <v>2.4182983223723746</v>
      </c>
      <c r="E47">
        <v>79954140000</v>
      </c>
      <c r="I47">
        <v>1.0968472141801569E-2</v>
      </c>
      <c r="M47">
        <v>1.6064900414935058E-18</v>
      </c>
      <c r="Q47" t="s">
        <v>495</v>
      </c>
      <c r="S47">
        <v>1</v>
      </c>
      <c r="T47" s="10" t="s">
        <v>445</v>
      </c>
      <c r="U47">
        <v>6</v>
      </c>
      <c r="V47">
        <v>1.7123989017331148E-4</v>
      </c>
      <c r="W47">
        <v>1.0968472141801569E-2</v>
      </c>
      <c r="X47">
        <v>1.6944082021384699E-4</v>
      </c>
      <c r="Y47">
        <v>1.3973408259574046E-3</v>
      </c>
      <c r="Z47">
        <v>2.2301226975964899E-3</v>
      </c>
      <c r="AA47">
        <v>4.8435843298172599E-4</v>
      </c>
      <c r="AB47" s="3">
        <v>1</v>
      </c>
      <c r="AC47">
        <v>79954140000</v>
      </c>
    </row>
    <row r="48" spans="1:33" x14ac:dyDescent="0.25">
      <c r="A48" t="s">
        <v>147</v>
      </c>
      <c r="B48">
        <v>1.6660333264099936E-9</v>
      </c>
      <c r="C48">
        <v>1.3487882441346793E-10</v>
      </c>
      <c r="D48">
        <v>8.095805904681864</v>
      </c>
      <c r="E48">
        <v>8229062000</v>
      </c>
      <c r="F48">
        <v>1.1985141194817608E-9</v>
      </c>
      <c r="G48">
        <v>4.3265643741948832E-10</v>
      </c>
      <c r="H48">
        <v>36.099402617515224</v>
      </c>
      <c r="I48">
        <v>8.8768944947367358E-5</v>
      </c>
      <c r="J48">
        <v>7.3277793322283106E-5</v>
      </c>
      <c r="K48">
        <v>1.3465330247867792E-5</v>
      </c>
      <c r="L48">
        <v>18.375731087651502</v>
      </c>
      <c r="M48">
        <v>2.0245725775428519E-19</v>
      </c>
      <c r="N48">
        <v>3.0030718166122103E-19</v>
      </c>
      <c r="O48">
        <v>3.237963350209109E-19</v>
      </c>
      <c r="P48">
        <v>107.82170883485169</v>
      </c>
      <c r="Q48" t="s">
        <v>497</v>
      </c>
      <c r="S48">
        <v>1</v>
      </c>
      <c r="T48" s="10" t="s">
        <v>446</v>
      </c>
      <c r="U48">
        <v>7</v>
      </c>
      <c r="V48">
        <v>1.5757263433131146E-5</v>
      </c>
      <c r="W48">
        <v>8.8768944947367358E-5</v>
      </c>
      <c r="X48">
        <v>1.1405776263108934E-5</v>
      </c>
      <c r="Y48">
        <v>1.0081238104687995E-5</v>
      </c>
      <c r="Z48">
        <v>1.7020683940528367E-4</v>
      </c>
      <c r="AA48">
        <v>6.877647582037825E-5</v>
      </c>
      <c r="AB48" s="3">
        <v>1</v>
      </c>
      <c r="AC48">
        <v>8229062000</v>
      </c>
    </row>
    <row r="49" spans="1:29" x14ac:dyDescent="0.25">
      <c r="A49" t="s">
        <v>149</v>
      </c>
      <c r="B49">
        <v>1.117269879851656E-9</v>
      </c>
      <c r="C49">
        <v>1.0668757684226696E-10</v>
      </c>
      <c r="D49">
        <v>9.5489531013251927</v>
      </c>
      <c r="E49">
        <v>1688374000</v>
      </c>
      <c r="I49">
        <v>6.6686896980689721E-5</v>
      </c>
      <c r="M49">
        <v>6.6174312080833746E-19</v>
      </c>
      <c r="Q49" t="s">
        <v>499</v>
      </c>
      <c r="S49">
        <v>1</v>
      </c>
      <c r="T49" s="10" t="s">
        <v>447</v>
      </c>
      <c r="U49">
        <v>8</v>
      </c>
      <c r="V49">
        <v>6.1137925836703873E-6</v>
      </c>
      <c r="W49">
        <v>6.6686896980689721E-5</v>
      </c>
      <c r="X49">
        <v>1.5349717595507469E-5</v>
      </c>
      <c r="Y49">
        <v>9.0483598101630574E-6</v>
      </c>
      <c r="Z49">
        <v>6.2033092538840164E-5</v>
      </c>
      <c r="AA49">
        <v>1.7225053810897441E-5</v>
      </c>
      <c r="AB49" s="3">
        <v>1</v>
      </c>
      <c r="AC49">
        <v>1688374000</v>
      </c>
    </row>
    <row r="50" spans="1:29" x14ac:dyDescent="0.25">
      <c r="A50" t="s">
        <v>151</v>
      </c>
      <c r="B50">
        <v>8.1223915218363317E-10</v>
      </c>
      <c r="C50">
        <v>1.2491719169288322E-10</v>
      </c>
      <c r="D50">
        <v>15.379361036346795</v>
      </c>
      <c r="E50">
        <v>22119100000</v>
      </c>
      <c r="I50">
        <v>6.4377538038792241E-5</v>
      </c>
      <c r="M50">
        <v>3.6721166421040331E-20</v>
      </c>
      <c r="Q50" t="s">
        <v>496</v>
      </c>
      <c r="S50">
        <v>1</v>
      </c>
      <c r="T50" s="10" t="s">
        <v>448</v>
      </c>
      <c r="U50">
        <v>9</v>
      </c>
      <c r="V50">
        <v>3.2133336014428386E-6</v>
      </c>
      <c r="W50">
        <v>6.4377538038792241E-5</v>
      </c>
      <c r="X50">
        <v>2.5090027711046704E-6</v>
      </c>
      <c r="Y50">
        <v>1.4296649275383256E-5</v>
      </c>
      <c r="Z50">
        <v>2.3870029890013091E-4</v>
      </c>
      <c r="AA50">
        <v>4.4406106635012975E-5</v>
      </c>
      <c r="AB50" s="3">
        <v>1</v>
      </c>
      <c r="AC50">
        <v>22119100000</v>
      </c>
    </row>
    <row r="51" spans="1:29" x14ac:dyDescent="0.25">
      <c r="A51" t="s">
        <v>153</v>
      </c>
      <c r="B51">
        <v>8.6654074395408398E-10</v>
      </c>
      <c r="C51">
        <v>1.3186488526712339E-10</v>
      </c>
      <c r="D51">
        <v>15.217390086635167</v>
      </c>
      <c r="E51">
        <v>1856610000</v>
      </c>
      <c r="F51">
        <v>2.1936478883755634E-9</v>
      </c>
      <c r="G51">
        <v>1.2658965392516777E-9</v>
      </c>
      <c r="H51">
        <v>57.707371632422621</v>
      </c>
      <c r="I51">
        <v>5.2396914566282323E-5</v>
      </c>
      <c r="J51">
        <v>1.3783004777843694E-4</v>
      </c>
      <c r="K51">
        <v>9.2353865262871784E-5</v>
      </c>
      <c r="L51">
        <v>67.005610715111601</v>
      </c>
      <c r="M51">
        <v>4.6673277853404003E-19</v>
      </c>
      <c r="N51">
        <v>1.133996620905559E-18</v>
      </c>
      <c r="O51">
        <v>1.1346704860557377E-18</v>
      </c>
      <c r="P51">
        <v>100.0594239116551</v>
      </c>
      <c r="Q51" t="s">
        <v>501</v>
      </c>
      <c r="S51">
        <v>12</v>
      </c>
      <c r="T51" s="12" t="s">
        <v>449</v>
      </c>
      <c r="U51">
        <v>10</v>
      </c>
      <c r="V51">
        <v>1.6096413610321475E-5</v>
      </c>
      <c r="W51">
        <v>5.2396914566282323E-5</v>
      </c>
      <c r="X51">
        <v>1.1964926763656781E-5</v>
      </c>
      <c r="Y51">
        <v>1.036654049552842E-5</v>
      </c>
      <c r="Z51">
        <v>1.403428838579459E-4</v>
      </c>
      <c r="AA51">
        <v>3.4627552928230016E-5</v>
      </c>
      <c r="AB51" s="3">
        <v>1</v>
      </c>
      <c r="AC51">
        <v>1856610000</v>
      </c>
    </row>
    <row r="52" spans="1:29" x14ac:dyDescent="0.25">
      <c r="A52" t="s">
        <v>155</v>
      </c>
      <c r="B52">
        <v>3.3878463687013945E-9</v>
      </c>
      <c r="C52">
        <v>2.1963771496795149E-10</v>
      </c>
      <c r="D52">
        <v>6.4831072919089152</v>
      </c>
      <c r="E52">
        <v>1386118000</v>
      </c>
      <c r="I52">
        <v>2.3581976556262565E-4</v>
      </c>
      <c r="M52">
        <v>2.4441255136297159E-18</v>
      </c>
      <c r="Q52" t="s">
        <v>502</v>
      </c>
      <c r="S52">
        <v>12</v>
      </c>
      <c r="T52" s="12" t="s">
        <v>450</v>
      </c>
      <c r="U52">
        <v>11</v>
      </c>
      <c r="V52">
        <v>9.7392049355806238E-6</v>
      </c>
      <c r="W52">
        <v>2.3581976556262565E-4</v>
      </c>
      <c r="X52">
        <v>2.9203098301621551E-5</v>
      </c>
      <c r="Y52">
        <v>5.0879447555478896E-6</v>
      </c>
      <c r="Z52">
        <v>6.9163375715728401E-5</v>
      </c>
      <c r="AA52">
        <v>1.0628766235905001E-5</v>
      </c>
      <c r="AB52" s="3">
        <v>1</v>
      </c>
      <c r="AC52">
        <v>1386118000</v>
      </c>
    </row>
    <row r="53" spans="1:29" x14ac:dyDescent="0.25">
      <c r="A53" t="s">
        <v>157</v>
      </c>
      <c r="B53">
        <v>2.326556552471212E-9</v>
      </c>
      <c r="C53">
        <v>7.8884756425843341E-11</v>
      </c>
      <c r="D53">
        <v>3.3906227786319598</v>
      </c>
      <c r="E53">
        <v>4737135000</v>
      </c>
      <c r="I53">
        <v>1.252734632064028E-4</v>
      </c>
      <c r="M53">
        <v>4.9113157055292114E-19</v>
      </c>
      <c r="Q53" t="s">
        <v>503</v>
      </c>
      <c r="S53">
        <v>12</v>
      </c>
      <c r="T53" s="12" t="s">
        <v>533</v>
      </c>
      <c r="U53">
        <v>12</v>
      </c>
      <c r="V53">
        <v>8.2280114353510918E-5</v>
      </c>
      <c r="W53">
        <v>1.252734632064028E-4</v>
      </c>
      <c r="X53">
        <v>1.4668396222088377E-5</v>
      </c>
      <c r="Y53">
        <v>1.1521259026442502E-5</v>
      </c>
      <c r="Z53">
        <v>1.454474442666714E-4</v>
      </c>
      <c r="AA53">
        <v>1.4564235874898552E-5</v>
      </c>
      <c r="AB53" s="3">
        <v>1</v>
      </c>
      <c r="AC53">
        <v>4737135000</v>
      </c>
    </row>
    <row r="54" spans="1:29" x14ac:dyDescent="0.25">
      <c r="A54" t="s">
        <v>159</v>
      </c>
      <c r="B54">
        <v>1.2515669893027219E-10</v>
      </c>
      <c r="C54">
        <v>1.8542562455742885E-11</v>
      </c>
      <c r="D54">
        <v>14.815477408902733</v>
      </c>
      <c r="E54">
        <v>2087862000</v>
      </c>
      <c r="F54">
        <v>1.0049956482590373E-9</v>
      </c>
      <c r="G54">
        <v>8.5268245971721755E-10</v>
      </c>
      <c r="H54">
        <v>84.844393226411157</v>
      </c>
      <c r="I54">
        <v>9.1027631304179398E-6</v>
      </c>
      <c r="J54">
        <v>8.345827618996673E-5</v>
      </c>
      <c r="K54">
        <v>6.9750900020602115E-5</v>
      </c>
      <c r="L54">
        <v>83.575773673824699</v>
      </c>
      <c r="M54">
        <v>5.9944909639752137E-20</v>
      </c>
      <c r="N54">
        <v>3.4438595525557124E-19</v>
      </c>
      <c r="O54">
        <v>2.8101426637323778E-19</v>
      </c>
      <c r="P54">
        <v>81.598643058685454</v>
      </c>
      <c r="Q54" t="s">
        <v>504</v>
      </c>
      <c r="S54">
        <v>12</v>
      </c>
      <c r="T54" s="12" t="s">
        <v>451</v>
      </c>
      <c r="U54">
        <v>13</v>
      </c>
      <c r="V54">
        <v>1.3507238404202066E-6</v>
      </c>
      <c r="W54">
        <v>9.1027631304179398E-6</v>
      </c>
      <c r="X54">
        <v>2.3339684796638186E-6</v>
      </c>
      <c r="Y54">
        <v>3.4844360235289009E-6</v>
      </c>
      <c r="Z54">
        <v>2.5671755129053019E-5</v>
      </c>
      <c r="AA54">
        <v>6.9835034040982281E-6</v>
      </c>
      <c r="AB54" s="3">
        <v>1</v>
      </c>
      <c r="AC54">
        <v>2087862000</v>
      </c>
    </row>
    <row r="55" spans="1:29" x14ac:dyDescent="0.25">
      <c r="A55" t="s">
        <v>161</v>
      </c>
      <c r="B55">
        <v>1.8276421072640139E-9</v>
      </c>
      <c r="C55">
        <v>4.4363103562589333E-11</v>
      </c>
      <c r="D55">
        <v>2.4273408555354989</v>
      </c>
      <c r="E55">
        <v>2939072000</v>
      </c>
      <c r="I55">
        <v>1.4744333232120203E-4</v>
      </c>
      <c r="M55">
        <v>6.218432577575554E-19</v>
      </c>
      <c r="Q55" t="s">
        <v>505</v>
      </c>
      <c r="S55">
        <v>12</v>
      </c>
      <c r="T55" s="12" t="s">
        <v>452</v>
      </c>
      <c r="U55">
        <v>14</v>
      </c>
      <c r="V55">
        <v>5.1008709939061786E-6</v>
      </c>
      <c r="W55">
        <v>1.4744333232120203E-4</v>
      </c>
      <c r="X55">
        <v>1.0564432178545275E-5</v>
      </c>
      <c r="Y55">
        <v>3.4909442339583589E-5</v>
      </c>
      <c r="Z55">
        <v>3.3984815550589957E-4</v>
      </c>
      <c r="AA55">
        <v>2.0245737780008239E-5</v>
      </c>
      <c r="AB55" s="3">
        <v>1</v>
      </c>
      <c r="AC55">
        <v>2939072000</v>
      </c>
    </row>
    <row r="56" spans="1:29" x14ac:dyDescent="0.25">
      <c r="A56" t="s">
        <v>163</v>
      </c>
      <c r="B56">
        <v>1.0621881385828264E-9</v>
      </c>
      <c r="C56">
        <v>1.1149567969357484E-10</v>
      </c>
      <c r="D56">
        <v>10.496792012979226</v>
      </c>
      <c r="E56">
        <v>3022993000</v>
      </c>
      <c r="I56">
        <v>9.3828733118280205E-5</v>
      </c>
      <c r="M56">
        <v>3.513696983694062E-19</v>
      </c>
      <c r="Q56" t="s">
        <v>506</v>
      </c>
      <c r="S56">
        <v>12</v>
      </c>
      <c r="T56" s="12" t="s">
        <v>453</v>
      </c>
      <c r="U56">
        <v>15</v>
      </c>
      <c r="V56">
        <v>2.5902929001796278E-6</v>
      </c>
      <c r="W56">
        <v>9.3828733118280205E-5</v>
      </c>
      <c r="X56">
        <v>7.7589359601285732E-6</v>
      </c>
      <c r="Y56">
        <v>2.0292149712240595E-6</v>
      </c>
      <c r="Z56">
        <v>1.0510836490062232E-4</v>
      </c>
      <c r="AA56">
        <v>7.4232438365208072E-6</v>
      </c>
      <c r="AB56" s="3">
        <v>1</v>
      </c>
      <c r="AC56">
        <v>3022993000</v>
      </c>
    </row>
    <row r="57" spans="1:29" x14ac:dyDescent="0.25">
      <c r="A57" t="s">
        <v>165</v>
      </c>
      <c r="B57">
        <v>2.8159269814479192E-10</v>
      </c>
      <c r="C57">
        <v>6.7131603764799943E-11</v>
      </c>
      <c r="D57">
        <v>23.839966095385613</v>
      </c>
      <c r="E57">
        <v>1239914000</v>
      </c>
      <c r="F57">
        <v>5.1237468488612561E-10</v>
      </c>
      <c r="G57">
        <v>3.7527725846455852E-10</v>
      </c>
      <c r="H57">
        <v>73.242740036612702</v>
      </c>
      <c r="I57">
        <v>1.9977365683267388E-5</v>
      </c>
      <c r="J57">
        <v>3.3268339877074503E-5</v>
      </c>
      <c r="K57">
        <v>2.1202731160778015E-5</v>
      </c>
      <c r="L57">
        <v>63.732459266442078</v>
      </c>
      <c r="M57">
        <v>2.271066365447861E-19</v>
      </c>
      <c r="N57">
        <v>2.0937109577527914E-19</v>
      </c>
      <c r="O57">
        <v>4.3989589522766319E-20</v>
      </c>
      <c r="P57">
        <v>21.010344985719016</v>
      </c>
      <c r="Q57" t="s">
        <v>507</v>
      </c>
      <c r="S57">
        <v>12</v>
      </c>
      <c r="T57" s="12" t="s">
        <v>454</v>
      </c>
      <c r="U57">
        <v>16</v>
      </c>
      <c r="V57">
        <v>4.6742602339895402E-7</v>
      </c>
      <c r="W57">
        <v>1.9977365683267388E-5</v>
      </c>
      <c r="X57">
        <v>6.1421883431618358E-6</v>
      </c>
      <c r="Y57">
        <v>1.2634475171757432E-5</v>
      </c>
      <c r="Z57">
        <v>4.2285004021860453E-5</v>
      </c>
      <c r="AA57">
        <v>4.5001103440346869E-5</v>
      </c>
      <c r="AB57" s="3">
        <v>1</v>
      </c>
      <c r="AC57">
        <v>1239914000</v>
      </c>
    </row>
    <row r="58" spans="1:29" x14ac:dyDescent="0.25">
      <c r="A58" t="s">
        <v>167</v>
      </c>
      <c r="B58">
        <v>3.1013731575201358E-10</v>
      </c>
      <c r="C58">
        <v>3.9422918636948015E-11</v>
      </c>
      <c r="D58">
        <v>12.711439944386008</v>
      </c>
      <c r="E58">
        <v>1947092000</v>
      </c>
      <c r="I58">
        <v>2.210741485893108E-5</v>
      </c>
      <c r="M58">
        <v>1.5928231216193871E-19</v>
      </c>
      <c r="Q58" t="s">
        <v>508</v>
      </c>
      <c r="S58">
        <v>12</v>
      </c>
      <c r="T58" s="12" t="s">
        <v>455</v>
      </c>
      <c r="U58">
        <v>17</v>
      </c>
      <c r="V58">
        <v>1.6799262307789508E-6</v>
      </c>
      <c r="W58">
        <v>2.210741485893108E-5</v>
      </c>
      <c r="X58">
        <v>6.9366134416394334E-6</v>
      </c>
      <c r="Y58">
        <v>4.9186310438393113E-6</v>
      </c>
      <c r="Z58">
        <v>4.7195351918355017E-5</v>
      </c>
      <c r="AA58">
        <v>1.127925970277791E-5</v>
      </c>
      <c r="AB58" s="3">
        <v>1</v>
      </c>
      <c r="AC58">
        <v>1947092000</v>
      </c>
    </row>
    <row r="59" spans="1:29" x14ac:dyDescent="0.25">
      <c r="A59" t="s">
        <v>169</v>
      </c>
      <c r="B59">
        <v>9.4539404076157132E-10</v>
      </c>
      <c r="C59">
        <v>3.700316309766871E-11</v>
      </c>
      <c r="D59">
        <v>3.9140465776429529</v>
      </c>
      <c r="E59">
        <v>3911042000</v>
      </c>
      <c r="I59">
        <v>5.7720239089025043E-5</v>
      </c>
      <c r="M59">
        <v>2.417243386191126E-19</v>
      </c>
      <c r="Q59" t="s">
        <v>509</v>
      </c>
      <c r="S59">
        <v>12</v>
      </c>
      <c r="T59" s="12" t="s">
        <v>456</v>
      </c>
      <c r="U59">
        <v>18</v>
      </c>
      <c r="V59">
        <v>1.9556884624607474E-6</v>
      </c>
      <c r="W59">
        <v>5.7720239089025043E-5</v>
      </c>
      <c r="X59">
        <v>2.5968077551008144E-6</v>
      </c>
      <c r="Y59">
        <v>4.3531707815528659E-6</v>
      </c>
      <c r="Z59">
        <v>6.5735394546254764E-5</v>
      </c>
      <c r="AA59">
        <v>4.0061491412746105E-6</v>
      </c>
      <c r="AB59" s="3">
        <v>1</v>
      </c>
      <c r="AC59">
        <v>3911042000</v>
      </c>
    </row>
    <row r="60" spans="1:29" x14ac:dyDescent="0.25">
      <c r="A60" t="s">
        <v>171</v>
      </c>
      <c r="B60">
        <v>2.258951440399079E-10</v>
      </c>
      <c r="C60">
        <v>4.2661507031980769E-11</v>
      </c>
      <c r="D60">
        <v>18.885535239502072</v>
      </c>
      <c r="E60">
        <v>2707470000</v>
      </c>
      <c r="F60">
        <v>1.5151744505417711E-9</v>
      </c>
      <c r="G60">
        <v>1.1166861751405506E-9</v>
      </c>
      <c r="H60">
        <v>73.700171933420904</v>
      </c>
      <c r="I60">
        <v>2.0476174532151367E-5</v>
      </c>
      <c r="J60">
        <v>2.5135998423571299E-4</v>
      </c>
      <c r="K60">
        <v>2.7356768394131315E-4</v>
      </c>
      <c r="L60">
        <v>108.83501794174799</v>
      </c>
      <c r="M60">
        <v>8.3434034002189458E-20</v>
      </c>
      <c r="N60">
        <v>2.0155922261762661E-19</v>
      </c>
      <c r="O60">
        <v>1.0578106433762344E-19</v>
      </c>
      <c r="P60">
        <v>52.481381384516588</v>
      </c>
      <c r="Q60" t="s">
        <v>510</v>
      </c>
      <c r="S60">
        <v>4</v>
      </c>
      <c r="T60" s="12" t="s">
        <v>457</v>
      </c>
      <c r="U60">
        <v>19</v>
      </c>
      <c r="V60">
        <v>1.7089107959122593E-6</v>
      </c>
      <c r="W60">
        <v>2.0476174532151367E-5</v>
      </c>
      <c r="X60">
        <v>0</v>
      </c>
      <c r="Y60">
        <v>3.5980012460919422E-6</v>
      </c>
      <c r="Z60">
        <v>3.1086872284883552E-5</v>
      </c>
      <c r="AA60">
        <v>5.2727908160085003E-6</v>
      </c>
      <c r="AB60" s="3">
        <v>1</v>
      </c>
      <c r="AC60">
        <v>2707470000</v>
      </c>
    </row>
    <row r="61" spans="1:29" x14ac:dyDescent="0.25">
      <c r="A61" t="s">
        <v>173</v>
      </c>
      <c r="B61">
        <v>2.1773402590924035E-9</v>
      </c>
      <c r="C61">
        <v>1.390259039457499E-10</v>
      </c>
      <c r="D61">
        <v>6.3851253089721993</v>
      </c>
      <c r="E61">
        <v>9316580000</v>
      </c>
      <c r="I61">
        <v>5.5350694394566138E-4</v>
      </c>
      <c r="M61">
        <v>2.3370595852688472E-19</v>
      </c>
      <c r="Q61" t="s">
        <v>511</v>
      </c>
      <c r="S61">
        <v>4</v>
      </c>
      <c r="T61" s="12" t="s">
        <v>458</v>
      </c>
      <c r="U61">
        <v>20</v>
      </c>
      <c r="V61">
        <v>1.2153049998865564E-5</v>
      </c>
      <c r="W61">
        <v>5.5350694394566138E-4</v>
      </c>
      <c r="X61">
        <v>6.1420450044528907E-6</v>
      </c>
      <c r="Y61">
        <v>1.4653906329813651E-4</v>
      </c>
      <c r="Z61">
        <v>1.2537123326621547E-4</v>
      </c>
      <c r="AA61">
        <v>3.4388678019958638E-2</v>
      </c>
      <c r="AB61" s="3">
        <v>1</v>
      </c>
      <c r="AC61">
        <v>9316580000</v>
      </c>
    </row>
    <row r="62" spans="1:29" x14ac:dyDescent="0.25">
      <c r="A62" t="s">
        <v>175</v>
      </c>
      <c r="B62">
        <v>2.1422879484930012E-9</v>
      </c>
      <c r="C62">
        <v>4.2461570892934311E-10</v>
      </c>
      <c r="D62">
        <v>19.82066459497381</v>
      </c>
      <c r="E62">
        <v>7450460000</v>
      </c>
      <c r="I62">
        <v>1.8009683422932622E-4</v>
      </c>
      <c r="M62">
        <v>2.8753767532380569E-19</v>
      </c>
      <c r="Q62" t="s">
        <v>512</v>
      </c>
      <c r="S62">
        <v>4</v>
      </c>
      <c r="T62" s="12" t="s">
        <v>459</v>
      </c>
      <c r="U62">
        <v>21</v>
      </c>
      <c r="V62">
        <v>7.5783103522801996E-6</v>
      </c>
      <c r="W62">
        <v>1.8009683422932622E-4</v>
      </c>
      <c r="X62">
        <v>1.6777769561007142E-5</v>
      </c>
      <c r="Y62">
        <v>8.1337621659283208E-6</v>
      </c>
      <c r="Z62">
        <v>6.7654494305263618E-5</v>
      </c>
      <c r="AA62">
        <v>1.0526237183539579E-5</v>
      </c>
      <c r="AB62" s="3">
        <v>1</v>
      </c>
      <c r="AC62">
        <v>7450460000</v>
      </c>
    </row>
    <row r="63" spans="1:29" x14ac:dyDescent="0.25">
      <c r="A63" t="s">
        <v>177</v>
      </c>
      <c r="B63">
        <v>1.5626576351443506E-10</v>
      </c>
      <c r="C63">
        <v>1.7969840409815754E-11</v>
      </c>
      <c r="D63">
        <v>11.499537714258048</v>
      </c>
      <c r="E63">
        <v>8460266000</v>
      </c>
      <c r="F63">
        <v>6.338928196366538E-10</v>
      </c>
      <c r="G63">
        <v>6.455996526793653E-10</v>
      </c>
      <c r="H63">
        <v>101.84681584647414</v>
      </c>
      <c r="I63">
        <v>1.720096498664015E-5</v>
      </c>
      <c r="J63">
        <v>6.9881762444081642E-5</v>
      </c>
      <c r="K63">
        <v>7.2892510230697908E-5</v>
      </c>
      <c r="L63">
        <v>104.30834552724026</v>
      </c>
      <c r="M63">
        <v>1.8470549686550642E-20</v>
      </c>
      <c r="N63">
        <v>8.9872146163442179E-20</v>
      </c>
      <c r="O63">
        <v>8.970643228239275E-20</v>
      </c>
      <c r="P63">
        <v>99.815611523565863</v>
      </c>
      <c r="Q63" t="s">
        <v>513</v>
      </c>
      <c r="S63">
        <v>4</v>
      </c>
      <c r="T63" s="12" t="s">
        <v>460</v>
      </c>
      <c r="U63">
        <v>22</v>
      </c>
      <c r="V63">
        <v>8.3781477750800925E-7</v>
      </c>
      <c r="W63">
        <v>1.720096498664015E-5</v>
      </c>
      <c r="X63">
        <v>2.7950268884367734E-6</v>
      </c>
      <c r="Y63">
        <v>3.5233485795805847E-6</v>
      </c>
      <c r="Z63">
        <v>1.5919627774834694E-5</v>
      </c>
      <c r="AA63">
        <v>7.8965565502728345E-6</v>
      </c>
      <c r="AB63" s="3">
        <v>1</v>
      </c>
      <c r="AC63">
        <v>8460266000</v>
      </c>
    </row>
    <row r="64" spans="1:29" x14ac:dyDescent="0.25">
      <c r="A64" t="s">
        <v>179</v>
      </c>
      <c r="B64">
        <v>3.7702176251810031E-10</v>
      </c>
      <c r="C64">
        <v>6.9701550597189046E-11</v>
      </c>
      <c r="D64">
        <v>18.487407764384095</v>
      </c>
      <c r="E64">
        <v>6223156000</v>
      </c>
      <c r="I64">
        <v>3.9372638464441704E-5</v>
      </c>
      <c r="M64">
        <v>6.0583691380723918E-20</v>
      </c>
      <c r="Q64" t="s">
        <v>514</v>
      </c>
      <c r="S64">
        <v>4</v>
      </c>
      <c r="T64" s="12" t="s">
        <v>461</v>
      </c>
      <c r="U64">
        <v>23</v>
      </c>
      <c r="V64">
        <v>5.4488562921126582E-7</v>
      </c>
      <c r="W64">
        <v>3.9372638464441704E-5</v>
      </c>
      <c r="X64">
        <v>4.2742135750605234E-6</v>
      </c>
      <c r="Y64">
        <v>4.5787766267184286E-6</v>
      </c>
      <c r="Z64">
        <v>4.6924038151947916E-5</v>
      </c>
      <c r="AA64">
        <v>5.8226117199393526E-6</v>
      </c>
      <c r="AB64" s="3">
        <v>1</v>
      </c>
      <c r="AC64">
        <v>6223156000</v>
      </c>
    </row>
    <row r="65" spans="1:29" x14ac:dyDescent="0.25">
      <c r="A65" t="s">
        <v>181</v>
      </c>
      <c r="B65">
        <v>1.3683909328774258E-9</v>
      </c>
      <c r="C65">
        <v>1.9073153477100377E-11</v>
      </c>
      <c r="D65">
        <v>1.3938380486776334</v>
      </c>
      <c r="E65">
        <v>7180810000</v>
      </c>
      <c r="I65">
        <v>1.5307168388116308E-4</v>
      </c>
      <c r="M65">
        <v>1.9056219742305197E-19</v>
      </c>
      <c r="Q65" t="s">
        <v>515</v>
      </c>
      <c r="S65">
        <v>4</v>
      </c>
      <c r="T65" s="12" t="s">
        <v>462</v>
      </c>
      <c r="U65">
        <v>24</v>
      </c>
      <c r="V65">
        <v>2.1254457923190647E-6</v>
      </c>
      <c r="W65">
        <v>1.5307168388116308E-4</v>
      </c>
      <c r="X65">
        <v>6.8376218325950347E-6</v>
      </c>
      <c r="Y65">
        <v>2.5575110604739463E-3</v>
      </c>
      <c r="Z65">
        <v>8.1906888478869852E-4</v>
      </c>
      <c r="AA65">
        <v>2.2118631026395769E-5</v>
      </c>
      <c r="AB65" s="3">
        <v>1</v>
      </c>
      <c r="AC65">
        <v>7180810000</v>
      </c>
    </row>
    <row r="66" spans="1:29" x14ac:dyDescent="0.25">
      <c r="A66" t="s">
        <v>183</v>
      </c>
      <c r="B66">
        <v>6.8561044101064986E-10</v>
      </c>
      <c r="C66">
        <v>9.0649577660633674E-12</v>
      </c>
      <c r="D66">
        <v>1.3221732377209461</v>
      </c>
      <c r="E66">
        <v>6699770000</v>
      </c>
      <c r="F66">
        <v>2.744917133492127E-10</v>
      </c>
      <c r="G66">
        <v>3.5984862107506933E-10</v>
      </c>
      <c r="H66">
        <v>131.0963513923148</v>
      </c>
      <c r="I66">
        <v>9.8916640481929076E-5</v>
      </c>
      <c r="J66">
        <v>3.7700861156733245E-5</v>
      </c>
      <c r="K66">
        <v>5.3291490223667258E-5</v>
      </c>
      <c r="L66">
        <v>141.35350914696434</v>
      </c>
      <c r="M66">
        <v>1.0233342950737859E-19</v>
      </c>
      <c r="N66">
        <v>4.6905228569742609E-20</v>
      </c>
      <c r="O66">
        <v>4.844186069928283E-20</v>
      </c>
      <c r="P66">
        <v>103.27603590558232</v>
      </c>
      <c r="Q66" t="s">
        <v>516</v>
      </c>
      <c r="S66">
        <v>4</v>
      </c>
      <c r="T66" s="12" t="s">
        <v>463</v>
      </c>
      <c r="U66">
        <v>25</v>
      </c>
      <c r="V66">
        <v>1.0869336103251165E-6</v>
      </c>
      <c r="W66">
        <v>9.8916640481929076E-5</v>
      </c>
      <c r="X66">
        <v>1.106743713934352E-5</v>
      </c>
      <c r="Y66">
        <v>5.787982115898867E-6</v>
      </c>
      <c r="Z66">
        <v>2.3970921473478155E-5</v>
      </c>
      <c r="AA66">
        <v>7.3606428172427479E-6</v>
      </c>
      <c r="AB66" s="3">
        <v>1</v>
      </c>
      <c r="AC66">
        <v>6699770000</v>
      </c>
    </row>
    <row r="67" spans="1:29" x14ac:dyDescent="0.25">
      <c r="A67" t="s">
        <v>185</v>
      </c>
      <c r="B67">
        <v>1.6710956257114604E-11</v>
      </c>
      <c r="C67">
        <v>2.3632860979035008E-11</v>
      </c>
      <c r="D67">
        <v>141.42135623730951</v>
      </c>
      <c r="E67">
        <v>650165000</v>
      </c>
      <c r="I67">
        <v>1.6657989829728492E-6</v>
      </c>
      <c r="M67">
        <v>2.5702638956441217E-20</v>
      </c>
      <c r="Q67" t="s">
        <v>517</v>
      </c>
      <c r="S67">
        <v>4</v>
      </c>
      <c r="T67" s="12" t="s">
        <v>464</v>
      </c>
      <c r="U67">
        <v>26</v>
      </c>
      <c r="V67">
        <v>0</v>
      </c>
      <c r="W67">
        <v>1.6657989829728492E-6</v>
      </c>
      <c r="X67">
        <v>0</v>
      </c>
      <c r="Y67">
        <v>1.682998922597491E-6</v>
      </c>
      <c r="Z67">
        <v>4.5628160966311138E-6</v>
      </c>
      <c r="AA67">
        <v>6.0961255916024904E-6</v>
      </c>
      <c r="AB67" s="3">
        <v>1</v>
      </c>
      <c r="AC67">
        <v>650165000</v>
      </c>
    </row>
    <row r="68" spans="1:29" x14ac:dyDescent="0.25">
      <c r="A68" t="s">
        <v>187</v>
      </c>
      <c r="B68">
        <v>1.2115374277987373E-10</v>
      </c>
      <c r="C68">
        <v>5.1366373441248246E-11</v>
      </c>
      <c r="D68">
        <v>42.397677746181287</v>
      </c>
      <c r="E68">
        <v>9555000000</v>
      </c>
      <c r="I68">
        <v>1.2520144005297806E-5</v>
      </c>
      <c r="M68">
        <v>1.267961724540803E-20</v>
      </c>
      <c r="Q68" t="s">
        <v>518</v>
      </c>
      <c r="S68">
        <v>4</v>
      </c>
      <c r="T68" s="12" t="s">
        <v>465</v>
      </c>
      <c r="U68">
        <v>27</v>
      </c>
      <c r="V68">
        <v>1.2777651721157936E-6</v>
      </c>
      <c r="W68">
        <v>1.2520144005297806E-5</v>
      </c>
      <c r="X68">
        <v>0</v>
      </c>
      <c r="Y68">
        <v>1.1572487013590922E-5</v>
      </c>
      <c r="Z68">
        <v>5.5263381982302427E-5</v>
      </c>
      <c r="AA68">
        <v>7.7594949476166929E-6</v>
      </c>
      <c r="AB68" s="3">
        <v>1</v>
      </c>
      <c r="AC68">
        <v>9555000000</v>
      </c>
    </row>
    <row r="69" spans="1:29" x14ac:dyDescent="0.25">
      <c r="A69" t="s">
        <v>189</v>
      </c>
      <c r="B69">
        <v>6.6247615961754728E-10</v>
      </c>
      <c r="C69">
        <v>2.236675178226518E-10</v>
      </c>
      <c r="D69">
        <v>33.762349720143412</v>
      </c>
      <c r="E69">
        <v>2869280000</v>
      </c>
      <c r="F69">
        <v>8.0727718209778461E-10</v>
      </c>
      <c r="G69">
        <v>5.8305340580842681E-10</v>
      </c>
      <c r="H69">
        <v>72.224685490714407</v>
      </c>
      <c r="I69">
        <v>7.2683347046905924E-5</v>
      </c>
      <c r="J69">
        <v>8.8297321276898611E-5</v>
      </c>
      <c r="K69">
        <v>6.1371454946132354E-5</v>
      </c>
      <c r="L69">
        <v>69.505455045088766</v>
      </c>
      <c r="M69">
        <v>2.3088585276360178E-19</v>
      </c>
      <c r="N69">
        <v>1.2519570033371569E-19</v>
      </c>
      <c r="O69">
        <v>9.4373349154438677E-20</v>
      </c>
      <c r="P69">
        <v>75.380663156068124</v>
      </c>
      <c r="Q69" t="s">
        <v>519</v>
      </c>
      <c r="S69">
        <v>8</v>
      </c>
      <c r="T69" s="10" t="s">
        <v>466</v>
      </c>
      <c r="U69">
        <v>28</v>
      </c>
      <c r="V69">
        <v>8.9605584800983104E-6</v>
      </c>
      <c r="W69">
        <v>7.2683347046905924E-5</v>
      </c>
      <c r="X69">
        <v>6.417070307382686E-6</v>
      </c>
      <c r="Y69">
        <v>8.1936899379478132E-6</v>
      </c>
      <c r="Z69">
        <v>4.6783010584519212E-5</v>
      </c>
      <c r="AA69">
        <v>9.5489969413553771E-6</v>
      </c>
      <c r="AB69" s="3">
        <v>1</v>
      </c>
      <c r="AC69">
        <v>2869280000</v>
      </c>
    </row>
    <row r="70" spans="1:29" x14ac:dyDescent="0.25">
      <c r="A70" t="s">
        <v>191</v>
      </c>
      <c r="B70">
        <v>3.1026942860923378E-10</v>
      </c>
      <c r="C70">
        <v>2.7025505474515421E-11</v>
      </c>
      <c r="D70">
        <v>8.7103346261524432</v>
      </c>
      <c r="E70">
        <v>6285720000</v>
      </c>
      <c r="I70">
        <v>3.6241061413769917E-5</v>
      </c>
      <c r="M70">
        <v>4.9361000586923022E-20</v>
      </c>
      <c r="Q70" t="s">
        <v>520</v>
      </c>
      <c r="S70">
        <v>8</v>
      </c>
      <c r="T70" s="10" t="s">
        <v>467</v>
      </c>
      <c r="U70">
        <v>29</v>
      </c>
      <c r="V70">
        <v>4.9818312562496858E-7</v>
      </c>
      <c r="W70">
        <v>3.6241061413769917E-5</v>
      </c>
      <c r="X70">
        <v>2.1249756352346063E-6</v>
      </c>
      <c r="Y70">
        <v>6.319635687739785E-6</v>
      </c>
      <c r="Z70">
        <v>4.220361136058999E-5</v>
      </c>
      <c r="AA70">
        <v>5.4817949542138283E-6</v>
      </c>
      <c r="AB70" s="3">
        <v>1</v>
      </c>
      <c r="AC70">
        <v>6285720000</v>
      </c>
    </row>
    <row r="71" spans="1:29" x14ac:dyDescent="0.25">
      <c r="A71" t="s">
        <v>193</v>
      </c>
      <c r="B71">
        <v>1.4490859580665726E-9</v>
      </c>
      <c r="C71">
        <v>1.8622172972429869E-10</v>
      </c>
      <c r="D71">
        <v>12.850978831701815</v>
      </c>
      <c r="E71">
        <v>15199100000</v>
      </c>
      <c r="I71">
        <v>1.5596755537001998E-4</v>
      </c>
      <c r="M71">
        <v>9.5340247650622247E-20</v>
      </c>
      <c r="Q71" t="s">
        <v>521</v>
      </c>
      <c r="S71">
        <v>8</v>
      </c>
      <c r="T71" s="10" t="s">
        <v>468</v>
      </c>
      <c r="U71">
        <v>30</v>
      </c>
      <c r="V71">
        <v>2.1670863080916315E-6</v>
      </c>
      <c r="W71">
        <v>1.5596755537001998E-4</v>
      </c>
      <c r="X71">
        <v>3.2062504937060655E-6</v>
      </c>
      <c r="Y71">
        <v>1.7584935178501342E-5</v>
      </c>
      <c r="Z71">
        <v>2.664358831593501E-4</v>
      </c>
      <c r="AA71">
        <v>7.3367546409439263E-6</v>
      </c>
      <c r="AB71" s="3">
        <v>1</v>
      </c>
      <c r="AC71">
        <v>15199100000</v>
      </c>
    </row>
    <row r="72" spans="1:29" x14ac:dyDescent="0.25">
      <c r="A72" t="s">
        <v>195</v>
      </c>
      <c r="B72">
        <v>1.9247004897005087E-10</v>
      </c>
      <c r="C72">
        <v>7.2573314687515226E-11</v>
      </c>
      <c r="D72">
        <v>37.706289927118966</v>
      </c>
      <c r="E72">
        <v>4272230000</v>
      </c>
      <c r="F72">
        <v>4.786636805200306E-10</v>
      </c>
      <c r="G72">
        <v>2.5329894445449434E-10</v>
      </c>
      <c r="H72">
        <v>52.917936907037713</v>
      </c>
      <c r="I72">
        <v>1.6761367894225528E-5</v>
      </c>
      <c r="J72">
        <v>4.8601219751483094E-5</v>
      </c>
      <c r="K72">
        <v>2.7831704359340725E-5</v>
      </c>
      <c r="L72">
        <v>57.265444163037536</v>
      </c>
      <c r="M72">
        <v>4.5051424892866459E-20</v>
      </c>
      <c r="N72">
        <v>1.3479098731496414E-19</v>
      </c>
      <c r="O72">
        <v>1.3481084014960823E-19</v>
      </c>
      <c r="P72">
        <v>100.01472860688949</v>
      </c>
      <c r="Q72" t="s">
        <v>522</v>
      </c>
      <c r="S72">
        <v>8</v>
      </c>
      <c r="T72" s="10" t="s">
        <v>469</v>
      </c>
      <c r="U72">
        <v>31</v>
      </c>
      <c r="V72">
        <v>0</v>
      </c>
      <c r="W72">
        <v>1.6761367894225528E-5</v>
      </c>
      <c r="X72">
        <v>9.2318716681946566E-7</v>
      </c>
      <c r="Y72">
        <v>3.2975053327628032E-6</v>
      </c>
      <c r="Z72">
        <v>1.604077142296137E-5</v>
      </c>
      <c r="AA72">
        <v>3.9860908685631348E-6</v>
      </c>
      <c r="AB72" s="3">
        <v>1</v>
      </c>
      <c r="AC72">
        <v>4272230000</v>
      </c>
    </row>
    <row r="73" spans="1:29" x14ac:dyDescent="0.25">
      <c r="A73" t="s">
        <v>197</v>
      </c>
      <c r="B73">
        <v>5.6950861396589474E-10</v>
      </c>
      <c r="C73">
        <v>7.1106468466950814E-11</v>
      </c>
      <c r="D73">
        <v>12.485582609854792</v>
      </c>
      <c r="E73">
        <v>8193660000</v>
      </c>
      <c r="I73">
        <v>6.0743362887697144E-5</v>
      </c>
      <c r="M73">
        <v>6.9506010008457119E-20</v>
      </c>
      <c r="Q73" t="s">
        <v>523</v>
      </c>
      <c r="S73">
        <v>8</v>
      </c>
      <c r="T73" s="10" t="s">
        <v>470</v>
      </c>
      <c r="U73">
        <v>32</v>
      </c>
      <c r="V73">
        <v>0</v>
      </c>
      <c r="W73">
        <v>6.0743362887697144E-5</v>
      </c>
      <c r="X73">
        <v>3.3407063279016046E-6</v>
      </c>
      <c r="Y73">
        <v>9.4144181009595749E-6</v>
      </c>
      <c r="Z73">
        <v>7.1469296901302415E-5</v>
      </c>
      <c r="AA73">
        <v>5.398096654805624E-6</v>
      </c>
      <c r="AB73" s="3">
        <v>1</v>
      </c>
      <c r="AC73">
        <v>8193660000</v>
      </c>
    </row>
    <row r="74" spans="1:29" x14ac:dyDescent="0.25">
      <c r="A74" t="s">
        <v>199</v>
      </c>
      <c r="B74">
        <v>6.7401237862414634E-10</v>
      </c>
      <c r="C74">
        <v>8.9706109164850106E-11</v>
      </c>
      <c r="D74">
        <v>13.309267308705241</v>
      </c>
      <c r="E74">
        <v>2325660000</v>
      </c>
      <c r="I74">
        <v>6.8298928472526594E-5</v>
      </c>
      <c r="M74">
        <v>2.8981552704356887E-19</v>
      </c>
      <c r="Q74" t="s">
        <v>524</v>
      </c>
      <c r="S74">
        <v>8</v>
      </c>
      <c r="T74" s="10" t="s">
        <v>471</v>
      </c>
      <c r="U74">
        <v>33</v>
      </c>
      <c r="V74">
        <v>2.5841934982015164E-6</v>
      </c>
      <c r="W74">
        <v>6.8298928472526594E-5</v>
      </c>
      <c r="X74">
        <v>3.5442204795222256E-6</v>
      </c>
      <c r="Y74">
        <v>6.6709217807405471E-6</v>
      </c>
      <c r="Z74">
        <v>5.5248879632934285E-5</v>
      </c>
      <c r="AA74">
        <v>1.21180228717009E-5</v>
      </c>
      <c r="AB74" s="3">
        <v>1</v>
      </c>
      <c r="AC74">
        <v>2325660000</v>
      </c>
    </row>
    <row r="75" spans="1:29" x14ac:dyDescent="0.25">
      <c r="A75" t="s">
        <v>201</v>
      </c>
      <c r="B75">
        <v>3.0244018139680202E-10</v>
      </c>
      <c r="C75">
        <v>7.5540110977038214E-11</v>
      </c>
      <c r="D75">
        <v>24.97687662669712</v>
      </c>
      <c r="E75">
        <v>3137556000</v>
      </c>
      <c r="F75">
        <v>3.5870283340120745E-10</v>
      </c>
      <c r="G75">
        <v>2.0317008846137879E-10</v>
      </c>
      <c r="H75">
        <v>56.640224035848078</v>
      </c>
      <c r="I75">
        <v>3.2864434288478459E-5</v>
      </c>
      <c r="J75">
        <v>4.2340199914167344E-5</v>
      </c>
      <c r="K75">
        <v>2.3994375188604117E-5</v>
      </c>
      <c r="L75">
        <v>56.670434332492178</v>
      </c>
      <c r="M75">
        <v>9.6393556448650487E-20</v>
      </c>
      <c r="N75">
        <v>9.1381809298076247E-20</v>
      </c>
      <c r="O75">
        <v>2.0187490281868545E-20</v>
      </c>
      <c r="P75">
        <v>22.091366363757832</v>
      </c>
      <c r="Q75" t="s">
        <v>525</v>
      </c>
      <c r="S75">
        <v>8</v>
      </c>
      <c r="T75" s="10" t="s">
        <v>472</v>
      </c>
      <c r="U75">
        <v>34</v>
      </c>
      <c r="V75">
        <v>0</v>
      </c>
      <c r="W75">
        <v>3.2864434288478459E-5</v>
      </c>
      <c r="X75">
        <v>0</v>
      </c>
      <c r="Y75">
        <v>1.9021412974289362E-6</v>
      </c>
      <c r="Z75">
        <v>2.9532863400870802E-5</v>
      </c>
      <c r="AA75">
        <v>9.1710147066031598E-7</v>
      </c>
      <c r="AB75" s="3">
        <v>1</v>
      </c>
      <c r="AC75">
        <v>3137556000</v>
      </c>
    </row>
    <row r="76" spans="1:29" x14ac:dyDescent="0.25">
      <c r="A76" t="s">
        <v>203</v>
      </c>
      <c r="B76">
        <v>1.895932652220112E-10</v>
      </c>
      <c r="C76">
        <v>6.1960146715589494E-11</v>
      </c>
      <c r="D76">
        <v>32.680563121814998</v>
      </c>
      <c r="E76">
        <v>2741350000</v>
      </c>
      <c r="I76">
        <v>2.4530634089820917E-5</v>
      </c>
      <c r="M76">
        <v>6.9160546891863936E-20</v>
      </c>
      <c r="Q76" t="s">
        <v>526</v>
      </c>
      <c r="S76">
        <v>8</v>
      </c>
      <c r="T76" s="10" t="s">
        <v>473</v>
      </c>
      <c r="U76">
        <v>35</v>
      </c>
      <c r="V76">
        <v>9.8461013448740985E-7</v>
      </c>
      <c r="W76">
        <v>2.4530634089820917E-5</v>
      </c>
      <c r="X76">
        <v>1.0609178522494508E-6</v>
      </c>
      <c r="Y76">
        <v>2.9712440536864203E-6</v>
      </c>
      <c r="Z76">
        <v>2.6998783089248101E-5</v>
      </c>
      <c r="AA76">
        <v>6.5914400659496722E-6</v>
      </c>
      <c r="AB76" s="3">
        <v>1</v>
      </c>
      <c r="AC76">
        <v>2741350000</v>
      </c>
    </row>
    <row r="77" spans="1:29" x14ac:dyDescent="0.25">
      <c r="A77" t="s">
        <v>205</v>
      </c>
      <c r="B77">
        <v>5.8407505358480927E-10</v>
      </c>
      <c r="C77">
        <v>1.1220411326176986E-11</v>
      </c>
      <c r="D77">
        <v>1.9210564219976145</v>
      </c>
      <c r="E77">
        <v>5378653000</v>
      </c>
      <c r="I77">
        <v>6.9625531364202664E-5</v>
      </c>
      <c r="M77">
        <v>1.0859132455371434E-19</v>
      </c>
      <c r="Q77" t="s">
        <v>527</v>
      </c>
      <c r="S77">
        <v>8</v>
      </c>
      <c r="T77" s="10" t="s">
        <v>474</v>
      </c>
      <c r="U77">
        <v>36</v>
      </c>
      <c r="V77">
        <v>2.7125304266943916E-6</v>
      </c>
      <c r="W77">
        <v>6.9625531364202664E-5</v>
      </c>
      <c r="X77">
        <v>1.8818900263184763E-6</v>
      </c>
      <c r="Y77">
        <v>1.3992220989809035E-5</v>
      </c>
      <c r="Z77">
        <v>5.9982035637800351E-5</v>
      </c>
      <c r="AA77">
        <v>1.1628309363717536E-5</v>
      </c>
      <c r="AB77" s="3">
        <v>1</v>
      </c>
      <c r="AC77">
        <v>5378653000</v>
      </c>
    </row>
    <row r="78" spans="1:29" x14ac:dyDescent="0.25">
      <c r="A78" s="1"/>
      <c r="B78" s="3"/>
      <c r="C78" s="3"/>
      <c r="D78" s="13"/>
      <c r="H78" s="13"/>
      <c r="I78" s="3"/>
      <c r="L78" s="13"/>
      <c r="M78" s="3"/>
      <c r="T78" s="10"/>
      <c r="U78" t="s">
        <v>536</v>
      </c>
      <c r="V78" s="3">
        <f>AVERAGE(V42:V77)</f>
        <v>1.4122004181146902E-5</v>
      </c>
      <c r="W78" s="3">
        <f t="shared" ref="W78" si="9">AVERAGE(W42:W77)</f>
        <v>3.9873041609882664E-4</v>
      </c>
      <c r="X78" s="3">
        <f t="shared" ref="X78" si="10">AVERAGE(X42:X77)</f>
        <v>1.5012997783694561E-5</v>
      </c>
      <c r="Y78" s="3">
        <f t="shared" ref="Y78" si="11">AVERAGE(Y42:Y77)</f>
        <v>1.3676954117336612E-4</v>
      </c>
      <c r="Z78" s="3">
        <f t="shared" ref="Z78" si="12">AVERAGE(Z42:Z77)</f>
        <v>3.3057727274133692E-4</v>
      </c>
      <c r="AA78" s="3">
        <f>AVERAGE(AA42:AA77)</f>
        <v>9.837032539588785E-4</v>
      </c>
      <c r="AB78" s="3">
        <f>AVERAGE(AB42:AB77)</f>
        <v>1</v>
      </c>
      <c r="AC78" s="3">
        <f>AVERAGE(AC42:AC77)</f>
        <v>8026417555.5555553</v>
      </c>
    </row>
    <row r="79" spans="1:29" x14ac:dyDescent="0.25">
      <c r="A79" s="1"/>
      <c r="B79" s="3"/>
      <c r="C79" s="3"/>
      <c r="D79" s="13"/>
      <c r="H79" s="13"/>
      <c r="I79" s="3"/>
      <c r="L79" s="13"/>
      <c r="M79" s="3"/>
      <c r="T79" s="10"/>
      <c r="U79" t="s">
        <v>537</v>
      </c>
      <c r="V79" s="3">
        <f>_xlfn.STDEV.S(V42:V77)</f>
        <v>3.3369642871018645E-5</v>
      </c>
      <c r="W79" s="3">
        <f t="shared" ref="W79:Z79" si="13">_xlfn.STDEV.S(W42:W77)</f>
        <v>1.8150176199109517E-3</v>
      </c>
      <c r="X79" s="3">
        <f t="shared" si="13"/>
        <v>3.4294554431880845E-5</v>
      </c>
      <c r="Y79" s="3">
        <f t="shared" si="13"/>
        <v>4.8222764624571433E-4</v>
      </c>
      <c r="Z79" s="3">
        <f t="shared" si="13"/>
        <v>8.7472905621023642E-4</v>
      </c>
      <c r="AA79" s="3">
        <f>_xlfn.STDEV.S(AA42:AA77)</f>
        <v>5.7271240721730593E-3</v>
      </c>
      <c r="AB79" s="3">
        <f>_xlfn.STDEV.S(AB42:AB77)</f>
        <v>0</v>
      </c>
      <c r="AC79" s="3">
        <f>_xlfn.STDEV.S(AC42:AC77)</f>
        <v>13267823946.590845</v>
      </c>
    </row>
    <row r="80" spans="1:29" x14ac:dyDescent="0.25">
      <c r="A80" s="1"/>
      <c r="B80" s="3"/>
      <c r="C80" s="3"/>
      <c r="D80" s="13"/>
      <c r="H80" s="13"/>
      <c r="I80" s="3"/>
      <c r="L80" s="13"/>
      <c r="M80" s="3"/>
      <c r="T80" s="10"/>
      <c r="U80" t="s">
        <v>538</v>
      </c>
      <c r="V80" s="13">
        <f>(V79/V78)*100</f>
        <v>236.29537594647965</v>
      </c>
      <c r="W80" s="13">
        <f t="shared" ref="W80" si="14">(W79/W78)*100</f>
        <v>455.19918888281995</v>
      </c>
      <c r="X80" s="13">
        <f t="shared" ref="X80" si="15">(X79/X78)*100</f>
        <v>228.43242186532362</v>
      </c>
      <c r="Y80" s="13">
        <f t="shared" ref="Y80" si="16">(Y79/Y78)*100</f>
        <v>352.58409299951734</v>
      </c>
      <c r="Z80" s="13">
        <f t="shared" ref="Z80" si="17">(Z79/Z78)*100</f>
        <v>264.6065317668332</v>
      </c>
      <c r="AA80" s="13">
        <f t="shared" ref="AA80" si="18">(AA79/AA78)*100</f>
        <v>582.20037893790163</v>
      </c>
      <c r="AB80" s="13">
        <f t="shared" ref="AB80" si="19">(AB79/AB78)*100</f>
        <v>0</v>
      </c>
      <c r="AC80" s="13">
        <f t="shared" ref="AC80" si="20">(AC79/AC78)*100</f>
        <v>165.30194018385455</v>
      </c>
    </row>
    <row r="81" spans="1:29" ht="60" x14ac:dyDescent="0.25">
      <c r="A81" s="16" t="s">
        <v>13</v>
      </c>
      <c r="B81" s="14" t="s">
        <v>477</v>
      </c>
      <c r="C81" s="14" t="s">
        <v>479</v>
      </c>
      <c r="D81" s="15" t="s">
        <v>480</v>
      </c>
      <c r="E81" s="14" t="s">
        <v>478</v>
      </c>
      <c r="F81" s="14" t="s">
        <v>481</v>
      </c>
      <c r="G81" s="14" t="s">
        <v>482</v>
      </c>
      <c r="H81" s="15" t="s">
        <v>483</v>
      </c>
      <c r="I81" s="14" t="s">
        <v>487</v>
      </c>
      <c r="J81" s="14" t="s">
        <v>484</v>
      </c>
      <c r="K81" s="14" t="s">
        <v>485</v>
      </c>
      <c r="L81" s="15" t="s">
        <v>486</v>
      </c>
      <c r="M81" s="14" t="s">
        <v>488</v>
      </c>
      <c r="N81" s="14" t="s">
        <v>489</v>
      </c>
      <c r="O81" s="14" t="s">
        <v>490</v>
      </c>
      <c r="P81" s="15" t="s">
        <v>491</v>
      </c>
      <c r="S81" s="14" t="s">
        <v>534</v>
      </c>
      <c r="T81" s="14" t="s">
        <v>535</v>
      </c>
      <c r="U81" s="14" t="s">
        <v>532</v>
      </c>
      <c r="V81" s="14" t="s">
        <v>32</v>
      </c>
      <c r="W81" s="14" t="s">
        <v>135</v>
      </c>
      <c r="X81" s="14" t="s">
        <v>208</v>
      </c>
      <c r="Y81" s="14" t="s">
        <v>283</v>
      </c>
      <c r="Z81" s="14" t="s">
        <v>528</v>
      </c>
      <c r="AA81" s="14" t="s">
        <v>529</v>
      </c>
      <c r="AB81" s="14" t="s">
        <v>356</v>
      </c>
      <c r="AC81" t="s">
        <v>478</v>
      </c>
    </row>
    <row r="82" spans="1:29" x14ac:dyDescent="0.25">
      <c r="A82" t="s">
        <v>207</v>
      </c>
      <c r="B82">
        <v>2.5399041378857663E-10</v>
      </c>
      <c r="C82">
        <v>1.3953758921493229E-11</v>
      </c>
      <c r="D82">
        <v>5.4938132165525095</v>
      </c>
      <c r="E82">
        <v>2984368000</v>
      </c>
      <c r="F82">
        <v>7.3147586496931762E-10</v>
      </c>
      <c r="G82">
        <v>8.3883656292347761E-10</v>
      </c>
      <c r="H82">
        <v>114.67727140370698</v>
      </c>
      <c r="I82">
        <v>1.770311426503983E-5</v>
      </c>
      <c r="J82">
        <v>5.5194871863141525E-5</v>
      </c>
      <c r="K82">
        <v>6.6529873520472345E-5</v>
      </c>
      <c r="L82">
        <v>120.53633113858209</v>
      </c>
      <c r="M82">
        <v>8.5106935132857818E-20</v>
      </c>
      <c r="N82">
        <v>6.6418678189334137E-20</v>
      </c>
      <c r="O82">
        <v>4.4729697172601646E-20</v>
      </c>
      <c r="P82">
        <v>67.345057733751432</v>
      </c>
      <c r="Q82" t="s">
        <v>492</v>
      </c>
      <c r="S82">
        <v>1</v>
      </c>
      <c r="T82" s="10" t="s">
        <v>440</v>
      </c>
      <c r="U82">
        <v>1</v>
      </c>
      <c r="V82">
        <v>3.9061595011014855E-20</v>
      </c>
      <c r="W82">
        <v>5.4509043254782527E-19</v>
      </c>
      <c r="X82">
        <v>8.5106935132857818E-20</v>
      </c>
      <c r="Y82">
        <v>1.1439615446281828E-19</v>
      </c>
      <c r="Z82">
        <v>3.8608435538116781E-18</v>
      </c>
      <c r="AA82">
        <v>9.970933859961868E-20</v>
      </c>
      <c r="AB82">
        <v>4.8074555616989542E-15</v>
      </c>
      <c r="AC82">
        <v>2984368000</v>
      </c>
    </row>
    <row r="83" spans="1:29" x14ac:dyDescent="0.25">
      <c r="A83" t="s">
        <v>210</v>
      </c>
      <c r="B83">
        <v>1.700049058703021E-9</v>
      </c>
      <c r="C83">
        <v>1.1765527491022968E-10</v>
      </c>
      <c r="D83">
        <v>6.9206988061856105</v>
      </c>
      <c r="E83">
        <v>17211580000</v>
      </c>
      <c r="I83">
        <v>1.3200967655895693E-4</v>
      </c>
      <c r="M83">
        <v>9.8773561677836729E-20</v>
      </c>
      <c r="Q83" t="s">
        <v>493</v>
      </c>
      <c r="S83">
        <v>1</v>
      </c>
      <c r="T83" s="10" t="s">
        <v>441</v>
      </c>
      <c r="U83">
        <v>2</v>
      </c>
      <c r="V83">
        <v>6.3160632489637452E-20</v>
      </c>
      <c r="W83">
        <v>2.3941531071054356E-19</v>
      </c>
      <c r="X83">
        <v>9.8773561677836729E-20</v>
      </c>
      <c r="Y83">
        <v>4.0542677864506636E-19</v>
      </c>
      <c r="Z83">
        <v>3.6494551917730592E-18</v>
      </c>
      <c r="AA83">
        <v>5.4827749475485891E-20</v>
      </c>
      <c r="AB83">
        <v>7.4822970749211246E-16</v>
      </c>
      <c r="AC83">
        <v>17211580000</v>
      </c>
    </row>
    <row r="84" spans="1:29" x14ac:dyDescent="0.25">
      <c r="A84" t="s">
        <v>212</v>
      </c>
      <c r="B84">
        <v>2.4038812241635508E-10</v>
      </c>
      <c r="C84">
        <v>4.2451031796029908E-11</v>
      </c>
      <c r="D84">
        <v>17.659371590125499</v>
      </c>
      <c r="E84">
        <v>15634453000</v>
      </c>
      <c r="I84">
        <v>1.5871824765427803E-5</v>
      </c>
      <c r="M84">
        <v>1.5375537757307855E-20</v>
      </c>
      <c r="Q84" t="s">
        <v>494</v>
      </c>
      <c r="S84">
        <v>1</v>
      </c>
      <c r="T84" s="10" t="s">
        <v>442</v>
      </c>
      <c r="U84">
        <v>3</v>
      </c>
      <c r="V84">
        <v>6.6305767177657307E-21</v>
      </c>
      <c r="W84">
        <v>2.0503374743275027E-19</v>
      </c>
      <c r="X84">
        <v>1.5375537757307855E-20</v>
      </c>
      <c r="Y84">
        <v>1.0716998106380026E-20</v>
      </c>
      <c r="Z84">
        <v>1.777602142612312E-19</v>
      </c>
      <c r="AA84">
        <v>1.2445313195370278E-20</v>
      </c>
      <c r="AB84">
        <v>9.6873157211255469E-16</v>
      </c>
      <c r="AC84">
        <v>15634453000</v>
      </c>
    </row>
    <row r="85" spans="1:29" x14ac:dyDescent="0.25">
      <c r="A85" t="s">
        <v>214</v>
      </c>
      <c r="B85">
        <v>3.5795128124272688E-11</v>
      </c>
      <c r="C85">
        <v>1.0253875123411995E-11</v>
      </c>
      <c r="D85">
        <v>28.646007601405504</v>
      </c>
      <c r="E85">
        <v>4433922000</v>
      </c>
      <c r="F85">
        <v>7.4059333139094418E-10</v>
      </c>
      <c r="G85">
        <v>1.0802086603329048E-9</v>
      </c>
      <c r="H85">
        <v>145.85719510923931</v>
      </c>
      <c r="I85">
        <v>2.8942493908599099E-6</v>
      </c>
      <c r="J85">
        <v>6.1018702752740506E-5</v>
      </c>
      <c r="K85">
        <v>9.3977823573452584E-5</v>
      </c>
      <c r="L85">
        <v>154.01478453953496</v>
      </c>
      <c r="M85">
        <v>8.0730170995955022E-21</v>
      </c>
      <c r="N85">
        <v>2.4629087991441861E-20</v>
      </c>
      <c r="O85">
        <v>1.646290054631809E-20</v>
      </c>
      <c r="P85">
        <v>66.843321815402319</v>
      </c>
      <c r="Q85" t="s">
        <v>500</v>
      </c>
      <c r="S85">
        <v>1</v>
      </c>
      <c r="T85" s="10" t="s">
        <v>443</v>
      </c>
      <c r="U85">
        <v>4</v>
      </c>
      <c r="V85">
        <v>1.0560857746564971E-20</v>
      </c>
      <c r="W85">
        <v>1.7943073519185757E-19</v>
      </c>
      <c r="X85">
        <v>8.0730170995955022E-21</v>
      </c>
      <c r="Y85">
        <v>1.1835179084060709E-20</v>
      </c>
      <c r="Z85">
        <v>2.7035105331269304E-19</v>
      </c>
      <c r="AA85">
        <v>1.4181064140219877E-20</v>
      </c>
      <c r="AB85">
        <v>2.7893301541637123E-15</v>
      </c>
      <c r="AC85">
        <v>4433922000</v>
      </c>
    </row>
    <row r="86" spans="1:29" x14ac:dyDescent="0.25">
      <c r="A86" t="s">
        <v>216</v>
      </c>
      <c r="B86">
        <v>2.0175993285260057E-10</v>
      </c>
      <c r="C86">
        <v>4.449075488620145E-11</v>
      </c>
      <c r="D86">
        <v>22.051333115135893</v>
      </c>
      <c r="E86">
        <v>4921309000</v>
      </c>
      <c r="I86">
        <v>1.0721038653514615E-5</v>
      </c>
      <c r="M86">
        <v>4.0997208842728745E-20</v>
      </c>
      <c r="Q86" t="s">
        <v>498</v>
      </c>
      <c r="S86">
        <v>1</v>
      </c>
      <c r="T86" s="10" t="s">
        <v>444</v>
      </c>
      <c r="U86">
        <v>5</v>
      </c>
      <c r="V86">
        <v>1.6220448372456913E-19</v>
      </c>
      <c r="W86">
        <v>2.9993911681077125E-19</v>
      </c>
      <c r="X86">
        <v>4.0997208842728745E-20</v>
      </c>
      <c r="Y86">
        <v>3.5974557486205384E-20</v>
      </c>
      <c r="Z86">
        <v>1.7339321218164721E-18</v>
      </c>
      <c r="AA86">
        <v>2.7936404400948056E-20</v>
      </c>
      <c r="AB86">
        <v>3.8239959921503383E-15</v>
      </c>
      <c r="AC86">
        <v>4921309000</v>
      </c>
    </row>
    <row r="87" spans="1:29" x14ac:dyDescent="0.25">
      <c r="A87" t="s">
        <v>218</v>
      </c>
      <c r="B87">
        <v>1.9842249331959594E-9</v>
      </c>
      <c r="C87">
        <v>2.194751626006849E-10</v>
      </c>
      <c r="D87">
        <v>11.06100215398361</v>
      </c>
      <c r="E87">
        <v>79954140000</v>
      </c>
      <c r="I87">
        <v>1.6944082021384699E-4</v>
      </c>
      <c r="M87">
        <v>2.4817038032001335E-20</v>
      </c>
      <c r="Q87" t="s">
        <v>495</v>
      </c>
      <c r="S87">
        <v>1</v>
      </c>
      <c r="T87" s="10" t="s">
        <v>445</v>
      </c>
      <c r="U87">
        <v>6</v>
      </c>
      <c r="V87">
        <v>2.5080537627611847E-20</v>
      </c>
      <c r="W87">
        <v>1.6064900414935058E-18</v>
      </c>
      <c r="X87">
        <v>2.4817038032001335E-20</v>
      </c>
      <c r="Y87">
        <v>2.0466060290363927E-19</v>
      </c>
      <c r="Z87">
        <v>3.2663345073773797E-19</v>
      </c>
      <c r="AA87">
        <v>7.0941238582636075E-20</v>
      </c>
      <c r="AB87">
        <v>1.4646434076912743E-16</v>
      </c>
      <c r="AC87">
        <v>79954140000</v>
      </c>
    </row>
    <row r="88" spans="1:29" x14ac:dyDescent="0.25">
      <c r="A88" t="s">
        <v>220</v>
      </c>
      <c r="B88">
        <v>2.1406589184069246E-10</v>
      </c>
      <c r="C88">
        <v>2.0460565913444422E-11</v>
      </c>
      <c r="D88">
        <v>9.5580691241887088</v>
      </c>
      <c r="E88">
        <v>8229062000</v>
      </c>
      <c r="F88">
        <v>1.6763004018105178E-10</v>
      </c>
      <c r="G88">
        <v>1.1971317951418046E-10</v>
      </c>
      <c r="H88">
        <v>71.415111148862181</v>
      </c>
      <c r="I88">
        <v>1.1405776263108934E-5</v>
      </c>
      <c r="J88">
        <v>9.7548322099070254E-6</v>
      </c>
      <c r="K88">
        <v>6.57762886612733E-6</v>
      </c>
      <c r="L88">
        <v>67.429441374164057</v>
      </c>
      <c r="M88">
        <v>2.601340126501568E-20</v>
      </c>
      <c r="N88">
        <v>5.9920624645584976E-20</v>
      </c>
      <c r="O88">
        <v>8.095637759770733E-20</v>
      </c>
      <c r="P88">
        <v>135.10603081417025</v>
      </c>
      <c r="Q88" t="s">
        <v>497</v>
      </c>
      <c r="S88">
        <v>1</v>
      </c>
      <c r="T88" s="10" t="s">
        <v>446</v>
      </c>
      <c r="U88">
        <v>7</v>
      </c>
      <c r="V88">
        <v>3.5937932418540218E-20</v>
      </c>
      <c r="W88">
        <v>2.0245725775428519E-19</v>
      </c>
      <c r="X88">
        <v>2.601340126501568E-20</v>
      </c>
      <c r="Y88">
        <v>2.2992498363625869E-20</v>
      </c>
      <c r="Z88">
        <v>3.8819442967863865E-19</v>
      </c>
      <c r="AA88">
        <v>1.5685999986654838E-19</v>
      </c>
      <c r="AB88">
        <v>2.2807216856562347E-15</v>
      </c>
      <c r="AC88">
        <v>8229062000</v>
      </c>
    </row>
    <row r="89" spans="1:29" x14ac:dyDescent="0.25">
      <c r="A89" t="s">
        <v>222</v>
      </c>
      <c r="B89">
        <v>2.5716861797686398E-10</v>
      </c>
      <c r="C89">
        <v>7.2371536081526869E-11</v>
      </c>
      <c r="D89">
        <v>28.141666992991237</v>
      </c>
      <c r="E89">
        <v>1688374000</v>
      </c>
      <c r="I89">
        <v>1.5349717595507469E-5</v>
      </c>
      <c r="M89">
        <v>1.5231732896672418E-19</v>
      </c>
      <c r="Q89" t="s">
        <v>499</v>
      </c>
      <c r="S89">
        <v>1</v>
      </c>
      <c r="T89" s="10" t="s">
        <v>447</v>
      </c>
      <c r="U89">
        <v>8</v>
      </c>
      <c r="V89">
        <v>6.0667992776218489E-20</v>
      </c>
      <c r="W89">
        <v>6.6174312080833746E-19</v>
      </c>
      <c r="X89">
        <v>1.5231732896672418E-19</v>
      </c>
      <c r="Y89">
        <v>8.978810126234949E-20</v>
      </c>
      <c r="Z89">
        <v>6.1556278832303698E-19</v>
      </c>
      <c r="AA89">
        <v>1.70926544508668E-19</v>
      </c>
      <c r="AB89">
        <v>9.92313558988891E-15</v>
      </c>
      <c r="AC89">
        <v>1688374000</v>
      </c>
    </row>
    <row r="90" spans="1:29" x14ac:dyDescent="0.25">
      <c r="A90" t="s">
        <v>224</v>
      </c>
      <c r="B90">
        <v>3.1655610725598913E-11</v>
      </c>
      <c r="C90">
        <v>4.4767794013345199E-11</v>
      </c>
      <c r="D90">
        <v>141.42135623730951</v>
      </c>
      <c r="E90">
        <v>22119100000</v>
      </c>
      <c r="I90">
        <v>2.5090027711046704E-6</v>
      </c>
      <c r="M90">
        <v>1.4311437050150735E-21</v>
      </c>
      <c r="Q90" t="s">
        <v>496</v>
      </c>
      <c r="S90">
        <v>1</v>
      </c>
      <c r="T90" s="10" t="s">
        <v>448</v>
      </c>
      <c r="U90">
        <v>9</v>
      </c>
      <c r="V90">
        <v>1.8328964036152052E-21</v>
      </c>
      <c r="W90">
        <v>3.6721166421040331E-20</v>
      </c>
      <c r="X90">
        <v>1.4311437050150735E-21</v>
      </c>
      <c r="Y90">
        <v>8.1548573197727611E-21</v>
      </c>
      <c r="Z90">
        <v>1.3615546148071089E-19</v>
      </c>
      <c r="AA90">
        <v>2.5329394095067611E-20</v>
      </c>
      <c r="AB90">
        <v>5.7040339751596441E-16</v>
      </c>
      <c r="AC90">
        <v>22119100000</v>
      </c>
    </row>
    <row r="91" spans="1:29" x14ac:dyDescent="0.25">
      <c r="A91" t="s">
        <v>226</v>
      </c>
      <c r="B91">
        <v>1.9787608917352549E-10</v>
      </c>
      <c r="C91">
        <v>7.802997356396116E-13</v>
      </c>
      <c r="D91">
        <v>0.3943375568512148</v>
      </c>
      <c r="E91">
        <v>1856610000</v>
      </c>
      <c r="F91">
        <v>2.9661134552691014E-10</v>
      </c>
      <c r="G91">
        <v>1.1279441153720808E-10</v>
      </c>
      <c r="H91">
        <v>38.027679398721709</v>
      </c>
      <c r="I91">
        <v>1.1964926763656781E-5</v>
      </c>
      <c r="J91">
        <v>1.8612140429122236E-5</v>
      </c>
      <c r="K91">
        <v>9.2711098726613907E-6</v>
      </c>
      <c r="L91">
        <v>49.812163775397778</v>
      </c>
      <c r="M91">
        <v>1.0657924344559466E-19</v>
      </c>
      <c r="N91">
        <v>1.5558610809192728E-19</v>
      </c>
      <c r="O91">
        <v>1.2972166912835957E-19</v>
      </c>
      <c r="P91">
        <v>83.376125747495507</v>
      </c>
      <c r="Q91" t="s">
        <v>501</v>
      </c>
      <c r="S91">
        <v>12</v>
      </c>
      <c r="T91" s="12" t="s">
        <v>449</v>
      </c>
      <c r="U91">
        <v>10</v>
      </c>
      <c r="V91">
        <v>1.4338103514234319E-19</v>
      </c>
      <c r="W91">
        <v>4.6673277853404003E-19</v>
      </c>
      <c r="X91">
        <v>1.0657924344559466E-19</v>
      </c>
      <c r="Y91">
        <v>9.2341396231318559E-20</v>
      </c>
      <c r="Z91">
        <v>1.2501236890129868E-18</v>
      </c>
      <c r="AA91">
        <v>3.0844972696975434E-19</v>
      </c>
      <c r="AB91">
        <v>8.9076385966128024E-15</v>
      </c>
      <c r="AC91">
        <v>1856610000</v>
      </c>
    </row>
    <row r="92" spans="1:29" x14ac:dyDescent="0.25">
      <c r="A92" t="s">
        <v>228</v>
      </c>
      <c r="B92">
        <v>4.1953909291672379E-10</v>
      </c>
      <c r="C92">
        <v>1.0832201656705425E-10</v>
      </c>
      <c r="D92">
        <v>25.819290358373248</v>
      </c>
      <c r="E92">
        <v>1386118000</v>
      </c>
      <c r="I92">
        <v>2.9203098301621551E-5</v>
      </c>
      <c r="M92">
        <v>3.0267198962622505E-19</v>
      </c>
      <c r="Q92" t="s">
        <v>502</v>
      </c>
      <c r="S92">
        <v>12</v>
      </c>
      <c r="T92" s="12" t="s">
        <v>450</v>
      </c>
      <c r="U92">
        <v>11</v>
      </c>
      <c r="V92">
        <v>1.0094081473081428E-19</v>
      </c>
      <c r="W92">
        <v>2.4441255136297159E-18</v>
      </c>
      <c r="X92">
        <v>3.0267198962622505E-19</v>
      </c>
      <c r="Y92">
        <v>5.2733389668605375E-20</v>
      </c>
      <c r="Z92">
        <v>7.1683546454326959E-19</v>
      </c>
      <c r="AA92">
        <v>1.1016056552173364E-19</v>
      </c>
      <c r="AB92">
        <v>1.0364379371671625E-14</v>
      </c>
      <c r="AC92">
        <v>1386118000</v>
      </c>
    </row>
    <row r="93" spans="1:29" x14ac:dyDescent="0.25">
      <c r="A93" t="s">
        <v>230</v>
      </c>
      <c r="B93">
        <v>2.7241885449048114E-10</v>
      </c>
      <c r="C93">
        <v>2.0953226845779485E-11</v>
      </c>
      <c r="D93">
        <v>7.6915479602061216</v>
      </c>
      <c r="E93">
        <v>4737135000</v>
      </c>
      <c r="I93">
        <v>1.4668396222088377E-5</v>
      </c>
      <c r="M93">
        <v>5.7507091203962128E-20</v>
      </c>
      <c r="Q93" t="s">
        <v>503</v>
      </c>
      <c r="S93">
        <v>12</v>
      </c>
      <c r="T93" s="12" t="s">
        <v>533</v>
      </c>
      <c r="U93">
        <v>12</v>
      </c>
      <c r="V93">
        <v>3.225771903594054E-19</v>
      </c>
      <c r="W93">
        <v>4.9113157055292114E-19</v>
      </c>
      <c r="X93">
        <v>5.7507091203962128E-20</v>
      </c>
      <c r="Y93">
        <v>4.5168816248663573E-20</v>
      </c>
      <c r="Z93">
        <v>5.7022317342582859E-19</v>
      </c>
      <c r="AA93">
        <v>5.709873309207382E-20</v>
      </c>
      <c r="AB93">
        <v>3.9204757175406253E-15</v>
      </c>
      <c r="AC93">
        <v>4737135000</v>
      </c>
    </row>
    <row r="94" spans="1:29" x14ac:dyDescent="0.25">
      <c r="A94" t="s">
        <v>232</v>
      </c>
      <c r="B94">
        <v>3.2090452770972822E-11</v>
      </c>
      <c r="C94">
        <v>4.5382753531403039E-11</v>
      </c>
      <c r="D94">
        <v>141.42135623730951</v>
      </c>
      <c r="E94">
        <v>2087862000</v>
      </c>
      <c r="F94">
        <v>8.3625832294386301E-11</v>
      </c>
      <c r="G94">
        <v>4.9565007966837751E-11</v>
      </c>
      <c r="H94">
        <v>59.269972694986251</v>
      </c>
      <c r="I94">
        <v>2.3339684796638186E-6</v>
      </c>
      <c r="J94">
        <v>6.8857788727792218E-6</v>
      </c>
      <c r="K94">
        <v>4.1841290191678665E-6</v>
      </c>
      <c r="L94">
        <v>60.764789234062036</v>
      </c>
      <c r="M94">
        <v>1.5370006624466953E-20</v>
      </c>
      <c r="N94">
        <v>2.9660407647551506E-20</v>
      </c>
      <c r="O94">
        <v>1.4602174369823041E-20</v>
      </c>
      <c r="P94">
        <v>49.231199190980988</v>
      </c>
      <c r="Q94" t="s">
        <v>504</v>
      </c>
      <c r="S94">
        <v>12</v>
      </c>
      <c r="T94" s="12" t="s">
        <v>451</v>
      </c>
      <c r="U94">
        <v>13</v>
      </c>
      <c r="V94">
        <v>8.8949934654106186E-21</v>
      </c>
      <c r="W94">
        <v>5.9944909639752137E-20</v>
      </c>
      <c r="X94">
        <v>1.5370006624466953E-20</v>
      </c>
      <c r="Y94">
        <v>2.2946241661277535E-20</v>
      </c>
      <c r="Z94">
        <v>1.6905757289921603E-19</v>
      </c>
      <c r="AA94">
        <v>4.5988835975384675E-20</v>
      </c>
      <c r="AB94">
        <v>6.585353126397332E-15</v>
      </c>
      <c r="AC94">
        <v>2087862000</v>
      </c>
    </row>
    <row r="95" spans="1:29" x14ac:dyDescent="0.25">
      <c r="A95" t="s">
        <v>234</v>
      </c>
      <c r="B95">
        <v>1.3095201244354807E-10</v>
      </c>
      <c r="C95">
        <v>3.546821896482514E-11</v>
      </c>
      <c r="D95">
        <v>27.084897973687184</v>
      </c>
      <c r="E95">
        <v>2939072000</v>
      </c>
      <c r="I95">
        <v>1.0564432178545275E-5</v>
      </c>
      <c r="M95">
        <v>4.4555564628409264E-20</v>
      </c>
      <c r="Q95" t="s">
        <v>505</v>
      </c>
      <c r="S95">
        <v>12</v>
      </c>
      <c r="T95" s="12" t="s">
        <v>452</v>
      </c>
      <c r="U95">
        <v>14</v>
      </c>
      <c r="V95">
        <v>2.1512958140023801E-20</v>
      </c>
      <c r="W95">
        <v>6.218432577575554E-19</v>
      </c>
      <c r="X95">
        <v>4.4555564628409264E-20</v>
      </c>
      <c r="Y95">
        <v>1.4723081070668805E-19</v>
      </c>
      <c r="Z95">
        <v>1.4333119092988362E-18</v>
      </c>
      <c r="AA95">
        <v>8.538653690625502E-20</v>
      </c>
      <c r="AB95">
        <v>4.2175068073128163E-15</v>
      </c>
      <c r="AC95">
        <v>2939072000</v>
      </c>
    </row>
    <row r="96" spans="1:29" x14ac:dyDescent="0.25">
      <c r="A96" t="s">
        <v>236</v>
      </c>
      <c r="B96">
        <v>8.7835031668637992E-11</v>
      </c>
      <c r="C96">
        <v>1.6798046385166686E-11</v>
      </c>
      <c r="D96">
        <v>19.124540705510469</v>
      </c>
      <c r="E96">
        <v>3022993000</v>
      </c>
      <c r="I96">
        <v>7.7589359601285732E-6</v>
      </c>
      <c r="M96">
        <v>2.9055651689778308E-20</v>
      </c>
      <c r="Q96" t="s">
        <v>506</v>
      </c>
      <c r="S96">
        <v>12</v>
      </c>
      <c r="T96" s="12" t="s">
        <v>453</v>
      </c>
      <c r="U96">
        <v>15</v>
      </c>
      <c r="V96">
        <v>9.7001249486891976E-21</v>
      </c>
      <c r="W96">
        <v>3.513696983694062E-19</v>
      </c>
      <c r="X96">
        <v>2.9055651689778308E-20</v>
      </c>
      <c r="Y96">
        <v>7.5990011659527539E-21</v>
      </c>
      <c r="Z96">
        <v>3.9360964646806981E-19</v>
      </c>
      <c r="AA96">
        <v>2.7798552331223011E-20</v>
      </c>
      <c r="AB96">
        <v>3.7447984928718015E-15</v>
      </c>
      <c r="AC96">
        <v>3022993000</v>
      </c>
    </row>
    <row r="97" spans="1:29" x14ac:dyDescent="0.25">
      <c r="A97" t="s">
        <v>238</v>
      </c>
      <c r="B97">
        <v>8.6577750814918623E-11</v>
      </c>
      <c r="C97">
        <v>1.0525760721557401E-11</v>
      </c>
      <c r="D97">
        <v>12.157581621701887</v>
      </c>
      <c r="E97">
        <v>1239914000</v>
      </c>
      <c r="F97">
        <v>7.5473989715906332E-11</v>
      </c>
      <c r="G97">
        <v>2.9028285526808327E-11</v>
      </c>
      <c r="H97">
        <v>38.461310493952254</v>
      </c>
      <c r="I97">
        <v>6.1421883431618358E-6</v>
      </c>
      <c r="J97">
        <v>5.2252031799673618E-6</v>
      </c>
      <c r="K97">
        <v>2.3106546023513188E-6</v>
      </c>
      <c r="L97">
        <v>44.221334994398283</v>
      </c>
      <c r="M97">
        <v>6.9825609530111459E-20</v>
      </c>
      <c r="N97">
        <v>4.3559491185274123E-20</v>
      </c>
      <c r="O97">
        <v>2.9994791023294622E-20</v>
      </c>
      <c r="P97">
        <v>68.859369581972459</v>
      </c>
      <c r="Q97" t="s">
        <v>507</v>
      </c>
      <c r="S97">
        <v>12</v>
      </c>
      <c r="T97" s="12" t="s">
        <v>454</v>
      </c>
      <c r="U97">
        <v>16</v>
      </c>
      <c r="V97">
        <v>5.3137913021512415E-21</v>
      </c>
      <c r="W97">
        <v>2.271066365447861E-19</v>
      </c>
      <c r="X97">
        <v>6.9825609530111459E-20</v>
      </c>
      <c r="Y97">
        <v>1.4363120775076786E-19</v>
      </c>
      <c r="Z97">
        <v>4.8070427262243681E-19</v>
      </c>
      <c r="AA97">
        <v>5.1158142695967531E-19</v>
      </c>
      <c r="AB97">
        <v>1.1368197396266603E-14</v>
      </c>
      <c r="AC97">
        <v>1239914000</v>
      </c>
    </row>
    <row r="98" spans="1:29" x14ac:dyDescent="0.25">
      <c r="A98" t="s">
        <v>240</v>
      </c>
      <c r="B98">
        <v>9.7311363039369341E-11</v>
      </c>
      <c r="C98">
        <v>2.5988415180185872E-11</v>
      </c>
      <c r="D98">
        <v>26.706454794669476</v>
      </c>
      <c r="E98">
        <v>1947092000</v>
      </c>
      <c r="I98">
        <v>6.9366134416394334E-6</v>
      </c>
      <c r="M98">
        <v>4.9977794084393208E-20</v>
      </c>
      <c r="Q98" t="s">
        <v>508</v>
      </c>
      <c r="S98">
        <v>12</v>
      </c>
      <c r="T98" s="12" t="s">
        <v>455</v>
      </c>
      <c r="U98">
        <v>17</v>
      </c>
      <c r="V98">
        <v>1.2103746005918119E-20</v>
      </c>
      <c r="W98">
        <v>1.5928231216193871E-19</v>
      </c>
      <c r="X98">
        <v>4.9977794084393208E-20</v>
      </c>
      <c r="Y98">
        <v>3.543837804345146E-20</v>
      </c>
      <c r="Z98">
        <v>3.4003906946248223E-19</v>
      </c>
      <c r="AA98">
        <v>8.1266243764709192E-20</v>
      </c>
      <c r="AB98">
        <v>7.2049270879625678E-15</v>
      </c>
      <c r="AC98">
        <v>1947092000</v>
      </c>
    </row>
    <row r="99" spans="1:29" x14ac:dyDescent="0.25">
      <c r="A99" t="s">
        <v>242</v>
      </c>
      <c r="B99">
        <v>4.2532855293431034E-11</v>
      </c>
      <c r="C99">
        <v>6.0150540802422459E-11</v>
      </c>
      <c r="D99">
        <v>141.42135623730951</v>
      </c>
      <c r="E99">
        <v>3911042000</v>
      </c>
      <c r="I99">
        <v>2.5968077551008144E-6</v>
      </c>
      <c r="M99">
        <v>1.0875069941317693E-20</v>
      </c>
      <c r="Q99" t="s">
        <v>509</v>
      </c>
      <c r="S99">
        <v>12</v>
      </c>
      <c r="T99" s="12" t="s">
        <v>456</v>
      </c>
      <c r="U99">
        <v>18</v>
      </c>
      <c r="V99">
        <v>8.1901514545742742E-21</v>
      </c>
      <c r="W99">
        <v>2.417243386191126E-19</v>
      </c>
      <c r="X99">
        <v>1.0875069941317693E-20</v>
      </c>
      <c r="Y99">
        <v>1.8230474174646834E-20</v>
      </c>
      <c r="Z99">
        <v>2.7529069562674693E-19</v>
      </c>
      <c r="AA99">
        <v>1.6777195778599262E-20</v>
      </c>
      <c r="AB99">
        <v>4.1878610074065716E-15</v>
      </c>
      <c r="AC99">
        <v>3911042000</v>
      </c>
    </row>
    <row r="100" spans="1:29" x14ac:dyDescent="0.25">
      <c r="A100" t="s">
        <v>244</v>
      </c>
      <c r="B100">
        <v>0</v>
      </c>
      <c r="C100">
        <v>0</v>
      </c>
      <c r="D100">
        <v>0</v>
      </c>
      <c r="E100">
        <v>2707470000</v>
      </c>
      <c r="F100">
        <v>7.4578668606969193E-11</v>
      </c>
      <c r="G100">
        <v>1.0892193927219752E-10</v>
      </c>
      <c r="H100">
        <v>146.04972347551271</v>
      </c>
      <c r="I100">
        <v>0</v>
      </c>
      <c r="J100">
        <v>7.6399381884866775E-6</v>
      </c>
      <c r="K100">
        <v>8.4885894501763717E-6</v>
      </c>
      <c r="L100">
        <v>111.10809067760003</v>
      </c>
      <c r="M100">
        <v>0</v>
      </c>
      <c r="N100">
        <v>9.7934230202073489E-21</v>
      </c>
      <c r="O100">
        <v>1.4773819852506789E-20</v>
      </c>
      <c r="P100">
        <v>150.85450533509163</v>
      </c>
      <c r="Q100" t="s">
        <v>510</v>
      </c>
      <c r="S100">
        <v>4</v>
      </c>
      <c r="T100" s="12" t="s">
        <v>457</v>
      </c>
      <c r="U100">
        <v>19</v>
      </c>
      <c r="V100">
        <v>6.9632792604386696E-21</v>
      </c>
      <c r="W100">
        <v>8.3434034002189458E-20</v>
      </c>
      <c r="X100">
        <v>0</v>
      </c>
      <c r="Y100">
        <v>1.4660734495840152E-20</v>
      </c>
      <c r="Z100">
        <v>1.2666932268847893E-19</v>
      </c>
      <c r="AA100">
        <v>2.1484980387255146E-20</v>
      </c>
      <c r="AB100">
        <v>4.0746885543089431E-15</v>
      </c>
      <c r="AC100">
        <v>2707470000</v>
      </c>
    </row>
    <row r="101" spans="1:29" x14ac:dyDescent="0.25">
      <c r="A101" t="s">
        <v>246</v>
      </c>
      <c r="B101">
        <v>2.4161073330031318E-11</v>
      </c>
      <c r="C101">
        <v>3.416891758482117E-11</v>
      </c>
      <c r="D101">
        <v>141.42135623730951</v>
      </c>
      <c r="E101">
        <v>9316580000</v>
      </c>
      <c r="I101">
        <v>6.1420450044528907E-6</v>
      </c>
      <c r="M101">
        <v>2.5933414761673618E-21</v>
      </c>
      <c r="Q101" t="s">
        <v>511</v>
      </c>
      <c r="S101">
        <v>4</v>
      </c>
      <c r="T101" s="12" t="s">
        <v>458</v>
      </c>
      <c r="U101">
        <v>20</v>
      </c>
      <c r="V101">
        <v>5.1313542315538905E-21</v>
      </c>
      <c r="W101">
        <v>2.3370595852688472E-19</v>
      </c>
      <c r="X101">
        <v>2.5933414761673618E-21</v>
      </c>
      <c r="Y101">
        <v>6.1872850240312269E-20</v>
      </c>
      <c r="Z101">
        <v>5.2935206256518018E-20</v>
      </c>
      <c r="AA101">
        <v>1.4519852094061233E-17</v>
      </c>
      <c r="AB101">
        <v>4.2222769033558496E-16</v>
      </c>
      <c r="AC101">
        <v>9316580000</v>
      </c>
    </row>
    <row r="102" spans="1:29" x14ac:dyDescent="0.25">
      <c r="A102" t="s">
        <v>248</v>
      </c>
      <c r="B102">
        <v>1.9957493249087624E-10</v>
      </c>
      <c r="C102">
        <v>1.4436644447377349E-11</v>
      </c>
      <c r="D102">
        <v>7.2336962699648328</v>
      </c>
      <c r="E102">
        <v>7450460000</v>
      </c>
      <c r="I102">
        <v>1.6777769561007142E-5</v>
      </c>
      <c r="M102">
        <v>2.6786927584454683E-20</v>
      </c>
      <c r="Q102" t="s">
        <v>512</v>
      </c>
      <c r="S102">
        <v>4</v>
      </c>
      <c r="T102" s="12" t="s">
        <v>459</v>
      </c>
      <c r="U102">
        <v>21</v>
      </c>
      <c r="V102">
        <v>1.2099322849852471E-20</v>
      </c>
      <c r="W102">
        <v>2.8753767532380569E-19</v>
      </c>
      <c r="X102">
        <v>2.6786927584454683E-20</v>
      </c>
      <c r="Y102">
        <v>1.2986142009857258E-20</v>
      </c>
      <c r="Z102">
        <v>1.0801531354500328E-19</v>
      </c>
      <c r="AA102">
        <v>1.6805902128229194E-20</v>
      </c>
      <c r="AB102">
        <v>1.5965726246896139E-15</v>
      </c>
      <c r="AC102">
        <v>7450460000</v>
      </c>
    </row>
    <row r="103" spans="1:29" x14ac:dyDescent="0.25">
      <c r="A103" t="s">
        <v>252</v>
      </c>
      <c r="B103">
        <v>2.5392006268496071E-11</v>
      </c>
      <c r="C103">
        <v>3.5909719640769789E-11</v>
      </c>
      <c r="D103">
        <v>141.42135623730951</v>
      </c>
      <c r="E103">
        <v>8460266000</v>
      </c>
      <c r="F103">
        <v>4.2481979353118056E-11</v>
      </c>
      <c r="G103">
        <v>1.7917171574323516E-11</v>
      </c>
      <c r="H103">
        <v>42.17593400108003</v>
      </c>
      <c r="I103">
        <v>2.7950268884367734E-6</v>
      </c>
      <c r="J103">
        <v>4.6356207653641106E-6</v>
      </c>
      <c r="K103">
        <v>2.0453862321175025E-6</v>
      </c>
      <c r="L103">
        <v>44.123243372278857</v>
      </c>
      <c r="M103">
        <v>3.00132481277729E-21</v>
      </c>
      <c r="N103">
        <v>6.0301560411049331E-21</v>
      </c>
      <c r="O103">
        <v>2.7958655124043383E-21</v>
      </c>
      <c r="P103">
        <v>46.364729094009299</v>
      </c>
      <c r="Q103" t="s">
        <v>513</v>
      </c>
      <c r="S103">
        <v>4</v>
      </c>
      <c r="T103" s="12" t="s">
        <v>460</v>
      </c>
      <c r="U103">
        <v>22</v>
      </c>
      <c r="V103">
        <v>8.9965298389405976E-22</v>
      </c>
      <c r="W103">
        <v>1.8470549686550642E-20</v>
      </c>
      <c r="X103">
        <v>3.00132481277729E-21</v>
      </c>
      <c r="Y103">
        <v>3.7834031435286637E-21</v>
      </c>
      <c r="Z103">
        <v>1.7094638355165403E-20</v>
      </c>
      <c r="AA103">
        <v>8.4793928845128589E-21</v>
      </c>
      <c r="AB103">
        <v>1.0738089229817378E-15</v>
      </c>
      <c r="AC103">
        <v>8460266000</v>
      </c>
    </row>
    <row r="104" spans="1:29" x14ac:dyDescent="0.25">
      <c r="A104" t="s">
        <v>254</v>
      </c>
      <c r="B104">
        <v>4.0928715938188001E-11</v>
      </c>
      <c r="C104">
        <v>2.3419672743466319E-11</v>
      </c>
      <c r="D104">
        <v>57.220638875735894</v>
      </c>
      <c r="E104">
        <v>6223156000</v>
      </c>
      <c r="I104">
        <v>4.2742135750605234E-6</v>
      </c>
      <c r="M104">
        <v>6.5768423510816698E-21</v>
      </c>
      <c r="Q104" t="s">
        <v>514</v>
      </c>
      <c r="S104">
        <v>4</v>
      </c>
      <c r="T104" s="12" t="s">
        <v>461</v>
      </c>
      <c r="U104">
        <v>23</v>
      </c>
      <c r="V104">
        <v>8.3842953089719955E-22</v>
      </c>
      <c r="W104">
        <v>6.0583691380723918E-20</v>
      </c>
      <c r="X104">
        <v>6.5768423510816698E-21</v>
      </c>
      <c r="Y104">
        <v>7.0454813513426761E-21</v>
      </c>
      <c r="Z104">
        <v>7.2203224284863485E-20</v>
      </c>
      <c r="AA104">
        <v>8.9594023979158255E-21</v>
      </c>
      <c r="AB104">
        <v>1.5387257177452912E-15</v>
      </c>
      <c r="AC104">
        <v>6223156000</v>
      </c>
    </row>
    <row r="105" spans="1:29" x14ac:dyDescent="0.25">
      <c r="A105" t="s">
        <v>256</v>
      </c>
      <c r="B105">
        <v>6.112521585267009E-11</v>
      </c>
      <c r="C105">
        <v>4.4413556619136626E-11</v>
      </c>
      <c r="D105">
        <v>72.659958741391577</v>
      </c>
      <c r="E105">
        <v>7180810000</v>
      </c>
      <c r="I105">
        <v>6.8376218325950347E-6</v>
      </c>
      <c r="M105">
        <v>8.5123009594558395E-21</v>
      </c>
      <c r="Q105" t="s">
        <v>515</v>
      </c>
      <c r="S105">
        <v>4</v>
      </c>
      <c r="T105" s="12" t="s">
        <v>462</v>
      </c>
      <c r="U105">
        <v>24</v>
      </c>
      <c r="V105">
        <v>2.6460127073688217E-21</v>
      </c>
      <c r="W105">
        <v>1.9056219742305197E-19</v>
      </c>
      <c r="X105">
        <v>8.5123009594558395E-21</v>
      </c>
      <c r="Y105">
        <v>3.1838999562847958E-18</v>
      </c>
      <c r="Z105">
        <v>1.0196762887077022E-18</v>
      </c>
      <c r="AA105">
        <v>2.7535954563954245E-20</v>
      </c>
      <c r="AB105">
        <v>1.2449212851868448E-15</v>
      </c>
      <c r="AC105">
        <v>7180810000</v>
      </c>
    </row>
    <row r="106" spans="1:29" x14ac:dyDescent="0.25">
      <c r="A106" t="s">
        <v>258</v>
      </c>
      <c r="B106">
        <v>7.6710555686019142E-11</v>
      </c>
      <c r="C106">
        <v>1.3075957627164864E-11</v>
      </c>
      <c r="D106">
        <v>17.045838750908722</v>
      </c>
      <c r="E106">
        <v>6699770000</v>
      </c>
      <c r="F106">
        <v>1.9177638921504786E-11</v>
      </c>
      <c r="G106">
        <v>4.4288859975008926E-11</v>
      </c>
      <c r="H106">
        <v>230.9401076758503</v>
      </c>
      <c r="I106">
        <v>1.106743713934352E-5</v>
      </c>
      <c r="J106">
        <v>2.7668592848358799E-6</v>
      </c>
      <c r="K106">
        <v>6.3897878116392424E-6</v>
      </c>
      <c r="L106">
        <v>230.9401076758503</v>
      </c>
      <c r="M106">
        <v>1.1449729719978318E-20</v>
      </c>
      <c r="N106">
        <v>2.8624324299945796E-21</v>
      </c>
      <c r="O106">
        <v>6.6105045359779396E-21</v>
      </c>
      <c r="P106">
        <v>230.9401076758503</v>
      </c>
      <c r="Q106" t="s">
        <v>516</v>
      </c>
      <c r="S106">
        <v>4</v>
      </c>
      <c r="T106" s="12" t="s">
        <v>463</v>
      </c>
      <c r="U106">
        <v>25</v>
      </c>
      <c r="V106">
        <v>1.1244785857009186E-21</v>
      </c>
      <c r="W106">
        <v>1.0233342950737859E-19</v>
      </c>
      <c r="X106">
        <v>1.1449729719978318E-20</v>
      </c>
      <c r="Y106">
        <v>5.9879112044399828E-21</v>
      </c>
      <c r="Z106">
        <v>2.479892757054587E-20</v>
      </c>
      <c r="AA106">
        <v>7.6148949175534481E-21</v>
      </c>
      <c r="AB106">
        <v>1.0345421054415381E-15</v>
      </c>
      <c r="AC106">
        <v>6699770000</v>
      </c>
    </row>
    <row r="107" spans="1:29" x14ac:dyDescent="0.25">
      <c r="A107" t="s">
        <v>260</v>
      </c>
      <c r="B107">
        <v>0</v>
      </c>
      <c r="C107">
        <v>0</v>
      </c>
      <c r="D107">
        <v>0</v>
      </c>
      <c r="E107">
        <v>650165000</v>
      </c>
      <c r="I107">
        <v>0</v>
      </c>
      <c r="M107">
        <v>0</v>
      </c>
      <c r="Q107" t="s">
        <v>517</v>
      </c>
      <c r="S107">
        <v>4</v>
      </c>
      <c r="T107" s="12" t="s">
        <v>464</v>
      </c>
      <c r="U107">
        <v>26</v>
      </c>
      <c r="V107">
        <v>0</v>
      </c>
      <c r="W107">
        <v>2.5702638956441217E-20</v>
      </c>
      <c r="X107">
        <v>0</v>
      </c>
      <c r="Y107">
        <v>2.5968027423335223E-20</v>
      </c>
      <c r="Z107">
        <v>7.0402501115141698E-20</v>
      </c>
      <c r="AA107">
        <v>9.4060878122552124E-20</v>
      </c>
      <c r="AB107">
        <v>1.5429616189686524E-14</v>
      </c>
      <c r="AC107">
        <v>650165000</v>
      </c>
    </row>
    <row r="108" spans="1:29" x14ac:dyDescent="0.25">
      <c r="A108" t="s">
        <v>262</v>
      </c>
      <c r="B108">
        <v>0</v>
      </c>
      <c r="C108">
        <v>0</v>
      </c>
      <c r="D108">
        <v>0</v>
      </c>
      <c r="E108">
        <v>9555000000</v>
      </c>
      <c r="I108">
        <v>0</v>
      </c>
      <c r="M108">
        <v>0</v>
      </c>
      <c r="Q108" t="s">
        <v>518</v>
      </c>
      <c r="S108">
        <v>4</v>
      </c>
      <c r="T108" s="12" t="s">
        <v>465</v>
      </c>
      <c r="U108">
        <v>27</v>
      </c>
      <c r="V108">
        <v>1.2940404922727409E-21</v>
      </c>
      <c r="W108">
        <v>1.267961724540803E-20</v>
      </c>
      <c r="X108">
        <v>0</v>
      </c>
      <c r="Y108">
        <v>1.1719889631277262E-20</v>
      </c>
      <c r="Z108">
        <v>5.5967290066781142E-20</v>
      </c>
      <c r="AA108">
        <v>7.8583302166353033E-21</v>
      </c>
      <c r="AB108">
        <v>1.0127373327369674E-15</v>
      </c>
      <c r="AC108">
        <v>9555000000</v>
      </c>
    </row>
    <row r="109" spans="1:29" x14ac:dyDescent="0.25">
      <c r="A109" t="s">
        <v>264</v>
      </c>
      <c r="B109">
        <v>5.8488722189516237E-11</v>
      </c>
      <c r="C109">
        <v>8.271554416628605E-11</v>
      </c>
      <c r="D109">
        <v>141.42135623730951</v>
      </c>
      <c r="E109">
        <v>2869280000</v>
      </c>
      <c r="F109">
        <v>3.5490101344643379E-11</v>
      </c>
      <c r="G109">
        <v>2.0744222543704264E-11</v>
      </c>
      <c r="H109">
        <v>58.45072783043841</v>
      </c>
      <c r="I109">
        <v>6.417070307382686E-6</v>
      </c>
      <c r="J109">
        <v>3.9160988121077858E-6</v>
      </c>
      <c r="K109">
        <v>2.2323603304627581E-6</v>
      </c>
      <c r="L109">
        <v>57.004698746639157</v>
      </c>
      <c r="M109">
        <v>2.0384459582026235E-20</v>
      </c>
      <c r="N109">
        <v>8.4128803350042734E-21</v>
      </c>
      <c r="O109">
        <v>1.0378211600366951E-20</v>
      </c>
      <c r="P109">
        <v>123.3609796776181</v>
      </c>
      <c r="Q109" t="s">
        <v>519</v>
      </c>
      <c r="S109">
        <v>8</v>
      </c>
      <c r="T109" s="10" t="s">
        <v>466</v>
      </c>
      <c r="U109">
        <v>28</v>
      </c>
      <c r="V109">
        <v>2.8464101750576882E-20</v>
      </c>
      <c r="W109">
        <v>2.3088585276360178E-19</v>
      </c>
      <c r="X109">
        <v>2.0384459582026235E-20</v>
      </c>
      <c r="Y109">
        <v>2.6028067851398667E-20</v>
      </c>
      <c r="Z109">
        <v>1.4861086799820317E-19</v>
      </c>
      <c r="AA109">
        <v>3.0333334820410077E-20</v>
      </c>
      <c r="AB109">
        <v>3.1765990717873858E-15</v>
      </c>
      <c r="AC109">
        <v>2869280000</v>
      </c>
    </row>
    <row r="110" spans="1:29" x14ac:dyDescent="0.25">
      <c r="A110" t="s">
        <v>266</v>
      </c>
      <c r="B110">
        <v>1.8192485275894151E-11</v>
      </c>
      <c r="C110">
        <v>7.9587495819568009E-12</v>
      </c>
      <c r="D110">
        <v>43.7474564978898</v>
      </c>
      <c r="E110">
        <v>6285720000</v>
      </c>
      <c r="I110">
        <v>2.1249756352346063E-6</v>
      </c>
      <c r="M110">
        <v>2.8942563900228058E-21</v>
      </c>
      <c r="Q110" t="s">
        <v>520</v>
      </c>
      <c r="S110">
        <v>8</v>
      </c>
      <c r="T110" s="10" t="s">
        <v>467</v>
      </c>
      <c r="U110">
        <v>29</v>
      </c>
      <c r="V110">
        <v>6.7853469509659146E-22</v>
      </c>
      <c r="W110">
        <v>4.9361000586923022E-20</v>
      </c>
      <c r="X110">
        <v>2.8942563900228058E-21</v>
      </c>
      <c r="Y110">
        <v>8.6074615014763113E-21</v>
      </c>
      <c r="Z110">
        <v>5.7482104659021654E-20</v>
      </c>
      <c r="AA110">
        <v>7.4663068187492434E-21</v>
      </c>
      <c r="AB110">
        <v>1.3620186236644861E-15</v>
      </c>
      <c r="AC110">
        <v>6285720000</v>
      </c>
    </row>
    <row r="111" spans="1:29" x14ac:dyDescent="0.25">
      <c r="A111" t="s">
        <v>268</v>
      </c>
      <c r="B111">
        <v>2.9789096568519745E-11</v>
      </c>
      <c r="C111">
        <v>4.2128144378042454E-11</v>
      </c>
      <c r="D111">
        <v>141.42135623730951</v>
      </c>
      <c r="E111">
        <v>15199100000</v>
      </c>
      <c r="I111">
        <v>3.2062504937060655E-6</v>
      </c>
      <c r="M111">
        <v>1.959925032963777E-21</v>
      </c>
      <c r="Q111" t="s">
        <v>521</v>
      </c>
      <c r="S111">
        <v>8</v>
      </c>
      <c r="T111" s="10" t="s">
        <v>468</v>
      </c>
      <c r="U111">
        <v>30</v>
      </c>
      <c r="V111">
        <v>1.3247020818115831E-21</v>
      </c>
      <c r="W111">
        <v>9.5340247650622247E-20</v>
      </c>
      <c r="X111">
        <v>1.959925032963777E-21</v>
      </c>
      <c r="Y111">
        <v>1.0749364320425344E-20</v>
      </c>
      <c r="Z111">
        <v>1.6286761065889904E-19</v>
      </c>
      <c r="AA111">
        <v>4.4848302120269131E-21</v>
      </c>
      <c r="AB111">
        <v>6.1128256722646887E-16</v>
      </c>
      <c r="AC111">
        <v>15199100000</v>
      </c>
    </row>
    <row r="112" spans="1:29" x14ac:dyDescent="0.25">
      <c r="A112" t="s">
        <v>270</v>
      </c>
      <c r="B112">
        <v>1.0600917558016239E-11</v>
      </c>
      <c r="C112">
        <v>1.4991961384145635E-11</v>
      </c>
      <c r="D112">
        <v>141.42135623730948</v>
      </c>
      <c r="E112">
        <v>4272230000</v>
      </c>
      <c r="F112">
        <v>2.563286161016541E-11</v>
      </c>
      <c r="G112">
        <v>1.3145698512633166E-11</v>
      </c>
      <c r="H112">
        <v>51.284553057548131</v>
      </c>
      <c r="I112">
        <v>9.2318716681946566E-7</v>
      </c>
      <c r="J112">
        <v>2.6027046580810986E-6</v>
      </c>
      <c r="K112">
        <v>1.4580599284898383E-6</v>
      </c>
      <c r="L112">
        <v>56.020952049351045</v>
      </c>
      <c r="M112">
        <v>2.481354598890097E-21</v>
      </c>
      <c r="N112">
        <v>7.1144369277254257E-21</v>
      </c>
      <c r="O112">
        <v>6.8958466048207347E-21</v>
      </c>
      <c r="P112">
        <v>96.927510565835078</v>
      </c>
      <c r="Q112" t="s">
        <v>522</v>
      </c>
      <c r="S112">
        <v>8</v>
      </c>
      <c r="T112" s="10" t="s">
        <v>469</v>
      </c>
      <c r="U112">
        <v>31</v>
      </c>
      <c r="V112">
        <v>0</v>
      </c>
      <c r="W112">
        <v>4.5051424892866459E-20</v>
      </c>
      <c r="X112">
        <v>2.481354598890097E-21</v>
      </c>
      <c r="Y112">
        <v>8.8630781670253561E-21</v>
      </c>
      <c r="Z112">
        <v>4.3114596227802317E-20</v>
      </c>
      <c r="AA112">
        <v>1.0713867419083369E-20</v>
      </c>
      <c r="AB112">
        <v>2.687813141335986E-15</v>
      </c>
      <c r="AC112">
        <v>4272230000</v>
      </c>
    </row>
    <row r="113" spans="1:29" x14ac:dyDescent="0.25">
      <c r="A113" t="s">
        <v>272</v>
      </c>
      <c r="B113">
        <v>3.1321298986817838E-11</v>
      </c>
      <c r="C113">
        <v>1.9955970400064289E-11</v>
      </c>
      <c r="D113">
        <v>63.713738081115778</v>
      </c>
      <c r="E113">
        <v>8193660000</v>
      </c>
      <c r="I113">
        <v>3.3407063279016046E-6</v>
      </c>
      <c r="M113">
        <v>3.8226261508065793E-21</v>
      </c>
      <c r="Q113" t="s">
        <v>523</v>
      </c>
      <c r="S113">
        <v>8</v>
      </c>
      <c r="T113" s="10" t="s">
        <v>470</v>
      </c>
      <c r="U113">
        <v>32</v>
      </c>
      <c r="V113">
        <v>0</v>
      </c>
      <c r="W113">
        <v>6.9506010008457119E-20</v>
      </c>
      <c r="X113">
        <v>3.8226261508065793E-21</v>
      </c>
      <c r="Y113">
        <v>1.0772512545261611E-20</v>
      </c>
      <c r="Z113">
        <v>8.1779233640774234E-20</v>
      </c>
      <c r="AA113">
        <v>6.1768091570631662E-21</v>
      </c>
      <c r="AB113">
        <v>1.1442568653461026E-15</v>
      </c>
      <c r="AC113">
        <v>8193660000</v>
      </c>
    </row>
    <row r="114" spans="1:29" x14ac:dyDescent="0.25">
      <c r="A114" t="s">
        <v>274</v>
      </c>
      <c r="B114">
        <v>3.4976368285662167E-11</v>
      </c>
      <c r="C114">
        <v>1.8205554789291915E-11</v>
      </c>
      <c r="D114">
        <v>52.051015247214508</v>
      </c>
      <c r="E114">
        <v>2325660000</v>
      </c>
      <c r="I114">
        <v>3.5442204795222256E-6</v>
      </c>
      <c r="M114">
        <v>1.50393300334796E-20</v>
      </c>
      <c r="Q114" t="s">
        <v>524</v>
      </c>
      <c r="S114">
        <v>8</v>
      </c>
      <c r="T114" s="10" t="s">
        <v>471</v>
      </c>
      <c r="U114">
        <v>33</v>
      </c>
      <c r="V114">
        <v>1.0965609818682574E-20</v>
      </c>
      <c r="W114">
        <v>2.8981552704356887E-19</v>
      </c>
      <c r="X114">
        <v>1.50393300334796E-20</v>
      </c>
      <c r="Y114">
        <v>2.8306984530942292E-20</v>
      </c>
      <c r="Z114">
        <v>2.3443974199136091E-19</v>
      </c>
      <c r="AA114">
        <v>5.1420882638015692E-20</v>
      </c>
      <c r="AB114">
        <v>4.2433392957277188E-15</v>
      </c>
      <c r="AC114">
        <v>2325660000</v>
      </c>
    </row>
    <row r="115" spans="1:29" x14ac:dyDescent="0.25">
      <c r="A115" t="s">
        <v>276</v>
      </c>
      <c r="B115">
        <v>0</v>
      </c>
      <c r="C115">
        <v>0</v>
      </c>
      <c r="D115">
        <v>0</v>
      </c>
      <c r="E115">
        <v>3137556000</v>
      </c>
      <c r="F115">
        <v>7.9954901995967373E-12</v>
      </c>
      <c r="G115">
        <v>7.8953850332739927E-12</v>
      </c>
      <c r="H115">
        <v>98.747979625717079</v>
      </c>
      <c r="I115">
        <v>0</v>
      </c>
      <c r="J115">
        <v>9.809359595226423E-7</v>
      </c>
      <c r="K115">
        <v>9.4349104137896344E-7</v>
      </c>
      <c r="L115">
        <v>96.182735704591678</v>
      </c>
      <c r="M115">
        <v>0</v>
      </c>
      <c r="N115">
        <v>1.9753964497267246E-21</v>
      </c>
      <c r="O115">
        <v>1.7109727728374844E-21</v>
      </c>
      <c r="P115">
        <v>86.614146394470808</v>
      </c>
      <c r="Q115" t="s">
        <v>525</v>
      </c>
      <c r="S115">
        <v>8</v>
      </c>
      <c r="T115" s="10" t="s">
        <v>472</v>
      </c>
      <c r="U115">
        <v>34</v>
      </c>
      <c r="V115">
        <v>0</v>
      </c>
      <c r="W115">
        <v>9.6393556448650487E-20</v>
      </c>
      <c r="X115">
        <v>0</v>
      </c>
      <c r="Y115">
        <v>5.5791060609038182E-21</v>
      </c>
      <c r="Z115">
        <v>8.6621838986595325E-20</v>
      </c>
      <c r="AA115">
        <v>2.6899191875707276E-21</v>
      </c>
      <c r="AB115">
        <v>2.9330660495331853E-15</v>
      </c>
      <c r="AC115">
        <v>3137556000</v>
      </c>
    </row>
    <row r="116" spans="1:29" x14ac:dyDescent="0.25">
      <c r="A116" t="s">
        <v>278</v>
      </c>
      <c r="B116">
        <v>8.1996608405553466E-12</v>
      </c>
      <c r="C116">
        <v>1.1596071567572944E-11</v>
      </c>
      <c r="D116">
        <v>141.42135623730951</v>
      </c>
      <c r="E116">
        <v>2741350000</v>
      </c>
      <c r="I116">
        <v>1.0609178522494508E-6</v>
      </c>
      <c r="M116">
        <v>2.9911032303629041E-21</v>
      </c>
      <c r="Q116" t="s">
        <v>526</v>
      </c>
      <c r="S116">
        <v>8</v>
      </c>
      <c r="T116" s="10" t="s">
        <v>473</v>
      </c>
      <c r="U116">
        <v>35</v>
      </c>
      <c r="V116">
        <v>2.7759647438008027E-21</v>
      </c>
      <c r="W116">
        <v>6.9160546891863936E-20</v>
      </c>
      <c r="X116">
        <v>2.9911032303629041E-21</v>
      </c>
      <c r="Y116">
        <v>8.3769894797550965E-21</v>
      </c>
      <c r="Z116">
        <v>7.6119133204226025E-20</v>
      </c>
      <c r="AA116">
        <v>1.858360440650766E-20</v>
      </c>
      <c r="AB116">
        <v>2.8193542261739729E-15</v>
      </c>
      <c r="AC116">
        <v>2741350000</v>
      </c>
    </row>
    <row r="117" spans="1:29" x14ac:dyDescent="0.25">
      <c r="A117" t="s">
        <v>280</v>
      </c>
      <c r="B117">
        <v>1.5786809758234864E-11</v>
      </c>
      <c r="C117">
        <v>2.2325920466699666E-11</v>
      </c>
      <c r="D117">
        <v>141.42135623730951</v>
      </c>
      <c r="E117">
        <v>5378653000</v>
      </c>
      <c r="I117">
        <v>1.8818900263184763E-6</v>
      </c>
      <c r="M117">
        <v>2.9350861188172698E-21</v>
      </c>
      <c r="Q117" t="s">
        <v>527</v>
      </c>
      <c r="S117">
        <v>8</v>
      </c>
      <c r="T117" s="10" t="s">
        <v>474</v>
      </c>
      <c r="U117">
        <v>36</v>
      </c>
      <c r="V117">
        <v>4.2305928034674913E-21</v>
      </c>
      <c r="W117">
        <v>1.0859132455371434E-19</v>
      </c>
      <c r="X117">
        <v>2.9350861188172698E-21</v>
      </c>
      <c r="Y117">
        <v>2.1822940248508467E-20</v>
      </c>
      <c r="Z117">
        <v>9.3550865202957854E-20</v>
      </c>
      <c r="AA117">
        <v>1.8136070079253565E-20</v>
      </c>
      <c r="AB117">
        <v>1.5596480547586253E-15</v>
      </c>
      <c r="AC117">
        <v>5378653000</v>
      </c>
    </row>
    <row r="118" spans="1:29" ht="60" x14ac:dyDescent="0.25">
      <c r="A118" s="16" t="s">
        <v>13</v>
      </c>
      <c r="B118" s="14" t="s">
        <v>477</v>
      </c>
      <c r="C118" s="14" t="s">
        <v>479</v>
      </c>
      <c r="D118" s="15" t="s">
        <v>480</v>
      </c>
      <c r="E118" s="14" t="s">
        <v>478</v>
      </c>
      <c r="F118" s="14" t="s">
        <v>481</v>
      </c>
      <c r="G118" s="14" t="s">
        <v>482</v>
      </c>
      <c r="H118" s="15" t="s">
        <v>483</v>
      </c>
      <c r="I118" s="14" t="s">
        <v>487</v>
      </c>
      <c r="J118" s="14" t="s">
        <v>484</v>
      </c>
      <c r="K118" s="14" t="s">
        <v>485</v>
      </c>
      <c r="L118" s="15" t="s">
        <v>486</v>
      </c>
      <c r="M118" s="14" t="s">
        <v>488</v>
      </c>
      <c r="N118" s="14" t="s">
        <v>489</v>
      </c>
      <c r="O118" s="14" t="s">
        <v>490</v>
      </c>
      <c r="P118" s="15" t="s">
        <v>491</v>
      </c>
      <c r="U118" t="s">
        <v>536</v>
      </c>
      <c r="V118" s="3">
        <f>AVERAGE(V82:V117)</f>
        <v>3.1033010750007853E-20</v>
      </c>
      <c r="W118" s="3">
        <f t="shared" ref="W118" si="21">AVERAGE(W82:W117)</f>
        <v>3.0857492299646797E-19</v>
      </c>
      <c r="X118" s="3">
        <f>AVERAGE(X82:X117)</f>
        <v>3.4743105591517387E-20</v>
      </c>
      <c r="Y118" s="3">
        <f t="shared" ref="Y118" si="22">AVERAGE(Y82:Y117)</f>
        <v>1.3684156510488101E-19</v>
      </c>
      <c r="Z118" s="3">
        <f t="shared" ref="Z118" si="23">AVERAGE(Z82:Z117)</f>
        <v>5.3667867954764373E-19</v>
      </c>
      <c r="AA118" s="3">
        <f t="shared" ref="AA118:AB118" si="24">AVERAGE(AA82:AA117)</f>
        <v>4.6500895329395819E-19</v>
      </c>
      <c r="AB118" s="3">
        <f t="shared" si="24"/>
        <v>3.7368006645599333E-15</v>
      </c>
      <c r="AC118" s="3">
        <f>AVERAGE(AC82:AC117)</f>
        <v>8026417555.5555553</v>
      </c>
    </row>
    <row r="119" spans="1:29" x14ac:dyDescent="0.25">
      <c r="A119" t="s">
        <v>282</v>
      </c>
      <c r="B119">
        <v>3.4140022270189203E-10</v>
      </c>
      <c r="C119">
        <v>1.3767121255450284E-11</v>
      </c>
      <c r="D119">
        <v>4.0325460676314862</v>
      </c>
      <c r="E119">
        <v>2984368000</v>
      </c>
      <c r="F119">
        <v>2.49566335356301E-9</v>
      </c>
      <c r="G119">
        <v>3.8828211648458406E-9</v>
      </c>
      <c r="H119">
        <v>155.58272950966773</v>
      </c>
      <c r="I119">
        <v>2.3795571897577911E-5</v>
      </c>
      <c r="J119">
        <v>1.9223550029607509E-4</v>
      </c>
      <c r="K119">
        <v>3.0284023965900864E-4</v>
      </c>
      <c r="L119">
        <v>157.53606341835072</v>
      </c>
      <c r="M119">
        <v>1.1439615446281828E-19</v>
      </c>
      <c r="N119">
        <v>1.7684664373808818E-19</v>
      </c>
      <c r="O119">
        <v>2.0463137692266291E-19</v>
      </c>
      <c r="P119">
        <v>115.71120186240245</v>
      </c>
      <c r="Q119" t="s">
        <v>492</v>
      </c>
      <c r="U119" t="s">
        <v>537</v>
      </c>
      <c r="V119" s="3">
        <f>_xlfn.STDEV.S(V82:V117)</f>
        <v>6.3197572532121223E-20</v>
      </c>
      <c r="W119" s="3">
        <f t="shared" ref="W119:AA119" si="25">_xlfn.STDEV.S(W82:W117)</f>
        <v>4.663285282680079E-19</v>
      </c>
      <c r="X119" s="3">
        <f t="shared" si="25"/>
        <v>5.8193804107961087E-20</v>
      </c>
      <c r="Y119" s="3">
        <f t="shared" si="25"/>
        <v>5.2801616474938159E-19</v>
      </c>
      <c r="Z119" s="3">
        <f t="shared" si="25"/>
        <v>8.9292384796401941E-19</v>
      </c>
      <c r="AA119" s="3">
        <f t="shared" si="25"/>
        <v>2.4113996975577152E-18</v>
      </c>
      <c r="AB119" s="3">
        <f t="shared" ref="AB119" si="26">_xlfn.STDEV.S(AB82:AB117)</f>
        <v>3.5727158679476452E-15</v>
      </c>
      <c r="AC119" s="3">
        <f>_xlfn.STDEV.S(AC82:AC117)</f>
        <v>13267823946.590845</v>
      </c>
    </row>
    <row r="120" spans="1:29" x14ac:dyDescent="0.25">
      <c r="A120" t="s">
        <v>285</v>
      </c>
      <c r="B120">
        <v>6.9780354347918512E-9</v>
      </c>
      <c r="C120">
        <v>8.5810269837274458E-11</v>
      </c>
      <c r="D120">
        <v>1.2297196057422157</v>
      </c>
      <c r="E120">
        <v>17211580000</v>
      </c>
      <c r="I120">
        <v>5.4184801082539239E-4</v>
      </c>
      <c r="M120">
        <v>4.0542677864506636E-19</v>
      </c>
      <c r="Q120" t="s">
        <v>493</v>
      </c>
      <c r="U120" t="s">
        <v>538</v>
      </c>
      <c r="V120" s="13">
        <f>(V119/V118)*100</f>
        <v>203.64628182943943</v>
      </c>
      <c r="W120" s="13">
        <f t="shared" ref="W120:AC120" si="27">(W119/W118)*100</f>
        <v>151.12327461338964</v>
      </c>
      <c r="X120" s="13">
        <f t="shared" si="27"/>
        <v>167.49741601156472</v>
      </c>
      <c r="Y120" s="13">
        <f t="shared" si="27"/>
        <v>385.85948965483425</v>
      </c>
      <c r="Z120" s="13">
        <f t="shared" si="27"/>
        <v>166.3796014249435</v>
      </c>
      <c r="AA120" s="13">
        <f t="shared" si="27"/>
        <v>518.57059535654457</v>
      </c>
      <c r="AB120" s="13">
        <f t="shared" si="27"/>
        <v>95.608949704797496</v>
      </c>
      <c r="AC120" s="13">
        <f t="shared" si="27"/>
        <v>165.30194018385455</v>
      </c>
    </row>
    <row r="121" spans="1:29" x14ac:dyDescent="0.25">
      <c r="A121" t="s">
        <v>287</v>
      </c>
      <c r="B121">
        <v>1.6755440319528751E-10</v>
      </c>
      <c r="C121">
        <v>2.0129337609882283E-11</v>
      </c>
      <c r="D121">
        <v>12.013613027179714</v>
      </c>
      <c r="E121">
        <v>15634453000</v>
      </c>
      <c r="I121">
        <v>1.106291816525501E-5</v>
      </c>
      <c r="M121">
        <v>1.0716998106380026E-20</v>
      </c>
      <c r="Q121" t="s">
        <v>494</v>
      </c>
    </row>
    <row r="122" spans="1:29" x14ac:dyDescent="0.25">
      <c r="A122" t="s">
        <v>289</v>
      </c>
      <c r="B122">
        <v>5.2476260914756624E-11</v>
      </c>
      <c r="C122">
        <v>2.6614883803265975E-11</v>
      </c>
      <c r="D122">
        <v>50.717950058407681</v>
      </c>
      <c r="E122">
        <v>4433922000</v>
      </c>
      <c r="F122">
        <v>5.5309935571615391E-9</v>
      </c>
      <c r="G122">
        <v>9.3814000368046667E-9</v>
      </c>
      <c r="H122">
        <v>169.61509609168891</v>
      </c>
      <c r="I122">
        <v>4.2430183699817687E-6</v>
      </c>
      <c r="J122">
        <v>4.7033047558388313E-4</v>
      </c>
      <c r="K122">
        <v>8.028186659857859E-4</v>
      </c>
      <c r="L122">
        <v>170.69246150574048</v>
      </c>
      <c r="M122">
        <v>1.1835179084060709E-20</v>
      </c>
      <c r="N122">
        <v>8.4156779824635114E-20</v>
      </c>
      <c r="O122">
        <v>1.0505501382562583E-19</v>
      </c>
      <c r="P122">
        <v>124.83250196186</v>
      </c>
      <c r="Q122" t="s">
        <v>500</v>
      </c>
      <c r="S122" s="14" t="s">
        <v>534</v>
      </c>
      <c r="T122" s="14" t="s">
        <v>535</v>
      </c>
      <c r="U122" t="s">
        <v>532</v>
      </c>
      <c r="V122" t="s">
        <v>32</v>
      </c>
      <c r="W122" t="s">
        <v>539</v>
      </c>
      <c r="X122" t="s">
        <v>537</v>
      </c>
      <c r="Y122" t="s">
        <v>540</v>
      </c>
      <c r="Z122" t="s">
        <v>541</v>
      </c>
      <c r="AA122" t="s">
        <v>542</v>
      </c>
    </row>
    <row r="123" spans="1:29" x14ac:dyDescent="0.25">
      <c r="A123" t="s">
        <v>291</v>
      </c>
      <c r="B123">
        <v>1.7704191352787994E-10</v>
      </c>
      <c r="C123">
        <v>7.421523977191342E-11</v>
      </c>
      <c r="D123">
        <v>41.91958745420262</v>
      </c>
      <c r="E123">
        <v>4921309000</v>
      </c>
      <c r="I123">
        <v>9.4075824242629234E-6</v>
      </c>
      <c r="M123">
        <v>3.5974557486205384E-20</v>
      </c>
      <c r="Q123" t="s">
        <v>498</v>
      </c>
      <c r="S123">
        <v>1</v>
      </c>
      <c r="T123" s="10" t="s">
        <v>440</v>
      </c>
      <c r="U123">
        <v>1</v>
      </c>
      <c r="V123">
        <f>V82</f>
        <v>3.9061595011014855E-20</v>
      </c>
      <c r="W123">
        <f>AVERAGE(V123:V125)</f>
        <v>3.6284268072806016E-20</v>
      </c>
      <c r="X123">
        <f>_xlfn.STDEV.S(V123:V125)</f>
        <v>2.8367181038728668E-20</v>
      </c>
      <c r="Y123">
        <f>X123/SQRT(3)</f>
        <v>1.6377799608860845E-20</v>
      </c>
      <c r="Z123">
        <f>TTEST(V123:V125,V123:V125,1,2)</f>
        <v>0.5</v>
      </c>
      <c r="AA123">
        <f>TTEST(V123:V125,V123:V125,2,2)</f>
        <v>1</v>
      </c>
    </row>
    <row r="124" spans="1:29" x14ac:dyDescent="0.25">
      <c r="A124" t="s">
        <v>293</v>
      </c>
      <c r="B124">
        <v>1.6363462497041981E-8</v>
      </c>
      <c r="C124">
        <v>9.7483039682393329E-10</v>
      </c>
      <c r="D124">
        <v>5.9573601675082708</v>
      </c>
      <c r="E124">
        <v>79954140000</v>
      </c>
      <c r="I124">
        <v>1.3973408259574046E-3</v>
      </c>
      <c r="M124">
        <v>2.0466060290363927E-19</v>
      </c>
      <c r="Q124" t="s">
        <v>495</v>
      </c>
      <c r="S124">
        <v>1</v>
      </c>
      <c r="T124" s="10" t="s">
        <v>441</v>
      </c>
      <c r="U124">
        <v>2</v>
      </c>
      <c r="V124">
        <f t="shared" ref="V124:V131" si="28">V83</f>
        <v>6.3160632489637452E-20</v>
      </c>
    </row>
    <row r="125" spans="1:29" x14ac:dyDescent="0.25">
      <c r="A125" t="s">
        <v>295</v>
      </c>
      <c r="B125">
        <v>1.8920669456917582E-10</v>
      </c>
      <c r="C125">
        <v>2.944000357730447E-11</v>
      </c>
      <c r="D125">
        <v>15.559705032815801</v>
      </c>
      <c r="E125">
        <v>8229062000</v>
      </c>
      <c r="F125">
        <v>1.7372689826389319E-10</v>
      </c>
      <c r="G125">
        <v>1.9667789834404657E-11</v>
      </c>
      <c r="H125">
        <v>11.321096520430045</v>
      </c>
      <c r="I125">
        <v>1.0081238104687995E-5</v>
      </c>
      <c r="J125">
        <v>1.1142082396744769E-5</v>
      </c>
      <c r="K125">
        <v>2.7803198622959568E-6</v>
      </c>
      <c r="L125">
        <v>24.953323474867183</v>
      </c>
      <c r="M125">
        <v>2.2992498363625869E-20</v>
      </c>
      <c r="N125">
        <v>4.0311818981916039E-20</v>
      </c>
      <c r="O125">
        <v>4.3485236335524363E-20</v>
      </c>
      <c r="P125">
        <v>107.87217603609484</v>
      </c>
      <c r="Q125" t="s">
        <v>497</v>
      </c>
      <c r="S125">
        <v>1</v>
      </c>
      <c r="T125" s="10" t="s">
        <v>442</v>
      </c>
      <c r="U125">
        <v>3</v>
      </c>
      <c r="V125">
        <f t="shared" si="28"/>
        <v>6.6305767177657307E-21</v>
      </c>
    </row>
    <row r="126" spans="1:29" x14ac:dyDescent="0.25">
      <c r="A126" t="s">
        <v>297</v>
      </c>
      <c r="B126">
        <v>1.5159589568071806E-10</v>
      </c>
      <c r="C126">
        <v>4.0941096030177606E-11</v>
      </c>
      <c r="D126">
        <v>27.006731182488753</v>
      </c>
      <c r="E126">
        <v>1688374000</v>
      </c>
      <c r="I126">
        <v>9.0483598101630574E-6</v>
      </c>
      <c r="M126">
        <v>8.978810126234949E-20</v>
      </c>
      <c r="Q126" t="s">
        <v>499</v>
      </c>
      <c r="S126">
        <v>1</v>
      </c>
      <c r="T126" s="10" t="s">
        <v>443</v>
      </c>
      <c r="U126">
        <v>4</v>
      </c>
      <c r="V126">
        <f t="shared" si="28"/>
        <v>1.0560857746564971E-20</v>
      </c>
      <c r="W126">
        <f t="shared" ref="W126" si="29">AVERAGE(V126:V128)</f>
        <v>6.5948626366248644E-20</v>
      </c>
      <c r="X126">
        <f t="shared" ref="X126" si="30">_xlfn.STDEV.S(V126:V128)</f>
        <v>8.3675550985942263E-20</v>
      </c>
      <c r="Y126">
        <f t="shared" ref="Y126" si="31">X126/SQRT(3)</f>
        <v>4.8310101886324025E-20</v>
      </c>
      <c r="Z126">
        <f>TTEST(V123:V125,V126:V128,1,2)</f>
        <v>0.29603932495155749</v>
      </c>
      <c r="AA126">
        <f>TTEST(V123:V125,V126:V128,2,2)</f>
        <v>0.59207864990311498</v>
      </c>
    </row>
    <row r="127" spans="1:29" x14ac:dyDescent="0.25">
      <c r="A127" t="s">
        <v>299</v>
      </c>
      <c r="B127">
        <v>1.8037810454178566E-10</v>
      </c>
      <c r="C127">
        <v>5.299857512932471E-12</v>
      </c>
      <c r="D127">
        <v>2.9381933724138496</v>
      </c>
      <c r="E127">
        <v>22119100000</v>
      </c>
      <c r="I127">
        <v>1.4296649275383256E-5</v>
      </c>
      <c r="M127">
        <v>8.1548573197727611E-21</v>
      </c>
      <c r="Q127" t="s">
        <v>496</v>
      </c>
      <c r="S127">
        <v>1</v>
      </c>
      <c r="T127" s="10" t="s">
        <v>444</v>
      </c>
      <c r="U127">
        <v>5</v>
      </c>
      <c r="V127">
        <f t="shared" si="28"/>
        <v>1.6220448372456913E-19</v>
      </c>
    </row>
    <row r="128" spans="1:29" x14ac:dyDescent="0.25">
      <c r="A128" t="s">
        <v>301</v>
      </c>
      <c r="B128">
        <v>1.7144195965702835E-10</v>
      </c>
      <c r="C128">
        <v>4.2973183136183788E-11</v>
      </c>
      <c r="D128">
        <v>25.065732579207651</v>
      </c>
      <c r="E128">
        <v>1856610000</v>
      </c>
      <c r="F128">
        <v>1.5283581354593641E-10</v>
      </c>
      <c r="G128">
        <v>7.2257587598252201E-11</v>
      </c>
      <c r="H128">
        <v>47.27791603408086</v>
      </c>
      <c r="I128">
        <v>1.036654049552842E-5</v>
      </c>
      <c r="J128">
        <v>8.991914759172938E-6</v>
      </c>
      <c r="K128">
        <v>3.4298804736189001E-6</v>
      </c>
      <c r="L128">
        <v>38.144050132592398</v>
      </c>
      <c r="M128">
        <v>9.2341396231318559E-20</v>
      </c>
      <c r="N128">
        <v>6.3414534049529173E-20</v>
      </c>
      <c r="O128">
        <v>2.5335315461221327E-20</v>
      </c>
      <c r="P128">
        <v>39.951906674002331</v>
      </c>
      <c r="Q128" t="s">
        <v>501</v>
      </c>
      <c r="S128">
        <v>1</v>
      </c>
      <c r="T128" s="10" t="s">
        <v>445</v>
      </c>
      <c r="U128">
        <v>6</v>
      </c>
      <c r="V128">
        <f t="shared" si="28"/>
        <v>2.5080537627611847E-20</v>
      </c>
    </row>
    <row r="129" spans="1:27" x14ac:dyDescent="0.25">
      <c r="A129" t="s">
        <v>303</v>
      </c>
      <c r="B129">
        <v>7.3094700620667944E-11</v>
      </c>
      <c r="C129">
        <v>9.4025101107114422E-12</v>
      </c>
      <c r="D129">
        <v>12.863463467080441</v>
      </c>
      <c r="E129">
        <v>1386118000</v>
      </c>
      <c r="I129">
        <v>5.0879447555478896E-6</v>
      </c>
      <c r="M129">
        <v>5.2733389668605375E-20</v>
      </c>
      <c r="Q129" t="s">
        <v>502</v>
      </c>
      <c r="S129">
        <v>1</v>
      </c>
      <c r="T129" s="10" t="s">
        <v>446</v>
      </c>
      <c r="U129">
        <v>7</v>
      </c>
      <c r="V129">
        <f t="shared" si="28"/>
        <v>3.5937932418540218E-20</v>
      </c>
      <c r="W129">
        <f t="shared" ref="W129" si="32">AVERAGE(V129:V131)</f>
        <v>3.2812940532791305E-20</v>
      </c>
      <c r="X129">
        <f t="shared" ref="X129" si="33">_xlfn.STDEV.S(V129:V131)</f>
        <v>2.9541772492656508E-20</v>
      </c>
      <c r="Y129">
        <f t="shared" ref="Y129" si="34">X129/SQRT(3)</f>
        <v>1.7055950300973917E-20</v>
      </c>
      <c r="Z129">
        <f>TTEST(V123:V125,V129:V131,1,2)</f>
        <v>0.44519449766485913</v>
      </c>
      <c r="AA129">
        <f>TTEST(V123:V125,V129:V131,2,2)</f>
        <v>0.89038899532971827</v>
      </c>
    </row>
    <row r="130" spans="1:27" x14ac:dyDescent="0.25">
      <c r="A130" t="s">
        <v>305</v>
      </c>
      <c r="B130">
        <v>2.1397078036011292E-10</v>
      </c>
      <c r="C130">
        <v>2.6784573323809076E-11</v>
      </c>
      <c r="D130">
        <v>12.517864952742904</v>
      </c>
      <c r="E130">
        <v>4737135000</v>
      </c>
      <c r="I130">
        <v>1.1521259026442502E-5</v>
      </c>
      <c r="M130">
        <v>4.5168816248663573E-20</v>
      </c>
      <c r="Q130" t="s">
        <v>503</v>
      </c>
      <c r="S130">
        <v>1</v>
      </c>
      <c r="T130" s="10" t="s">
        <v>447</v>
      </c>
      <c r="U130">
        <v>8</v>
      </c>
      <c r="V130">
        <f t="shared" si="28"/>
        <v>6.0667992776218489E-20</v>
      </c>
    </row>
    <row r="131" spans="1:27" x14ac:dyDescent="0.25">
      <c r="A131" t="s">
        <v>307</v>
      </c>
      <c r="B131">
        <v>4.7908586007398236E-11</v>
      </c>
      <c r="C131">
        <v>2.7526752812072204E-11</v>
      </c>
      <c r="D131">
        <v>57.456825813689036</v>
      </c>
      <c r="E131">
        <v>2087862000</v>
      </c>
      <c r="F131">
        <v>1.6786742220813077E-10</v>
      </c>
      <c r="G131">
        <v>2.2970938967365812E-10</v>
      </c>
      <c r="H131">
        <v>136.83976715199239</v>
      </c>
      <c r="I131">
        <v>3.4844360235289009E-6</v>
      </c>
      <c r="J131">
        <v>1.3474364444778851E-5</v>
      </c>
      <c r="K131">
        <v>1.8577576277464935E-5</v>
      </c>
      <c r="L131">
        <v>137.87348823464185</v>
      </c>
      <c r="M131">
        <v>2.2946241661277535E-20</v>
      </c>
      <c r="N131">
        <v>5.9258684511306115E-20</v>
      </c>
      <c r="O131">
        <v>7.6571572324247653E-20</v>
      </c>
      <c r="P131">
        <v>129.21578154445595</v>
      </c>
      <c r="Q131" t="s">
        <v>504</v>
      </c>
      <c r="S131">
        <v>1</v>
      </c>
      <c r="T131" s="10" t="s">
        <v>448</v>
      </c>
      <c r="U131">
        <v>9</v>
      </c>
      <c r="V131">
        <f t="shared" si="28"/>
        <v>1.8328964036152052E-21</v>
      </c>
    </row>
    <row r="132" spans="1:27" x14ac:dyDescent="0.25">
      <c r="A132" t="s">
        <v>309</v>
      </c>
      <c r="B132">
        <v>4.3272195328532708E-10</v>
      </c>
      <c r="C132">
        <v>2.0368043177405666E-11</v>
      </c>
      <c r="D132">
        <v>4.7069585961069649</v>
      </c>
      <c r="E132">
        <v>2939072000</v>
      </c>
      <c r="I132">
        <v>3.4909442339583589E-5</v>
      </c>
      <c r="M132">
        <v>1.4723081070668805E-19</v>
      </c>
      <c r="Q132" t="s">
        <v>505</v>
      </c>
      <c r="S132">
        <v>4</v>
      </c>
      <c r="T132" s="12" t="s">
        <v>457</v>
      </c>
      <c r="U132">
        <v>10</v>
      </c>
      <c r="V132">
        <f>V100</f>
        <v>6.9632792604386696E-21</v>
      </c>
      <c r="W132">
        <f t="shared" ref="W132" si="35">AVERAGE(V132:V134)</f>
        <v>8.0646521139483438E-21</v>
      </c>
      <c r="X132">
        <f t="shared" ref="X132" si="36">_xlfn.STDEV.S(V132:V134)</f>
        <v>3.6121895421246218E-21</v>
      </c>
      <c r="Y132">
        <f t="shared" ref="Y132" si="37">X132/SQRT(3)</f>
        <v>2.0854986045096015E-21</v>
      </c>
      <c r="Z132">
        <f>TTEST(V132:V134,V132:V134,1,2)</f>
        <v>0.5</v>
      </c>
      <c r="AA132">
        <f>TTEST(V132:V134,V132:V134,2,2)</f>
        <v>1</v>
      </c>
    </row>
    <row r="133" spans="1:27" x14ac:dyDescent="0.25">
      <c r="A133" t="s">
        <v>311</v>
      </c>
      <c r="B133">
        <v>2.2971727331667011E-11</v>
      </c>
      <c r="C133">
        <v>1.6264378970730684E-11</v>
      </c>
      <c r="D133">
        <v>70.80172394485065</v>
      </c>
      <c r="E133">
        <v>3022993000</v>
      </c>
      <c r="I133">
        <v>2.0292149712240595E-6</v>
      </c>
      <c r="M133">
        <v>7.5990011659527539E-21</v>
      </c>
      <c r="Q133" t="s">
        <v>506</v>
      </c>
      <c r="S133">
        <v>4</v>
      </c>
      <c r="T133" s="12" t="s">
        <v>458</v>
      </c>
      <c r="U133">
        <v>11</v>
      </c>
      <c r="V133">
        <f t="shared" ref="V133:V149" si="38">V101</f>
        <v>5.1313542315538905E-21</v>
      </c>
    </row>
    <row r="134" spans="1:27" x14ac:dyDescent="0.25">
      <c r="A134" t="s">
        <v>313</v>
      </c>
      <c r="B134">
        <v>1.7809034532708558E-10</v>
      </c>
      <c r="C134">
        <v>1.3519391970260175E-10</v>
      </c>
      <c r="D134">
        <v>75.913109974772027</v>
      </c>
      <c r="E134">
        <v>1239914000</v>
      </c>
      <c r="F134">
        <v>1.0613075929514156E-10</v>
      </c>
      <c r="G134">
        <v>6.2329424351966407E-11</v>
      </c>
      <c r="H134">
        <v>58.728897037882319</v>
      </c>
      <c r="I134">
        <v>1.2634475171757432E-5</v>
      </c>
      <c r="J134">
        <v>7.3020923323832024E-6</v>
      </c>
      <c r="K134">
        <v>4.6266258100581066E-6</v>
      </c>
      <c r="L134">
        <v>63.360275376689238</v>
      </c>
      <c r="M134">
        <v>1.4363120775076786E-19</v>
      </c>
      <c r="N134">
        <v>6.5766686656288713E-20</v>
      </c>
      <c r="O134">
        <v>6.7979340411951225E-20</v>
      </c>
      <c r="P134">
        <v>103.36439901135104</v>
      </c>
      <c r="Q134" t="s">
        <v>507</v>
      </c>
      <c r="S134">
        <v>4</v>
      </c>
      <c r="T134" s="12" t="s">
        <v>459</v>
      </c>
      <c r="U134">
        <v>12</v>
      </c>
      <c r="V134">
        <f t="shared" si="38"/>
        <v>1.2099322849852471E-20</v>
      </c>
    </row>
    <row r="135" spans="1:27" x14ac:dyDescent="0.25">
      <c r="A135" t="s">
        <v>315</v>
      </c>
      <c r="B135">
        <v>6.9001782381379986E-11</v>
      </c>
      <c r="C135">
        <v>1.9538120692975316E-11</v>
      </c>
      <c r="D135">
        <v>28.315385514226431</v>
      </c>
      <c r="E135">
        <v>1947092000</v>
      </c>
      <c r="I135">
        <v>4.9186310438393113E-6</v>
      </c>
      <c r="M135">
        <v>3.543837804345146E-20</v>
      </c>
      <c r="Q135" t="s">
        <v>508</v>
      </c>
      <c r="S135">
        <v>4</v>
      </c>
      <c r="T135" s="12" t="s">
        <v>460</v>
      </c>
      <c r="U135">
        <v>13</v>
      </c>
      <c r="V135">
        <f t="shared" si="38"/>
        <v>8.9965298389405976E-22</v>
      </c>
      <c r="W135">
        <f t="shared" ref="W135" si="39">AVERAGE(V135:V137)</f>
        <v>1.4613650740533603E-21</v>
      </c>
      <c r="X135">
        <f t="shared" ref="X135" si="40">_xlfn.STDEV.S(V135:V137)</f>
        <v>1.0263915379323613E-21</v>
      </c>
      <c r="Y135">
        <f t="shared" ref="Y135" si="41">X135/SQRT(3)</f>
        <v>5.925874307192028E-22</v>
      </c>
      <c r="Z135">
        <f>TTEST(V132:V134,V135:V137,1,2)</f>
        <v>1.9093913133943378E-2</v>
      </c>
      <c r="AA135">
        <f>TTEST(V132:V134,V135:V137,2,2)</f>
        <v>3.8187826267886756E-2</v>
      </c>
    </row>
    <row r="136" spans="1:27" x14ac:dyDescent="0.25">
      <c r="A136" t="s">
        <v>317</v>
      </c>
      <c r="B136">
        <v>7.1300150176959108E-11</v>
      </c>
      <c r="C136">
        <v>6.6818450938986652E-12</v>
      </c>
      <c r="D136">
        <v>9.3714320058443956</v>
      </c>
      <c r="E136">
        <v>3911042000</v>
      </c>
      <c r="I136">
        <v>4.3531707815528659E-6</v>
      </c>
      <c r="M136">
        <v>1.8230474174646834E-20</v>
      </c>
      <c r="Q136" t="s">
        <v>509</v>
      </c>
      <c r="S136">
        <v>4</v>
      </c>
      <c r="T136" s="12" t="s">
        <v>461</v>
      </c>
      <c r="U136">
        <v>14</v>
      </c>
      <c r="V136">
        <f t="shared" si="38"/>
        <v>8.3842953089719955E-22</v>
      </c>
    </row>
    <row r="137" spans="1:27" x14ac:dyDescent="0.25">
      <c r="A137" t="s">
        <v>319</v>
      </c>
      <c r="B137">
        <v>3.9693498825452339E-11</v>
      </c>
      <c r="C137">
        <v>8.7661173925607596E-12</v>
      </c>
      <c r="D137">
        <v>22.084516739400492</v>
      </c>
      <c r="E137">
        <v>2707470000</v>
      </c>
      <c r="F137">
        <v>2.3762986317203394E-10</v>
      </c>
      <c r="G137">
        <v>2.9480481301065048E-10</v>
      </c>
      <c r="H137">
        <v>124.06050698990821</v>
      </c>
      <c r="I137">
        <v>3.5980012460919422E-6</v>
      </c>
      <c r="J137">
        <v>5.275694223671892E-5</v>
      </c>
      <c r="K137">
        <v>8.1249356642771435E-5</v>
      </c>
      <c r="L137">
        <v>154.00694808696048</v>
      </c>
      <c r="M137">
        <v>1.4660734495840152E-20</v>
      </c>
      <c r="N137">
        <v>2.9839908915336558E-20</v>
      </c>
      <c r="O137">
        <v>2.7753973813591629E-20</v>
      </c>
      <c r="P137">
        <v>93.009579527661231</v>
      </c>
      <c r="Q137" t="s">
        <v>510</v>
      </c>
      <c r="S137">
        <v>4</v>
      </c>
      <c r="T137" s="12" t="s">
        <v>462</v>
      </c>
      <c r="U137">
        <v>15</v>
      </c>
      <c r="V137">
        <f t="shared" si="38"/>
        <v>2.6460127073688217E-21</v>
      </c>
    </row>
    <row r="138" spans="1:27" x14ac:dyDescent="0.25">
      <c r="A138" t="s">
        <v>321</v>
      </c>
      <c r="B138">
        <v>5.7644335909188845E-10</v>
      </c>
      <c r="C138">
        <v>2.1939219214068267E-11</v>
      </c>
      <c r="D138">
        <v>3.8059626966005218</v>
      </c>
      <c r="E138">
        <v>9316580000</v>
      </c>
      <c r="I138">
        <v>1.4653906329813651E-4</v>
      </c>
      <c r="M138">
        <v>6.1872850240312269E-20</v>
      </c>
      <c r="Q138" t="s">
        <v>511</v>
      </c>
      <c r="S138">
        <v>4</v>
      </c>
      <c r="T138" s="12" t="s">
        <v>463</v>
      </c>
      <c r="U138">
        <v>16</v>
      </c>
      <c r="V138">
        <f t="shared" si="38"/>
        <v>1.1244785857009186E-21</v>
      </c>
      <c r="W138">
        <f>AVERAGE(V138:V140)</f>
        <v>8.0617302599121981E-22</v>
      </c>
      <c r="X138">
        <f t="shared" ref="X138" si="42">_xlfn.STDEV.S(V138:V140)</f>
        <v>7.0329511651720422E-22</v>
      </c>
      <c r="Y138">
        <f>X138/SQRT(2)</f>
        <v>4.9730474606469815E-22</v>
      </c>
      <c r="Z138">
        <f>TTEST(V132:V134,V138:V140,1,2)</f>
        <v>1.3435644184546916E-2</v>
      </c>
      <c r="AA138">
        <f>TTEST(V132:V134,V138:V140,2,2)</f>
        <v>2.6871288369093832E-2</v>
      </c>
    </row>
    <row r="139" spans="1:27" x14ac:dyDescent="0.25">
      <c r="A139" t="s">
        <v>323</v>
      </c>
      <c r="B139">
        <v>9.6752731598761105E-11</v>
      </c>
      <c r="C139">
        <v>2.9831906823322743E-11</v>
      </c>
      <c r="D139">
        <v>30.833141690549159</v>
      </c>
      <c r="E139">
        <v>7450460000</v>
      </c>
      <c r="I139">
        <v>8.1337621659283208E-6</v>
      </c>
      <c r="M139">
        <v>1.2986142009857258E-20</v>
      </c>
      <c r="Q139" t="s">
        <v>512</v>
      </c>
      <c r="S139">
        <v>4</v>
      </c>
      <c r="T139" s="12" t="s">
        <v>464</v>
      </c>
      <c r="U139">
        <v>17</v>
      </c>
      <c r="V139">
        <f t="shared" si="38"/>
        <v>0</v>
      </c>
    </row>
    <row r="140" spans="1:27" x14ac:dyDescent="0.25">
      <c r="A140" t="s">
        <v>325</v>
      </c>
      <c r="B140">
        <v>3.2008596979488673E-11</v>
      </c>
      <c r="C140">
        <v>1.409422211065363E-12</v>
      </c>
      <c r="D140">
        <v>4.4032614486930823</v>
      </c>
      <c r="E140">
        <v>8460266000</v>
      </c>
      <c r="F140">
        <v>7.6462781238711359E-9</v>
      </c>
      <c r="G140">
        <v>1.3178052274153191E-8</v>
      </c>
      <c r="H140">
        <v>172.34597095039283</v>
      </c>
      <c r="I140">
        <v>3.5233485795805847E-6</v>
      </c>
      <c r="J140">
        <v>8.552043952267485E-4</v>
      </c>
      <c r="K140">
        <v>1.4742409115849646E-3</v>
      </c>
      <c r="L140">
        <v>172.38462755960055</v>
      </c>
      <c r="M140">
        <v>3.7834031435286637E-21</v>
      </c>
      <c r="N140">
        <v>1.0649096135932222E-18</v>
      </c>
      <c r="O140">
        <v>1.8351001919796292E-18</v>
      </c>
      <c r="P140">
        <v>172.32450233852495</v>
      </c>
      <c r="Q140" t="s">
        <v>513</v>
      </c>
      <c r="S140">
        <v>4</v>
      </c>
      <c r="T140" s="12" t="s">
        <v>465</v>
      </c>
      <c r="U140">
        <v>18</v>
      </c>
      <c r="V140">
        <f t="shared" si="38"/>
        <v>1.2940404922727409E-21</v>
      </c>
    </row>
    <row r="141" spans="1:27" x14ac:dyDescent="0.25">
      <c r="A141" t="s">
        <v>327</v>
      </c>
      <c r="B141">
        <v>4.3845129544496286E-11</v>
      </c>
      <c r="C141">
        <v>3.1240765968486699E-12</v>
      </c>
      <c r="D141">
        <v>7.1252534302086996</v>
      </c>
      <c r="E141">
        <v>6223156000</v>
      </c>
      <c r="I141">
        <v>4.5787766267184286E-6</v>
      </c>
      <c r="M141">
        <v>7.0454813513426761E-21</v>
      </c>
      <c r="Q141" t="s">
        <v>514</v>
      </c>
      <c r="S141">
        <v>8</v>
      </c>
      <c r="T141" s="12" t="s">
        <v>466</v>
      </c>
      <c r="U141">
        <v>19</v>
      </c>
      <c r="V141">
        <f t="shared" si="38"/>
        <v>2.8464101750576882E-20</v>
      </c>
      <c r="W141">
        <f t="shared" ref="W141" si="43">AVERAGE(V141:V143)</f>
        <v>1.0155779509161686E-20</v>
      </c>
      <c r="X141">
        <f t="shared" ref="X141" si="44">_xlfn.STDEV.S(V141:V143)</f>
        <v>1.5858763525084081E-20</v>
      </c>
      <c r="Y141">
        <f t="shared" ref="Y141" si="45">X141/SQRT(3)</f>
        <v>9.156061390221913E-21</v>
      </c>
      <c r="Z141">
        <f>TTEST(V141:V143,V141:V143,1,2)</f>
        <v>0.5</v>
      </c>
      <c r="AA141">
        <f>TTEST(V141:V143,V141:V143,2,2)</f>
        <v>1</v>
      </c>
    </row>
    <row r="142" spans="1:27" x14ac:dyDescent="0.25">
      <c r="A142" t="s">
        <v>329</v>
      </c>
      <c r="B142">
        <v>2.2862980645089425E-8</v>
      </c>
      <c r="C142">
        <v>5.5229210432354786E-10</v>
      </c>
      <c r="D142">
        <v>2.4156609888141189</v>
      </c>
      <c r="E142">
        <v>7180810000</v>
      </c>
      <c r="I142">
        <v>2.5575110604739463E-3</v>
      </c>
      <c r="M142">
        <v>3.1838999562847958E-18</v>
      </c>
      <c r="Q142" t="s">
        <v>515</v>
      </c>
      <c r="S142">
        <v>8</v>
      </c>
      <c r="T142" s="12" t="s">
        <v>467</v>
      </c>
      <c r="U142">
        <v>20</v>
      </c>
      <c r="V142">
        <f t="shared" si="38"/>
        <v>6.7853469509659146E-22</v>
      </c>
    </row>
    <row r="143" spans="1:27" x14ac:dyDescent="0.25">
      <c r="A143" t="s">
        <v>331</v>
      </c>
      <c r="B143">
        <v>4.0117627850170863E-11</v>
      </c>
      <c r="C143">
        <v>5.3811238637053086E-12</v>
      </c>
      <c r="D143">
        <v>13.413365026971281</v>
      </c>
      <c r="E143">
        <v>6699770000</v>
      </c>
      <c r="F143">
        <v>5.6328225275572621E-11</v>
      </c>
      <c r="G143">
        <v>4.9579150259719266E-11</v>
      </c>
      <c r="H143">
        <v>88.018307016002922</v>
      </c>
      <c r="I143">
        <v>5.787982115898867E-6</v>
      </c>
      <c r="J143">
        <v>6.347822684029094E-6</v>
      </c>
      <c r="K143">
        <v>4.9684564777975573E-6</v>
      </c>
      <c r="L143">
        <v>78.270246746148487</v>
      </c>
      <c r="M143">
        <v>5.9879112044399828E-21</v>
      </c>
      <c r="N143">
        <v>1.4558609419684153E-20</v>
      </c>
      <c r="O143">
        <v>1.028810033766972E-20</v>
      </c>
      <c r="P143">
        <v>70.666778955959643</v>
      </c>
      <c r="Q143" t="s">
        <v>516</v>
      </c>
      <c r="S143">
        <v>8</v>
      </c>
      <c r="T143" s="12" t="s">
        <v>468</v>
      </c>
      <c r="U143">
        <v>21</v>
      </c>
      <c r="V143">
        <f t="shared" si="38"/>
        <v>1.3247020818115831E-21</v>
      </c>
    </row>
    <row r="144" spans="1:27" x14ac:dyDescent="0.25">
      <c r="A144" t="s">
        <v>333</v>
      </c>
      <c r="B144">
        <v>1.6883502549692746E-11</v>
      </c>
      <c r="C144">
        <v>1.1115285264985808E-11</v>
      </c>
      <c r="D144">
        <v>65.835185751715301</v>
      </c>
      <c r="E144">
        <v>650165000</v>
      </c>
      <c r="I144">
        <v>1.682998922597491E-6</v>
      </c>
      <c r="M144">
        <v>2.5968027423335223E-20</v>
      </c>
      <c r="Q144" t="s">
        <v>517</v>
      </c>
      <c r="S144">
        <v>8</v>
      </c>
      <c r="T144" s="12" t="s">
        <v>469</v>
      </c>
      <c r="U144">
        <v>22</v>
      </c>
      <c r="V144">
        <f t="shared" si="38"/>
        <v>0</v>
      </c>
      <c r="W144">
        <f t="shared" ref="W144" si="46">AVERAGE(V144:V146)</f>
        <v>3.6552032728941914E-21</v>
      </c>
      <c r="X144">
        <f t="shared" ref="X144" si="47">_xlfn.STDEV.S(V144:V146)</f>
        <v>6.3309977806447872E-21</v>
      </c>
      <c r="Y144">
        <f t="shared" ref="Y144" si="48">X144/SQRT(3)</f>
        <v>3.6552032728941914E-21</v>
      </c>
      <c r="Z144">
        <f>TTEST(V141:V143,V144:V146,1,2)</f>
        <v>0.27284191913091138</v>
      </c>
      <c r="AA144">
        <f>TTEST(V141:V143,V144:V146,2,2)</f>
        <v>0.54568383826182276</v>
      </c>
    </row>
    <row r="145" spans="1:27" x14ac:dyDescent="0.25">
      <c r="A145" t="s">
        <v>335</v>
      </c>
      <c r="B145">
        <v>1.1198354542685425E-10</v>
      </c>
      <c r="C145">
        <v>7.8892094231528066E-11</v>
      </c>
      <c r="D145">
        <v>70.449720028786771</v>
      </c>
      <c r="E145">
        <v>9555000000</v>
      </c>
      <c r="I145">
        <v>1.1572487013590922E-5</v>
      </c>
      <c r="M145">
        <v>1.1719889631277262E-20</v>
      </c>
      <c r="Q145" t="s">
        <v>518</v>
      </c>
      <c r="S145">
        <v>8</v>
      </c>
      <c r="T145" s="12" t="s">
        <v>470</v>
      </c>
      <c r="U145">
        <v>23</v>
      </c>
      <c r="V145">
        <f t="shared" si="38"/>
        <v>0</v>
      </c>
    </row>
    <row r="146" spans="1:27" x14ac:dyDescent="0.25">
      <c r="A146" t="s">
        <v>337</v>
      </c>
      <c r="B146">
        <v>7.4681814524661167E-11</v>
      </c>
      <c r="C146">
        <v>1.8037137311925143E-12</v>
      </c>
      <c r="D146">
        <v>2.415198054135252</v>
      </c>
      <c r="E146">
        <v>2869280000</v>
      </c>
      <c r="F146">
        <v>9.7388856892099231E-11</v>
      </c>
      <c r="G146">
        <v>5.8069351087914713E-11</v>
      </c>
      <c r="H146">
        <v>59.626278550791426</v>
      </c>
      <c r="I146">
        <v>8.1936899379478132E-6</v>
      </c>
      <c r="J146">
        <v>1.0699420268062981E-5</v>
      </c>
      <c r="K146">
        <v>6.0362038169351483E-6</v>
      </c>
      <c r="L146">
        <v>56.416176444183549</v>
      </c>
      <c r="M146">
        <v>2.6028067851398667E-20</v>
      </c>
      <c r="N146">
        <v>1.5128297891100106E-20</v>
      </c>
      <c r="O146">
        <v>9.500035568987392E-21</v>
      </c>
      <c r="P146">
        <v>62.796460232160086</v>
      </c>
      <c r="Q146" t="s">
        <v>519</v>
      </c>
      <c r="S146">
        <v>8</v>
      </c>
      <c r="T146" s="12" t="s">
        <v>471</v>
      </c>
      <c r="U146">
        <v>24</v>
      </c>
      <c r="V146">
        <f t="shared" si="38"/>
        <v>1.0965609818682574E-20</v>
      </c>
    </row>
    <row r="147" spans="1:27" x14ac:dyDescent="0.25">
      <c r="A147" t="s">
        <v>339</v>
      </c>
      <c r="B147">
        <v>5.4104092909059676E-11</v>
      </c>
      <c r="C147">
        <v>1.2315938442480435E-12</v>
      </c>
      <c r="D147">
        <v>2.2763413598267985</v>
      </c>
      <c r="E147">
        <v>6285720000</v>
      </c>
      <c r="I147">
        <v>6.319635687739785E-6</v>
      </c>
      <c r="M147">
        <v>8.6074615014763113E-21</v>
      </c>
      <c r="Q147" t="s">
        <v>520</v>
      </c>
      <c r="S147">
        <v>8</v>
      </c>
      <c r="T147" s="12" t="s">
        <v>472</v>
      </c>
      <c r="U147">
        <v>25</v>
      </c>
      <c r="V147">
        <f t="shared" si="38"/>
        <v>0</v>
      </c>
      <c r="W147">
        <f>AVERAGE(V147:V149)</f>
        <v>2.3355191824227644E-21</v>
      </c>
      <c r="X147">
        <f t="shared" ref="X147" si="49">_xlfn.STDEV.S(V147:V149)</f>
        <v>2.1494122653858063E-21</v>
      </c>
      <c r="Y147">
        <f t="shared" ref="Y147" si="50">X147/SQRT(3)</f>
        <v>1.2409637500199786E-21</v>
      </c>
      <c r="Z147">
        <f>TTEST(V141:V143,V147:V149,1,2)</f>
        <v>0.22250525430952761</v>
      </c>
      <c r="AA147">
        <f>TTEST(V141:V143,V147:V149,2,2)</f>
        <v>0.44501050861905522</v>
      </c>
    </row>
    <row r="148" spans="1:27" x14ac:dyDescent="0.25">
      <c r="A148" t="s">
        <v>341</v>
      </c>
      <c r="B148">
        <v>1.6338066324257685E-10</v>
      </c>
      <c r="C148">
        <v>5.7825493587129178E-11</v>
      </c>
      <c r="D148">
        <v>35.393107384607497</v>
      </c>
      <c r="E148">
        <v>15199100000</v>
      </c>
      <c r="I148">
        <v>1.7584935178501342E-5</v>
      </c>
      <c r="M148">
        <v>1.0749364320425344E-20</v>
      </c>
      <c r="Q148" t="s">
        <v>521</v>
      </c>
      <c r="S148">
        <v>8</v>
      </c>
      <c r="T148" s="12" t="s">
        <v>473</v>
      </c>
      <c r="U148">
        <v>26</v>
      </c>
      <c r="V148">
        <f t="shared" si="38"/>
        <v>2.7759647438008027E-21</v>
      </c>
    </row>
    <row r="149" spans="1:27" x14ac:dyDescent="0.25">
      <c r="A149" t="s">
        <v>343</v>
      </c>
      <c r="B149">
        <v>3.7865108437510735E-11</v>
      </c>
      <c r="C149">
        <v>2.5271052587929293E-11</v>
      </c>
      <c r="D149">
        <v>66.739681016982772</v>
      </c>
      <c r="E149">
        <v>4272230000</v>
      </c>
      <c r="F149">
        <v>6.3987945074450081E-11</v>
      </c>
      <c r="G149">
        <v>2.5251172797785778E-11</v>
      </c>
      <c r="H149">
        <v>39.462390561856608</v>
      </c>
      <c r="I149">
        <v>3.2975053327628032E-6</v>
      </c>
      <c r="J149">
        <v>6.4609484048209749E-6</v>
      </c>
      <c r="K149">
        <v>3.063857383655197E-6</v>
      </c>
      <c r="L149">
        <v>47.421170882111277</v>
      </c>
      <c r="M149">
        <v>8.8630781670253561E-21</v>
      </c>
      <c r="N149">
        <v>1.5980858414409753E-20</v>
      </c>
      <c r="O149">
        <v>1.0717346858793774E-20</v>
      </c>
      <c r="P149">
        <v>67.06364940402743</v>
      </c>
      <c r="Q149" t="s">
        <v>522</v>
      </c>
      <c r="S149">
        <v>8</v>
      </c>
      <c r="T149" s="12" t="s">
        <v>474</v>
      </c>
      <c r="U149">
        <v>27</v>
      </c>
      <c r="V149">
        <f t="shared" si="38"/>
        <v>4.2305928034674913E-21</v>
      </c>
    </row>
    <row r="150" spans="1:27" x14ac:dyDescent="0.25">
      <c r="A150" t="s">
        <v>345</v>
      </c>
      <c r="B150">
        <v>8.8266305141608257E-11</v>
      </c>
      <c r="C150">
        <v>3.3163592207730721E-12</v>
      </c>
      <c r="D150">
        <v>3.7572199441820278</v>
      </c>
      <c r="E150">
        <v>8193660000</v>
      </c>
      <c r="I150">
        <v>9.4144181009595749E-6</v>
      </c>
      <c r="M150">
        <v>1.0772512545261611E-20</v>
      </c>
      <c r="Q150" t="s">
        <v>523</v>
      </c>
      <c r="S150">
        <v>12</v>
      </c>
      <c r="T150" s="10" t="s">
        <v>449</v>
      </c>
      <c r="U150">
        <v>28</v>
      </c>
      <c r="V150">
        <f>V91</f>
        <v>1.4338103514234319E-19</v>
      </c>
      <c r="W150">
        <f>AVERAGE(V150:V152)</f>
        <v>1.8896634674418763E-19</v>
      </c>
      <c r="X150">
        <f>_xlfn.STDEV.S(V150:V152)</f>
        <v>1.1764007066396392E-19</v>
      </c>
      <c r="Y150">
        <f>X150/SQRT(3)</f>
        <v>6.7919526465326176E-20</v>
      </c>
      <c r="Z150">
        <f>TTEST(V150:V152,V150:V152,1,2)</f>
        <v>0.5</v>
      </c>
      <c r="AA150">
        <f>TTEST(V150:V152,V150:V152,2,2)</f>
        <v>1</v>
      </c>
    </row>
    <row r="151" spans="1:27" x14ac:dyDescent="0.25">
      <c r="A151" t="s">
        <v>347</v>
      </c>
      <c r="B151">
        <v>6.5832421644231256E-11</v>
      </c>
      <c r="C151">
        <v>2.1217566878221898E-11</v>
      </c>
      <c r="D151">
        <v>32.229661841827664</v>
      </c>
      <c r="E151">
        <v>2325660000</v>
      </c>
      <c r="I151">
        <v>6.6709217807405471E-6</v>
      </c>
      <c r="M151">
        <v>2.8306984530942292E-20</v>
      </c>
      <c r="Q151" t="s">
        <v>524</v>
      </c>
      <c r="S151">
        <v>12</v>
      </c>
      <c r="T151" s="10" t="s">
        <v>450</v>
      </c>
      <c r="U151">
        <v>29</v>
      </c>
      <c r="V151">
        <f t="shared" ref="V151:V157" si="51">V92</f>
        <v>1.0094081473081428E-19</v>
      </c>
    </row>
    <row r="152" spans="1:27" x14ac:dyDescent="0.25">
      <c r="A152" t="s">
        <v>349</v>
      </c>
      <c r="B152">
        <v>1.750475769602514E-11</v>
      </c>
      <c r="C152">
        <v>2.4755465739773565E-11</v>
      </c>
      <c r="D152">
        <v>141.42135623730951</v>
      </c>
      <c r="E152">
        <v>3137556000</v>
      </c>
      <c r="F152">
        <v>5.2615680280937531E-11</v>
      </c>
      <c r="G152">
        <v>5.6152224542228516E-11</v>
      </c>
      <c r="H152">
        <v>106.72146448056523</v>
      </c>
      <c r="I152">
        <v>1.9021412974289362E-6</v>
      </c>
      <c r="J152">
        <v>6.2885354469747978E-6</v>
      </c>
      <c r="K152">
        <v>6.6929682042434868E-6</v>
      </c>
      <c r="L152">
        <v>106.43127101181005</v>
      </c>
      <c r="M152">
        <v>5.5791060609038182E-21</v>
      </c>
      <c r="N152">
        <v>1.1926345263055794E-20</v>
      </c>
      <c r="O152">
        <v>8.6841224159920725E-21</v>
      </c>
      <c r="P152">
        <v>72.814615244226189</v>
      </c>
      <c r="Q152" t="s">
        <v>525</v>
      </c>
      <c r="S152">
        <v>12</v>
      </c>
      <c r="T152" s="10" t="s">
        <v>533</v>
      </c>
      <c r="U152">
        <v>30</v>
      </c>
      <c r="V152">
        <f t="shared" si="51"/>
        <v>3.225771903594054E-19</v>
      </c>
    </row>
    <row r="153" spans="1:27" x14ac:dyDescent="0.25">
      <c r="A153" t="s">
        <v>351</v>
      </c>
      <c r="B153">
        <v>2.2964260110326634E-11</v>
      </c>
      <c r="C153">
        <v>1.5857127870829715E-11</v>
      </c>
      <c r="D153">
        <v>69.051333657813061</v>
      </c>
      <c r="E153">
        <v>2741350000</v>
      </c>
      <c r="I153">
        <v>2.9712440536864203E-6</v>
      </c>
      <c r="M153">
        <v>8.3769894797550965E-21</v>
      </c>
      <c r="Q153" t="s">
        <v>526</v>
      </c>
      <c r="S153">
        <v>12</v>
      </c>
      <c r="T153" s="10" t="s">
        <v>451</v>
      </c>
      <c r="U153">
        <v>31</v>
      </c>
      <c r="V153">
        <f t="shared" si="51"/>
        <v>8.8949934654106186E-21</v>
      </c>
      <c r="W153">
        <f>AVERAGE(V153:V155)</f>
        <v>1.3369358851374538E-20</v>
      </c>
      <c r="X153">
        <f t="shared" ref="X153" si="52">_xlfn.STDEV.S(V153:V155)</f>
        <v>7.0640438989935612E-21</v>
      </c>
      <c r="Y153">
        <f t="shared" ref="Y153" si="53">X153/SQRT(3)</f>
        <v>4.0784276466512665E-21</v>
      </c>
      <c r="Z153">
        <f>TTEST(V150:V152,V153:V155,1,2)</f>
        <v>3.0640426832354153E-2</v>
      </c>
      <c r="AA153">
        <f>TTEST(V150:V152,V153:V155,2,2)</f>
        <v>6.1280853664708305E-2</v>
      </c>
    </row>
    <row r="154" spans="1:27" x14ac:dyDescent="0.25">
      <c r="A154" t="s">
        <v>353</v>
      </c>
      <c r="B154">
        <v>1.1737802303646082E-10</v>
      </c>
      <c r="C154">
        <v>9.5880751785652378E-12</v>
      </c>
      <c r="D154">
        <v>8.1685437618820007</v>
      </c>
      <c r="E154">
        <v>5378653000</v>
      </c>
      <c r="I154">
        <v>1.3992220989809035E-5</v>
      </c>
      <c r="M154">
        <v>2.1822940248508467E-20</v>
      </c>
      <c r="Q154" t="s">
        <v>527</v>
      </c>
      <c r="S154">
        <v>12</v>
      </c>
      <c r="T154" s="10" t="s">
        <v>452</v>
      </c>
      <c r="U154">
        <v>32</v>
      </c>
      <c r="V154">
        <f t="shared" si="51"/>
        <v>2.1512958140023801E-20</v>
      </c>
    </row>
    <row r="155" spans="1:27" ht="60" x14ac:dyDescent="0.25">
      <c r="A155" s="16" t="s">
        <v>13</v>
      </c>
      <c r="B155" s="14" t="s">
        <v>477</v>
      </c>
      <c r="C155" s="14" t="s">
        <v>479</v>
      </c>
      <c r="D155" s="15" t="s">
        <v>480</v>
      </c>
      <c r="E155" s="14" t="s">
        <v>478</v>
      </c>
      <c r="F155" s="14" t="s">
        <v>481</v>
      </c>
      <c r="G155" s="14" t="s">
        <v>482</v>
      </c>
      <c r="H155" s="15" t="s">
        <v>483</v>
      </c>
      <c r="I155" s="14" t="s">
        <v>487</v>
      </c>
      <c r="J155" s="14" t="s">
        <v>484</v>
      </c>
      <c r="K155" s="14" t="s">
        <v>485</v>
      </c>
      <c r="L155" s="15" t="s">
        <v>486</v>
      </c>
      <c r="M155" s="14" t="s">
        <v>488</v>
      </c>
      <c r="N155" s="14" t="s">
        <v>489</v>
      </c>
      <c r="O155" s="14" t="s">
        <v>490</v>
      </c>
      <c r="P155" s="15" t="s">
        <v>491</v>
      </c>
      <c r="S155">
        <v>12</v>
      </c>
      <c r="T155" s="10" t="s">
        <v>453</v>
      </c>
      <c r="U155">
        <v>33</v>
      </c>
      <c r="V155">
        <f>V96</f>
        <v>9.7001249486891976E-21</v>
      </c>
    </row>
    <row r="156" spans="1:27" x14ac:dyDescent="0.25">
      <c r="A156" t="s">
        <v>355</v>
      </c>
      <c r="B156">
        <v>1.4347216539756385E-5</v>
      </c>
      <c r="C156">
        <v>1.7956762833251615E-8</v>
      </c>
      <c r="D156">
        <v>0.12515851268776154</v>
      </c>
      <c r="E156">
        <v>2984368000</v>
      </c>
      <c r="F156">
        <v>1.4123673414147775E-5</v>
      </c>
      <c r="G156">
        <v>1.1500971526548755E-6</v>
      </c>
      <c r="H156">
        <v>8.1430455019075687</v>
      </c>
      <c r="I156">
        <v>1</v>
      </c>
      <c r="J156">
        <v>1</v>
      </c>
      <c r="K156">
        <v>0</v>
      </c>
      <c r="L156">
        <v>0</v>
      </c>
      <c r="M156">
        <v>4.8074555616989542E-15</v>
      </c>
      <c r="N156">
        <v>2.1748056137678737E-15</v>
      </c>
      <c r="O156">
        <v>2.2826058747255105E-15</v>
      </c>
      <c r="P156">
        <v>104.95677683905144</v>
      </c>
      <c r="Q156" t="s">
        <v>492</v>
      </c>
      <c r="S156">
        <v>12</v>
      </c>
      <c r="T156" s="10" t="s">
        <v>454</v>
      </c>
      <c r="U156">
        <v>34</v>
      </c>
      <c r="V156">
        <f t="shared" si="51"/>
        <v>5.3137913021512415E-21</v>
      </c>
      <c r="W156">
        <f>AVERAGE(V156:V158)</f>
        <v>8.5358962542145447E-21</v>
      </c>
      <c r="X156">
        <f>_xlfn.STDEV.S(V156:V158)</f>
        <v>3.4081557798405001E-21</v>
      </c>
      <c r="Y156">
        <f>X156/SQRT(3)</f>
        <v>1.9676996569310916E-21</v>
      </c>
      <c r="Z156">
        <f>TTEST(V150:V152,V156:V158,1,2)</f>
        <v>2.8330216040305157E-2</v>
      </c>
      <c r="AA156">
        <f>TTEST(V150:V152,V156:V158,2,2)</f>
        <v>5.6660432080610314E-2</v>
      </c>
    </row>
    <row r="157" spans="1:27" x14ac:dyDescent="0.25">
      <c r="A157" t="s">
        <v>358</v>
      </c>
      <c r="B157">
        <v>1.2878215468877093E-5</v>
      </c>
      <c r="C157">
        <v>3.6907394771530808E-7</v>
      </c>
      <c r="D157">
        <v>2.8658780295084565</v>
      </c>
      <c r="E157">
        <v>17211580000</v>
      </c>
      <c r="I157">
        <v>1</v>
      </c>
      <c r="M157">
        <v>7.4822970749211246E-16</v>
      </c>
      <c r="Q157" t="s">
        <v>493</v>
      </c>
      <c r="S157">
        <v>12</v>
      </c>
      <c r="T157" s="10" t="s">
        <v>455</v>
      </c>
      <c r="U157">
        <v>35</v>
      </c>
      <c r="V157">
        <f t="shared" si="51"/>
        <v>1.2103746005918119E-20</v>
      </c>
    </row>
    <row r="158" spans="1:27" x14ac:dyDescent="0.25">
      <c r="A158" t="s">
        <v>360</v>
      </c>
      <c r="B158">
        <v>1.5145588233809848E-5</v>
      </c>
      <c r="C158">
        <v>6.0500106949727863E-7</v>
      </c>
      <c r="D158">
        <v>3.9945696407269327</v>
      </c>
      <c r="E158">
        <v>15634453000</v>
      </c>
      <c r="I158">
        <v>1</v>
      </c>
      <c r="M158">
        <v>9.6873157211255469E-16</v>
      </c>
      <c r="Q158" t="s">
        <v>494</v>
      </c>
      <c r="S158">
        <v>12</v>
      </c>
      <c r="T158" s="10" t="s">
        <v>456</v>
      </c>
      <c r="U158">
        <v>36</v>
      </c>
      <c r="V158">
        <f>V99</f>
        <v>8.1901514545742742E-21</v>
      </c>
    </row>
    <row r="159" spans="1:27" x14ac:dyDescent="0.25">
      <c r="A159" t="s">
        <v>362</v>
      </c>
      <c r="B159">
        <v>1.2367672335809875E-5</v>
      </c>
      <c r="C159">
        <v>3.1061785908726842E-8</v>
      </c>
      <c r="D159">
        <v>0.25115304695443175</v>
      </c>
      <c r="E159">
        <v>4433922000</v>
      </c>
      <c r="F159">
        <v>1.4299056211601928E-5</v>
      </c>
      <c r="G159">
        <v>3.9282129998722332E-6</v>
      </c>
      <c r="H159">
        <v>27.471834096889353</v>
      </c>
      <c r="I159">
        <v>1</v>
      </c>
      <c r="J159">
        <v>1</v>
      </c>
      <c r="K159">
        <v>0</v>
      </c>
      <c r="L159">
        <v>0</v>
      </c>
      <c r="M159">
        <v>2.7893301541637123E-15</v>
      </c>
      <c r="N159">
        <v>2.2532634956943929E-15</v>
      </c>
      <c r="O159">
        <v>1.8964665455708679E-15</v>
      </c>
      <c r="P159">
        <v>84.165325058285291</v>
      </c>
      <c r="Q159" t="s">
        <v>500</v>
      </c>
    </row>
    <row r="160" spans="1:27" x14ac:dyDescent="0.25">
      <c r="A160" t="s">
        <v>364</v>
      </c>
      <c r="B160">
        <v>1.8819065892133391E-5</v>
      </c>
      <c r="C160">
        <v>1.0103564037022092E-7</v>
      </c>
      <c r="D160">
        <v>0.53687914665549419</v>
      </c>
      <c r="E160">
        <v>4921309000</v>
      </c>
      <c r="I160">
        <v>1</v>
      </c>
      <c r="M160">
        <v>3.8239959921503383E-15</v>
      </c>
      <c r="Q160" t="s">
        <v>498</v>
      </c>
      <c r="S160" s="14" t="s">
        <v>534</v>
      </c>
      <c r="T160" s="14" t="s">
        <v>535</v>
      </c>
      <c r="U160" t="s">
        <v>532</v>
      </c>
      <c r="V160" t="s">
        <v>135</v>
      </c>
      <c r="W160" t="s">
        <v>539</v>
      </c>
      <c r="X160" t="s">
        <v>537</v>
      </c>
      <c r="Y160" t="s">
        <v>540</v>
      </c>
      <c r="Z160" t="s">
        <v>541</v>
      </c>
    </row>
    <row r="161" spans="1:27" x14ac:dyDescent="0.25">
      <c r="A161" t="s">
        <v>366</v>
      </c>
      <c r="B161">
        <v>1.1710430406862521E-5</v>
      </c>
      <c r="C161">
        <v>1.4410906138803915E-7</v>
      </c>
      <c r="D161">
        <v>1.2306043106971429</v>
      </c>
      <c r="E161">
        <v>79954140000</v>
      </c>
      <c r="I161">
        <v>1</v>
      </c>
      <c r="M161">
        <v>1.4646434076912743E-16</v>
      </c>
      <c r="Q161" t="s">
        <v>495</v>
      </c>
      <c r="S161">
        <v>1</v>
      </c>
      <c r="T161" s="10" t="s">
        <v>440</v>
      </c>
      <c r="U161">
        <v>1</v>
      </c>
      <c r="V161">
        <f>W82</f>
        <v>5.4509043254782527E-19</v>
      </c>
      <c r="W161">
        <f>AVERAGE(V161:V163)</f>
        <v>3.298464968970397E-19</v>
      </c>
      <c r="X161">
        <f>_xlfn.STDEV.S(V161:V163)</f>
        <v>1.8719772127134954E-19</v>
      </c>
      <c r="Y161">
        <f>X161/SQRT(3)</f>
        <v>1.0807865476769819E-19</v>
      </c>
      <c r="Z161">
        <f>TTEST(V161:V163,V161:V163,1,2)</f>
        <v>0.5</v>
      </c>
      <c r="AA161">
        <f>TTEST(V161:V163,V161:V163,2,2)</f>
        <v>1</v>
      </c>
    </row>
    <row r="162" spans="1:27" x14ac:dyDescent="0.25">
      <c r="A162" t="s">
        <v>368</v>
      </c>
      <c r="B162">
        <v>1.8768200156009667E-5</v>
      </c>
      <c r="C162">
        <v>3.1485359199151664E-7</v>
      </c>
      <c r="D162">
        <v>1.6775907618967876</v>
      </c>
      <c r="E162">
        <v>8229062000</v>
      </c>
      <c r="F162">
        <v>1.604632469148271E-5</v>
      </c>
      <c r="G162">
        <v>3.1361546579098407E-6</v>
      </c>
      <c r="H162">
        <v>19.544379901364533</v>
      </c>
      <c r="I162">
        <v>1</v>
      </c>
      <c r="J162">
        <v>1</v>
      </c>
      <c r="K162">
        <v>0</v>
      </c>
      <c r="L162">
        <v>0</v>
      </c>
      <c r="M162">
        <v>2.2807216856562347E-15</v>
      </c>
      <c r="N162">
        <v>4.2580868910203698E-15</v>
      </c>
      <c r="O162">
        <v>4.9800481656406565E-15</v>
      </c>
      <c r="P162">
        <v>116.95506205246278</v>
      </c>
      <c r="Q162" t="s">
        <v>497</v>
      </c>
      <c r="S162">
        <v>1</v>
      </c>
      <c r="T162" s="10" t="s">
        <v>441</v>
      </c>
      <c r="U162">
        <v>2</v>
      </c>
      <c r="V162">
        <f t="shared" ref="V162:V169" si="54">W83</f>
        <v>2.3941531071054356E-19</v>
      </c>
    </row>
    <row r="163" spans="1:27" x14ac:dyDescent="0.25">
      <c r="A163" t="s">
        <v>370</v>
      </c>
      <c r="B163">
        <v>1.6753964128443098E-5</v>
      </c>
      <c r="C163">
        <v>2.7016806893544124E-7</v>
      </c>
      <c r="D163">
        <v>1.6125620591295087</v>
      </c>
      <c r="E163">
        <v>1688374000</v>
      </c>
      <c r="I163">
        <v>1</v>
      </c>
      <c r="M163">
        <v>9.92313558988891E-15</v>
      </c>
      <c r="Q163" t="s">
        <v>499</v>
      </c>
      <c r="S163">
        <v>1</v>
      </c>
      <c r="T163" s="10" t="s">
        <v>442</v>
      </c>
      <c r="U163">
        <v>3</v>
      </c>
      <c r="V163">
        <f t="shared" si="54"/>
        <v>2.0503374743275027E-19</v>
      </c>
    </row>
    <row r="164" spans="1:27" x14ac:dyDescent="0.25">
      <c r="A164" t="s">
        <v>372</v>
      </c>
      <c r="B164">
        <v>1.2616809789995369E-5</v>
      </c>
      <c r="C164">
        <v>5.7204316895051366E-8</v>
      </c>
      <c r="D164">
        <v>0.45339763258071886</v>
      </c>
      <c r="E164">
        <v>22119100000</v>
      </c>
      <c r="I164">
        <v>1</v>
      </c>
      <c r="M164">
        <v>5.7040339751596441E-16</v>
      </c>
      <c r="Q164" t="s">
        <v>496</v>
      </c>
      <c r="S164">
        <v>1</v>
      </c>
      <c r="T164" s="10" t="s">
        <v>443</v>
      </c>
      <c r="U164">
        <v>4</v>
      </c>
      <c r="V164">
        <f t="shared" si="54"/>
        <v>1.7943073519185757E-19</v>
      </c>
      <c r="W164">
        <f t="shared" ref="W164" si="55">AVERAGE(V164:V166)</f>
        <v>6.9528663116537818E-19</v>
      </c>
      <c r="X164">
        <f t="shared" ref="X164" si="56">_xlfn.STDEV.S(V164:V166)</f>
        <v>7.9142233273727489E-19</v>
      </c>
      <c r="Y164">
        <f t="shared" ref="Y164" si="57">X164/SQRT(3)</f>
        <v>4.5692789684854722E-19</v>
      </c>
      <c r="Z164">
        <f>TTEST(V161:V163,V164:V166,1,2)</f>
        <v>0.23993088789245146</v>
      </c>
      <c r="AA164">
        <f>TTEST(V161:V163,V164:V166,2,2)</f>
        <v>0.47986177578490291</v>
      </c>
    </row>
    <row r="165" spans="1:27" x14ac:dyDescent="0.25">
      <c r="A165" t="s">
        <v>374</v>
      </c>
      <c r="B165">
        <v>1.6538010894857295E-5</v>
      </c>
      <c r="C165">
        <v>1.6274262965646368E-6</v>
      </c>
      <c r="D165">
        <v>9.8405201623776026</v>
      </c>
      <c r="E165">
        <v>1856610000</v>
      </c>
      <c r="F165">
        <v>1.6492028812990612E-5</v>
      </c>
      <c r="G165">
        <v>2.1031619951337909E-6</v>
      </c>
      <c r="H165">
        <v>12.752597142427682</v>
      </c>
      <c r="I165">
        <v>1</v>
      </c>
      <c r="J165">
        <v>1</v>
      </c>
      <c r="K165">
        <v>0</v>
      </c>
      <c r="L165">
        <v>0</v>
      </c>
      <c r="M165">
        <v>8.9076385966128024E-15</v>
      </c>
      <c r="N165">
        <v>7.7308312286083508E-15</v>
      </c>
      <c r="O165">
        <v>3.3792943437902662E-15</v>
      </c>
      <c r="P165">
        <v>43.711914590568327</v>
      </c>
      <c r="Q165" t="s">
        <v>501</v>
      </c>
      <c r="S165">
        <v>1</v>
      </c>
      <c r="T165" s="10" t="s">
        <v>444</v>
      </c>
      <c r="U165">
        <v>5</v>
      </c>
      <c r="V165">
        <f t="shared" si="54"/>
        <v>2.9993911681077125E-19</v>
      </c>
    </row>
    <row r="166" spans="1:27" x14ac:dyDescent="0.25">
      <c r="A166" t="s">
        <v>376</v>
      </c>
      <c r="B166">
        <v>1.4366252805902729E-5</v>
      </c>
      <c r="C166">
        <v>2.3067697787830795E-8</v>
      </c>
      <c r="D166">
        <v>0.16056864722826583</v>
      </c>
      <c r="E166">
        <v>1386118000</v>
      </c>
      <c r="I166">
        <v>1</v>
      </c>
      <c r="M166">
        <v>1.0364379371671625E-14</v>
      </c>
      <c r="Q166" t="s">
        <v>502</v>
      </c>
      <c r="S166">
        <v>1</v>
      </c>
      <c r="T166" s="10" t="s">
        <v>445</v>
      </c>
      <c r="U166">
        <v>6</v>
      </c>
      <c r="V166">
        <f t="shared" si="54"/>
        <v>1.6064900414935058E-18</v>
      </c>
    </row>
    <row r="167" spans="1:27" x14ac:dyDescent="0.25">
      <c r="A167" t="s">
        <v>378</v>
      </c>
      <c r="B167">
        <v>1.857182273821181E-5</v>
      </c>
      <c r="C167">
        <v>1.5277428374399775E-7</v>
      </c>
      <c r="D167">
        <v>0.82261329917640413</v>
      </c>
      <c r="E167">
        <v>4737135000</v>
      </c>
      <c r="I167">
        <v>1</v>
      </c>
      <c r="M167">
        <v>3.9204757175406253E-15</v>
      </c>
      <c r="Q167" t="s">
        <v>503</v>
      </c>
      <c r="S167">
        <v>1</v>
      </c>
      <c r="T167" s="10" t="s">
        <v>446</v>
      </c>
      <c r="U167">
        <v>7</v>
      </c>
      <c r="V167">
        <f t="shared" si="54"/>
        <v>2.0245725775428519E-19</v>
      </c>
      <c r="W167">
        <f t="shared" ref="W167" si="58">AVERAGE(V167:V169)</f>
        <v>3.0030718166122103E-19</v>
      </c>
      <c r="X167">
        <f t="shared" ref="X167" si="59">_xlfn.STDEV.S(V167:V169)</f>
        <v>3.237963350209109E-19</v>
      </c>
      <c r="Y167">
        <f t="shared" ref="Y167" si="60">X167/SQRT(3)</f>
        <v>1.8694390118693717E-19</v>
      </c>
      <c r="Z167">
        <f>TTEST(V161:V163,V167:V169,1,2)</f>
        <v>0.44890064285162379</v>
      </c>
      <c r="AA167">
        <f>TTEST(V161:V163,V167:V169,2,2)</f>
        <v>0.89780128570324758</v>
      </c>
    </row>
    <row r="168" spans="1:27" x14ac:dyDescent="0.25">
      <c r="A168" t="s">
        <v>380</v>
      </c>
      <c r="B168">
        <v>1.3749308549186186E-5</v>
      </c>
      <c r="C168">
        <v>2.1644904577030448E-7</v>
      </c>
      <c r="D168">
        <v>1.5742540433650822</v>
      </c>
      <c r="E168">
        <v>2087862000</v>
      </c>
      <c r="F168">
        <v>1.2488454782243561E-5</v>
      </c>
      <c r="G168">
        <v>1.217066475403118E-6</v>
      </c>
      <c r="H168">
        <v>9.7455329472272076</v>
      </c>
      <c r="I168">
        <v>1</v>
      </c>
      <c r="J168">
        <v>1</v>
      </c>
      <c r="K168">
        <v>0</v>
      </c>
      <c r="L168">
        <v>0</v>
      </c>
      <c r="M168">
        <v>6.585353126397332E-15</v>
      </c>
      <c r="N168">
        <v>4.8492194755273169E-15</v>
      </c>
      <c r="O168">
        <v>1.521999779204272E-15</v>
      </c>
      <c r="P168">
        <v>31.386489864717159</v>
      </c>
      <c r="Q168" t="s">
        <v>504</v>
      </c>
      <c r="S168">
        <v>1</v>
      </c>
      <c r="T168" s="10" t="s">
        <v>447</v>
      </c>
      <c r="U168">
        <v>8</v>
      </c>
      <c r="V168">
        <f t="shared" si="54"/>
        <v>6.6174312080833746E-19</v>
      </c>
    </row>
    <row r="169" spans="1:27" x14ac:dyDescent="0.25">
      <c r="A169" t="s">
        <v>382</v>
      </c>
      <c r="B169">
        <v>1.2395556167182494E-5</v>
      </c>
      <c r="C169">
        <v>4.028979144026632E-7</v>
      </c>
      <c r="D169">
        <v>3.2503415657083963</v>
      </c>
      <c r="E169">
        <v>2939072000</v>
      </c>
      <c r="I169">
        <v>1</v>
      </c>
      <c r="M169">
        <v>4.2175068073128163E-15</v>
      </c>
      <c r="Q169" t="s">
        <v>505</v>
      </c>
      <c r="S169">
        <v>1</v>
      </c>
      <c r="T169" s="10" t="s">
        <v>448</v>
      </c>
      <c r="U169">
        <v>9</v>
      </c>
      <c r="V169">
        <f t="shared" si="54"/>
        <v>3.6721166421040331E-20</v>
      </c>
    </row>
    <row r="170" spans="1:27" x14ac:dyDescent="0.25">
      <c r="A170" t="s">
        <v>384</v>
      </c>
      <c r="B170">
        <v>1.1320499630362006E-5</v>
      </c>
      <c r="C170">
        <v>1.1889393519735851E-7</v>
      </c>
      <c r="D170">
        <v>1.0502534259042817</v>
      </c>
      <c r="E170">
        <v>3022993000</v>
      </c>
      <c r="I170">
        <v>1</v>
      </c>
      <c r="M170">
        <v>3.7447984928718015E-15</v>
      </c>
      <c r="Q170" t="s">
        <v>506</v>
      </c>
      <c r="S170">
        <v>4</v>
      </c>
      <c r="T170" s="12" t="s">
        <v>457</v>
      </c>
      <c r="U170">
        <v>10</v>
      </c>
      <c r="V170">
        <f>W100</f>
        <v>8.3434034002189458E-20</v>
      </c>
      <c r="W170">
        <f t="shared" ref="W170" si="61">AVERAGE(V170:V172)</f>
        <v>2.0155922261762661E-19</v>
      </c>
      <c r="X170">
        <f t="shared" ref="X170" si="62">_xlfn.STDEV.S(V170:V172)</f>
        <v>1.0578106433762344E-19</v>
      </c>
      <c r="Y170">
        <f t="shared" ref="Y170" si="63">X170/SQRT(3)</f>
        <v>6.1072725970492025E-20</v>
      </c>
      <c r="Z170">
        <f>TTEST(V170:V172,V170:V172,1,2)</f>
        <v>0.5</v>
      </c>
      <c r="AA170">
        <f>TTEST(V170:V172,V170:V172,2,2)</f>
        <v>1</v>
      </c>
    </row>
    <row r="171" spans="1:27" x14ac:dyDescent="0.25">
      <c r="A171" t="s">
        <v>386</v>
      </c>
      <c r="B171">
        <v>1.4095587106394508E-5</v>
      </c>
      <c r="C171">
        <v>5.786639432566731E-8</v>
      </c>
      <c r="D171">
        <v>0.41052844332689087</v>
      </c>
      <c r="E171">
        <v>1239914000</v>
      </c>
      <c r="F171">
        <v>1.4834381096693044E-5</v>
      </c>
      <c r="G171">
        <v>1.3380114352960628E-6</v>
      </c>
      <c r="H171">
        <v>9.0196647003651478</v>
      </c>
      <c r="I171">
        <v>1</v>
      </c>
      <c r="J171">
        <v>1</v>
      </c>
      <c r="K171">
        <v>0</v>
      </c>
      <c r="L171">
        <v>0</v>
      </c>
      <c r="M171">
        <v>1.1368197396266603E-14</v>
      </c>
      <c r="N171">
        <v>7.5869951638785819E-15</v>
      </c>
      <c r="O171">
        <v>3.6053834297162487E-15</v>
      </c>
      <c r="P171">
        <v>47.520571080384407</v>
      </c>
      <c r="Q171" t="s">
        <v>507</v>
      </c>
      <c r="S171">
        <v>4</v>
      </c>
      <c r="T171" s="12" t="s">
        <v>458</v>
      </c>
      <c r="U171">
        <v>11</v>
      </c>
      <c r="V171">
        <f t="shared" ref="V171:V187" si="64">W101</f>
        <v>2.3370595852688472E-19</v>
      </c>
    </row>
    <row r="172" spans="1:27" x14ac:dyDescent="0.25">
      <c r="A172" t="s">
        <v>388</v>
      </c>
      <c r="B172">
        <v>1.4028655893555212E-5</v>
      </c>
      <c r="C172">
        <v>4.0862358178803699E-8</v>
      </c>
      <c r="D172">
        <v>0.29127778519092434</v>
      </c>
      <c r="E172">
        <v>1947092000</v>
      </c>
      <c r="I172">
        <v>1</v>
      </c>
      <c r="M172">
        <v>7.2049270879625678E-15</v>
      </c>
      <c r="Q172" t="s">
        <v>508</v>
      </c>
      <c r="S172">
        <v>4</v>
      </c>
      <c r="T172" s="12" t="s">
        <v>459</v>
      </c>
      <c r="U172">
        <v>12</v>
      </c>
      <c r="V172">
        <f t="shared" si="64"/>
        <v>2.8753767532380569E-19</v>
      </c>
    </row>
    <row r="173" spans="1:27" x14ac:dyDescent="0.25">
      <c r="A173" t="s">
        <v>390</v>
      </c>
      <c r="B173">
        <v>1.6378900290129411E-5</v>
      </c>
      <c r="C173">
        <v>2.2326153738779285E-7</v>
      </c>
      <c r="D173">
        <v>1.3631045640001809</v>
      </c>
      <c r="E173">
        <v>3911042000</v>
      </c>
      <c r="I173">
        <v>1</v>
      </c>
      <c r="M173">
        <v>4.1878610074065716E-15</v>
      </c>
      <c r="Q173" t="s">
        <v>509</v>
      </c>
      <c r="S173">
        <v>4</v>
      </c>
      <c r="T173" s="12" t="s">
        <v>460</v>
      </c>
      <c r="U173">
        <v>13</v>
      </c>
      <c r="V173">
        <f t="shared" si="64"/>
        <v>1.8470549686550642E-20</v>
      </c>
      <c r="W173">
        <f t="shared" ref="W173" si="65">AVERAGE(V173:V175)</f>
        <v>8.9872146163442179E-20</v>
      </c>
      <c r="X173">
        <f t="shared" ref="X173" si="66">_xlfn.STDEV.S(V173:V175)</f>
        <v>8.970643228239275E-20</v>
      </c>
      <c r="Y173">
        <f t="shared" ref="Y173" si="67">X173/SQRT(3)</f>
        <v>5.1792032826280391E-20</v>
      </c>
      <c r="Z173">
        <f>TTEST(V170:V172,V173:V175,1,2)</f>
        <v>0.11777908846915906</v>
      </c>
      <c r="AA173">
        <f>TTEST(V170:V172,V173:V175,2,2)</f>
        <v>0.23555817693831813</v>
      </c>
    </row>
    <row r="174" spans="1:27" x14ac:dyDescent="0.25">
      <c r="A174" t="s">
        <v>392</v>
      </c>
      <c r="B174">
        <v>1.1032097020134835E-5</v>
      </c>
      <c r="C174">
        <v>1.591336689280686E-7</v>
      </c>
      <c r="D174">
        <v>1.4424607455647962</v>
      </c>
      <c r="E174">
        <v>2707470000</v>
      </c>
      <c r="F174">
        <v>8.9536718509021745E-6</v>
      </c>
      <c r="G174">
        <v>4.3687743106619094E-6</v>
      </c>
      <c r="H174">
        <v>48.793102800854946</v>
      </c>
      <c r="I174">
        <v>1</v>
      </c>
      <c r="J174">
        <v>1</v>
      </c>
      <c r="K174">
        <v>0</v>
      </c>
      <c r="L174">
        <v>0</v>
      </c>
      <c r="M174">
        <v>4.0746885543089431E-15</v>
      </c>
      <c r="N174">
        <v>2.0311629564447139E-15</v>
      </c>
      <c r="O174">
        <v>1.8646096529985863E-15</v>
      </c>
      <c r="P174">
        <v>91.800101369628294</v>
      </c>
      <c r="Q174" t="s">
        <v>510</v>
      </c>
      <c r="S174">
        <v>4</v>
      </c>
      <c r="T174" s="12" t="s">
        <v>461</v>
      </c>
      <c r="U174">
        <v>14</v>
      </c>
      <c r="V174">
        <f t="shared" si="64"/>
        <v>6.0583691380723918E-20</v>
      </c>
    </row>
    <row r="175" spans="1:27" x14ac:dyDescent="0.25">
      <c r="A175" t="s">
        <v>394</v>
      </c>
      <c r="B175">
        <v>3.9337180552267042E-6</v>
      </c>
      <c r="C175">
        <v>2.8449300676874347E-9</v>
      </c>
      <c r="D175">
        <v>7.2321656706112819E-2</v>
      </c>
      <c r="E175">
        <v>9316580000</v>
      </c>
      <c r="I175">
        <v>1</v>
      </c>
      <c r="M175">
        <v>4.2222769033558496E-16</v>
      </c>
      <c r="Q175" t="s">
        <v>511</v>
      </c>
      <c r="S175">
        <v>4</v>
      </c>
      <c r="T175" s="12" t="s">
        <v>462</v>
      </c>
      <c r="U175">
        <v>15</v>
      </c>
      <c r="V175">
        <f t="shared" si="64"/>
        <v>1.9056219742305197E-19</v>
      </c>
    </row>
    <row r="176" spans="1:27" x14ac:dyDescent="0.25">
      <c r="A176" t="s">
        <v>396</v>
      </c>
      <c r="B176">
        <v>1.1895200477344981E-5</v>
      </c>
      <c r="C176">
        <v>5.6230614935613421E-8</v>
      </c>
      <c r="D176">
        <v>0.47271683266463232</v>
      </c>
      <c r="E176">
        <v>7450460000</v>
      </c>
      <c r="I176">
        <v>1</v>
      </c>
      <c r="M176">
        <v>1.5965726246896139E-15</v>
      </c>
      <c r="Q176" t="s">
        <v>512</v>
      </c>
      <c r="S176">
        <v>4</v>
      </c>
      <c r="T176" s="12" t="s">
        <v>463</v>
      </c>
      <c r="U176">
        <v>16</v>
      </c>
      <c r="V176">
        <f t="shared" si="64"/>
        <v>1.0233342950737859E-19</v>
      </c>
      <c r="W176">
        <f t="shared" ref="W176" si="68">AVERAGE(V176:V178)</f>
        <v>4.6905228569742609E-20</v>
      </c>
      <c r="X176">
        <f t="shared" ref="X176" si="69">_xlfn.STDEV.S(V176:V178)</f>
        <v>4.844186069928283E-20</v>
      </c>
      <c r="Y176">
        <f>X176/SQRT(2)</f>
        <v>3.4253568193756995E-20</v>
      </c>
      <c r="Z176">
        <f>TTEST(V170:V172,V176:V178,1,2)</f>
        <v>4.1362161874043651E-2</v>
      </c>
      <c r="AA176">
        <f>TTEST(V170:V172,V176:V178,2,2)</f>
        <v>8.2724323748087303E-2</v>
      </c>
    </row>
    <row r="177" spans="1:27" x14ac:dyDescent="0.25">
      <c r="A177" t="s">
        <v>398</v>
      </c>
      <c r="B177">
        <v>9.0847091215990157E-6</v>
      </c>
      <c r="C177">
        <v>9.1949564478966406E-8</v>
      </c>
      <c r="D177">
        <v>1.0121354822506656</v>
      </c>
      <c r="E177">
        <v>8460266000</v>
      </c>
      <c r="F177">
        <v>9.1999941727408248E-6</v>
      </c>
      <c r="G177">
        <v>3.3339383182488073E-7</v>
      </c>
      <c r="H177">
        <v>3.6238482934338361</v>
      </c>
      <c r="I177">
        <v>1</v>
      </c>
      <c r="J177">
        <v>1</v>
      </c>
      <c r="K177">
        <v>0</v>
      </c>
      <c r="L177">
        <v>0</v>
      </c>
      <c r="M177">
        <v>1.0738089229817378E-15</v>
      </c>
      <c r="N177">
        <v>1.2858186419712911E-15</v>
      </c>
      <c r="O177">
        <v>2.3514113178529557E-16</v>
      </c>
      <c r="P177">
        <v>18.287270390231722</v>
      </c>
      <c r="Q177" t="s">
        <v>513</v>
      </c>
      <c r="S177">
        <v>4</v>
      </c>
      <c r="T177" s="12" t="s">
        <v>464</v>
      </c>
      <c r="U177">
        <v>17</v>
      </c>
      <c r="V177">
        <f t="shared" si="64"/>
        <v>2.5702638956441217E-20</v>
      </c>
    </row>
    <row r="178" spans="1:27" x14ac:dyDescent="0.25">
      <c r="A178" t="s">
        <v>400</v>
      </c>
      <c r="B178">
        <v>9.575730182740915E-6</v>
      </c>
      <c r="C178">
        <v>1.5568857541367271E-7</v>
      </c>
      <c r="D178">
        <v>1.6258663563253104</v>
      </c>
      <c r="E178">
        <v>6223156000</v>
      </c>
      <c r="I178">
        <v>1</v>
      </c>
      <c r="M178">
        <v>1.5387257177452912E-15</v>
      </c>
      <c r="Q178" t="s">
        <v>514</v>
      </c>
      <c r="S178">
        <v>4</v>
      </c>
      <c r="T178" s="12" t="s">
        <v>465</v>
      </c>
      <c r="U178">
        <v>18</v>
      </c>
      <c r="V178">
        <f t="shared" si="64"/>
        <v>1.267961724540803E-20</v>
      </c>
    </row>
    <row r="179" spans="1:27" x14ac:dyDescent="0.25">
      <c r="A179" t="s">
        <v>402</v>
      </c>
      <c r="B179">
        <v>8.939543213882547E-6</v>
      </c>
      <c r="C179">
        <v>4.1044459223920618E-7</v>
      </c>
      <c r="D179">
        <v>4.5913374142183416</v>
      </c>
      <c r="E179">
        <v>7180810000</v>
      </c>
      <c r="I179">
        <v>1</v>
      </c>
      <c r="M179">
        <v>1.2449212851868448E-15</v>
      </c>
      <c r="Q179" t="s">
        <v>515</v>
      </c>
      <c r="S179">
        <v>8</v>
      </c>
      <c r="T179" s="12" t="s">
        <v>466</v>
      </c>
      <c r="U179">
        <v>19</v>
      </c>
      <c r="V179">
        <f t="shared" si="64"/>
        <v>2.3088585276360178E-19</v>
      </c>
      <c r="W179">
        <f t="shared" ref="W179" si="70">AVERAGE(V179:V181)</f>
        <v>1.2519570033371569E-19</v>
      </c>
      <c r="X179">
        <f t="shared" ref="X179" si="71">_xlfn.STDEV.S(V179:V181)</f>
        <v>9.4373349154438677E-20</v>
      </c>
      <c r="Y179">
        <f t="shared" ref="Y179" si="72">X179/SQRT(3)</f>
        <v>5.4486478538641716E-20</v>
      </c>
      <c r="Z179">
        <f>TTEST(V179:V181,V179:V181,1,2)</f>
        <v>0.5</v>
      </c>
      <c r="AA179">
        <f>TTEST(V179:V181,V179:V181,2,2)</f>
        <v>1</v>
      </c>
    </row>
    <row r="180" spans="1:27" x14ac:dyDescent="0.25">
      <c r="A180" t="s">
        <v>404</v>
      </c>
      <c r="B180">
        <v>6.9311941617740544E-6</v>
      </c>
      <c r="C180">
        <v>1.9135396148832894E-7</v>
      </c>
      <c r="D180">
        <v>2.7607646968491713</v>
      </c>
      <c r="E180">
        <v>6699770000</v>
      </c>
      <c r="F180">
        <v>8.8798985953477718E-6</v>
      </c>
      <c r="G180">
        <v>1.6969411204818632E-6</v>
      </c>
      <c r="H180">
        <v>19.109915527311312</v>
      </c>
      <c r="I180">
        <v>1</v>
      </c>
      <c r="J180">
        <v>1</v>
      </c>
      <c r="K180">
        <v>0</v>
      </c>
      <c r="L180">
        <v>0</v>
      </c>
      <c r="M180">
        <v>1.0345421054415381E-15</v>
      </c>
      <c r="N180">
        <v>5.8256318759550104E-15</v>
      </c>
      <c r="O180">
        <v>8.3173015387100698E-15</v>
      </c>
      <c r="P180">
        <v>142.77080522439627</v>
      </c>
      <c r="Q180" t="s">
        <v>516</v>
      </c>
      <c r="S180">
        <v>8</v>
      </c>
      <c r="T180" s="12" t="s">
        <v>467</v>
      </c>
      <c r="U180">
        <v>20</v>
      </c>
      <c r="V180">
        <f t="shared" si="64"/>
        <v>4.9361000586923022E-20</v>
      </c>
    </row>
    <row r="181" spans="1:27" x14ac:dyDescent="0.25">
      <c r="A181" t="s">
        <v>406</v>
      </c>
      <c r="B181">
        <v>1.0031796409967538E-5</v>
      </c>
      <c r="C181">
        <v>4.3140412088479635E-7</v>
      </c>
      <c r="D181">
        <v>4.300367583777474</v>
      </c>
      <c r="E181">
        <v>650165000</v>
      </c>
      <c r="I181">
        <v>1</v>
      </c>
      <c r="M181">
        <v>1.5429616189686524E-14</v>
      </c>
      <c r="Q181" t="s">
        <v>517</v>
      </c>
      <c r="S181">
        <v>8</v>
      </c>
      <c r="T181" s="12" t="s">
        <v>468</v>
      </c>
      <c r="U181">
        <v>21</v>
      </c>
      <c r="V181">
        <f t="shared" si="64"/>
        <v>9.5340247650622247E-20</v>
      </c>
    </row>
    <row r="182" spans="1:27" x14ac:dyDescent="0.25">
      <c r="A182" t="s">
        <v>408</v>
      </c>
      <c r="B182">
        <v>9.676705214301723E-6</v>
      </c>
      <c r="C182">
        <v>2.335973563490817E-7</v>
      </c>
      <c r="D182">
        <v>2.4140174902076752</v>
      </c>
      <c r="E182">
        <v>9555000000</v>
      </c>
      <c r="I182">
        <v>1</v>
      </c>
      <c r="M182">
        <v>1.0127373327369674E-15</v>
      </c>
      <c r="Q182" t="s">
        <v>518</v>
      </c>
      <c r="S182">
        <v>8</v>
      </c>
      <c r="T182" s="12" t="s">
        <v>469</v>
      </c>
      <c r="U182">
        <v>22</v>
      </c>
      <c r="V182">
        <f t="shared" si="64"/>
        <v>4.5051424892866459E-20</v>
      </c>
      <c r="W182">
        <f t="shared" ref="W182" si="73">AVERAGE(V182:V184)</f>
        <v>1.3479098731496414E-19</v>
      </c>
      <c r="X182">
        <f t="shared" ref="X182" si="74">_xlfn.STDEV.S(V182:V184)</f>
        <v>1.3481084014960823E-19</v>
      </c>
      <c r="Y182">
        <f t="shared" ref="Y182" si="75">X182/SQRT(3)</f>
        <v>7.7833074850055929E-20</v>
      </c>
      <c r="Z182">
        <f>TTEST(V179:V181,V182:V184,1,2)</f>
        <v>0.4622078289878378</v>
      </c>
      <c r="AA182">
        <f>TTEST(V179:V181,V182:V184,2,2)</f>
        <v>0.9244156579756756</v>
      </c>
    </row>
    <row r="183" spans="1:27" x14ac:dyDescent="0.25">
      <c r="A183" t="s">
        <v>410</v>
      </c>
      <c r="B183">
        <v>9.1145521846981103E-6</v>
      </c>
      <c r="C183">
        <v>3.6283374116822915E-7</v>
      </c>
      <c r="D183">
        <v>3.9808180787792247</v>
      </c>
      <c r="E183">
        <v>2869280000</v>
      </c>
      <c r="F183">
        <v>8.9889215851234232E-6</v>
      </c>
      <c r="G183">
        <v>3.8071574267519193E-7</v>
      </c>
      <c r="H183">
        <v>4.2353884063831719</v>
      </c>
      <c r="I183">
        <v>1</v>
      </c>
      <c r="J183">
        <v>1</v>
      </c>
      <c r="K183">
        <v>0</v>
      </c>
      <c r="L183">
        <v>0</v>
      </c>
      <c r="M183">
        <v>3.1765990717873858E-15</v>
      </c>
      <c r="N183">
        <v>1.7166334208927803E-15</v>
      </c>
      <c r="O183">
        <v>1.3189108889356809E-15</v>
      </c>
      <c r="P183">
        <v>76.831248470610959</v>
      </c>
      <c r="Q183" t="s">
        <v>519</v>
      </c>
      <c r="S183">
        <v>8</v>
      </c>
      <c r="T183" s="12" t="s">
        <v>470</v>
      </c>
      <c r="U183">
        <v>23</v>
      </c>
      <c r="V183">
        <f t="shared" si="64"/>
        <v>6.9506010008457119E-20</v>
      </c>
    </row>
    <row r="184" spans="1:27" x14ac:dyDescent="0.25">
      <c r="A184" t="s">
        <v>412</v>
      </c>
      <c r="B184">
        <v>8.5612677031403338E-6</v>
      </c>
      <c r="C184">
        <v>2.0845243981573983E-8</v>
      </c>
      <c r="D184">
        <v>0.24348314647289676</v>
      </c>
      <c r="E184">
        <v>6285720000</v>
      </c>
      <c r="I184">
        <v>1</v>
      </c>
      <c r="M184">
        <v>1.3620186236644861E-15</v>
      </c>
      <c r="Q184" t="s">
        <v>520</v>
      </c>
      <c r="S184">
        <v>8</v>
      </c>
      <c r="T184" s="12" t="s">
        <v>471</v>
      </c>
      <c r="U184">
        <v>24</v>
      </c>
      <c r="V184">
        <f t="shared" si="64"/>
        <v>2.8981552704356887E-19</v>
      </c>
    </row>
    <row r="185" spans="1:27" x14ac:dyDescent="0.25">
      <c r="A185" t="s">
        <v>414</v>
      </c>
      <c r="B185">
        <v>9.2909448675318237E-6</v>
      </c>
      <c r="C185">
        <v>6.2610120304511628E-8</v>
      </c>
      <c r="D185">
        <v>0.67388324004923572</v>
      </c>
      <c r="E185">
        <v>15199100000</v>
      </c>
      <c r="I185">
        <v>1</v>
      </c>
      <c r="M185">
        <v>6.1128256722646887E-16</v>
      </c>
      <c r="Q185" t="s">
        <v>521</v>
      </c>
      <c r="S185">
        <v>8</v>
      </c>
      <c r="T185" s="12" t="s">
        <v>472</v>
      </c>
      <c r="U185">
        <v>25</v>
      </c>
      <c r="V185">
        <f t="shared" si="64"/>
        <v>9.6393556448650487E-20</v>
      </c>
      <c r="W185">
        <f t="shared" ref="W185" si="76">AVERAGE(V185:V187)</f>
        <v>9.1381809298076247E-20</v>
      </c>
      <c r="X185">
        <f t="shared" ref="X185" si="77">_xlfn.STDEV.S(V185:V187)</f>
        <v>2.0187490281868545E-20</v>
      </c>
      <c r="Y185">
        <f t="shared" ref="Y185" si="78">X185/SQRT(3)</f>
        <v>1.1655252948499759E-20</v>
      </c>
      <c r="Z185">
        <f>TTEST(V179:V181,V185:V187,1,2)</f>
        <v>0.2883505986102346</v>
      </c>
      <c r="AA185">
        <f>TTEST(V179:V181,V185:V187,2,2)</f>
        <v>0.5767011972204692</v>
      </c>
    </row>
    <row r="186" spans="1:27" x14ac:dyDescent="0.25">
      <c r="A186" t="s">
        <v>416</v>
      </c>
      <c r="B186">
        <v>1.1482955936809839E-5</v>
      </c>
      <c r="C186">
        <v>4.1823466506767881E-8</v>
      </c>
      <c r="D186">
        <v>0.36422212831713741</v>
      </c>
      <c r="E186">
        <v>4272230000</v>
      </c>
      <c r="F186">
        <v>1.0242390703541237E-5</v>
      </c>
      <c r="G186">
        <v>1.1022669007727903E-6</v>
      </c>
      <c r="H186">
        <v>10.761812673204206</v>
      </c>
      <c r="I186">
        <v>1</v>
      </c>
      <c r="J186">
        <v>1</v>
      </c>
      <c r="K186">
        <v>0</v>
      </c>
      <c r="L186">
        <v>0</v>
      </c>
      <c r="M186">
        <v>2.687813141335986E-15</v>
      </c>
      <c r="N186">
        <v>2.6918031008032694E-15</v>
      </c>
      <c r="O186">
        <v>1.5495450678852227E-15</v>
      </c>
      <c r="P186">
        <v>57.565319967973075</v>
      </c>
      <c r="Q186" t="s">
        <v>522</v>
      </c>
      <c r="S186">
        <v>8</v>
      </c>
      <c r="T186" s="12" t="s">
        <v>473</v>
      </c>
      <c r="U186">
        <v>26</v>
      </c>
      <c r="V186">
        <f t="shared" si="64"/>
        <v>6.9160546891863936E-20</v>
      </c>
    </row>
    <row r="187" spans="1:27" x14ac:dyDescent="0.25">
      <c r="A187" t="s">
        <v>418</v>
      </c>
      <c r="B187">
        <v>9.3756517073117472E-6</v>
      </c>
      <c r="C187">
        <v>8.5511126094752782E-8</v>
      </c>
      <c r="D187">
        <v>0.91205527641417838</v>
      </c>
      <c r="E187">
        <v>8193660000</v>
      </c>
      <c r="I187">
        <v>1</v>
      </c>
      <c r="M187">
        <v>1.1442568653461026E-15</v>
      </c>
      <c r="Q187" t="s">
        <v>523</v>
      </c>
      <c r="S187">
        <v>8</v>
      </c>
      <c r="T187" s="12" t="s">
        <v>474</v>
      </c>
      <c r="U187">
        <v>27</v>
      </c>
      <c r="V187">
        <f t="shared" si="64"/>
        <v>1.0859132455371434E-19</v>
      </c>
    </row>
    <row r="188" spans="1:27" x14ac:dyDescent="0.25">
      <c r="A188" t="s">
        <v>420</v>
      </c>
      <c r="B188">
        <v>9.8685644665021274E-6</v>
      </c>
      <c r="C188">
        <v>1.4675355327751601E-7</v>
      </c>
      <c r="D188">
        <v>1.4870810620496682</v>
      </c>
      <c r="E188">
        <v>2325660000</v>
      </c>
      <c r="I188">
        <v>1</v>
      </c>
      <c r="M188">
        <v>4.2433392957277188E-15</v>
      </c>
      <c r="Q188" t="s">
        <v>524</v>
      </c>
      <c r="S188">
        <v>12</v>
      </c>
      <c r="T188" s="10" t="s">
        <v>449</v>
      </c>
      <c r="U188">
        <v>28</v>
      </c>
      <c r="V188">
        <f>W91</f>
        <v>4.6673277853404003E-19</v>
      </c>
      <c r="W188">
        <f t="shared" ref="W188" si="79">AVERAGE(V188:V190)</f>
        <v>1.133996620905559E-18</v>
      </c>
      <c r="X188">
        <f t="shared" ref="X188" si="80">_xlfn.STDEV.S(V188:V190)</f>
        <v>1.1346704860557377E-18</v>
      </c>
      <c r="Y188">
        <f t="shared" ref="Y188" si="81">X188/SQRT(3)</f>
        <v>6.5510231056580369E-19</v>
      </c>
      <c r="Z188">
        <f>TTEST(V188:V190,V188:V190,1,2)</f>
        <v>0.5</v>
      </c>
      <c r="AA188">
        <f>TTEST(V188:V190,V188:V190,2,2)</f>
        <v>1</v>
      </c>
    </row>
    <row r="189" spans="1:27" x14ac:dyDescent="0.25">
      <c r="A189" t="s">
        <v>422</v>
      </c>
      <c r="B189">
        <v>9.2026589821091432E-6</v>
      </c>
      <c r="C189">
        <v>1.4743685360550639E-7</v>
      </c>
      <c r="D189">
        <v>1.6021114537889305</v>
      </c>
      <c r="E189">
        <v>3137556000</v>
      </c>
      <c r="F189">
        <v>8.4401004595676027E-6</v>
      </c>
      <c r="G189">
        <v>7.3824886665234856E-7</v>
      </c>
      <c r="H189">
        <v>8.7469203736251497</v>
      </c>
      <c r="I189">
        <v>1</v>
      </c>
      <c r="J189">
        <v>1</v>
      </c>
      <c r="K189">
        <v>0</v>
      </c>
      <c r="L189">
        <v>0</v>
      </c>
      <c r="M189">
        <v>2.9330660495331853E-15</v>
      </c>
      <c r="N189">
        <v>2.4373561101552614E-15</v>
      </c>
      <c r="O189">
        <v>7.6224088553030738E-16</v>
      </c>
      <c r="P189">
        <v>31.273267059927161</v>
      </c>
      <c r="Q189" t="s">
        <v>525</v>
      </c>
      <c r="S189">
        <v>12</v>
      </c>
      <c r="T189" s="10" t="s">
        <v>450</v>
      </c>
      <c r="U189">
        <v>29</v>
      </c>
      <c r="V189">
        <f t="shared" ref="V189:V196" si="82">W92</f>
        <v>2.4441255136297159E-18</v>
      </c>
    </row>
    <row r="190" spans="1:27" x14ac:dyDescent="0.25">
      <c r="A190" t="s">
        <v>424</v>
      </c>
      <c r="B190">
        <v>7.7288367079220206E-6</v>
      </c>
      <c r="C190">
        <v>2.1623302278684636E-7</v>
      </c>
      <c r="D190">
        <v>2.7977434503850827</v>
      </c>
      <c r="E190">
        <v>2741350000</v>
      </c>
      <c r="I190">
        <v>1</v>
      </c>
      <c r="M190">
        <v>2.8193542261739729E-15</v>
      </c>
      <c r="Q190" t="s">
        <v>526</v>
      </c>
      <c r="S190">
        <v>12</v>
      </c>
      <c r="T190" s="10" t="s">
        <v>533</v>
      </c>
      <c r="U190">
        <v>30</v>
      </c>
      <c r="V190">
        <f t="shared" si="82"/>
        <v>4.9113157055292114E-19</v>
      </c>
    </row>
    <row r="191" spans="1:27" x14ac:dyDescent="0.25">
      <c r="A191" t="s">
        <v>426</v>
      </c>
      <c r="B191">
        <v>8.3888056886716441E-6</v>
      </c>
      <c r="C191">
        <v>1.445052064584369E-7</v>
      </c>
      <c r="D191">
        <v>1.7225957045778122</v>
      </c>
      <c r="E191">
        <v>5378653000</v>
      </c>
      <c r="I191">
        <v>1</v>
      </c>
      <c r="M191">
        <v>1.5596480547586253E-15</v>
      </c>
      <c r="Q191" t="s">
        <v>527</v>
      </c>
      <c r="S191">
        <v>12</v>
      </c>
      <c r="T191" s="10" t="s">
        <v>451</v>
      </c>
      <c r="U191">
        <v>31</v>
      </c>
      <c r="V191">
        <f t="shared" si="82"/>
        <v>5.9944909639752137E-20</v>
      </c>
      <c r="W191">
        <f t="shared" ref="W191" si="83">AVERAGE(V191:V193)</f>
        <v>3.4438595525557124E-19</v>
      </c>
      <c r="X191">
        <f t="shared" ref="X191" si="84">_xlfn.STDEV.S(V191:V193)</f>
        <v>2.8101426637323778E-19</v>
      </c>
      <c r="Y191">
        <f t="shared" ref="Y191" si="85">X191/SQRT(3)</f>
        <v>1.6224366233671404E-19</v>
      </c>
      <c r="Z191">
        <f>TTEST(V188:V190,V191:V193,1,2)</f>
        <v>0.15348231147856853</v>
      </c>
      <c r="AA191">
        <f>TTEST(V188:V190,V191:V193,2,2)</f>
        <v>0.30696462295713706</v>
      </c>
    </row>
    <row r="192" spans="1:27" x14ac:dyDescent="0.25">
      <c r="S192">
        <v>12</v>
      </c>
      <c r="T192" s="10" t="s">
        <v>452</v>
      </c>
      <c r="U192">
        <v>32</v>
      </c>
      <c r="V192">
        <f t="shared" si="82"/>
        <v>6.218432577575554E-19</v>
      </c>
    </row>
    <row r="193" spans="1:27" ht="45" x14ac:dyDescent="0.25">
      <c r="A193" s="16" t="s">
        <v>13</v>
      </c>
      <c r="B193" s="14" t="s">
        <v>477</v>
      </c>
      <c r="C193" s="14" t="s">
        <v>479</v>
      </c>
      <c r="D193" s="15" t="s">
        <v>480</v>
      </c>
      <c r="E193" t="s">
        <v>478</v>
      </c>
      <c r="F193" t="s">
        <v>481</v>
      </c>
      <c r="G193" t="s">
        <v>482</v>
      </c>
      <c r="H193" t="s">
        <v>483</v>
      </c>
      <c r="I193" t="s">
        <v>487</v>
      </c>
      <c r="J193" t="s">
        <v>484</v>
      </c>
      <c r="K193" t="s">
        <v>485</v>
      </c>
      <c r="L193" t="s">
        <v>486</v>
      </c>
      <c r="M193" t="s">
        <v>488</v>
      </c>
      <c r="N193" t="s">
        <v>489</v>
      </c>
      <c r="O193" t="s">
        <v>490</v>
      </c>
      <c r="P193" t="s">
        <v>491</v>
      </c>
      <c r="S193">
        <v>12</v>
      </c>
      <c r="T193" s="10" t="s">
        <v>453</v>
      </c>
      <c r="U193">
        <v>33</v>
      </c>
      <c r="V193">
        <f t="shared" si="82"/>
        <v>3.513696983694062E-19</v>
      </c>
    </row>
    <row r="194" spans="1:27" x14ac:dyDescent="0.25">
      <c r="A194" t="s">
        <v>620</v>
      </c>
      <c r="B194">
        <v>1.1522177955001851E-8</v>
      </c>
      <c r="C194">
        <v>2.8342242994560337E-10</v>
      </c>
      <c r="D194">
        <v>2.4597991026737085</v>
      </c>
      <c r="E194">
        <v>2984368000</v>
      </c>
      <c r="F194">
        <v>2.5704750553252117E-8</v>
      </c>
      <c r="G194">
        <v>3.2432553035355086E-8</v>
      </c>
      <c r="H194">
        <v>126.17338171854688</v>
      </c>
      <c r="I194">
        <v>8.0309500613402578E-4</v>
      </c>
      <c r="J194">
        <v>1.9546819527746884E-3</v>
      </c>
      <c r="K194">
        <v>2.5500819310300613E-3</v>
      </c>
      <c r="L194">
        <v>130.46019724130554</v>
      </c>
      <c r="M194">
        <v>3.8608435538116781E-18</v>
      </c>
      <c r="N194">
        <v>2.5626863199486562E-18</v>
      </c>
      <c r="O194">
        <v>2.0681091985418427E-18</v>
      </c>
      <c r="P194">
        <v>80.700832655292658</v>
      </c>
      <c r="S194">
        <v>12</v>
      </c>
      <c r="T194" s="10" t="s">
        <v>454</v>
      </c>
      <c r="U194">
        <v>34</v>
      </c>
      <c r="V194">
        <f t="shared" si="82"/>
        <v>2.271066365447861E-19</v>
      </c>
      <c r="W194">
        <f t="shared" ref="W194" si="86">AVERAGE(V194:V196)</f>
        <v>2.0937109577527914E-19</v>
      </c>
      <c r="X194">
        <f t="shared" ref="X194" si="87">_xlfn.STDEV.S(V194:V196)</f>
        <v>4.3989589522766319E-20</v>
      </c>
      <c r="Y194">
        <f t="shared" ref="Y194" si="88">X194/SQRT(3)</f>
        <v>2.5397401352510278E-20</v>
      </c>
      <c r="Z194">
        <f>TTEST(V188:V190,V194:V196,1,2)</f>
        <v>0.11562513353175008</v>
      </c>
      <c r="AA194">
        <f>TTEST(V188:V190,V194:V196,1,2)</f>
        <v>0.11562513353175008</v>
      </c>
    </row>
    <row r="195" spans="1:27" x14ac:dyDescent="0.25">
      <c r="A195" t="s">
        <v>621</v>
      </c>
      <c r="B195">
        <v>6.2812889989617354E-8</v>
      </c>
      <c r="C195">
        <v>3.9211386209541405E-9</v>
      </c>
      <c r="D195">
        <v>6.2425699909720507</v>
      </c>
      <c r="E195">
        <v>17211580000</v>
      </c>
      <c r="I195">
        <v>4.8774529469100643E-3</v>
      </c>
      <c r="M195">
        <v>3.6494551917730592E-18</v>
      </c>
      <c r="S195">
        <v>12</v>
      </c>
      <c r="T195" s="10" t="s">
        <v>455</v>
      </c>
      <c r="U195">
        <v>35</v>
      </c>
      <c r="V195">
        <f t="shared" si="82"/>
        <v>1.5928231216193871E-19</v>
      </c>
    </row>
    <row r="196" spans="1:27" x14ac:dyDescent="0.25">
      <c r="A196" t="s">
        <v>622</v>
      </c>
      <c r="B196">
        <v>2.779183715137149E-9</v>
      </c>
      <c r="C196">
        <v>1.8097876328393362E-10</v>
      </c>
      <c r="D196">
        <v>6.5119395417514729</v>
      </c>
      <c r="E196">
        <v>15634453000</v>
      </c>
      <c r="I196">
        <v>1.8349790527997538E-4</v>
      </c>
      <c r="M196">
        <v>1.777602142612312E-19</v>
      </c>
      <c r="S196">
        <v>12</v>
      </c>
      <c r="T196" s="10" t="s">
        <v>456</v>
      </c>
      <c r="U196">
        <v>36</v>
      </c>
      <c r="V196">
        <f t="shared" si="82"/>
        <v>2.417243386191126E-19</v>
      </c>
    </row>
    <row r="197" spans="1:27" x14ac:dyDescent="0.25">
      <c r="A197" t="s">
        <v>623</v>
      </c>
      <c r="B197">
        <v>1.1987154830063225E-9</v>
      </c>
      <c r="C197">
        <v>2.2492485304900181E-10</v>
      </c>
      <c r="D197">
        <v>18.763823128812916</v>
      </c>
      <c r="E197">
        <v>4433922000</v>
      </c>
      <c r="F197">
        <v>1.1949209296153009E-8</v>
      </c>
      <c r="G197">
        <v>1.2804911030675595E-8</v>
      </c>
      <c r="H197">
        <v>107.16115780814113</v>
      </c>
      <c r="I197">
        <v>9.6923289238146421E-5</v>
      </c>
      <c r="J197">
        <v>9.2682686478119409E-4</v>
      </c>
      <c r="K197">
        <v>1.1426767263268654E-3</v>
      </c>
      <c r="L197">
        <v>123.28912440368562</v>
      </c>
      <c r="M197">
        <v>2.7035105331269304E-19</v>
      </c>
      <c r="N197">
        <v>7.7697220862230106E-19</v>
      </c>
      <c r="O197">
        <v>8.2922924071720021E-19</v>
      </c>
      <c r="P197">
        <v>106.72572731881355</v>
      </c>
    </row>
    <row r="198" spans="1:27" x14ac:dyDescent="0.25">
      <c r="A198" t="s">
        <v>624</v>
      </c>
      <c r="B198">
        <v>8.5332157564844999E-9</v>
      </c>
      <c r="C198">
        <v>7.7929112637842096E-10</v>
      </c>
      <c r="D198">
        <v>9.1324437189605536</v>
      </c>
      <c r="E198">
        <v>4921309000</v>
      </c>
      <c r="I198">
        <v>4.5343460750894615E-4</v>
      </c>
      <c r="M198">
        <v>1.7339321218164721E-18</v>
      </c>
      <c r="S198" s="14" t="s">
        <v>534</v>
      </c>
      <c r="T198" s="14" t="s">
        <v>535</v>
      </c>
      <c r="U198" t="s">
        <v>532</v>
      </c>
      <c r="V198" t="s">
        <v>208</v>
      </c>
      <c r="W198" t="s">
        <v>539</v>
      </c>
      <c r="X198" t="s">
        <v>537</v>
      </c>
      <c r="Y198" t="s">
        <v>540</v>
      </c>
      <c r="Z198" t="s">
        <v>541</v>
      </c>
    </row>
    <row r="199" spans="1:27" x14ac:dyDescent="0.25">
      <c r="A199" t="s">
        <v>625</v>
      </c>
      <c r="B199">
        <v>2.6115696648968205E-8</v>
      </c>
      <c r="C199">
        <v>2.3610268094518069E-9</v>
      </c>
      <c r="D199">
        <v>9.0406426494660934</v>
      </c>
      <c r="E199">
        <v>79954140000</v>
      </c>
      <c r="I199">
        <v>2.2301226975964899E-3</v>
      </c>
      <c r="M199">
        <v>3.2663345073773797E-19</v>
      </c>
      <c r="S199">
        <v>1</v>
      </c>
      <c r="T199" s="10" t="s">
        <v>440</v>
      </c>
      <c r="U199">
        <v>1</v>
      </c>
      <c r="V199">
        <f>X82</f>
        <v>8.5106935132857818E-20</v>
      </c>
      <c r="W199">
        <f>AVERAGE(V199:V201)</f>
        <v>6.6418678189334137E-20</v>
      </c>
      <c r="X199">
        <f>_xlfn.STDEV.S(V199:V201)</f>
        <v>4.4729697172601646E-20</v>
      </c>
      <c r="Y199">
        <f>X199/SQRT(3)</f>
        <v>2.5824702703372004E-20</v>
      </c>
      <c r="Z199">
        <f>TTEST(V199:V201,V199:V201,1,2)</f>
        <v>0.5</v>
      </c>
      <c r="AA199">
        <f>TTEST(V199:V201,V199:V201,2,2)</f>
        <v>1</v>
      </c>
    </row>
    <row r="200" spans="1:27" x14ac:dyDescent="0.25">
      <c r="A200" t="s">
        <v>626</v>
      </c>
      <c r="B200">
        <v>3.1944760298801575E-9</v>
      </c>
      <c r="C200">
        <v>2.6964519351682922E-10</v>
      </c>
      <c r="D200">
        <v>8.4409834662915006</v>
      </c>
      <c r="E200">
        <v>8229062000</v>
      </c>
      <c r="F200">
        <v>2.4151375016967563E-9</v>
      </c>
      <c r="G200">
        <v>1.1950120461239208E-9</v>
      </c>
      <c r="H200">
        <v>49.480083236849424</v>
      </c>
      <c r="I200">
        <v>1.7020683940528367E-4</v>
      </c>
      <c r="J200">
        <v>1.569800769480849E-4</v>
      </c>
      <c r="K200">
        <v>8.9073205200554539E-5</v>
      </c>
      <c r="L200">
        <v>56.741726040822407</v>
      </c>
      <c r="M200">
        <v>3.8819442967863865E-19</v>
      </c>
      <c r="N200">
        <v>3.7997089316079548E-19</v>
      </c>
      <c r="O200">
        <v>2.3980943720415057E-19</v>
      </c>
      <c r="P200">
        <v>63.112580863573776</v>
      </c>
      <c r="S200">
        <v>1</v>
      </c>
      <c r="T200" s="10" t="s">
        <v>441</v>
      </c>
      <c r="U200">
        <v>2</v>
      </c>
      <c r="V200">
        <f t="shared" ref="V200:V207" si="89">X83</f>
        <v>9.8773561677836729E-20</v>
      </c>
    </row>
    <row r="201" spans="1:27" x14ac:dyDescent="0.25">
      <c r="A201" t="s">
        <v>627</v>
      </c>
      <c r="B201">
        <v>1.0393002071721193E-9</v>
      </c>
      <c r="C201">
        <v>1.1390491475334541E-10</v>
      </c>
      <c r="D201">
        <v>10.959770234557601</v>
      </c>
      <c r="E201">
        <v>1688374000</v>
      </c>
      <c r="I201">
        <v>6.2033092538840164E-5</v>
      </c>
      <c r="M201">
        <v>6.1556278832303698E-19</v>
      </c>
      <c r="S201">
        <v>1</v>
      </c>
      <c r="T201" s="10" t="s">
        <v>442</v>
      </c>
      <c r="U201">
        <v>3</v>
      </c>
      <c r="V201">
        <f t="shared" si="89"/>
        <v>1.5375537757307855E-20</v>
      </c>
    </row>
    <row r="202" spans="1:27" x14ac:dyDescent="0.25">
      <c r="A202" t="s">
        <v>628</v>
      </c>
      <c r="B202">
        <v>3.0116362680379924E-9</v>
      </c>
      <c r="C202">
        <v>4.8963797466500969E-10</v>
      </c>
      <c r="D202">
        <v>16.258204214813659</v>
      </c>
      <c r="E202">
        <v>22119100000</v>
      </c>
      <c r="I202">
        <v>2.3870029890013091E-4</v>
      </c>
      <c r="M202">
        <v>1.3615546148071089E-19</v>
      </c>
      <c r="S202">
        <v>1</v>
      </c>
      <c r="T202" s="10" t="s">
        <v>443</v>
      </c>
      <c r="U202">
        <v>4</v>
      </c>
      <c r="V202">
        <f t="shared" si="89"/>
        <v>8.0730170995955022E-21</v>
      </c>
      <c r="W202">
        <f t="shared" ref="W202" si="90">AVERAGE(V202:V204)</f>
        <v>2.4629087991441861E-20</v>
      </c>
      <c r="X202">
        <f t="shared" ref="X202" si="91">_xlfn.STDEV.S(V202:V204)</f>
        <v>1.646290054631809E-20</v>
      </c>
      <c r="Y202">
        <f t="shared" ref="Y202" si="92">X202/SQRT(3)</f>
        <v>9.5048600620587866E-21</v>
      </c>
      <c r="Z202">
        <f>TTEST(V199:V201,V202:V204,1,2)</f>
        <v>0.10173856604167375</v>
      </c>
      <c r="AA202">
        <f>TTEST(V199:V201,V202:V204,2,2)</f>
        <v>0.2034771320833475</v>
      </c>
    </row>
    <row r="203" spans="1:27" x14ac:dyDescent="0.25">
      <c r="A203" t="s">
        <v>629</v>
      </c>
      <c r="B203">
        <v>2.3209921422584015E-9</v>
      </c>
      <c r="C203">
        <v>1.3536541275294431E-10</v>
      </c>
      <c r="D203">
        <v>5.8322219316619197</v>
      </c>
      <c r="E203">
        <v>1856610000</v>
      </c>
      <c r="F203">
        <v>2.0052782784489174E-9</v>
      </c>
      <c r="G203">
        <v>8.9651305877797788E-10</v>
      </c>
      <c r="H203">
        <v>44.707663191336749</v>
      </c>
      <c r="I203">
        <v>1.403428838579459E-4</v>
      </c>
      <c r="J203">
        <v>1.1831790128011522E-4</v>
      </c>
      <c r="K203">
        <v>4.2645511743166488E-5</v>
      </c>
      <c r="L203">
        <v>36.043161078562498</v>
      </c>
      <c r="M203">
        <v>1.2501236890129868E-18</v>
      </c>
      <c r="N203">
        <v>8.4572744232736165E-19</v>
      </c>
      <c r="O203">
        <v>3.5780725848806092E-19</v>
      </c>
      <c r="P203">
        <v>42.307632527970156</v>
      </c>
      <c r="S203">
        <v>1</v>
      </c>
      <c r="T203" s="10" t="s">
        <v>444</v>
      </c>
      <c r="U203">
        <v>5</v>
      </c>
      <c r="V203">
        <f t="shared" si="89"/>
        <v>4.0997208842728745E-20</v>
      </c>
    </row>
    <row r="204" spans="1:27" x14ac:dyDescent="0.25">
      <c r="A204" t="s">
        <v>630</v>
      </c>
      <c r="B204">
        <v>9.9361854044178769E-10</v>
      </c>
      <c r="C204">
        <v>1.5099840332841625E-10</v>
      </c>
      <c r="D204">
        <v>15.196818213685765</v>
      </c>
      <c r="E204">
        <v>1386118000</v>
      </c>
      <c r="I204">
        <v>6.9163375715728401E-5</v>
      </c>
      <c r="M204">
        <v>7.1683546454326959E-19</v>
      </c>
      <c r="S204">
        <v>1</v>
      </c>
      <c r="T204" s="10" t="s">
        <v>445</v>
      </c>
      <c r="U204">
        <v>6</v>
      </c>
      <c r="V204">
        <f t="shared" si="89"/>
        <v>2.4817038032001335E-20</v>
      </c>
    </row>
    <row r="205" spans="1:27" x14ac:dyDescent="0.25">
      <c r="A205" t="s">
        <v>631</v>
      </c>
      <c r="B205">
        <v>2.7012241526465627E-9</v>
      </c>
      <c r="C205">
        <v>4.906182532937272E-12</v>
      </c>
      <c r="D205">
        <v>0.18162811583519903</v>
      </c>
      <c r="E205">
        <v>4737135000</v>
      </c>
      <c r="I205">
        <v>1.454474442666714E-4</v>
      </c>
      <c r="M205">
        <v>5.7022317342582859E-19</v>
      </c>
      <c r="S205">
        <v>1</v>
      </c>
      <c r="T205" s="10" t="s">
        <v>446</v>
      </c>
      <c r="U205">
        <v>7</v>
      </c>
      <c r="V205">
        <f t="shared" si="89"/>
        <v>2.601340126501568E-20</v>
      </c>
      <c r="W205">
        <f t="shared" ref="W205" si="93">AVERAGE(V205:V207)</f>
        <v>5.9920624645584976E-20</v>
      </c>
      <c r="X205">
        <f t="shared" ref="X205" si="94">_xlfn.STDEV.S(V205:V207)</f>
        <v>8.095637759770733E-20</v>
      </c>
      <c r="Y205">
        <f t="shared" ref="Y205" si="95">X205/SQRT(3)</f>
        <v>4.6740186398653319E-20</v>
      </c>
      <c r="Z205">
        <f>TTEST(V199:V201,V205:V207,1,2)</f>
        <v>0.45450783078097351</v>
      </c>
      <c r="AA205">
        <f>TTEST(V199:V201,V205:V207,2,2)</f>
        <v>0.90901566156194702</v>
      </c>
    </row>
    <row r="206" spans="1:27" x14ac:dyDescent="0.25">
      <c r="A206" t="s">
        <v>632</v>
      </c>
      <c r="B206">
        <v>3.5296888226850297E-10</v>
      </c>
      <c r="C206">
        <v>6.7708082781575531E-11</v>
      </c>
      <c r="D206">
        <v>19.182450970301137</v>
      </c>
      <c r="E206">
        <v>2087862000</v>
      </c>
      <c r="F206">
        <v>1.9184849960535673E-9</v>
      </c>
      <c r="G206">
        <v>2.0303574081254158E-9</v>
      </c>
      <c r="H206">
        <v>105.83128939251422</v>
      </c>
      <c r="I206">
        <v>2.5671755129053019E-5</v>
      </c>
      <c r="J206">
        <v>1.5687609184519166E-4</v>
      </c>
      <c r="K206">
        <v>1.633604168799583E-4</v>
      </c>
      <c r="L206">
        <v>104.13340551673451</v>
      </c>
      <c r="M206">
        <v>1.6905757289921603E-19</v>
      </c>
      <c r="N206">
        <v>6.6532637622204065E-19</v>
      </c>
      <c r="O206">
        <v>6.7450518359568984E-19</v>
      </c>
      <c r="P206">
        <v>101.37959469242294</v>
      </c>
      <c r="S206">
        <v>1</v>
      </c>
      <c r="T206" s="10" t="s">
        <v>447</v>
      </c>
      <c r="U206">
        <v>8</v>
      </c>
      <c r="V206">
        <f t="shared" si="89"/>
        <v>1.5231732896672418E-19</v>
      </c>
    </row>
    <row r="207" spans="1:27" x14ac:dyDescent="0.25">
      <c r="A207" t="s">
        <v>633</v>
      </c>
      <c r="B207">
        <v>4.2126068998867489E-9</v>
      </c>
      <c r="C207">
        <v>1.9792093543219296E-10</v>
      </c>
      <c r="D207">
        <v>4.6983006042532436</v>
      </c>
      <c r="E207">
        <v>2939072000</v>
      </c>
      <c r="I207">
        <v>3.3984815550589957E-4</v>
      </c>
      <c r="M207">
        <v>1.4333119092988362E-18</v>
      </c>
      <c r="S207">
        <v>1</v>
      </c>
      <c r="T207" s="10" t="s">
        <v>448</v>
      </c>
      <c r="U207">
        <v>9</v>
      </c>
      <c r="V207">
        <f t="shared" si="89"/>
        <v>1.4311437050150735E-21</v>
      </c>
    </row>
    <row r="208" spans="1:27" x14ac:dyDescent="0.25">
      <c r="A208" t="s">
        <v>634</v>
      </c>
      <c r="B208">
        <v>1.1898792060054497E-9</v>
      </c>
      <c r="C208">
        <v>5.7313340545132047E-11</v>
      </c>
      <c r="D208">
        <v>4.816736039748017</v>
      </c>
      <c r="E208">
        <v>3022993000</v>
      </c>
      <c r="I208">
        <v>1.0510836490062232E-4</v>
      </c>
      <c r="M208">
        <v>3.9360964646806981E-19</v>
      </c>
      <c r="S208">
        <v>4</v>
      </c>
      <c r="T208" s="12" t="s">
        <v>457</v>
      </c>
      <c r="U208">
        <v>10</v>
      </c>
      <c r="V208">
        <f>X100</f>
        <v>0</v>
      </c>
      <c r="W208">
        <f t="shared" ref="W208" si="96">AVERAGE(V208:V210)</f>
        <v>9.7934230202073489E-21</v>
      </c>
      <c r="X208">
        <f t="shared" ref="X208" si="97">_xlfn.STDEV.S(V208:V210)</f>
        <v>1.4773819852506789E-20</v>
      </c>
      <c r="Y208">
        <f t="shared" ref="Y208" si="98">X208/SQRT(3)</f>
        <v>8.5296688688038319E-21</v>
      </c>
      <c r="Z208">
        <f>TTEST(V208:V210,V208:V210,1,2)</f>
        <v>0.5</v>
      </c>
      <c r="AA208">
        <f>TTEST(V208:V210,V208:V210,2,2)</f>
        <v>1</v>
      </c>
    </row>
    <row r="209" spans="1:27" x14ac:dyDescent="0.25">
      <c r="A209" t="s">
        <v>635</v>
      </c>
      <c r="B209">
        <v>5.9603195748437615E-10</v>
      </c>
      <c r="C209">
        <v>1.1491234686202269E-10</v>
      </c>
      <c r="D209">
        <v>19.279561342150835</v>
      </c>
      <c r="E209">
        <v>1239914000</v>
      </c>
      <c r="F209">
        <v>7.7826426070921433E-10</v>
      </c>
      <c r="G209">
        <v>2.6053190242023769E-10</v>
      </c>
      <c r="H209">
        <v>33.47602036650391</v>
      </c>
      <c r="I209">
        <v>4.2285004021860453E-5</v>
      </c>
      <c r="J209">
        <v>5.1738583495490076E-5</v>
      </c>
      <c r="K209">
        <v>1.2367737012455368E-5</v>
      </c>
      <c r="L209">
        <v>23.904282214323537</v>
      </c>
      <c r="M209">
        <v>4.8070427262243681E-19</v>
      </c>
      <c r="N209">
        <v>3.6534467923722199E-19</v>
      </c>
      <c r="O209">
        <v>1.0501887838905254E-19</v>
      </c>
      <c r="P209">
        <v>28.745150636465883</v>
      </c>
      <c r="S209">
        <v>4</v>
      </c>
      <c r="T209" s="12" t="s">
        <v>458</v>
      </c>
      <c r="U209">
        <v>11</v>
      </c>
      <c r="V209">
        <f t="shared" ref="V209:V225" si="99">X101</f>
        <v>2.5933414761673618E-21</v>
      </c>
    </row>
    <row r="210" spans="1:27" x14ac:dyDescent="0.25">
      <c r="A210" t="s">
        <v>636</v>
      </c>
      <c r="B210">
        <v>6.6208735183784345E-10</v>
      </c>
      <c r="C210">
        <v>2.1766864540699146E-11</v>
      </c>
      <c r="D210">
        <v>3.287612198039727</v>
      </c>
      <c r="E210">
        <v>1947092000</v>
      </c>
      <c r="I210">
        <v>4.7195351918355017E-5</v>
      </c>
      <c r="M210">
        <v>3.4003906946248223E-19</v>
      </c>
      <c r="S210">
        <v>4</v>
      </c>
      <c r="T210" s="12" t="s">
        <v>459</v>
      </c>
      <c r="U210">
        <v>12</v>
      </c>
      <c r="V210">
        <f t="shared" si="99"/>
        <v>2.6786927584454683E-20</v>
      </c>
    </row>
    <row r="211" spans="1:27" x14ac:dyDescent="0.25">
      <c r="A211" t="s">
        <v>637</v>
      </c>
      <c r="B211">
        <v>1.0766734728054235E-9</v>
      </c>
      <c r="C211">
        <v>8.4725711564901157E-11</v>
      </c>
      <c r="D211">
        <v>7.8692113909091175</v>
      </c>
      <c r="E211">
        <v>3911042000</v>
      </c>
      <c r="I211">
        <v>6.5735394546254764E-5</v>
      </c>
      <c r="M211">
        <v>2.7529069562674693E-19</v>
      </c>
      <c r="S211">
        <v>4</v>
      </c>
      <c r="T211" s="12" t="s">
        <v>460</v>
      </c>
      <c r="U211">
        <v>13</v>
      </c>
      <c r="V211">
        <f t="shared" si="99"/>
        <v>3.00132481277729E-21</v>
      </c>
      <c r="W211">
        <f t="shared" ref="W211" si="100">AVERAGE(V211:V213)</f>
        <v>6.0301560411049331E-21</v>
      </c>
      <c r="X211">
        <f t="shared" ref="X211" si="101">_xlfn.STDEV.S(V211:V213)</f>
        <v>2.7958655124043383E-21</v>
      </c>
      <c r="Y211">
        <f t="shared" ref="Y211" si="102">X211/SQRT(3)</f>
        <v>1.6141937062046357E-21</v>
      </c>
      <c r="Z211">
        <f>TTEST(V208:V210,V211:V213,1,2)</f>
        <v>0.34350200097272293</v>
      </c>
      <c r="AA211">
        <f>TTEST(V208:V210,V211:V213,2,2)</f>
        <v>0.68700400194544586</v>
      </c>
    </row>
    <row r="212" spans="1:27" x14ac:dyDescent="0.25">
      <c r="A212" t="s">
        <v>638</v>
      </c>
      <c r="B212">
        <v>3.4295339109937602E-10</v>
      </c>
      <c r="C212">
        <v>3.0278361071465343E-11</v>
      </c>
      <c r="D212">
        <v>8.8287102146459677</v>
      </c>
      <c r="E212">
        <v>2707470000</v>
      </c>
      <c r="F212">
        <v>5.469640826530772E-10</v>
      </c>
      <c r="G212">
        <v>2.3555710451397394E-10</v>
      </c>
      <c r="H212">
        <v>43.066283872131457</v>
      </c>
      <c r="I212">
        <v>3.1086872284883552E-5</v>
      </c>
      <c r="J212">
        <v>7.4704199952120882E-5</v>
      </c>
      <c r="K212">
        <v>4.753587007402962E-5</v>
      </c>
      <c r="L212">
        <v>63.632125241279766</v>
      </c>
      <c r="M212">
        <v>1.2666932268847893E-19</v>
      </c>
      <c r="N212">
        <v>9.5873280830000072E-20</v>
      </c>
      <c r="O212">
        <v>3.8337340809446449E-20</v>
      </c>
      <c r="P212">
        <v>39.987513181514245</v>
      </c>
      <c r="S212">
        <v>4</v>
      </c>
      <c r="T212" s="12" t="s">
        <v>461</v>
      </c>
      <c r="U212">
        <v>14</v>
      </c>
      <c r="V212">
        <f t="shared" si="99"/>
        <v>6.5768423510816698E-21</v>
      </c>
    </row>
    <row r="213" spans="1:27" x14ac:dyDescent="0.25">
      <c r="A213" t="s">
        <v>639</v>
      </c>
      <c r="B213">
        <v>4.9317508390535061E-10</v>
      </c>
      <c r="C213">
        <v>6.9105583451444867E-11</v>
      </c>
      <c r="D213">
        <v>14.012383371887358</v>
      </c>
      <c r="E213">
        <v>9316580000</v>
      </c>
      <c r="I213">
        <v>1.2537123326621547E-4</v>
      </c>
      <c r="M213">
        <v>5.2935206256518018E-20</v>
      </c>
      <c r="S213">
        <v>4</v>
      </c>
      <c r="T213" s="12" t="s">
        <v>462</v>
      </c>
      <c r="U213">
        <v>15</v>
      </c>
      <c r="V213">
        <f t="shared" si="99"/>
        <v>8.5123009594558395E-21</v>
      </c>
    </row>
    <row r="214" spans="1:27" x14ac:dyDescent="0.25">
      <c r="A214" t="s">
        <v>640</v>
      </c>
      <c r="B214">
        <v>8.0476377295450517E-10</v>
      </c>
      <c r="C214">
        <v>5.6179073500785116E-11</v>
      </c>
      <c r="D214">
        <v>6.9808154130169857</v>
      </c>
      <c r="E214">
        <v>7450460000</v>
      </c>
      <c r="I214">
        <v>6.7654494305263618E-5</v>
      </c>
      <c r="M214">
        <v>1.0801531354500328E-19</v>
      </c>
      <c r="S214">
        <v>4</v>
      </c>
      <c r="T214" s="12" t="s">
        <v>463</v>
      </c>
      <c r="U214">
        <v>16</v>
      </c>
      <c r="V214">
        <f t="shared" si="99"/>
        <v>1.1449729719978318E-20</v>
      </c>
      <c r="W214">
        <f t="shared" ref="W214" si="103">AVERAGE(V214:V216)</f>
        <v>3.8165765733261061E-21</v>
      </c>
      <c r="X214">
        <f t="shared" ref="X214" si="104">_xlfn.STDEV.S(V214:V216)</f>
        <v>6.6105045359779396E-21</v>
      </c>
      <c r="Y214">
        <f>X214/SQRT(2)</f>
        <v>4.6743325844544323E-21</v>
      </c>
      <c r="Z214">
        <f>TTEST(V208:V210,V214:V216,1,2)</f>
        <v>0.27861198585024755</v>
      </c>
      <c r="AA214">
        <f>TTEST(V208:V210,V214:V216,2,2)</f>
        <v>0.55722397170049509</v>
      </c>
    </row>
    <row r="215" spans="1:27" x14ac:dyDescent="0.25">
      <c r="A215" t="s">
        <v>641</v>
      </c>
      <c r="B215">
        <v>1.4462518765850178E-10</v>
      </c>
      <c r="C215">
        <v>5.6519581228044776E-11</v>
      </c>
      <c r="D215">
        <v>39.080040028367961</v>
      </c>
      <c r="E215">
        <v>8460266000</v>
      </c>
      <c r="F215">
        <v>2.6386862689337835E-9</v>
      </c>
      <c r="G215">
        <v>4.058817137935908E-9</v>
      </c>
      <c r="H215">
        <v>153.81961795617173</v>
      </c>
      <c r="I215">
        <v>1.5919627774834694E-5</v>
      </c>
      <c r="J215">
        <v>2.9397085023849371E-4</v>
      </c>
      <c r="K215">
        <v>4.5501239299833822E-4</v>
      </c>
      <c r="L215">
        <v>154.78146647165667</v>
      </c>
      <c r="M215">
        <v>1.7094638355165403E-20</v>
      </c>
      <c r="N215">
        <v>3.6965805044924372E-19</v>
      </c>
      <c r="O215">
        <v>5.6360626470282014E-19</v>
      </c>
      <c r="P215">
        <v>152.4669255864635</v>
      </c>
      <c r="S215">
        <v>4</v>
      </c>
      <c r="T215" s="12" t="s">
        <v>464</v>
      </c>
      <c r="U215">
        <v>17</v>
      </c>
      <c r="V215">
        <f t="shared" si="99"/>
        <v>0</v>
      </c>
    </row>
    <row r="216" spans="1:27" x14ac:dyDescent="0.25">
      <c r="A216" t="s">
        <v>642</v>
      </c>
      <c r="B216">
        <v>4.4933192842769391E-10</v>
      </c>
      <c r="C216">
        <v>1.2665547968816788E-10</v>
      </c>
      <c r="D216">
        <v>28.187509427910413</v>
      </c>
      <c r="E216">
        <v>6223156000</v>
      </c>
      <c r="I216">
        <v>4.6924038151947916E-5</v>
      </c>
      <c r="M216">
        <v>7.2203224284863485E-20</v>
      </c>
      <c r="S216">
        <v>4</v>
      </c>
      <c r="T216" s="12" t="s">
        <v>465</v>
      </c>
      <c r="U216">
        <v>18</v>
      </c>
      <c r="V216">
        <f t="shared" si="99"/>
        <v>0</v>
      </c>
    </row>
    <row r="217" spans="1:27" x14ac:dyDescent="0.25">
      <c r="A217" t="s">
        <v>643</v>
      </c>
      <c r="B217">
        <v>7.3221016907151552E-9</v>
      </c>
      <c r="C217">
        <v>1.001852604510089E-9</v>
      </c>
      <c r="D217">
        <v>13.682582499236462</v>
      </c>
      <c r="E217">
        <v>7180810000</v>
      </c>
      <c r="I217">
        <v>8.1906888478869852E-4</v>
      </c>
      <c r="M217">
        <v>1.0196762887077022E-18</v>
      </c>
      <c r="S217">
        <v>8</v>
      </c>
      <c r="T217" s="12" t="s">
        <v>466</v>
      </c>
      <c r="U217">
        <v>19</v>
      </c>
      <c r="V217">
        <f t="shared" si="99"/>
        <v>2.0384459582026235E-20</v>
      </c>
      <c r="W217">
        <f t="shared" ref="W217" si="105">AVERAGE(V217:V219)</f>
        <v>8.4128803350042734E-21</v>
      </c>
      <c r="X217">
        <f t="shared" ref="X217" si="106">_xlfn.STDEV.S(V217:V219)</f>
        <v>1.0378211600366951E-20</v>
      </c>
      <c r="Y217">
        <f t="shared" ref="Y217" si="107">X217/SQRT(3)</f>
        <v>5.9918632611787562E-21</v>
      </c>
      <c r="Z217">
        <f>TTEST(V217:V219,V217:V219,1,2)</f>
        <v>0.5</v>
      </c>
      <c r="AA217">
        <f>TTEST(V217:V219,V217:V219,2,2)</f>
        <v>1</v>
      </c>
    </row>
    <row r="218" spans="1:27" x14ac:dyDescent="0.25">
      <c r="A218" t="s">
        <v>644</v>
      </c>
      <c r="B218">
        <v>1.6614711096931611E-10</v>
      </c>
      <c r="C218">
        <v>2.3496749768191448E-10</v>
      </c>
      <c r="D218">
        <v>141.42135623730951</v>
      </c>
      <c r="E218">
        <v>6699770000</v>
      </c>
      <c r="F218">
        <v>3.5045728377870495E-10</v>
      </c>
      <c r="G218">
        <v>2.6065394607036651E-10</v>
      </c>
      <c r="H218">
        <v>74.375382717100422</v>
      </c>
      <c r="I218">
        <v>2.3970921473478155E-5</v>
      </c>
      <c r="J218">
        <v>2.7932373184137231E-5</v>
      </c>
      <c r="K218">
        <v>2.2127111025801884E-5</v>
      </c>
      <c r="L218">
        <v>79.216724192872562</v>
      </c>
      <c r="M218">
        <v>2.479892757054587E-20</v>
      </c>
      <c r="N218">
        <v>5.0389572917489575E-20</v>
      </c>
      <c r="O218">
        <v>2.2039360479568428E-20</v>
      </c>
      <c r="P218">
        <v>43.737938631980043</v>
      </c>
      <c r="S218">
        <v>8</v>
      </c>
      <c r="T218" s="12" t="s">
        <v>467</v>
      </c>
      <c r="U218">
        <v>20</v>
      </c>
      <c r="V218">
        <f t="shared" si="99"/>
        <v>2.8942563900228058E-21</v>
      </c>
    </row>
    <row r="219" spans="1:27" x14ac:dyDescent="0.25">
      <c r="A219" t="s">
        <v>645</v>
      </c>
      <c r="B219">
        <v>4.5773242137526103E-11</v>
      </c>
      <c r="C219">
        <v>6.4733139824677049E-11</v>
      </c>
      <c r="D219">
        <v>141.42135623730948</v>
      </c>
      <c r="E219">
        <v>650165000</v>
      </c>
      <c r="I219">
        <v>4.5628160966311138E-6</v>
      </c>
      <c r="M219">
        <v>7.0402501115141698E-20</v>
      </c>
      <c r="S219">
        <v>8</v>
      </c>
      <c r="T219" s="12" t="s">
        <v>468</v>
      </c>
      <c r="U219">
        <v>21</v>
      </c>
      <c r="V219">
        <f t="shared" si="99"/>
        <v>1.959925032963777E-21</v>
      </c>
    </row>
    <row r="220" spans="1:27" x14ac:dyDescent="0.25">
      <c r="A220" t="s">
        <v>646</v>
      </c>
      <c r="B220">
        <v>5.3476745658809376E-10</v>
      </c>
      <c r="C220">
        <v>9.300856916830277E-12</v>
      </c>
      <c r="D220">
        <v>1.7392339048025298</v>
      </c>
      <c r="E220">
        <v>9555000000</v>
      </c>
      <c r="I220">
        <v>5.5263381982302427E-5</v>
      </c>
      <c r="M220">
        <v>5.5967290066781142E-20</v>
      </c>
      <c r="S220">
        <v>8</v>
      </c>
      <c r="T220" s="12" t="s">
        <v>469</v>
      </c>
      <c r="U220">
        <v>22</v>
      </c>
      <c r="V220">
        <f t="shared" si="99"/>
        <v>2.481354598890097E-21</v>
      </c>
      <c r="W220">
        <f t="shared" ref="W220" si="108">AVERAGE(V220:V222)</f>
        <v>7.1144369277254257E-21</v>
      </c>
      <c r="X220">
        <f t="shared" ref="X220" si="109">_xlfn.STDEV.S(V220:V222)</f>
        <v>6.8958466048207347E-21</v>
      </c>
      <c r="Y220">
        <f t="shared" ref="Y220" si="110">X220/SQRT(3)</f>
        <v>3.9813188935836185E-21</v>
      </c>
      <c r="Z220">
        <f>TTEST(V217:V219,V220:V222,1,2)</f>
        <v>0.43277159737590437</v>
      </c>
      <c r="AA220">
        <f>TTEST(V217:V219,V220:V222,2,2)</f>
        <v>0.86554319475180874</v>
      </c>
    </row>
    <row r="221" spans="1:27" x14ac:dyDescent="0.25">
      <c r="A221" t="s">
        <v>647</v>
      </c>
      <c r="B221">
        <v>4.2640619132988439E-10</v>
      </c>
      <c r="C221">
        <v>4.4621969316913523E-11</v>
      </c>
      <c r="D221">
        <v>10.464662620808953</v>
      </c>
      <c r="E221">
        <v>2869280000</v>
      </c>
      <c r="F221">
        <v>1.0877212357976208E-9</v>
      </c>
      <c r="G221">
        <v>1.2022412354855631E-9</v>
      </c>
      <c r="H221">
        <v>110.52843282993967</v>
      </c>
      <c r="I221">
        <v>4.6783010584519212E-5</v>
      </c>
      <c r="J221">
        <v>1.1847416836815311E-4</v>
      </c>
      <c r="K221">
        <v>1.2815905940383879E-4</v>
      </c>
      <c r="L221">
        <v>108.17468581470884</v>
      </c>
      <c r="M221">
        <v>1.4861086799820317E-19</v>
      </c>
      <c r="N221">
        <v>1.2298686110537463E-19</v>
      </c>
      <c r="O221">
        <v>5.7174894102615892E-20</v>
      </c>
      <c r="P221">
        <v>46.488619669404102</v>
      </c>
      <c r="S221">
        <v>8</v>
      </c>
      <c r="T221" s="12" t="s">
        <v>470</v>
      </c>
      <c r="U221">
        <v>23</v>
      </c>
      <c r="V221">
        <f t="shared" si="99"/>
        <v>3.8226261508065793E-21</v>
      </c>
    </row>
    <row r="222" spans="1:27" x14ac:dyDescent="0.25">
      <c r="A222" t="s">
        <v>648</v>
      </c>
      <c r="B222">
        <v>3.6131641489730558E-10</v>
      </c>
      <c r="C222">
        <v>1.2728344484144449E-10</v>
      </c>
      <c r="D222">
        <v>35.227695059916215</v>
      </c>
      <c r="E222">
        <v>6285720000</v>
      </c>
      <c r="I222">
        <v>4.220361136058999E-5</v>
      </c>
      <c r="M222">
        <v>5.7482104659021654E-20</v>
      </c>
      <c r="S222">
        <v>8</v>
      </c>
      <c r="T222" s="12" t="s">
        <v>471</v>
      </c>
      <c r="U222">
        <v>24</v>
      </c>
      <c r="V222">
        <f t="shared" si="99"/>
        <v>1.50393300334796E-20</v>
      </c>
    </row>
    <row r="223" spans="1:27" x14ac:dyDescent="0.25">
      <c r="A223" t="s">
        <v>649</v>
      </c>
      <c r="B223">
        <v>2.4754411011656722E-9</v>
      </c>
      <c r="C223">
        <v>7.1380791042591345E-12</v>
      </c>
      <c r="D223">
        <v>0.28835584498042999</v>
      </c>
      <c r="E223">
        <v>15199100000</v>
      </c>
      <c r="I223">
        <v>2.664358831593501E-4</v>
      </c>
      <c r="M223">
        <v>1.6286761065889904E-19</v>
      </c>
      <c r="S223">
        <v>8</v>
      </c>
      <c r="T223" s="12" t="s">
        <v>472</v>
      </c>
      <c r="U223">
        <v>25</v>
      </c>
      <c r="V223">
        <f t="shared" si="99"/>
        <v>0</v>
      </c>
      <c r="W223">
        <f>AVERAGE(V223:V225)</f>
        <v>1.9753964497267246E-21</v>
      </c>
      <c r="X223">
        <f>_xlfn.STDEV.S(V223:V225)</f>
        <v>1.7109727728374844E-21</v>
      </c>
      <c r="Y223">
        <f>X223/SQRT(3)</f>
        <v>9.8783059097384199E-22</v>
      </c>
      <c r="Z223">
        <f>TTEST(V217:V219,V223:V225,1,2)</f>
        <v>0.17444141059785095</v>
      </c>
      <c r="AA223">
        <f>TTEST(V217:V219,V223:V225,2,2)</f>
        <v>0.34888282119570191</v>
      </c>
    </row>
    <row r="224" spans="1:27" x14ac:dyDescent="0.25">
      <c r="A224" t="s">
        <v>650</v>
      </c>
      <c r="B224">
        <v>1.8419547144230389E-10</v>
      </c>
      <c r="C224">
        <v>4.8853105677688597E-11</v>
      </c>
      <c r="D224">
        <v>26.522424951685636</v>
      </c>
      <c r="E224">
        <v>4272230000</v>
      </c>
      <c r="F224">
        <v>2.7261356517981419E-10</v>
      </c>
      <c r="G224">
        <v>2.5232425152420614E-10</v>
      </c>
      <c r="H224">
        <v>92.557482001225679</v>
      </c>
      <c r="I224">
        <v>1.604077142296137E-5</v>
      </c>
      <c r="J224">
        <v>4.7586315985732691E-5</v>
      </c>
      <c r="K224">
        <v>2.8497658156615906E-5</v>
      </c>
      <c r="L224">
        <v>59.886245796291647</v>
      </c>
      <c r="M224">
        <v>4.3114596227802317E-20</v>
      </c>
      <c r="N224">
        <v>1.1977785728664582E-19</v>
      </c>
      <c r="O224">
        <v>1.0116446708008291E-19</v>
      </c>
      <c r="P224">
        <v>84.460074150418009</v>
      </c>
      <c r="S224">
        <v>8</v>
      </c>
      <c r="T224" s="12" t="s">
        <v>473</v>
      </c>
      <c r="U224">
        <v>26</v>
      </c>
      <c r="V224">
        <f t="shared" si="99"/>
        <v>2.9911032303629041E-21</v>
      </c>
    </row>
    <row r="225" spans="1:27" x14ac:dyDescent="0.25">
      <c r="A225" t="s">
        <v>651</v>
      </c>
      <c r="B225">
        <v>6.7007123551306618E-10</v>
      </c>
      <c r="C225">
        <v>2.6975338023095138E-11</v>
      </c>
      <c r="D225">
        <v>4.025741830633935</v>
      </c>
      <c r="E225">
        <v>8193660000</v>
      </c>
      <c r="I225">
        <v>7.1469296901302415E-5</v>
      </c>
      <c r="M225">
        <v>8.1779233640774234E-20</v>
      </c>
      <c r="S225">
        <v>8</v>
      </c>
      <c r="T225" s="12" t="s">
        <v>474</v>
      </c>
      <c r="U225">
        <v>27</v>
      </c>
      <c r="V225">
        <f t="shared" si="99"/>
        <v>2.9350861188172698E-21</v>
      </c>
    </row>
    <row r="226" spans="1:27" x14ac:dyDescent="0.25">
      <c r="A226" t="s">
        <v>652</v>
      </c>
      <c r="B226">
        <v>5.4522713035962838E-10</v>
      </c>
      <c r="C226">
        <v>1.4406720351418293E-10</v>
      </c>
      <c r="D226">
        <v>26.423337264812396</v>
      </c>
      <c r="E226">
        <v>2325660000</v>
      </c>
      <c r="I226">
        <v>5.5248879632934285E-5</v>
      </c>
      <c r="M226">
        <v>2.3443974199136091E-19</v>
      </c>
      <c r="S226">
        <v>12</v>
      </c>
      <c r="T226" s="10" t="s">
        <v>449</v>
      </c>
      <c r="U226">
        <v>28</v>
      </c>
      <c r="V226">
        <f>X91</f>
        <v>1.0657924344559466E-19</v>
      </c>
      <c r="W226">
        <f t="shared" ref="W226" si="111">AVERAGE(V226:V228)</f>
        <v>1.5558610809192728E-19</v>
      </c>
      <c r="X226">
        <f t="shared" ref="X226" si="112">_xlfn.STDEV.S(V226:V228)</f>
        <v>1.2972166912835957E-19</v>
      </c>
      <c r="Y226">
        <f t="shared" ref="Y226" si="113">X226/SQRT(3)</f>
        <v>7.4894840590985966E-20</v>
      </c>
      <c r="Z226">
        <f>TTEST(V226:V228,V226:V228,1,2)</f>
        <v>0.5</v>
      </c>
      <c r="AA226">
        <f>TTEST(V226:V228,V226:V228,2,2)</f>
        <v>1</v>
      </c>
    </row>
    <row r="227" spans="1:27" x14ac:dyDescent="0.25">
      <c r="A227" t="s">
        <v>653</v>
      </c>
      <c r="B227">
        <v>2.7178087064342607E-10</v>
      </c>
      <c r="C227">
        <v>1.6844743389413146E-10</v>
      </c>
      <c r="D227">
        <v>61.979135431916731</v>
      </c>
      <c r="E227">
        <v>3137556000</v>
      </c>
      <c r="F227">
        <v>3.2787589940977199E-10</v>
      </c>
      <c r="G227">
        <v>1.5506062313898791E-10</v>
      </c>
      <c r="H227">
        <v>47.29247359080717</v>
      </c>
      <c r="I227">
        <v>2.9532863400870802E-5</v>
      </c>
      <c r="J227">
        <v>3.8837894042639754E-5</v>
      </c>
      <c r="K227">
        <v>1.8355147332658185E-5</v>
      </c>
      <c r="L227">
        <v>47.260923345911202</v>
      </c>
      <c r="M227">
        <v>8.6621838986595325E-20</v>
      </c>
      <c r="N227">
        <v>8.543061246459308E-20</v>
      </c>
      <c r="O227">
        <v>8.7767069900358406E-21</v>
      </c>
      <c r="P227">
        <v>10.273491827854292</v>
      </c>
      <c r="S227">
        <v>12</v>
      </c>
      <c r="T227" s="10" t="s">
        <v>450</v>
      </c>
      <c r="U227">
        <v>29</v>
      </c>
      <c r="V227">
        <f t="shared" ref="V227:V234" si="114">X92</f>
        <v>3.0267198962622505E-19</v>
      </c>
    </row>
    <row r="228" spans="1:27" x14ac:dyDescent="0.25">
      <c r="A228" t="s">
        <v>654</v>
      </c>
      <c r="B228">
        <v>2.0866918580940502E-10</v>
      </c>
      <c r="C228">
        <v>6.2439350319114214E-11</v>
      </c>
      <c r="D228">
        <v>29.922650091779857</v>
      </c>
      <c r="E228">
        <v>2741350000</v>
      </c>
      <c r="I228">
        <v>2.6998783089248101E-5</v>
      </c>
      <c r="M228">
        <v>7.6119133204226025E-20</v>
      </c>
      <c r="S228">
        <v>12</v>
      </c>
      <c r="T228" s="10" t="s">
        <v>533</v>
      </c>
      <c r="U228">
        <v>30</v>
      </c>
      <c r="V228">
        <f t="shared" si="114"/>
        <v>5.7507091203962128E-20</v>
      </c>
    </row>
    <row r="229" spans="1:27" x14ac:dyDescent="0.25">
      <c r="A229" t="s">
        <v>655</v>
      </c>
      <c r="B229">
        <v>5.0317764177648487E-10</v>
      </c>
      <c r="C229">
        <v>3.8311470898756496E-11</v>
      </c>
      <c r="D229">
        <v>7.6139056503974647</v>
      </c>
      <c r="E229">
        <v>5378653000</v>
      </c>
      <c r="I229">
        <v>5.9982035637800351E-5</v>
      </c>
      <c r="M229">
        <v>9.3550865202957854E-20</v>
      </c>
      <c r="S229">
        <v>12</v>
      </c>
      <c r="T229" s="10" t="s">
        <v>451</v>
      </c>
      <c r="U229">
        <v>31</v>
      </c>
      <c r="V229">
        <f t="shared" si="114"/>
        <v>1.5370006624466953E-20</v>
      </c>
      <c r="W229">
        <f t="shared" ref="W229" si="115">AVERAGE(V229:V231)</f>
        <v>2.9660407647551506E-20</v>
      </c>
      <c r="X229">
        <f t="shared" ref="X229" si="116">_xlfn.STDEV.S(V229:V231)</f>
        <v>1.4602174369823041E-20</v>
      </c>
      <c r="Y229">
        <f t="shared" ref="Y229" si="117">X229/SQRT(3)</f>
        <v>8.4305693031711872E-21</v>
      </c>
      <c r="Z229">
        <f>TTEST(V226:V228,V229:V231,1,2)</f>
        <v>8.50392186163514E-2</v>
      </c>
      <c r="AA229">
        <f>TTEST(V226:V228,V229:V231,2,2)</f>
        <v>0.1700784372327028</v>
      </c>
    </row>
    <row r="230" spans="1:27" x14ac:dyDescent="0.25">
      <c r="A230" s="1"/>
      <c r="S230">
        <v>12</v>
      </c>
      <c r="T230" s="10" t="s">
        <v>452</v>
      </c>
      <c r="U230">
        <v>32</v>
      </c>
      <c r="V230">
        <f t="shared" si="114"/>
        <v>4.4555564628409264E-20</v>
      </c>
    </row>
    <row r="231" spans="1:27" ht="45" x14ac:dyDescent="0.25">
      <c r="A231" s="16" t="s">
        <v>13</v>
      </c>
      <c r="B231" s="14" t="s">
        <v>477</v>
      </c>
      <c r="C231" s="14" t="s">
        <v>479</v>
      </c>
      <c r="D231" s="15" t="s">
        <v>480</v>
      </c>
      <c r="E231" t="s">
        <v>478</v>
      </c>
      <c r="F231" t="s">
        <v>481</v>
      </c>
      <c r="G231" t="s">
        <v>482</v>
      </c>
      <c r="H231" t="s">
        <v>483</v>
      </c>
      <c r="I231" t="s">
        <v>487</v>
      </c>
      <c r="J231" t="s">
        <v>484</v>
      </c>
      <c r="K231" t="s">
        <v>485</v>
      </c>
      <c r="L231" t="s">
        <v>486</v>
      </c>
      <c r="M231" t="s">
        <v>488</v>
      </c>
      <c r="N231" t="s">
        <v>489</v>
      </c>
      <c r="O231" t="s">
        <v>490</v>
      </c>
      <c r="P231" t="s">
        <v>491</v>
      </c>
      <c r="S231">
        <v>12</v>
      </c>
      <c r="T231" s="10" t="s">
        <v>453</v>
      </c>
      <c r="U231">
        <v>33</v>
      </c>
      <c r="V231">
        <f t="shared" si="114"/>
        <v>2.9055651689778308E-20</v>
      </c>
    </row>
    <row r="232" spans="1:27" x14ac:dyDescent="0.25">
      <c r="A232" t="s">
        <v>656</v>
      </c>
      <c r="B232">
        <v>2.9756935941786682E-10</v>
      </c>
      <c r="C232">
        <v>6.0667767940783897E-11</v>
      </c>
      <c r="D232">
        <v>20.387773814974732</v>
      </c>
      <c r="E232">
        <v>2984368000</v>
      </c>
      <c r="F232">
        <v>4.7860573998614887E-10</v>
      </c>
      <c r="G232">
        <v>4.0603821484653063E-10</v>
      </c>
      <c r="H232">
        <v>84.837723604878121</v>
      </c>
      <c r="I232">
        <v>2.0740563759757649E-5</v>
      </c>
      <c r="J232">
        <v>3.562140347934001E-5</v>
      </c>
      <c r="K232">
        <v>3.2848347396741231E-5</v>
      </c>
      <c r="L232">
        <v>92.215197011518313</v>
      </c>
      <c r="M232">
        <v>9.970933859961868E-20</v>
      </c>
      <c r="N232">
        <v>5.5660800423491624E-20</v>
      </c>
      <c r="O232">
        <v>4.3637976727270571E-20</v>
      </c>
      <c r="P232">
        <v>78.399836860508344</v>
      </c>
      <c r="S232">
        <v>12</v>
      </c>
      <c r="T232" s="10" t="s">
        <v>454</v>
      </c>
      <c r="U232">
        <v>34</v>
      </c>
      <c r="V232">
        <f t="shared" si="114"/>
        <v>6.9825609530111459E-20</v>
      </c>
      <c r="W232">
        <f t="shared" ref="W232" si="118">AVERAGE(V232:V234)</f>
        <v>4.3559491185274123E-20</v>
      </c>
      <c r="X232">
        <f t="shared" ref="X232" si="119">_xlfn.STDEV.S(V232:V234)</f>
        <v>2.9994791023294622E-20</v>
      </c>
      <c r="Y232">
        <f t="shared" ref="Y232" si="120">X232/SQRT(3)</f>
        <v>1.7317500671585722E-20</v>
      </c>
      <c r="Z232">
        <f>TTEST(V226:V228,V232:V234,1,2)</f>
        <v>0.10937884581748933</v>
      </c>
      <c r="AA232">
        <f>TTEST(V226:V228,V232:V234,1,2)</f>
        <v>0.10937884581748933</v>
      </c>
    </row>
    <row r="233" spans="1:27" x14ac:dyDescent="0.25">
      <c r="A233" t="s">
        <v>657</v>
      </c>
      <c r="B233">
        <v>9.4367219631728354E-10</v>
      </c>
      <c r="C233">
        <v>9.3007189922722715E-10</v>
      </c>
      <c r="D233">
        <v>98.558790102841641</v>
      </c>
      <c r="E233">
        <v>17211580000</v>
      </c>
      <c r="I233">
        <v>7.3276627386602218E-5</v>
      </c>
      <c r="M233">
        <v>5.4827749475485891E-20</v>
      </c>
      <c r="S233">
        <v>12</v>
      </c>
      <c r="T233" s="10" t="s">
        <v>455</v>
      </c>
      <c r="U233">
        <v>35</v>
      </c>
      <c r="V233">
        <f t="shared" si="114"/>
        <v>4.9977794084393208E-20</v>
      </c>
    </row>
    <row r="234" spans="1:27" x14ac:dyDescent="0.25">
      <c r="A234" t="s">
        <v>658</v>
      </c>
      <c r="B234">
        <v>1.9457566422329644E-10</v>
      </c>
      <c r="C234">
        <v>5.0379638600325149E-11</v>
      </c>
      <c r="D234">
        <v>25.892055309912298</v>
      </c>
      <c r="E234">
        <v>15634453000</v>
      </c>
      <c r="I234">
        <v>1.2847019291660172E-5</v>
      </c>
      <c r="M234">
        <v>1.2445313195370278E-20</v>
      </c>
      <c r="S234">
        <v>12</v>
      </c>
      <c r="T234" s="10" t="s">
        <v>456</v>
      </c>
      <c r="U234">
        <v>36</v>
      </c>
      <c r="V234">
        <f t="shared" si="114"/>
        <v>1.0875069941317693E-20</v>
      </c>
    </row>
    <row r="235" spans="1:27" x14ac:dyDescent="0.25">
      <c r="A235" t="s">
        <v>659</v>
      </c>
      <c r="B235">
        <v>6.2877732274731991E-11</v>
      </c>
      <c r="C235">
        <v>1.0438754974891387E-12</v>
      </c>
      <c r="D235">
        <v>1.6601672161587002</v>
      </c>
      <c r="E235">
        <v>4433922000</v>
      </c>
      <c r="F235">
        <v>1.9574690440300812E-9</v>
      </c>
      <c r="G235">
        <v>3.2171340399333382E-9</v>
      </c>
      <c r="H235">
        <v>164.35171987751235</v>
      </c>
      <c r="I235">
        <v>5.0840393056560191E-6</v>
      </c>
      <c r="J235">
        <v>1.6558267500936663E-4</v>
      </c>
      <c r="K235">
        <v>2.7607013906546417E-4</v>
      </c>
      <c r="L235">
        <v>166.7264640155424</v>
      </c>
      <c r="M235">
        <v>1.4181064140219877E-20</v>
      </c>
      <c r="N235">
        <v>3.7686235707934673E-20</v>
      </c>
      <c r="O235">
        <v>2.9609521417432627E-20</v>
      </c>
      <c r="P235">
        <v>78.568530024871848</v>
      </c>
    </row>
    <row r="236" spans="1:27" x14ac:dyDescent="0.25">
      <c r="A236" t="s">
        <v>660</v>
      </c>
      <c r="B236">
        <v>1.3748367840602526E-10</v>
      </c>
      <c r="C236">
        <v>1.0776590037721269E-11</v>
      </c>
      <c r="D236">
        <v>7.838450471113509</v>
      </c>
      <c r="E236">
        <v>4921309000</v>
      </c>
      <c r="I236">
        <v>7.305552740717869E-6</v>
      </c>
      <c r="M236">
        <v>2.7936404400948056E-20</v>
      </c>
      <c r="S236" s="14" t="s">
        <v>534</v>
      </c>
      <c r="T236" s="14" t="s">
        <v>535</v>
      </c>
      <c r="U236" t="s">
        <v>532</v>
      </c>
      <c r="V236" t="s">
        <v>283</v>
      </c>
      <c r="W236" t="s">
        <v>539</v>
      </c>
      <c r="X236" t="s">
        <v>537</v>
      </c>
      <c r="Y236" t="s">
        <v>540</v>
      </c>
      <c r="Z236" t="s">
        <v>541</v>
      </c>
    </row>
    <row r="237" spans="1:27" x14ac:dyDescent="0.25">
      <c r="A237" t="s">
        <v>661</v>
      </c>
      <c r="B237">
        <v>5.6720457214094864E-9</v>
      </c>
      <c r="C237">
        <v>1.3226095033703072E-9</v>
      </c>
      <c r="D237">
        <v>23.318033181186042</v>
      </c>
      <c r="E237">
        <v>79954140000</v>
      </c>
      <c r="I237">
        <v>4.8435843298172599E-4</v>
      </c>
      <c r="M237">
        <v>7.0941238582636075E-20</v>
      </c>
      <c r="S237">
        <v>1</v>
      </c>
      <c r="T237" s="10" t="s">
        <v>440</v>
      </c>
      <c r="U237">
        <v>1</v>
      </c>
      <c r="V237">
        <f>Y82</f>
        <v>1.1439615446281828E-19</v>
      </c>
      <c r="W237">
        <f>AVERAGE(V237:V239)</f>
        <v>1.7684664373808818E-19</v>
      </c>
      <c r="X237">
        <f>_xlfn.STDEV.S(V237:V239)</f>
        <v>2.0463137692266291E-19</v>
      </c>
      <c r="Y237">
        <f>X237/SQRT(3)</f>
        <v>1.1814398055094322E-19</v>
      </c>
      <c r="Z237">
        <f>TTEST(V237:V239,V237:V239,1,2)</f>
        <v>0.5</v>
      </c>
      <c r="AA237">
        <f>TTEST(V237:V239,V237:V239,2,2)</f>
        <v>1</v>
      </c>
    </row>
    <row r="238" spans="1:27" x14ac:dyDescent="0.25">
      <c r="A238" t="s">
        <v>662</v>
      </c>
      <c r="B238">
        <v>1.2908106642218182E-9</v>
      </c>
      <c r="C238">
        <v>3.1386108971507561E-10</v>
      </c>
      <c r="D238">
        <v>24.315036931019684</v>
      </c>
      <c r="E238">
        <v>8229062000</v>
      </c>
      <c r="F238">
        <v>7.1322066626943532E-10</v>
      </c>
      <c r="G238">
        <v>5.1832378315109099E-10</v>
      </c>
      <c r="H238">
        <v>72.673690999761703</v>
      </c>
      <c r="I238">
        <v>6.877647582037825E-5</v>
      </c>
      <c r="J238">
        <v>4.3469212088762886E-5</v>
      </c>
      <c r="K238">
        <v>2.5788478170357213E-5</v>
      </c>
      <c r="L238">
        <v>59.325846803245199</v>
      </c>
      <c r="M238">
        <v>1.5685999986654838E-19</v>
      </c>
      <c r="N238">
        <v>1.17705312823428E-19</v>
      </c>
      <c r="O238">
        <v>8.0308465868946026E-20</v>
      </c>
      <c r="P238">
        <v>68.228412076367604</v>
      </c>
      <c r="S238">
        <v>1</v>
      </c>
      <c r="T238" s="10" t="s">
        <v>441</v>
      </c>
      <c r="U238">
        <v>2</v>
      </c>
      <c r="V238">
        <f t="shared" ref="V238:V245" si="121">Y83</f>
        <v>4.0542677864506636E-19</v>
      </c>
    </row>
    <row r="239" spans="1:27" x14ac:dyDescent="0.25">
      <c r="A239" t="s">
        <v>663</v>
      </c>
      <c r="B239">
        <v>2.8858793365827783E-10</v>
      </c>
      <c r="C239">
        <v>2.7052232958292332E-11</v>
      </c>
      <c r="D239">
        <v>9.3740000198086477</v>
      </c>
      <c r="E239">
        <v>1688374000</v>
      </c>
      <c r="I239">
        <v>1.7225053810897441E-5</v>
      </c>
      <c r="M239">
        <v>1.70926544508668E-19</v>
      </c>
      <c r="S239">
        <v>1</v>
      </c>
      <c r="T239" s="10" t="s">
        <v>442</v>
      </c>
      <c r="U239">
        <v>3</v>
      </c>
      <c r="V239">
        <f t="shared" si="121"/>
        <v>1.0716998106380026E-20</v>
      </c>
    </row>
    <row r="240" spans="1:27" x14ac:dyDescent="0.25">
      <c r="A240" t="s">
        <v>664</v>
      </c>
      <c r="B240">
        <v>5.6026340092821001E-10</v>
      </c>
      <c r="C240">
        <v>3.7304564607247163E-11</v>
      </c>
      <c r="D240">
        <v>6.6583975582633546</v>
      </c>
      <c r="E240">
        <v>22119100000</v>
      </c>
      <c r="I240">
        <v>4.4406106635012975E-5</v>
      </c>
      <c r="M240">
        <v>2.5329394095067611E-20</v>
      </c>
      <c r="S240">
        <v>1</v>
      </c>
      <c r="T240" s="10" t="s">
        <v>443</v>
      </c>
      <c r="U240">
        <v>4</v>
      </c>
      <c r="V240">
        <f t="shared" si="121"/>
        <v>1.1835179084060709E-20</v>
      </c>
      <c r="W240">
        <f t="shared" ref="W240" si="122">AVERAGE(V240:V242)</f>
        <v>8.4156779824635114E-20</v>
      </c>
      <c r="X240">
        <f t="shared" ref="X240" si="123">_xlfn.STDEV.S(V240:V242)</f>
        <v>1.0505501382562583E-19</v>
      </c>
      <c r="Y240">
        <f t="shared" ref="Y240" si="124">X240/SQRT(3)</f>
        <v>6.065354051194493E-20</v>
      </c>
      <c r="Z240">
        <f>TTEST(V237:V239,V240:V242,1,2)</f>
        <v>0.26182758324297389</v>
      </c>
      <c r="AA240">
        <f>TTEST(V237:V239,V240:V242,2,2)</f>
        <v>0.52365516648594779</v>
      </c>
    </row>
    <row r="241" spans="1:27" x14ac:dyDescent="0.25">
      <c r="A241" t="s">
        <v>665</v>
      </c>
      <c r="B241">
        <v>5.726708475893156E-10</v>
      </c>
      <c r="C241">
        <v>1.4058386053804402E-10</v>
      </c>
      <c r="D241">
        <v>24.548806898384697</v>
      </c>
      <c r="E241">
        <v>1856610000</v>
      </c>
      <c r="F241">
        <v>3.3195026577843038E-10</v>
      </c>
      <c r="G241">
        <v>2.1662952941475176E-10</v>
      </c>
      <c r="H241">
        <v>65.259634272848359</v>
      </c>
      <c r="I241">
        <v>3.4627552928230016E-5</v>
      </c>
      <c r="J241">
        <v>1.994018501301119E-5</v>
      </c>
      <c r="K241">
        <v>1.2870938680904729E-5</v>
      </c>
      <c r="L241">
        <v>64.547739514484448</v>
      </c>
      <c r="M241">
        <v>3.0844972696975434E-19</v>
      </c>
      <c r="N241">
        <v>1.5856967519452062E-19</v>
      </c>
      <c r="O241">
        <v>1.3248362900867558E-19</v>
      </c>
      <c r="P241">
        <v>83.549158340745308</v>
      </c>
      <c r="S241">
        <v>1</v>
      </c>
      <c r="T241" s="10" t="s">
        <v>444</v>
      </c>
      <c r="U241">
        <v>5</v>
      </c>
      <c r="V241">
        <f t="shared" si="121"/>
        <v>3.5974557486205384E-20</v>
      </c>
    </row>
    <row r="242" spans="1:27" x14ac:dyDescent="0.25">
      <c r="A242" t="s">
        <v>666</v>
      </c>
      <c r="B242">
        <v>1.5269554275985439E-10</v>
      </c>
      <c r="C242">
        <v>3.7826813449970856E-11</v>
      </c>
      <c r="D242">
        <v>24.772703096816269</v>
      </c>
      <c r="E242">
        <v>1386118000</v>
      </c>
      <c r="I242">
        <v>1.0628766235905001E-5</v>
      </c>
      <c r="M242">
        <v>1.1016056552173364E-19</v>
      </c>
      <c r="S242">
        <v>1</v>
      </c>
      <c r="T242" s="10" t="s">
        <v>445</v>
      </c>
      <c r="U242">
        <v>6</v>
      </c>
      <c r="V242">
        <f t="shared" si="121"/>
        <v>2.0466060290363927E-19</v>
      </c>
    </row>
    <row r="243" spans="1:27" x14ac:dyDescent="0.25">
      <c r="A243" t="s">
        <v>667</v>
      </c>
      <c r="B243">
        <v>2.704844069861211E-10</v>
      </c>
      <c r="C243">
        <v>6.6281782531626862E-12</v>
      </c>
      <c r="D243">
        <v>2.4504844205317857</v>
      </c>
      <c r="E243">
        <v>4737135000</v>
      </c>
      <c r="I243">
        <v>1.4564235874898552E-5</v>
      </c>
      <c r="M243">
        <v>5.709873309207382E-20</v>
      </c>
      <c r="S243">
        <v>1</v>
      </c>
      <c r="T243" s="10" t="s">
        <v>446</v>
      </c>
      <c r="U243">
        <v>7</v>
      </c>
      <c r="V243">
        <f t="shared" si="121"/>
        <v>2.2992498363625869E-20</v>
      </c>
      <c r="W243">
        <f t="shared" ref="W243" si="125">AVERAGE(V243:V245)</f>
        <v>4.0311818981916039E-20</v>
      </c>
      <c r="X243">
        <f t="shared" ref="X243" si="126">_xlfn.STDEV.S(V243:V245)</f>
        <v>4.3485236335524363E-20</v>
      </c>
      <c r="Y243">
        <f t="shared" ref="Y243" si="127">X243/SQRT(3)</f>
        <v>2.5106212904089486E-20</v>
      </c>
      <c r="Z243">
        <f>TTEST(V237:V239,V243:V245,1,2)</f>
        <v>0.16074364200911451</v>
      </c>
      <c r="AA243">
        <f>TTEST(V237:V239,V243:V245,2,2)</f>
        <v>0.32148728401822901</v>
      </c>
    </row>
    <row r="244" spans="1:27" x14ac:dyDescent="0.25">
      <c r="A244" t="s">
        <v>668</v>
      </c>
      <c r="B244">
        <v>9.6018343057238599E-11</v>
      </c>
      <c r="C244">
        <v>2.0438314822483825E-11</v>
      </c>
      <c r="D244">
        <v>21.285844112411006</v>
      </c>
      <c r="E244">
        <v>2087862000</v>
      </c>
      <c r="F244">
        <v>1.436701173209334E-10</v>
      </c>
      <c r="G244">
        <v>9.3106318168465435E-11</v>
      </c>
      <c r="H244">
        <v>64.805625487506589</v>
      </c>
      <c r="I244">
        <v>6.9835034040982281E-6</v>
      </c>
      <c r="J244">
        <v>1.155082834020909E-5</v>
      </c>
      <c r="K244">
        <v>7.5332217899586654E-6</v>
      </c>
      <c r="L244">
        <v>65.218022189240671</v>
      </c>
      <c r="M244">
        <v>4.5988835975384675E-20</v>
      </c>
      <c r="N244">
        <v>5.3057975070954235E-20</v>
      </c>
      <c r="O244">
        <v>2.9437621125320467E-20</v>
      </c>
      <c r="P244">
        <v>55.481991323554368</v>
      </c>
      <c r="S244">
        <v>1</v>
      </c>
      <c r="T244" s="10" t="s">
        <v>447</v>
      </c>
      <c r="U244">
        <v>8</v>
      </c>
      <c r="V244">
        <f t="shared" si="121"/>
        <v>8.978810126234949E-20</v>
      </c>
    </row>
    <row r="245" spans="1:27" x14ac:dyDescent="0.25">
      <c r="A245" t="s">
        <v>669</v>
      </c>
      <c r="B245">
        <v>2.5095717979814077E-10</v>
      </c>
      <c r="C245">
        <v>2.0529473684623073E-11</v>
      </c>
      <c r="D245">
        <v>8.1804687561185148</v>
      </c>
      <c r="E245">
        <v>2939072000</v>
      </c>
      <c r="I245">
        <v>2.0245737780008239E-5</v>
      </c>
      <c r="M245">
        <v>8.538653690625502E-20</v>
      </c>
      <c r="S245">
        <v>1</v>
      </c>
      <c r="T245" s="10" t="s">
        <v>448</v>
      </c>
      <c r="U245">
        <v>9</v>
      </c>
      <c r="V245">
        <f t="shared" si="121"/>
        <v>8.1548573197727611E-21</v>
      </c>
    </row>
    <row r="246" spans="1:27" x14ac:dyDescent="0.25">
      <c r="A246" t="s">
        <v>670</v>
      </c>
      <c r="B246">
        <v>8.4034829107420836E-11</v>
      </c>
      <c r="C246">
        <v>1.4812494571787545E-11</v>
      </c>
      <c r="D246">
        <v>17.626613547167317</v>
      </c>
      <c r="E246">
        <v>3022993000</v>
      </c>
      <c r="I246">
        <v>7.4232438365208072E-6</v>
      </c>
      <c r="M246">
        <v>2.7798552331223011E-20</v>
      </c>
      <c r="S246">
        <v>4</v>
      </c>
      <c r="T246" s="12" t="s">
        <v>457</v>
      </c>
      <c r="U246">
        <v>10</v>
      </c>
      <c r="V246">
        <f>Y100</f>
        <v>1.4660734495840152E-20</v>
      </c>
      <c r="W246">
        <f t="shared" ref="W246" si="128">AVERAGE(V246:V248)</f>
        <v>2.9839908915336558E-20</v>
      </c>
      <c r="X246">
        <f t="shared" ref="X246" si="129">_xlfn.STDEV.S(V246:V248)</f>
        <v>2.7753973813591629E-20</v>
      </c>
      <c r="Y246">
        <f t="shared" ref="Y246" si="130">X246/SQRT(3)</f>
        <v>1.6023764252358953E-20</v>
      </c>
      <c r="Z246">
        <f>TTEST(V246:V248,V246:V248,1,2)</f>
        <v>0.5</v>
      </c>
      <c r="AA246">
        <f>TTEST(V246:V248,V246:V248,2,2)</f>
        <v>1</v>
      </c>
    </row>
    <row r="247" spans="1:27" x14ac:dyDescent="0.25">
      <c r="A247" t="s">
        <v>671</v>
      </c>
      <c r="B247">
        <v>6.3431697342727882E-10</v>
      </c>
      <c r="C247">
        <v>8.2780994518350601E-11</v>
      </c>
      <c r="D247">
        <v>13.050414538188457</v>
      </c>
      <c r="E247">
        <v>1239914000</v>
      </c>
      <c r="F247">
        <v>2.8605538128797278E-10</v>
      </c>
      <c r="G247">
        <v>3.0513776903909218E-10</v>
      </c>
      <c r="H247">
        <v>106.670871795944</v>
      </c>
      <c r="I247">
        <v>4.5001103440346869E-5</v>
      </c>
      <c r="J247">
        <v>2.0095504094799797E-5</v>
      </c>
      <c r="K247">
        <v>2.1873298639680499E-5</v>
      </c>
      <c r="L247">
        <v>108.84672778793716</v>
      </c>
      <c r="M247">
        <v>5.1158142695967531E-19</v>
      </c>
      <c r="N247">
        <v>2.032082888343279E-19</v>
      </c>
      <c r="O247">
        <v>2.6899851963439249E-19</v>
      </c>
      <c r="P247">
        <v>132.37576143053013</v>
      </c>
      <c r="S247">
        <v>4</v>
      </c>
      <c r="T247" s="12" t="s">
        <v>458</v>
      </c>
      <c r="U247">
        <v>11</v>
      </c>
      <c r="V247">
        <f t="shared" ref="V247:V263" si="131">Y101</f>
        <v>6.1872850240312269E-20</v>
      </c>
    </row>
    <row r="248" spans="1:27" x14ac:dyDescent="0.25">
      <c r="A248" t="s">
        <v>672</v>
      </c>
      <c r="B248">
        <v>1.5823285310431514E-10</v>
      </c>
      <c r="C248">
        <v>3.1630852099176977E-11</v>
      </c>
      <c r="D248">
        <v>19.990066208516325</v>
      </c>
      <c r="E248">
        <v>1947092000</v>
      </c>
      <c r="I248">
        <v>1.127925970277791E-5</v>
      </c>
      <c r="M248">
        <v>8.1266243764709192E-20</v>
      </c>
      <c r="S248">
        <v>4</v>
      </c>
      <c r="T248" s="12" t="s">
        <v>459</v>
      </c>
      <c r="U248">
        <v>12</v>
      </c>
      <c r="V248">
        <f t="shared" si="131"/>
        <v>1.2986142009857258E-20</v>
      </c>
    </row>
    <row r="249" spans="1:27" x14ac:dyDescent="0.25">
      <c r="A249" t="s">
        <v>673</v>
      </c>
      <c r="B249">
        <v>6.5616317332324414E-11</v>
      </c>
      <c r="C249">
        <v>2.4348344001315581E-11</v>
      </c>
      <c r="D249">
        <v>37.107148025390494</v>
      </c>
      <c r="E249">
        <v>3911042000</v>
      </c>
      <c r="I249">
        <v>4.0061491412746105E-6</v>
      </c>
      <c r="M249">
        <v>1.6777195778599262E-20</v>
      </c>
      <c r="S249">
        <v>4</v>
      </c>
      <c r="T249" s="12" t="s">
        <v>460</v>
      </c>
      <c r="U249">
        <v>13</v>
      </c>
      <c r="V249">
        <f t="shared" si="131"/>
        <v>3.7834031435286637E-21</v>
      </c>
      <c r="W249">
        <f t="shared" ref="W249" si="132">AVERAGE(V249:V251)</f>
        <v>1.0649096135932222E-18</v>
      </c>
      <c r="X249">
        <f t="shared" ref="X249" si="133">_xlfn.STDEV.S(V249:V251)</f>
        <v>1.8351001919796292E-18</v>
      </c>
      <c r="Y249">
        <f t="shared" ref="Y249" si="134">X249/SQRT(3)</f>
        <v>1.0594955898293729E-18</v>
      </c>
      <c r="Z249">
        <f>TTEST(V246:V248,V249:V251,1,2)</f>
        <v>0.19198112286017541</v>
      </c>
      <c r="AA249">
        <f>TTEST(V246:V248,V249:V251,2,2)</f>
        <v>0.38396224572035081</v>
      </c>
    </row>
    <row r="250" spans="1:27" x14ac:dyDescent="0.25">
      <c r="A250" t="s">
        <v>674</v>
      </c>
      <c r="B250">
        <v>5.8169939849081694E-11</v>
      </c>
      <c r="C250">
        <v>3.131712343697789E-11</v>
      </c>
      <c r="D250">
        <v>53.837297267675069</v>
      </c>
      <c r="E250">
        <v>2707470000</v>
      </c>
      <c r="F250">
        <v>4.5152915087969464E-8</v>
      </c>
      <c r="G250">
        <v>7.8048337080570121E-8</v>
      </c>
      <c r="H250">
        <v>172.85337376005941</v>
      </c>
      <c r="I250">
        <v>5.2727908160085003E-6</v>
      </c>
      <c r="J250">
        <v>1.1468159015986064E-2</v>
      </c>
      <c r="K250">
        <v>1.9849751899161751E-2</v>
      </c>
      <c r="L250">
        <v>173.08577489632074</v>
      </c>
      <c r="M250">
        <v>2.1484980387255146E-20</v>
      </c>
      <c r="N250">
        <v>4.8527143255255731E-18</v>
      </c>
      <c r="O250">
        <v>8.3719872163262292E-18</v>
      </c>
      <c r="P250">
        <v>172.52174050899856</v>
      </c>
      <c r="S250">
        <v>4</v>
      </c>
      <c r="T250" s="12" t="s">
        <v>461</v>
      </c>
      <c r="U250">
        <v>14</v>
      </c>
      <c r="V250">
        <f t="shared" si="131"/>
        <v>7.0454813513426761E-21</v>
      </c>
    </row>
    <row r="251" spans="1:27" x14ac:dyDescent="0.25">
      <c r="A251" t="s">
        <v>675</v>
      </c>
      <c r="B251">
        <v>1.35275363622489E-7</v>
      </c>
      <c r="C251">
        <v>4.0806807798655639E-9</v>
      </c>
      <c r="D251">
        <v>3.0165735065059303</v>
      </c>
      <c r="E251">
        <v>9316580000</v>
      </c>
      <c r="I251">
        <v>3.4388678019958638E-2</v>
      </c>
      <c r="M251">
        <v>1.4519852094061233E-17</v>
      </c>
      <c r="S251">
        <v>4</v>
      </c>
      <c r="T251" s="12" t="s">
        <v>462</v>
      </c>
      <c r="U251">
        <v>15</v>
      </c>
      <c r="V251">
        <f t="shared" si="131"/>
        <v>3.1838999562847958E-18</v>
      </c>
    </row>
    <row r="252" spans="1:27" x14ac:dyDescent="0.25">
      <c r="A252" t="s">
        <v>676</v>
      </c>
      <c r="B252">
        <v>1.2521170157028648E-10</v>
      </c>
      <c r="C252">
        <v>3.8381866988341188E-12</v>
      </c>
      <c r="D252">
        <v>3.0653578305375766</v>
      </c>
      <c r="E252">
        <v>7450460000</v>
      </c>
      <c r="I252">
        <v>1.0526237183539579E-5</v>
      </c>
      <c r="M252">
        <v>1.6805902128229194E-20</v>
      </c>
      <c r="S252">
        <v>4</v>
      </c>
      <c r="T252" s="12" t="s">
        <v>463</v>
      </c>
      <c r="U252">
        <v>16</v>
      </c>
      <c r="V252">
        <f t="shared" si="131"/>
        <v>5.9879112044399828E-21</v>
      </c>
      <c r="W252">
        <f t="shared" ref="W252" si="135">AVERAGE(V252:V254)</f>
        <v>1.4558609419684153E-20</v>
      </c>
      <c r="X252">
        <f t="shared" ref="X252" si="136">_xlfn.STDEV.S(V252:V254)</f>
        <v>1.028810033766972E-20</v>
      </c>
      <c r="Y252">
        <f>X252/SQRT(2)</f>
        <v>7.2747855142938675E-21</v>
      </c>
      <c r="Z252">
        <f>TTEST(V246:V248,V252:V254,1,2)</f>
        <v>0.21087694242012178</v>
      </c>
      <c r="AA252">
        <f>TTEST(V246:V248,V252:V254,2,2)</f>
        <v>0.42175388484024356</v>
      </c>
    </row>
    <row r="253" spans="1:27" x14ac:dyDescent="0.25">
      <c r="A253" t="s">
        <v>677</v>
      </c>
      <c r="B253">
        <v>7.1737919321486068E-11</v>
      </c>
      <c r="C253">
        <v>3.757183916479407E-12</v>
      </c>
      <c r="D253">
        <v>5.2373750897931339</v>
      </c>
      <c r="E253">
        <v>8460266000</v>
      </c>
      <c r="F253">
        <v>1.0840804533429286E-10</v>
      </c>
      <c r="G253">
        <v>7.7767135749752643E-11</v>
      </c>
      <c r="H253">
        <v>71.735575998945222</v>
      </c>
      <c r="I253">
        <v>7.8965565502728345E-6</v>
      </c>
      <c r="J253">
        <v>1.1945933098869318E-5</v>
      </c>
      <c r="K253">
        <v>8.8706340885723861E-6</v>
      </c>
      <c r="L253">
        <v>74.256519060968046</v>
      </c>
      <c r="M253">
        <v>8.4793928845128589E-21</v>
      </c>
      <c r="N253">
        <v>1.4991583282127645E-20</v>
      </c>
      <c r="O253">
        <v>1.0866395005956499E-20</v>
      </c>
      <c r="P253">
        <v>72.483304808178417</v>
      </c>
      <c r="S253">
        <v>4</v>
      </c>
      <c r="T253" s="12" t="s">
        <v>464</v>
      </c>
      <c r="U253">
        <v>17</v>
      </c>
      <c r="V253">
        <f t="shared" si="131"/>
        <v>2.5968027423335223E-20</v>
      </c>
    </row>
    <row r="254" spans="1:27" x14ac:dyDescent="0.25">
      <c r="A254" t="s">
        <v>678</v>
      </c>
      <c r="B254">
        <v>5.5755758789004253E-11</v>
      </c>
      <c r="C254">
        <v>1.5373273268360277E-11</v>
      </c>
      <c r="D254">
        <v>27.572529909488168</v>
      </c>
      <c r="E254">
        <v>6223156000</v>
      </c>
      <c r="I254">
        <v>5.8226117199393526E-6</v>
      </c>
      <c r="M254">
        <v>8.9594023979158255E-21</v>
      </c>
      <c r="S254">
        <v>4</v>
      </c>
      <c r="T254" s="12" t="s">
        <v>465</v>
      </c>
      <c r="U254">
        <v>18</v>
      </c>
      <c r="V254">
        <f t="shared" si="131"/>
        <v>1.1719889631277262E-20</v>
      </c>
    </row>
    <row r="255" spans="1:27" x14ac:dyDescent="0.25">
      <c r="A255" t="s">
        <v>679</v>
      </c>
      <c r="B255">
        <v>1.9773045789238827E-10</v>
      </c>
      <c r="C255">
        <v>1.169466612061345E-11</v>
      </c>
      <c r="D255">
        <v>5.9144485099903479</v>
      </c>
      <c r="E255">
        <v>7180810000</v>
      </c>
      <c r="I255">
        <v>2.2118631026395769E-5</v>
      </c>
      <c r="M255">
        <v>2.7535954563954245E-20</v>
      </c>
      <c r="S255">
        <v>8</v>
      </c>
      <c r="T255" s="12" t="s">
        <v>466</v>
      </c>
      <c r="U255">
        <v>19</v>
      </c>
      <c r="V255">
        <f t="shared" si="131"/>
        <v>2.6028067851398667E-20</v>
      </c>
      <c r="W255">
        <f t="shared" ref="W255" si="137">AVERAGE(V255:V257)</f>
        <v>1.5128297891100106E-20</v>
      </c>
      <c r="X255">
        <f t="shared" ref="X255" si="138">_xlfn.STDEV.S(V255:V257)</f>
        <v>9.500035568987392E-21</v>
      </c>
      <c r="Y255">
        <f t="shared" ref="Y255" si="139">X255/SQRT(3)</f>
        <v>5.484848093065891E-21</v>
      </c>
      <c r="Z255">
        <f>TTEST(V255:V257,V255:V257,1,2)</f>
        <v>0.5</v>
      </c>
      <c r="AA255">
        <f>TTEST(V255:V257,V255:V257,2,2)</f>
        <v>1</v>
      </c>
    </row>
    <row r="256" spans="1:27" x14ac:dyDescent="0.25">
      <c r="A256" t="s">
        <v>680</v>
      </c>
      <c r="B256">
        <v>5.1018044521777062E-11</v>
      </c>
      <c r="C256">
        <v>2.3827161604684469E-11</v>
      </c>
      <c r="D256">
        <v>46.703400391039764</v>
      </c>
      <c r="E256">
        <v>6699770000</v>
      </c>
      <c r="F256">
        <v>6.2419826855425501E-11</v>
      </c>
      <c r="G256">
        <v>1.2083891862527967E-11</v>
      </c>
      <c r="H256">
        <v>19.359060207770572</v>
      </c>
      <c r="I256">
        <v>7.3606428172427479E-6</v>
      </c>
      <c r="J256">
        <v>7.0720877854873104E-6</v>
      </c>
      <c r="K256">
        <v>8.684166099259685E-7</v>
      </c>
      <c r="L256">
        <v>12.279494206902427</v>
      </c>
      <c r="M256">
        <v>7.6148949175534481E-21</v>
      </c>
      <c r="N256">
        <v>3.6511367752246951E-20</v>
      </c>
      <c r="O256">
        <v>4.983948658526295E-20</v>
      </c>
      <c r="P256">
        <v>136.50402505722556</v>
      </c>
      <c r="S256">
        <v>8</v>
      </c>
      <c r="T256" s="12" t="s">
        <v>467</v>
      </c>
      <c r="U256">
        <v>20</v>
      </c>
      <c r="V256">
        <f t="shared" si="131"/>
        <v>8.6074615014763113E-21</v>
      </c>
    </row>
    <row r="257" spans="1:27" x14ac:dyDescent="0.25">
      <c r="A257" t="s">
        <v>681</v>
      </c>
      <c r="B257">
        <v>6.11550908245491E-11</v>
      </c>
      <c r="C257">
        <v>1.9128681555979048E-11</v>
      </c>
      <c r="D257">
        <v>31.278968435936562</v>
      </c>
      <c r="E257">
        <v>650165000</v>
      </c>
      <c r="I257">
        <v>6.0961255916024904E-6</v>
      </c>
      <c r="M257">
        <v>9.4060878122552124E-20</v>
      </c>
      <c r="S257">
        <v>8</v>
      </c>
      <c r="T257" s="12" t="s">
        <v>468</v>
      </c>
      <c r="U257">
        <v>21</v>
      </c>
      <c r="V257">
        <f t="shared" si="131"/>
        <v>1.0749364320425344E-20</v>
      </c>
    </row>
    <row r="258" spans="1:27" x14ac:dyDescent="0.25">
      <c r="A258" t="s">
        <v>682</v>
      </c>
      <c r="B258">
        <v>7.5086345219950323E-11</v>
      </c>
      <c r="C258">
        <v>1.3452949400475198E-11</v>
      </c>
      <c r="D258">
        <v>17.916638985513934</v>
      </c>
      <c r="E258">
        <v>9555000000</v>
      </c>
      <c r="I258">
        <v>7.7594949476166929E-6</v>
      </c>
      <c r="M258">
        <v>7.8583302166353033E-21</v>
      </c>
      <c r="S258">
        <v>8</v>
      </c>
      <c r="T258" s="12" t="s">
        <v>469</v>
      </c>
      <c r="U258">
        <v>22</v>
      </c>
      <c r="V258">
        <f t="shared" si="131"/>
        <v>8.8630781670253561E-21</v>
      </c>
      <c r="W258">
        <f t="shared" ref="W258" si="140">AVERAGE(V258:V260)</f>
        <v>1.5980858414409753E-20</v>
      </c>
      <c r="X258">
        <f t="shared" ref="X258" si="141">_xlfn.STDEV.S(V258:V260)</f>
        <v>1.0717346858793774E-20</v>
      </c>
      <c r="Y258">
        <f t="shared" ref="Y258" si="142">X258/SQRT(3)</f>
        <v>6.1876630939231761E-21</v>
      </c>
      <c r="Z258">
        <f>TTEST(V255:V257,V258:V260,1,2)</f>
        <v>0.46142009986578492</v>
      </c>
      <c r="AA258">
        <f>TTEST(V255:V257,V258:V260,2,2)</f>
        <v>0.92284019973156983</v>
      </c>
    </row>
    <row r="259" spans="1:27" x14ac:dyDescent="0.25">
      <c r="A259" t="s">
        <v>683</v>
      </c>
      <c r="B259">
        <v>8.703483093350622E-11</v>
      </c>
      <c r="C259">
        <v>2.9959754656508101E-13</v>
      </c>
      <c r="D259">
        <v>0.34422718278613151</v>
      </c>
      <c r="E259">
        <v>2869280000</v>
      </c>
      <c r="F259">
        <v>6.7377109301957652E-11</v>
      </c>
      <c r="G259">
        <v>2.0063475707137832E-11</v>
      </c>
      <c r="H259">
        <v>29.777881412545081</v>
      </c>
      <c r="I259">
        <v>9.5489969413553771E-6</v>
      </c>
      <c r="J259">
        <v>7.4558488455043775E-6</v>
      </c>
      <c r="K259">
        <v>2.0362147659866225E-6</v>
      </c>
      <c r="L259">
        <v>27.310301055987619</v>
      </c>
      <c r="M259">
        <v>3.0333334820410077E-20</v>
      </c>
      <c r="N259">
        <v>1.4094823950395412E-20</v>
      </c>
      <c r="O259">
        <v>1.4141754740688883E-20</v>
      </c>
      <c r="P259">
        <v>100.33296471427124</v>
      </c>
      <c r="S259">
        <v>8</v>
      </c>
      <c r="T259" s="12" t="s">
        <v>470</v>
      </c>
      <c r="U259">
        <v>23</v>
      </c>
      <c r="V259">
        <f t="shared" si="131"/>
        <v>1.0772512545261611E-20</v>
      </c>
    </row>
    <row r="260" spans="1:27" x14ac:dyDescent="0.25">
      <c r="A260" t="s">
        <v>684</v>
      </c>
      <c r="B260">
        <v>4.6931114096748495E-11</v>
      </c>
      <c r="C260">
        <v>3.7472258171012075E-11</v>
      </c>
      <c r="D260">
        <v>79.845234642763884</v>
      </c>
      <c r="E260">
        <v>6285720000</v>
      </c>
      <c r="I260">
        <v>5.4817949542138283E-6</v>
      </c>
      <c r="M260">
        <v>7.4663068187492434E-21</v>
      </c>
      <c r="S260">
        <v>8</v>
      </c>
      <c r="T260" s="12" t="s">
        <v>471</v>
      </c>
      <c r="U260">
        <v>24</v>
      </c>
      <c r="V260">
        <f t="shared" si="131"/>
        <v>2.8306984530942292E-20</v>
      </c>
    </row>
    <row r="261" spans="1:27" x14ac:dyDescent="0.25">
      <c r="A261" t="s">
        <v>685</v>
      </c>
      <c r="B261">
        <v>6.8165382875618259E-11</v>
      </c>
      <c r="C261">
        <v>8.0817352092566562E-12</v>
      </c>
      <c r="D261">
        <v>11.856069559534994</v>
      </c>
      <c r="E261">
        <v>15199100000</v>
      </c>
      <c r="I261">
        <v>7.3367546409439263E-6</v>
      </c>
      <c r="M261">
        <v>4.4848302120269131E-21</v>
      </c>
      <c r="S261">
        <v>8</v>
      </c>
      <c r="T261" s="12" t="s">
        <v>472</v>
      </c>
      <c r="U261">
        <v>25</v>
      </c>
      <c r="V261">
        <f t="shared" si="131"/>
        <v>5.5791060609038182E-21</v>
      </c>
      <c r="W261">
        <f t="shared" ref="W261" si="143">AVERAGE(V261:V263)</f>
        <v>1.1926345263055794E-20</v>
      </c>
      <c r="X261">
        <f t="shared" ref="X261" si="144">_xlfn.STDEV.S(V261:V263)</f>
        <v>8.6841224159920725E-21</v>
      </c>
      <c r="Y261">
        <f t="shared" ref="Y261" si="145">X261/SQRT(3)</f>
        <v>5.0137804145486863E-21</v>
      </c>
      <c r="Z261">
        <f>TTEST(V255:V257,V261:V263,1,2)</f>
        <v>0.34437813368863773</v>
      </c>
      <c r="AA261">
        <f>TTEST(V255:V257,V261:V263,2,2)</f>
        <v>0.68875626737727547</v>
      </c>
    </row>
    <row r="262" spans="1:27" x14ac:dyDescent="0.25">
      <c r="A262" t="s">
        <v>686</v>
      </c>
      <c r="B262">
        <v>4.5772105803830539E-11</v>
      </c>
      <c r="C262">
        <v>1.5464763360981759E-11</v>
      </c>
      <c r="D262">
        <v>33.786436279030788</v>
      </c>
      <c r="E262">
        <v>4272230000</v>
      </c>
      <c r="F262">
        <v>7.1990089945873438E-11</v>
      </c>
      <c r="G262">
        <v>4.1291491844741697E-11</v>
      </c>
      <c r="H262">
        <v>57.35718885166996</v>
      </c>
      <c r="I262">
        <v>3.9860908685631348E-6</v>
      </c>
      <c r="J262">
        <v>7.1674034650232192E-6</v>
      </c>
      <c r="K262">
        <v>4.3451023540793399E-6</v>
      </c>
      <c r="L262">
        <v>60.623102568222222</v>
      </c>
      <c r="M262">
        <v>1.0713867419083369E-20</v>
      </c>
      <c r="N262">
        <v>2.2770519738054074E-20</v>
      </c>
      <c r="O262">
        <v>2.4915430864082289E-20</v>
      </c>
      <c r="P262">
        <v>109.41968453378621</v>
      </c>
      <c r="S262">
        <v>8</v>
      </c>
      <c r="T262" s="12" t="s">
        <v>473</v>
      </c>
      <c r="U262">
        <v>26</v>
      </c>
      <c r="V262">
        <f t="shared" si="131"/>
        <v>8.3769894797550965E-21</v>
      </c>
    </row>
    <row r="263" spans="1:27" x14ac:dyDescent="0.25">
      <c r="A263" t="s">
        <v>687</v>
      </c>
      <c r="B263">
        <v>5.0610674117862182E-11</v>
      </c>
      <c r="C263">
        <v>2.5016559103217589E-12</v>
      </c>
      <c r="D263">
        <v>4.9429412943520576</v>
      </c>
      <c r="E263">
        <v>8193660000</v>
      </c>
      <c r="I263">
        <v>5.398096654805624E-6</v>
      </c>
      <c r="M263">
        <v>6.1768091570631662E-21</v>
      </c>
      <c r="S263">
        <v>8</v>
      </c>
      <c r="T263" s="12" t="s">
        <v>474</v>
      </c>
      <c r="U263">
        <v>27</v>
      </c>
      <c r="V263">
        <f t="shared" si="131"/>
        <v>2.1822940248508467E-20</v>
      </c>
    </row>
    <row r="264" spans="1:27" x14ac:dyDescent="0.25">
      <c r="A264" t="s">
        <v>688</v>
      </c>
      <c r="B264">
        <v>1.1958748991592757E-10</v>
      </c>
      <c r="C264">
        <v>2.8063763841635602E-11</v>
      </c>
      <c r="D264">
        <v>23.467140134277422</v>
      </c>
      <c r="E264">
        <v>2325660000</v>
      </c>
      <c r="I264">
        <v>1.21180228717009E-5</v>
      </c>
      <c r="M264">
        <v>5.1420882638015692E-20</v>
      </c>
      <c r="S264">
        <v>12</v>
      </c>
      <c r="T264" s="10" t="s">
        <v>449</v>
      </c>
      <c r="U264">
        <v>28</v>
      </c>
      <c r="V264">
        <f>Y91</f>
        <v>9.2341396231318559E-20</v>
      </c>
      <c r="W264">
        <f t="shared" ref="W264" si="146">AVERAGE(V264:V266)</f>
        <v>6.3414534049529173E-20</v>
      </c>
      <c r="X264">
        <f t="shared" ref="X264" si="147">_xlfn.STDEV.S(V264:V266)</f>
        <v>2.5335315461221327E-20</v>
      </c>
      <c r="Y264">
        <f t="shared" ref="Y264" si="148">X264/SQRT(3)</f>
        <v>1.462735120154022E-20</v>
      </c>
      <c r="Z264">
        <f>TTEST(V264:V266,V264:V266,1,2)</f>
        <v>0.5</v>
      </c>
      <c r="AA264">
        <f>TTEST(V264:V266,V264:V266,2,2)</f>
        <v>1</v>
      </c>
    </row>
    <row r="265" spans="1:27" x14ac:dyDescent="0.25">
      <c r="A265" t="s">
        <v>689</v>
      </c>
      <c r="B265">
        <v>8.4397720864776614E-12</v>
      </c>
      <c r="C265">
        <v>5.0837679647278037E-12</v>
      </c>
      <c r="D265">
        <v>60.235844198602216</v>
      </c>
      <c r="E265">
        <v>3137556000</v>
      </c>
      <c r="F265">
        <v>5.2310521255414951E-11</v>
      </c>
      <c r="G265">
        <v>4.4569638589820036E-11</v>
      </c>
      <c r="H265">
        <v>85.202054042247539</v>
      </c>
      <c r="I265">
        <v>9.1710147066031598E-7</v>
      </c>
      <c r="J265">
        <v>6.3789503001091749E-6</v>
      </c>
      <c r="K265">
        <v>5.3587645551482322E-6</v>
      </c>
      <c r="L265">
        <v>84.006996496845531</v>
      </c>
      <c r="M265">
        <v>2.6899191875707276E-21</v>
      </c>
      <c r="N265">
        <v>1.3136531224443983E-20</v>
      </c>
      <c r="O265">
        <v>9.0497982867148263E-21</v>
      </c>
      <c r="P265">
        <v>68.890319157277133</v>
      </c>
      <c r="S265">
        <v>12</v>
      </c>
      <c r="T265" s="10" t="s">
        <v>450</v>
      </c>
      <c r="U265">
        <v>29</v>
      </c>
      <c r="V265">
        <f t="shared" ref="V265:V272" si="149">Y92</f>
        <v>5.2733389668605375E-20</v>
      </c>
    </row>
    <row r="266" spans="1:27" x14ac:dyDescent="0.25">
      <c r="A266" t="s">
        <v>690</v>
      </c>
      <c r="B266">
        <v>5.0944163939779772E-11</v>
      </c>
      <c r="C266">
        <v>1.9196325002874289E-12</v>
      </c>
      <c r="D266">
        <v>3.7681107154032278</v>
      </c>
      <c r="E266">
        <v>2741350000</v>
      </c>
      <c r="I266">
        <v>6.5914400659496722E-6</v>
      </c>
      <c r="M266">
        <v>1.858360440650766E-20</v>
      </c>
      <c r="S266">
        <v>12</v>
      </c>
      <c r="T266" s="10" t="s">
        <v>533</v>
      </c>
      <c r="U266">
        <v>30</v>
      </c>
      <c r="V266">
        <f t="shared" si="149"/>
        <v>4.5168816248663573E-20</v>
      </c>
    </row>
    <row r="267" spans="1:27" x14ac:dyDescent="0.25">
      <c r="A267" t="s">
        <v>691</v>
      </c>
      <c r="B267">
        <v>9.7547627739987422E-11</v>
      </c>
      <c r="C267">
        <v>5.7198491710694163E-12</v>
      </c>
      <c r="D267">
        <v>5.8636476391979899</v>
      </c>
      <c r="E267">
        <v>5378653000</v>
      </c>
      <c r="I267">
        <v>1.1628309363717536E-5</v>
      </c>
      <c r="M267">
        <v>1.8136070079253565E-20</v>
      </c>
      <c r="S267">
        <v>12</v>
      </c>
      <c r="T267" s="10" t="s">
        <v>451</v>
      </c>
      <c r="U267">
        <v>31</v>
      </c>
      <c r="V267">
        <f t="shared" si="149"/>
        <v>2.2946241661277535E-20</v>
      </c>
      <c r="W267">
        <f t="shared" ref="W267" si="150">AVERAGE(V267:V269)</f>
        <v>5.9258684511306115E-20</v>
      </c>
      <c r="X267">
        <f t="shared" ref="X267" si="151">_xlfn.STDEV.S(V267:V269)</f>
        <v>7.6571572324247653E-20</v>
      </c>
      <c r="Y267">
        <f t="shared" ref="Y267" si="152">X267/SQRT(3)</f>
        <v>4.4208617893677283E-20</v>
      </c>
      <c r="Z267">
        <f>TTEST(V264:V266,V267:V269,1,2)</f>
        <v>0.46658776663440005</v>
      </c>
      <c r="AA267">
        <f>TTEST(V264:V266,V267:V269,2,2)</f>
        <v>0.93317553326880009</v>
      </c>
    </row>
    <row r="268" spans="1:27" x14ac:dyDescent="0.25">
      <c r="S268">
        <v>12</v>
      </c>
      <c r="T268" s="10" t="s">
        <v>452</v>
      </c>
      <c r="U268">
        <v>32</v>
      </c>
      <c r="V268">
        <f t="shared" si="149"/>
        <v>1.4723081070668805E-19</v>
      </c>
    </row>
    <row r="269" spans="1:27" x14ac:dyDescent="0.25">
      <c r="S269">
        <v>12</v>
      </c>
      <c r="T269" s="10" t="s">
        <v>453</v>
      </c>
      <c r="U269">
        <v>33</v>
      </c>
      <c r="V269">
        <f t="shared" si="149"/>
        <v>7.5990011659527539E-21</v>
      </c>
    </row>
    <row r="270" spans="1:27" x14ac:dyDescent="0.25">
      <c r="S270">
        <v>12</v>
      </c>
      <c r="T270" s="10" t="s">
        <v>454</v>
      </c>
      <c r="U270">
        <v>34</v>
      </c>
      <c r="V270">
        <f t="shared" si="149"/>
        <v>1.4363120775076786E-19</v>
      </c>
      <c r="W270">
        <f t="shared" ref="W270" si="153">AVERAGE(V270:V272)</f>
        <v>6.5766686656288713E-20</v>
      </c>
      <c r="X270">
        <f t="shared" ref="X270" si="154">_xlfn.STDEV.S(V270:V272)</f>
        <v>6.7979340411951225E-20</v>
      </c>
      <c r="Y270">
        <f t="shared" ref="Y270" si="155">X270/SQRT(3)</f>
        <v>3.924789048617325E-20</v>
      </c>
      <c r="Z270">
        <f>TTEST(V264:V266,V270:V272,1,2)</f>
        <v>0.47895481887864227</v>
      </c>
      <c r="AA270">
        <f>TTEST(V264:V266,V270:V272,1,2)</f>
        <v>0.47895481887864227</v>
      </c>
    </row>
    <row r="271" spans="1:27" x14ac:dyDescent="0.25">
      <c r="S271">
        <v>12</v>
      </c>
      <c r="T271" s="10" t="s">
        <v>455</v>
      </c>
      <c r="U271">
        <v>35</v>
      </c>
      <c r="V271">
        <f t="shared" si="149"/>
        <v>3.543837804345146E-20</v>
      </c>
    </row>
    <row r="272" spans="1:27" x14ac:dyDescent="0.25">
      <c r="S272">
        <v>12</v>
      </c>
      <c r="T272" s="10" t="s">
        <v>456</v>
      </c>
      <c r="U272">
        <v>36</v>
      </c>
      <c r="V272">
        <f t="shared" si="149"/>
        <v>1.8230474174646834E-20</v>
      </c>
    </row>
    <row r="274" spans="19:27" x14ac:dyDescent="0.25">
      <c r="S274" s="14" t="s">
        <v>534</v>
      </c>
      <c r="T274" s="14" t="s">
        <v>535</v>
      </c>
      <c r="U274" t="s">
        <v>532</v>
      </c>
      <c r="V274" t="s">
        <v>528</v>
      </c>
      <c r="W274" t="s">
        <v>539</v>
      </c>
      <c r="X274" t="s">
        <v>537</v>
      </c>
      <c r="Y274" t="s">
        <v>540</v>
      </c>
      <c r="Z274" t="s">
        <v>541</v>
      </c>
    </row>
    <row r="275" spans="19:27" x14ac:dyDescent="0.25">
      <c r="S275">
        <v>1</v>
      </c>
      <c r="T275" s="10" t="s">
        <v>440</v>
      </c>
      <c r="U275">
        <v>1</v>
      </c>
      <c r="V275">
        <f>Z82</f>
        <v>3.8608435538116781E-18</v>
      </c>
      <c r="W275">
        <f>AVERAGE(V275:V277)</f>
        <v>2.5626863199486562E-18</v>
      </c>
      <c r="X275">
        <f>_xlfn.STDEV.S(V275:V277)</f>
        <v>2.0681091985418427E-18</v>
      </c>
      <c r="Y275">
        <f>X275/SQRT(3)</f>
        <v>1.1940234024916742E-18</v>
      </c>
      <c r="Z275">
        <f>TTEST(V275:V277,V275:V277,1,2)</f>
        <v>0.5</v>
      </c>
      <c r="AA275">
        <f>TTEST(V275:V277,V275:V277,2,2)</f>
        <v>1</v>
      </c>
    </row>
    <row r="276" spans="19:27" x14ac:dyDescent="0.25">
      <c r="S276">
        <v>1</v>
      </c>
      <c r="T276" s="10" t="s">
        <v>441</v>
      </c>
      <c r="U276">
        <v>2</v>
      </c>
      <c r="V276">
        <f t="shared" ref="V276:V283" si="156">Z83</f>
        <v>3.6494551917730592E-18</v>
      </c>
    </row>
    <row r="277" spans="19:27" x14ac:dyDescent="0.25">
      <c r="S277">
        <v>1</v>
      </c>
      <c r="T277" s="10" t="s">
        <v>442</v>
      </c>
      <c r="U277">
        <v>3</v>
      </c>
      <c r="V277">
        <f t="shared" si="156"/>
        <v>1.777602142612312E-19</v>
      </c>
    </row>
    <row r="278" spans="19:27" x14ac:dyDescent="0.25">
      <c r="S278">
        <v>1</v>
      </c>
      <c r="T278" s="10" t="s">
        <v>443</v>
      </c>
      <c r="U278">
        <v>4</v>
      </c>
      <c r="V278">
        <f t="shared" si="156"/>
        <v>2.7035105331269304E-19</v>
      </c>
      <c r="W278">
        <f t="shared" ref="W278" si="157">AVERAGE(V278:V280)</f>
        <v>7.7697220862230106E-19</v>
      </c>
      <c r="X278">
        <f t="shared" ref="X278" si="158">_xlfn.STDEV.S(V278:V280)</f>
        <v>8.2922924071720021E-19</v>
      </c>
      <c r="Y278">
        <f t="shared" ref="Y278" si="159">X278/SQRT(3)</f>
        <v>4.7875572534798456E-19</v>
      </c>
      <c r="Z278">
        <f>TTEST(V275:V277,V278:V280,1,2)</f>
        <v>0.11870611703525637</v>
      </c>
      <c r="AA278">
        <f>TTEST(V275:V277,V278:V280,2,2)</f>
        <v>0.23741223407051273</v>
      </c>
    </row>
    <row r="279" spans="19:27" x14ac:dyDescent="0.25">
      <c r="S279">
        <v>1</v>
      </c>
      <c r="T279" s="10" t="s">
        <v>444</v>
      </c>
      <c r="U279">
        <v>5</v>
      </c>
      <c r="V279">
        <f t="shared" si="156"/>
        <v>1.7339321218164721E-18</v>
      </c>
    </row>
    <row r="280" spans="19:27" x14ac:dyDescent="0.25">
      <c r="S280">
        <v>1</v>
      </c>
      <c r="T280" s="10" t="s">
        <v>445</v>
      </c>
      <c r="U280">
        <v>6</v>
      </c>
      <c r="V280">
        <f t="shared" si="156"/>
        <v>3.2663345073773797E-19</v>
      </c>
    </row>
    <row r="281" spans="19:27" x14ac:dyDescent="0.25">
      <c r="S281">
        <v>1</v>
      </c>
      <c r="T281" s="10" t="s">
        <v>446</v>
      </c>
      <c r="U281">
        <v>7</v>
      </c>
      <c r="V281">
        <f t="shared" si="156"/>
        <v>3.8819442967863865E-19</v>
      </c>
      <c r="W281">
        <f t="shared" ref="W281" si="160">AVERAGE(V281:V283)</f>
        <v>3.7997089316079548E-19</v>
      </c>
      <c r="X281">
        <f t="shared" ref="X281" si="161">_xlfn.STDEV.S(V281:V283)</f>
        <v>2.3980943720415057E-19</v>
      </c>
      <c r="Y281">
        <f t="shared" ref="Y281" si="162">X281/SQRT(3)</f>
        <v>1.3845404312402898E-19</v>
      </c>
      <c r="Z281">
        <f>TTEST(V275:V277,V281:V283,1,2)</f>
        <v>7.178243877829428E-2</v>
      </c>
      <c r="AA281">
        <f>TTEST(V275:V277,V281:V283,2,2)</f>
        <v>0.14356487755658856</v>
      </c>
    </row>
    <row r="282" spans="19:27" x14ac:dyDescent="0.25">
      <c r="S282">
        <v>1</v>
      </c>
      <c r="T282" s="10" t="s">
        <v>447</v>
      </c>
      <c r="U282">
        <v>8</v>
      </c>
      <c r="V282">
        <f t="shared" si="156"/>
        <v>6.1556278832303698E-19</v>
      </c>
    </row>
    <row r="283" spans="19:27" x14ac:dyDescent="0.25">
      <c r="S283">
        <v>1</v>
      </c>
      <c r="T283" s="10" t="s">
        <v>448</v>
      </c>
      <c r="U283">
        <v>9</v>
      </c>
      <c r="V283">
        <f t="shared" si="156"/>
        <v>1.3615546148071089E-19</v>
      </c>
    </row>
    <row r="284" spans="19:27" x14ac:dyDescent="0.25">
      <c r="S284">
        <v>4</v>
      </c>
      <c r="T284" s="12" t="s">
        <v>457</v>
      </c>
      <c r="U284">
        <v>10</v>
      </c>
      <c r="V284">
        <f>Z100</f>
        <v>1.2666932268847893E-19</v>
      </c>
      <c r="W284">
        <f t="shared" ref="W284" si="163">AVERAGE(V284:V286)</f>
        <v>9.5873280830000072E-20</v>
      </c>
      <c r="X284">
        <f t="shared" ref="X284" si="164">_xlfn.STDEV.S(V284:V286)</f>
        <v>3.8337340809446449E-20</v>
      </c>
      <c r="Y284">
        <f t="shared" ref="Y284" si="165">X284/SQRT(3)</f>
        <v>2.2134074036348335E-20</v>
      </c>
      <c r="Z284">
        <f>TTEST(V284:V286,V284:V286,1,2)</f>
        <v>0.5</v>
      </c>
      <c r="AA284">
        <f>TTEST(V284:V286,V284:V286,2,2)</f>
        <v>1</v>
      </c>
    </row>
    <row r="285" spans="19:27" x14ac:dyDescent="0.25">
      <c r="S285">
        <v>4</v>
      </c>
      <c r="T285" s="12" t="s">
        <v>458</v>
      </c>
      <c r="U285">
        <v>11</v>
      </c>
      <c r="V285">
        <f t="shared" ref="V285:V301" si="166">Z101</f>
        <v>5.2935206256518018E-20</v>
      </c>
    </row>
    <row r="286" spans="19:27" x14ac:dyDescent="0.25">
      <c r="S286">
        <v>4</v>
      </c>
      <c r="T286" s="12" t="s">
        <v>459</v>
      </c>
      <c r="U286">
        <v>12</v>
      </c>
      <c r="V286">
        <f t="shared" si="166"/>
        <v>1.0801531354500328E-19</v>
      </c>
    </row>
    <row r="287" spans="19:27" x14ac:dyDescent="0.25">
      <c r="S287">
        <v>4</v>
      </c>
      <c r="T287" s="12" t="s">
        <v>460</v>
      </c>
      <c r="U287">
        <v>13</v>
      </c>
      <c r="V287">
        <f t="shared" si="166"/>
        <v>1.7094638355165403E-20</v>
      </c>
      <c r="W287">
        <f t="shared" ref="W287" si="167">AVERAGE(V287:V289)</f>
        <v>3.6965805044924372E-19</v>
      </c>
      <c r="X287">
        <f t="shared" ref="X287" si="168">_xlfn.STDEV.S(V287:V289)</f>
        <v>5.6360626470282014E-19</v>
      </c>
      <c r="Y287">
        <f t="shared" ref="Y287" si="169">X287/SQRT(3)</f>
        <v>3.253982286431327E-19</v>
      </c>
      <c r="Z287">
        <f>TTEST(V284:V286,V287:V289,1,2)</f>
        <v>0.22423087404441916</v>
      </c>
      <c r="AA287">
        <f>TTEST(V284:V286,V287:V289,2,2)</f>
        <v>0.44846174808883832</v>
      </c>
    </row>
    <row r="288" spans="19:27" x14ac:dyDescent="0.25">
      <c r="S288">
        <v>4</v>
      </c>
      <c r="T288" s="12" t="s">
        <v>461</v>
      </c>
      <c r="U288">
        <v>14</v>
      </c>
      <c r="V288">
        <f t="shared" si="166"/>
        <v>7.2203224284863485E-20</v>
      </c>
    </row>
    <row r="289" spans="19:27" x14ac:dyDescent="0.25">
      <c r="S289">
        <v>4</v>
      </c>
      <c r="T289" s="12" t="s">
        <v>462</v>
      </c>
      <c r="U289">
        <v>15</v>
      </c>
      <c r="V289">
        <f t="shared" si="166"/>
        <v>1.0196762887077022E-18</v>
      </c>
    </row>
    <row r="290" spans="19:27" x14ac:dyDescent="0.25">
      <c r="S290">
        <v>4</v>
      </c>
      <c r="T290" s="12" t="s">
        <v>463</v>
      </c>
      <c r="U290">
        <v>16</v>
      </c>
      <c r="V290">
        <f t="shared" si="166"/>
        <v>2.479892757054587E-20</v>
      </c>
      <c r="W290">
        <f t="shared" ref="W290" si="170">AVERAGE(V290:V292)</f>
        <v>5.0389572917489575E-20</v>
      </c>
      <c r="X290">
        <f t="shared" ref="X290" si="171">_xlfn.STDEV.S(V290:V292)</f>
        <v>2.3307824361305501E-20</v>
      </c>
      <c r="Y290">
        <f>X290/SQRT(2)</f>
        <v>1.648112066058413E-20</v>
      </c>
      <c r="Z290">
        <f>TTEST(V284:V286,V290:V292,1,2)</f>
        <v>7.6978066396902023E-2</v>
      </c>
      <c r="AA290">
        <f>TTEST(V284:V286,V290:V292,2,2)</f>
        <v>0.15395613279380405</v>
      </c>
    </row>
    <row r="291" spans="19:27" x14ac:dyDescent="0.25">
      <c r="S291">
        <v>4</v>
      </c>
      <c r="T291" s="12" t="s">
        <v>464</v>
      </c>
      <c r="U291">
        <v>17</v>
      </c>
      <c r="V291">
        <f t="shared" si="166"/>
        <v>7.0402501115141698E-20</v>
      </c>
    </row>
    <row r="292" spans="19:27" x14ac:dyDescent="0.25">
      <c r="S292">
        <v>4</v>
      </c>
      <c r="T292" s="12" t="s">
        <v>465</v>
      </c>
      <c r="U292">
        <v>18</v>
      </c>
      <c r="V292">
        <f t="shared" si="166"/>
        <v>5.5967290066781142E-20</v>
      </c>
    </row>
    <row r="293" spans="19:27" x14ac:dyDescent="0.25">
      <c r="S293">
        <v>8</v>
      </c>
      <c r="T293" s="12" t="s">
        <v>466</v>
      </c>
      <c r="U293">
        <v>19</v>
      </c>
      <c r="V293">
        <f t="shared" si="166"/>
        <v>1.4861086799820317E-19</v>
      </c>
      <c r="W293">
        <f t="shared" ref="W293" si="172">AVERAGE(V293:V295)</f>
        <v>1.2298686110537463E-19</v>
      </c>
      <c r="X293">
        <f t="shared" ref="X293" si="173">_xlfn.STDEV.S(V293:V295)</f>
        <v>5.7174894102615892E-20</v>
      </c>
      <c r="Y293">
        <f t="shared" ref="Y293" si="174">X293/SQRT(3)</f>
        <v>3.3009940501033632E-20</v>
      </c>
      <c r="Z293">
        <f>TTEST(V293:V295,V293:V295,1,2)</f>
        <v>0.5</v>
      </c>
      <c r="AA293">
        <f>TTEST(V293:V295,V293:V295,2,2)</f>
        <v>1</v>
      </c>
    </row>
    <row r="294" spans="19:27" x14ac:dyDescent="0.25">
      <c r="S294">
        <v>8</v>
      </c>
      <c r="T294" s="12" t="s">
        <v>467</v>
      </c>
      <c r="U294">
        <v>20</v>
      </c>
      <c r="V294">
        <f t="shared" si="166"/>
        <v>5.7482104659021654E-20</v>
      </c>
    </row>
    <row r="295" spans="19:27" x14ac:dyDescent="0.25">
      <c r="S295">
        <v>8</v>
      </c>
      <c r="T295" s="12" t="s">
        <v>468</v>
      </c>
      <c r="U295">
        <v>21</v>
      </c>
      <c r="V295">
        <f t="shared" si="166"/>
        <v>1.6286761065889904E-19</v>
      </c>
    </row>
    <row r="296" spans="19:27" x14ac:dyDescent="0.25">
      <c r="S296">
        <v>8</v>
      </c>
      <c r="T296" s="12" t="s">
        <v>469</v>
      </c>
      <c r="U296">
        <v>22</v>
      </c>
      <c r="V296">
        <f t="shared" si="166"/>
        <v>4.3114596227802317E-20</v>
      </c>
      <c r="W296">
        <f t="shared" ref="W296" si="175">AVERAGE(V296:V298)</f>
        <v>1.1977785728664582E-19</v>
      </c>
      <c r="X296">
        <f t="shared" ref="X296" si="176">_xlfn.STDEV.S(V296:V298)</f>
        <v>1.0116446708008291E-19</v>
      </c>
      <c r="Y296">
        <f t="shared" ref="Y296" si="177">X296/SQRT(3)</f>
        <v>5.8407332301110909E-20</v>
      </c>
      <c r="Z296">
        <f>TTEST(V293:V295,V296:V298,1,2)</f>
        <v>0.48207180500597302</v>
      </c>
      <c r="AA296">
        <f>TTEST(V293:V295,V296:V298,2,2)</f>
        <v>0.96414361001194604</v>
      </c>
    </row>
    <row r="297" spans="19:27" x14ac:dyDescent="0.25">
      <c r="S297">
        <v>8</v>
      </c>
      <c r="T297" s="12" t="s">
        <v>470</v>
      </c>
      <c r="U297">
        <v>23</v>
      </c>
      <c r="V297">
        <f t="shared" si="166"/>
        <v>8.1779233640774234E-20</v>
      </c>
    </row>
    <row r="298" spans="19:27" x14ac:dyDescent="0.25">
      <c r="S298">
        <v>8</v>
      </c>
      <c r="T298" s="12" t="s">
        <v>471</v>
      </c>
      <c r="U298">
        <v>24</v>
      </c>
      <c r="V298">
        <f t="shared" si="166"/>
        <v>2.3443974199136091E-19</v>
      </c>
    </row>
    <row r="299" spans="19:27" x14ac:dyDescent="0.25">
      <c r="S299">
        <v>8</v>
      </c>
      <c r="T299" s="12" t="s">
        <v>472</v>
      </c>
      <c r="U299">
        <v>25</v>
      </c>
      <c r="V299">
        <f t="shared" si="166"/>
        <v>8.6621838986595325E-20</v>
      </c>
      <c r="W299">
        <f t="shared" ref="W299" si="178">AVERAGE(V299:V301)</f>
        <v>8.543061246459308E-20</v>
      </c>
      <c r="X299">
        <f t="shared" ref="X299" si="179">_xlfn.STDEV.S(V299:V301)</f>
        <v>8.7767069900358406E-21</v>
      </c>
      <c r="Y299">
        <f t="shared" ref="Y299" si="180">X299/SQRT(3)</f>
        <v>5.0672341432956627E-21</v>
      </c>
      <c r="Z299">
        <f>TTEST(V293:V295,V299:V301,1,2)</f>
        <v>0.16184771795110209</v>
      </c>
      <c r="AA299">
        <f>TTEST(V293:V295,V299:V301,2,2)</f>
        <v>0.32369543590220418</v>
      </c>
    </row>
    <row r="300" spans="19:27" x14ac:dyDescent="0.25">
      <c r="S300">
        <v>8</v>
      </c>
      <c r="T300" s="12" t="s">
        <v>473</v>
      </c>
      <c r="U300">
        <v>26</v>
      </c>
      <c r="V300">
        <f t="shared" si="166"/>
        <v>7.6119133204226025E-20</v>
      </c>
    </row>
    <row r="301" spans="19:27" x14ac:dyDescent="0.25">
      <c r="S301">
        <v>8</v>
      </c>
      <c r="T301" s="12" t="s">
        <v>474</v>
      </c>
      <c r="U301">
        <v>27</v>
      </c>
      <c r="V301">
        <f t="shared" si="166"/>
        <v>9.3550865202957854E-20</v>
      </c>
    </row>
    <row r="302" spans="19:27" x14ac:dyDescent="0.25">
      <c r="S302">
        <v>12</v>
      </c>
      <c r="T302" s="10" t="s">
        <v>449</v>
      </c>
      <c r="U302">
        <v>28</v>
      </c>
      <c r="V302">
        <f>Z91</f>
        <v>1.2501236890129868E-18</v>
      </c>
      <c r="W302">
        <f t="shared" ref="W302" si="181">AVERAGE(V302:V304)</f>
        <v>8.4572744232736165E-19</v>
      </c>
      <c r="X302">
        <f t="shared" ref="X302" si="182">_xlfn.STDEV.S(V302:V304)</f>
        <v>3.5780725848806092E-19</v>
      </c>
      <c r="Y302">
        <f t="shared" ref="Y302" si="183">X302/SQRT(3)</f>
        <v>2.0658011700608399E-19</v>
      </c>
      <c r="Z302">
        <f>TTEST(V302:V304,V302:V304,1,2)</f>
        <v>0.5</v>
      </c>
      <c r="AA302">
        <f>TTEST(V302:V304,V302:V304,2,2)</f>
        <v>1</v>
      </c>
    </row>
    <row r="303" spans="19:27" x14ac:dyDescent="0.25">
      <c r="S303">
        <v>12</v>
      </c>
      <c r="T303" s="10" t="s">
        <v>450</v>
      </c>
      <c r="U303">
        <v>29</v>
      </c>
      <c r="V303">
        <f t="shared" ref="V303:V310" si="184">Z92</f>
        <v>7.1683546454326959E-19</v>
      </c>
    </row>
    <row r="304" spans="19:27" x14ac:dyDescent="0.25">
      <c r="S304">
        <v>12</v>
      </c>
      <c r="T304" s="10" t="s">
        <v>533</v>
      </c>
      <c r="U304">
        <v>30</v>
      </c>
      <c r="V304">
        <f t="shared" si="184"/>
        <v>5.7022317342582859E-19</v>
      </c>
    </row>
    <row r="305" spans="19:27" x14ac:dyDescent="0.25">
      <c r="S305">
        <v>12</v>
      </c>
      <c r="T305" s="10" t="s">
        <v>451</v>
      </c>
      <c r="U305">
        <v>31</v>
      </c>
      <c r="V305">
        <f t="shared" si="184"/>
        <v>1.6905757289921603E-19</v>
      </c>
      <c r="W305">
        <f t="shared" ref="W305" si="185">AVERAGE(V305:V307)</f>
        <v>6.6532637622204065E-19</v>
      </c>
      <c r="X305">
        <f t="shared" ref="X305" si="186">_xlfn.STDEV.S(V305:V307)</f>
        <v>6.7450518359568984E-19</v>
      </c>
      <c r="Y305">
        <f t="shared" ref="Y305" si="187">X305/SQRT(3)</f>
        <v>3.8942574931876952E-19</v>
      </c>
      <c r="Z305">
        <f>TTEST(V302:V304,V305:V307,1,2)</f>
        <v>0.35166631175716656</v>
      </c>
      <c r="AA305">
        <f>TTEST(V302:V304,V305:V307,2,2)</f>
        <v>0.70333262351433312</v>
      </c>
    </row>
    <row r="306" spans="19:27" x14ac:dyDescent="0.25">
      <c r="S306">
        <v>12</v>
      </c>
      <c r="T306" s="10" t="s">
        <v>452</v>
      </c>
      <c r="U306">
        <v>32</v>
      </c>
      <c r="V306">
        <f t="shared" si="184"/>
        <v>1.4333119092988362E-18</v>
      </c>
    </row>
    <row r="307" spans="19:27" x14ac:dyDescent="0.25">
      <c r="S307">
        <v>12</v>
      </c>
      <c r="T307" s="10" t="s">
        <v>453</v>
      </c>
      <c r="U307">
        <v>33</v>
      </c>
      <c r="V307">
        <f t="shared" si="184"/>
        <v>3.9360964646806981E-19</v>
      </c>
    </row>
    <row r="308" spans="19:27" x14ac:dyDescent="0.25">
      <c r="S308">
        <v>12</v>
      </c>
      <c r="T308" s="10" t="s">
        <v>454</v>
      </c>
      <c r="U308">
        <v>34</v>
      </c>
      <c r="V308">
        <f t="shared" si="184"/>
        <v>4.8070427262243681E-19</v>
      </c>
      <c r="W308">
        <f t="shared" ref="W308" si="188">AVERAGE(V308:V310)</f>
        <v>3.6534467923722199E-19</v>
      </c>
      <c r="X308">
        <f t="shared" ref="X308" si="189">_xlfn.STDEV.S(V308:V310)</f>
        <v>1.0501887838905254E-19</v>
      </c>
      <c r="Y308">
        <f t="shared" ref="Y308" si="190">X308/SQRT(3)</f>
        <v>6.0632677707912067E-20</v>
      </c>
      <c r="Z308">
        <f>TTEST(V302:V304,V308:V310,1,2)</f>
        <v>4.4741648894010992E-2</v>
      </c>
      <c r="AA308">
        <f>TTEST(V302:V304,V308:V310,2,2)</f>
        <v>8.9483297788021984E-2</v>
      </c>
    </row>
    <row r="309" spans="19:27" x14ac:dyDescent="0.25">
      <c r="S309">
        <v>12</v>
      </c>
      <c r="T309" s="10" t="s">
        <v>455</v>
      </c>
      <c r="U309">
        <v>35</v>
      </c>
      <c r="V309">
        <f t="shared" si="184"/>
        <v>3.4003906946248223E-19</v>
      </c>
    </row>
    <row r="310" spans="19:27" x14ac:dyDescent="0.25">
      <c r="S310">
        <v>12</v>
      </c>
      <c r="T310" s="10" t="s">
        <v>456</v>
      </c>
      <c r="U310">
        <v>36</v>
      </c>
      <c r="V310">
        <f t="shared" si="184"/>
        <v>2.7529069562674693E-19</v>
      </c>
    </row>
    <row r="312" spans="19:27" x14ac:dyDescent="0.25">
      <c r="S312" s="14" t="s">
        <v>534</v>
      </c>
      <c r="T312" s="14" t="s">
        <v>535</v>
      </c>
      <c r="U312" t="s">
        <v>532</v>
      </c>
      <c r="V312" t="s">
        <v>529</v>
      </c>
      <c r="W312" t="s">
        <v>539</v>
      </c>
      <c r="X312" t="s">
        <v>537</v>
      </c>
      <c r="Y312" t="s">
        <v>540</v>
      </c>
      <c r="Z312" t="s">
        <v>541</v>
      </c>
    </row>
    <row r="313" spans="19:27" x14ac:dyDescent="0.25">
      <c r="S313">
        <v>1</v>
      </c>
      <c r="T313" s="10" t="s">
        <v>440</v>
      </c>
      <c r="U313">
        <v>1</v>
      </c>
      <c r="V313">
        <f>AA82</f>
        <v>9.970933859961868E-20</v>
      </c>
      <c r="W313">
        <f>AVERAGE(V313:V315)</f>
        <v>5.5660800423491624E-20</v>
      </c>
      <c r="X313">
        <f>_xlfn.STDEV.S(V313:V315)</f>
        <v>4.3637976727270571E-20</v>
      </c>
      <c r="Y313">
        <f>X313/SQRT(3)</f>
        <v>2.5194397610380291E-20</v>
      </c>
      <c r="Z313">
        <f>TTEST(V313:V315,V313:V315,1,2)</f>
        <v>0.5</v>
      </c>
      <c r="AA313">
        <f>TTEST(V313:V315,V313:V315,2,2)</f>
        <v>1</v>
      </c>
    </row>
    <row r="314" spans="19:27" x14ac:dyDescent="0.25">
      <c r="S314">
        <v>1</v>
      </c>
      <c r="T314" s="10" t="s">
        <v>441</v>
      </c>
      <c r="U314">
        <v>2</v>
      </c>
      <c r="V314">
        <f t="shared" ref="V314:V321" si="191">AA83</f>
        <v>5.4827749475485891E-20</v>
      </c>
    </row>
    <row r="315" spans="19:27" x14ac:dyDescent="0.25">
      <c r="S315">
        <v>1</v>
      </c>
      <c r="T315" s="10" t="s">
        <v>442</v>
      </c>
      <c r="U315">
        <v>3</v>
      </c>
      <c r="V315">
        <f t="shared" si="191"/>
        <v>1.2445313195370278E-20</v>
      </c>
    </row>
    <row r="316" spans="19:27" x14ac:dyDescent="0.25">
      <c r="S316">
        <v>1</v>
      </c>
      <c r="T316" s="10" t="s">
        <v>443</v>
      </c>
      <c r="U316">
        <v>4</v>
      </c>
      <c r="V316">
        <f t="shared" si="191"/>
        <v>1.4181064140219877E-20</v>
      </c>
      <c r="W316">
        <f t="shared" ref="W316" si="192">AVERAGE(V316:V318)</f>
        <v>3.7686235707934673E-20</v>
      </c>
      <c r="X316">
        <f t="shared" ref="X316" si="193">_xlfn.STDEV.S(V316:V318)</f>
        <v>2.9609521417432627E-20</v>
      </c>
      <c r="Y316">
        <f t="shared" ref="Y316" si="194">X316/SQRT(3)</f>
        <v>1.7095065160930716E-20</v>
      </c>
      <c r="Z316">
        <f>TTEST(V313:V315,V316:V318,1,2)</f>
        <v>0.29334381220745376</v>
      </c>
      <c r="AA316">
        <f>TTEST(V313:V315,V316:V318,2,2)</f>
        <v>0.58668762441490752</v>
      </c>
    </row>
    <row r="317" spans="19:27" x14ac:dyDescent="0.25">
      <c r="S317">
        <v>1</v>
      </c>
      <c r="T317" s="10" t="s">
        <v>444</v>
      </c>
      <c r="U317">
        <v>5</v>
      </c>
      <c r="V317">
        <f t="shared" si="191"/>
        <v>2.7936404400948056E-20</v>
      </c>
    </row>
    <row r="318" spans="19:27" x14ac:dyDescent="0.25">
      <c r="S318">
        <v>1</v>
      </c>
      <c r="T318" s="10" t="s">
        <v>445</v>
      </c>
      <c r="U318">
        <v>6</v>
      </c>
      <c r="V318">
        <f t="shared" si="191"/>
        <v>7.0941238582636075E-20</v>
      </c>
    </row>
    <row r="319" spans="19:27" x14ac:dyDescent="0.25">
      <c r="S319">
        <v>1</v>
      </c>
      <c r="T319" s="10" t="s">
        <v>446</v>
      </c>
      <c r="U319">
        <v>7</v>
      </c>
      <c r="V319">
        <f t="shared" si="191"/>
        <v>1.5685999986654838E-19</v>
      </c>
      <c r="W319">
        <f t="shared" ref="W319" si="195">AVERAGE(V319:V321)</f>
        <v>1.17705312823428E-19</v>
      </c>
      <c r="X319">
        <f t="shared" ref="X319" si="196">_xlfn.STDEV.S(V319:V321)</f>
        <v>8.0308465868946026E-20</v>
      </c>
      <c r="Y319">
        <f t="shared" ref="Y319" si="197">X319/SQRT(3)</f>
        <v>4.6366114387641862E-20</v>
      </c>
      <c r="Z319">
        <f>TTEST(V313:V315,V319:V321,1,2)</f>
        <v>0.15244400714952397</v>
      </c>
      <c r="AA319">
        <f>TTEST(V313:V315,V319:V321,2,2)</f>
        <v>0.30488801429904794</v>
      </c>
    </row>
    <row r="320" spans="19:27" x14ac:dyDescent="0.25">
      <c r="S320">
        <v>1</v>
      </c>
      <c r="T320" s="10" t="s">
        <v>447</v>
      </c>
      <c r="U320">
        <v>8</v>
      </c>
      <c r="V320">
        <f t="shared" si="191"/>
        <v>1.70926544508668E-19</v>
      </c>
    </row>
    <row r="321" spans="17:27" x14ac:dyDescent="0.25">
      <c r="S321">
        <v>1</v>
      </c>
      <c r="T321" s="10" t="s">
        <v>448</v>
      </c>
      <c r="U321">
        <v>9</v>
      </c>
      <c r="V321">
        <f t="shared" si="191"/>
        <v>2.5329394095067611E-20</v>
      </c>
    </row>
    <row r="322" spans="17:27" x14ac:dyDescent="0.25">
      <c r="S322">
        <v>4</v>
      </c>
      <c r="T322" s="12" t="s">
        <v>457</v>
      </c>
      <c r="U322">
        <v>10</v>
      </c>
      <c r="V322">
        <f>AA100</f>
        <v>2.1484980387255146E-20</v>
      </c>
      <c r="W322">
        <f t="shared" ref="W322" si="198">AVERAGE(V322:V324)</f>
        <v>4.8527143255255731E-18</v>
      </c>
      <c r="X322">
        <f t="shared" ref="X322" si="199">_xlfn.STDEV.S(V322:V324)</f>
        <v>8.3719872163262292E-18</v>
      </c>
      <c r="Y322">
        <f t="shared" ref="Y322" si="200">X322/SQRT(3)</f>
        <v>4.8335690729980542E-18</v>
      </c>
      <c r="Z322">
        <f>TTEST(V322:V324,V322:V324,1,2)</f>
        <v>0.5</v>
      </c>
      <c r="AA322">
        <f>TTEST(V322:V324,V322:V324,2,2)</f>
        <v>1</v>
      </c>
    </row>
    <row r="323" spans="17:27" x14ac:dyDescent="0.25">
      <c r="Q323" s="21"/>
      <c r="S323">
        <v>4</v>
      </c>
      <c r="T323" s="12" t="s">
        <v>458</v>
      </c>
      <c r="U323">
        <v>11</v>
      </c>
      <c r="V323">
        <f t="shared" ref="V323:V339" si="201">AA101</f>
        <v>1.4519852094061233E-17</v>
      </c>
    </row>
    <row r="324" spans="17:27" x14ac:dyDescent="0.25">
      <c r="S324">
        <v>4</v>
      </c>
      <c r="T324" s="12" t="s">
        <v>459</v>
      </c>
      <c r="U324">
        <v>12</v>
      </c>
      <c r="V324">
        <f t="shared" si="201"/>
        <v>1.6805902128229194E-20</v>
      </c>
    </row>
    <row r="325" spans="17:27" x14ac:dyDescent="0.25">
      <c r="S325">
        <v>4</v>
      </c>
      <c r="T325" s="12" t="s">
        <v>460</v>
      </c>
      <c r="U325">
        <v>13</v>
      </c>
      <c r="V325">
        <f t="shared" si="201"/>
        <v>8.4793928845128589E-21</v>
      </c>
      <c r="W325">
        <f t="shared" ref="W325" si="202">AVERAGE(V325:V327)</f>
        <v>1.4991583282127645E-20</v>
      </c>
      <c r="X325">
        <f t="shared" ref="X325" si="203">_xlfn.STDEV.S(V325:V327)</f>
        <v>1.0866395005956499E-20</v>
      </c>
      <c r="Y325">
        <f t="shared" ref="Y325" si="204">X325/SQRT(3)</f>
        <v>6.2737160818097904E-21</v>
      </c>
      <c r="Z325">
        <f>TTEST(V322:V324,V325:V327,1,2)</f>
        <v>0.18676627556728881</v>
      </c>
      <c r="AA325">
        <f>TTEST(V322:V324,V325:V327,2,2)</f>
        <v>0.37353255113457762</v>
      </c>
    </row>
    <row r="326" spans="17:27" x14ac:dyDescent="0.25">
      <c r="S326">
        <v>4</v>
      </c>
      <c r="T326" s="12" t="s">
        <v>461</v>
      </c>
      <c r="U326">
        <v>14</v>
      </c>
      <c r="V326">
        <f t="shared" si="201"/>
        <v>8.9594023979158255E-21</v>
      </c>
    </row>
    <row r="327" spans="17:27" x14ac:dyDescent="0.25">
      <c r="S327">
        <v>4</v>
      </c>
      <c r="T327" s="12" t="s">
        <v>462</v>
      </c>
      <c r="U327">
        <v>15</v>
      </c>
      <c r="V327">
        <f t="shared" si="201"/>
        <v>2.7535954563954245E-20</v>
      </c>
    </row>
    <row r="328" spans="17:27" x14ac:dyDescent="0.25">
      <c r="S328">
        <v>4</v>
      </c>
      <c r="T328" s="12" t="s">
        <v>463</v>
      </c>
      <c r="U328">
        <v>16</v>
      </c>
      <c r="V328">
        <f t="shared" si="201"/>
        <v>7.6148949175534481E-21</v>
      </c>
      <c r="W328">
        <f t="shared" ref="W328" si="205">AVERAGE(V328:V330)</f>
        <v>3.6511367752246951E-20</v>
      </c>
      <c r="X328">
        <f t="shared" ref="X328" si="206">_xlfn.STDEV.S(V328:V330)</f>
        <v>4.983948658526295E-20</v>
      </c>
      <c r="Y328">
        <f>X328/SQRT(2)</f>
        <v>3.5241838935295395E-20</v>
      </c>
      <c r="Z328">
        <f>TTEST(V322:V324,V328:V330,1,2)</f>
        <v>0.18772691551160484</v>
      </c>
      <c r="AA328">
        <f>TTEST(V322:V324,V328:V330,2,2)</f>
        <v>0.37545383102320967</v>
      </c>
    </row>
    <row r="329" spans="17:27" x14ac:dyDescent="0.25">
      <c r="S329">
        <v>4</v>
      </c>
      <c r="T329" s="12" t="s">
        <v>464</v>
      </c>
      <c r="U329">
        <v>17</v>
      </c>
      <c r="V329">
        <f t="shared" si="201"/>
        <v>9.4060878122552124E-20</v>
      </c>
    </row>
    <row r="330" spans="17:27" x14ac:dyDescent="0.25">
      <c r="S330">
        <v>4</v>
      </c>
      <c r="T330" s="12" t="s">
        <v>465</v>
      </c>
      <c r="U330">
        <v>18</v>
      </c>
      <c r="V330">
        <f t="shared" si="201"/>
        <v>7.8583302166353033E-21</v>
      </c>
    </row>
    <row r="331" spans="17:27" x14ac:dyDescent="0.25">
      <c r="S331">
        <v>8</v>
      </c>
      <c r="T331" s="12" t="s">
        <v>466</v>
      </c>
      <c r="U331">
        <v>19</v>
      </c>
      <c r="V331">
        <f t="shared" si="201"/>
        <v>3.0333334820410077E-20</v>
      </c>
      <c r="W331">
        <f t="shared" ref="W331" si="207">AVERAGE(V331:V333)</f>
        <v>1.4094823950395412E-20</v>
      </c>
      <c r="X331">
        <f t="shared" ref="X331" si="208">_xlfn.STDEV.S(V331:V333)</f>
        <v>1.4141754740688883E-20</v>
      </c>
      <c r="Y331">
        <f t="shared" ref="Y331" si="209">X331/SQRT(3)</f>
        <v>8.1647459063503935E-21</v>
      </c>
      <c r="Z331">
        <f>TTEST(V331:V333,V331:V333,1,2)</f>
        <v>0.5</v>
      </c>
      <c r="AA331">
        <f>TTEST(V331:V333,V331:V333,2,2)</f>
        <v>1</v>
      </c>
    </row>
    <row r="332" spans="17:27" x14ac:dyDescent="0.25">
      <c r="S332">
        <v>8</v>
      </c>
      <c r="T332" s="12" t="s">
        <v>467</v>
      </c>
      <c r="U332">
        <v>20</v>
      </c>
      <c r="V332">
        <f t="shared" si="201"/>
        <v>7.4663068187492434E-21</v>
      </c>
    </row>
    <row r="333" spans="17:27" x14ac:dyDescent="0.25">
      <c r="S333">
        <v>8</v>
      </c>
      <c r="T333" s="12" t="s">
        <v>468</v>
      </c>
      <c r="U333">
        <v>21</v>
      </c>
      <c r="V333">
        <f t="shared" si="201"/>
        <v>4.4848302120269131E-21</v>
      </c>
    </row>
    <row r="334" spans="17:27" x14ac:dyDescent="0.25">
      <c r="S334">
        <v>8</v>
      </c>
      <c r="T334" s="12" t="s">
        <v>469</v>
      </c>
      <c r="U334">
        <v>22</v>
      </c>
      <c r="V334">
        <f t="shared" si="201"/>
        <v>1.0713867419083369E-20</v>
      </c>
      <c r="W334">
        <f t="shared" ref="W334" si="210">AVERAGE(V334:V336)</f>
        <v>2.2770519738054074E-20</v>
      </c>
      <c r="X334">
        <f t="shared" ref="X334" si="211">_xlfn.STDEV.S(V334:V336)</f>
        <v>2.4915430864082289E-20</v>
      </c>
      <c r="Y334">
        <f t="shared" ref="Y334" si="212">X334/SQRT(3)</f>
        <v>1.4384930716353421E-20</v>
      </c>
      <c r="Z334">
        <f>TTEST(V331:V333,V334:V336,1,2)</f>
        <v>0.31382344197159329</v>
      </c>
      <c r="AA334">
        <f>TTEST(V331:V333,V334:V336,2,2)</f>
        <v>0.62764688394318657</v>
      </c>
    </row>
    <row r="335" spans="17:27" x14ac:dyDescent="0.25">
      <c r="S335">
        <v>8</v>
      </c>
      <c r="T335" s="12" t="s">
        <v>470</v>
      </c>
      <c r="U335">
        <v>23</v>
      </c>
      <c r="V335">
        <f t="shared" si="201"/>
        <v>6.1768091570631662E-21</v>
      </c>
    </row>
    <row r="336" spans="17:27" x14ac:dyDescent="0.25">
      <c r="S336">
        <v>8</v>
      </c>
      <c r="T336" s="12" t="s">
        <v>471</v>
      </c>
      <c r="U336">
        <v>24</v>
      </c>
      <c r="V336">
        <f t="shared" si="201"/>
        <v>5.1420882638015692E-20</v>
      </c>
    </row>
    <row r="337" spans="19:27" x14ac:dyDescent="0.25">
      <c r="S337">
        <v>8</v>
      </c>
      <c r="T337" s="12" t="s">
        <v>472</v>
      </c>
      <c r="U337">
        <v>25</v>
      </c>
      <c r="V337">
        <f t="shared" si="201"/>
        <v>2.6899191875707276E-21</v>
      </c>
      <c r="W337">
        <f t="shared" ref="W337" si="213">AVERAGE(V337:V339)</f>
        <v>1.3136531224443983E-20</v>
      </c>
      <c r="X337">
        <f t="shared" ref="X337" si="214">_xlfn.STDEV.S(V337:V339)</f>
        <v>9.0497982867148263E-21</v>
      </c>
      <c r="Y337">
        <f t="shared" ref="Y337" si="215">X337/SQRT(3)</f>
        <v>5.2249034769466192E-21</v>
      </c>
      <c r="Z337">
        <f>TTEST(V331:V333,V337:V339,1,2)</f>
        <v>0.46300280220085144</v>
      </c>
      <c r="AA337">
        <f>TTEST(V331:V333,V337:V339,2,2)</f>
        <v>0.92600560440170288</v>
      </c>
    </row>
    <row r="338" spans="19:27" x14ac:dyDescent="0.25">
      <c r="S338">
        <v>8</v>
      </c>
      <c r="T338" s="12" t="s">
        <v>473</v>
      </c>
      <c r="U338">
        <v>26</v>
      </c>
      <c r="V338">
        <f t="shared" si="201"/>
        <v>1.858360440650766E-20</v>
      </c>
    </row>
    <row r="339" spans="19:27" x14ac:dyDescent="0.25">
      <c r="S339">
        <v>8</v>
      </c>
      <c r="T339" s="12" t="s">
        <v>474</v>
      </c>
      <c r="U339">
        <v>27</v>
      </c>
      <c r="V339">
        <f t="shared" si="201"/>
        <v>1.8136070079253565E-20</v>
      </c>
    </row>
    <row r="340" spans="19:27" x14ac:dyDescent="0.25">
      <c r="S340">
        <v>12</v>
      </c>
      <c r="T340" s="10" t="s">
        <v>449</v>
      </c>
      <c r="U340">
        <v>28</v>
      </c>
      <c r="V340">
        <f>AA91</f>
        <v>3.0844972696975434E-19</v>
      </c>
      <c r="W340">
        <f t="shared" ref="W340" si="216">AVERAGE(V340:V342)</f>
        <v>1.5856967519452062E-19</v>
      </c>
      <c r="X340">
        <f t="shared" ref="X340" si="217">_xlfn.STDEV.S(V340:V342)</f>
        <v>1.3248362900867558E-19</v>
      </c>
      <c r="Y340">
        <f t="shared" ref="Y340" si="218">X340/SQRT(3)</f>
        <v>7.6489458871377359E-20</v>
      </c>
      <c r="Z340">
        <f>TTEST(V340:V342,V340:V342,1,2)</f>
        <v>0.5</v>
      </c>
      <c r="AA340">
        <f>TTEST(V340:V342,V340:V342,2,2)</f>
        <v>1</v>
      </c>
    </row>
    <row r="341" spans="19:27" x14ac:dyDescent="0.25">
      <c r="S341">
        <v>12</v>
      </c>
      <c r="T341" s="10" t="s">
        <v>450</v>
      </c>
      <c r="U341">
        <v>29</v>
      </c>
      <c r="V341">
        <f t="shared" ref="V341:V348" si="219">AA92</f>
        <v>1.1016056552173364E-19</v>
      </c>
    </row>
    <row r="342" spans="19:27" x14ac:dyDescent="0.25">
      <c r="S342">
        <v>12</v>
      </c>
      <c r="T342" s="10" t="s">
        <v>533</v>
      </c>
      <c r="U342">
        <v>30</v>
      </c>
      <c r="V342">
        <f t="shared" si="219"/>
        <v>5.709873309207382E-20</v>
      </c>
    </row>
    <row r="343" spans="19:27" x14ac:dyDescent="0.25">
      <c r="S343">
        <v>12</v>
      </c>
      <c r="T343" s="10" t="s">
        <v>451</v>
      </c>
      <c r="U343">
        <v>31</v>
      </c>
      <c r="V343">
        <f t="shared" si="219"/>
        <v>4.5988835975384675E-20</v>
      </c>
      <c r="W343">
        <f t="shared" ref="W343" si="220">AVERAGE(V343:V345)</f>
        <v>5.3057975070954235E-20</v>
      </c>
      <c r="X343">
        <f t="shared" ref="X343" si="221">_xlfn.STDEV.S(V343:V345)</f>
        <v>2.9437621125320467E-20</v>
      </c>
      <c r="Y343">
        <f t="shared" ref="Y343" si="222">X343/SQRT(3)</f>
        <v>1.6995818481005986E-20</v>
      </c>
      <c r="Z343">
        <f>TTEST(V340:V342,V343:V345,1,2)</f>
        <v>0.12467720157109392</v>
      </c>
      <c r="AA343">
        <f>TTEST(V340:V342,V343:V345,2,2)</f>
        <v>0.24935440314218785</v>
      </c>
    </row>
    <row r="344" spans="19:27" x14ac:dyDescent="0.25">
      <c r="S344">
        <v>12</v>
      </c>
      <c r="T344" s="10" t="s">
        <v>452</v>
      </c>
      <c r="U344">
        <v>32</v>
      </c>
      <c r="V344">
        <f t="shared" si="219"/>
        <v>8.538653690625502E-20</v>
      </c>
    </row>
    <row r="345" spans="19:27" x14ac:dyDescent="0.25">
      <c r="S345">
        <v>12</v>
      </c>
      <c r="T345" s="10" t="s">
        <v>453</v>
      </c>
      <c r="U345">
        <v>33</v>
      </c>
      <c r="V345">
        <f t="shared" si="219"/>
        <v>2.7798552331223011E-20</v>
      </c>
    </row>
    <row r="346" spans="19:27" x14ac:dyDescent="0.25">
      <c r="S346">
        <v>12</v>
      </c>
      <c r="T346" s="10" t="s">
        <v>454</v>
      </c>
      <c r="U346">
        <v>34</v>
      </c>
      <c r="V346">
        <f t="shared" si="219"/>
        <v>5.1158142695967531E-19</v>
      </c>
      <c r="W346">
        <f t="shared" ref="W346" si="223">AVERAGE(V346:V348)</f>
        <v>2.032082888343279E-19</v>
      </c>
      <c r="X346">
        <f t="shared" ref="X346" si="224">_xlfn.STDEV.S(V346:V348)</f>
        <v>2.6899851963439249E-19</v>
      </c>
      <c r="Y346">
        <f t="shared" ref="Y346" si="225">X346/SQRT(3)</f>
        <v>1.5530636772252735E-19</v>
      </c>
      <c r="Z346">
        <f>TTEST(V340:V342,V346:V348,1,2)</f>
        <v>0.40462367652074011</v>
      </c>
      <c r="AA346">
        <f>TTEST(V340:V342,V346:V348,2,2)</f>
        <v>0.80924735304148021</v>
      </c>
    </row>
    <row r="347" spans="19:27" x14ac:dyDescent="0.25">
      <c r="S347">
        <v>12</v>
      </c>
      <c r="T347" s="10" t="s">
        <v>455</v>
      </c>
      <c r="U347">
        <v>35</v>
      </c>
      <c r="V347">
        <f t="shared" si="219"/>
        <v>8.1266243764709192E-20</v>
      </c>
    </row>
    <row r="348" spans="19:27" x14ac:dyDescent="0.25">
      <c r="S348">
        <v>12</v>
      </c>
      <c r="T348" s="10" t="s">
        <v>456</v>
      </c>
      <c r="U348">
        <v>36</v>
      </c>
      <c r="V348">
        <f t="shared" si="219"/>
        <v>1.6777195778599262E-20</v>
      </c>
    </row>
  </sheetData>
  <sortState xmlns:xlrd2="http://schemas.microsoft.com/office/spreadsheetml/2017/richdata2" ref="S82:AB117">
    <sortCondition ref="S82:S117"/>
    <sortCondition ref="T82:T117"/>
  </sortState>
  <phoneticPr fontId="4" type="noConversion"/>
  <conditionalFormatting sqref="Z123:Z348 AA123 AA126:AA153 AA156">
    <cfRule type="cellIs" dxfId="6" priority="6" operator="lessThan">
      <formula>0.05</formula>
    </cfRule>
  </conditionalFormatting>
  <conditionalFormatting sqref="AA161 AA164:AA191 AA194">
    <cfRule type="cellIs" dxfId="5" priority="5" operator="lessThan">
      <formula>0.05</formula>
    </cfRule>
  </conditionalFormatting>
  <conditionalFormatting sqref="AA199 AA202:AA229 AA232">
    <cfRule type="cellIs" dxfId="4" priority="4" operator="lessThan">
      <formula>0.05</formula>
    </cfRule>
  </conditionalFormatting>
  <conditionalFormatting sqref="AA237 AA240:AA267 AA270">
    <cfRule type="cellIs" dxfId="3" priority="3" operator="lessThan">
      <formula>0.05</formula>
    </cfRule>
  </conditionalFormatting>
  <conditionalFormatting sqref="AA275 AA278:AA305 AA308">
    <cfRule type="cellIs" dxfId="2" priority="2" operator="lessThan">
      <formula>0.05</formula>
    </cfRule>
  </conditionalFormatting>
  <conditionalFormatting sqref="AA313 AA316:AA343 AA346">
    <cfRule type="cellIs" dxfId="1" priority="1" operator="lessThan">
      <formula>0.05</formula>
    </cfRule>
  </conditionalFormatting>
  <pageMargins left="0.7" right="0.7" top="0.75" bottom="0.75" header="0.3" footer="0.3"/>
  <pageSetup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46CD5-32D4-4D51-B18E-9DA6BC19C0E9}">
  <dimension ref="A2:I10"/>
  <sheetViews>
    <sheetView workbookViewId="0">
      <selection activeCell="A2" sqref="A2:A5"/>
    </sheetView>
  </sheetViews>
  <sheetFormatPr defaultRowHeight="15" x14ac:dyDescent="0.25"/>
  <cols>
    <col min="1" max="9" width="13.42578125" customWidth="1"/>
  </cols>
  <sheetData>
    <row r="2" spans="1:9" x14ac:dyDescent="0.25">
      <c r="A2" t="s">
        <v>779</v>
      </c>
      <c r="B2" t="s">
        <v>283</v>
      </c>
      <c r="C2" t="s">
        <v>32</v>
      </c>
      <c r="D2" t="s">
        <v>615</v>
      </c>
      <c r="E2" t="s">
        <v>528</v>
      </c>
      <c r="F2" t="s">
        <v>135</v>
      </c>
      <c r="G2" t="s">
        <v>529</v>
      </c>
      <c r="H2" t="s">
        <v>356</v>
      </c>
      <c r="I2" t="s">
        <v>780</v>
      </c>
    </row>
    <row r="3" spans="1:9" x14ac:dyDescent="0.25">
      <c r="A3" t="s">
        <v>775</v>
      </c>
      <c r="B3">
        <f>AVERAGE('Summary and Graphs'!$H$119:$H$152)</f>
        <v>97.466701741271606</v>
      </c>
      <c r="C3">
        <f>AVERAGE('Summary and Graphs'!$H$2:$H$35)</f>
        <v>100.3495780163146</v>
      </c>
      <c r="D3">
        <f>AVERAGE('Summary and Graphs'!$H$82:$H$115)</f>
        <v>91.279797159634612</v>
      </c>
      <c r="E3">
        <f>AVERAGE('Summary and Graphs'!$H$194:$H$227)</f>
        <v>82.372439056772365</v>
      </c>
      <c r="F3">
        <f>AVERAGE('Summary and Graphs'!$H$42:$H$75)</f>
        <v>79.273856428587692</v>
      </c>
      <c r="G3">
        <f>AVERAGE('Summary and Graphs'!$H$232:$H$265)</f>
        <v>82.90703335930742</v>
      </c>
      <c r="H3">
        <f>AVERAGE('Summary and Graphs'!$H$156:$H$189)</f>
        <v>15.162336863749509</v>
      </c>
      <c r="I3">
        <f>AVERAGE($B$3:$G$3)</f>
        <v>88.941567626981382</v>
      </c>
    </row>
    <row r="4" spans="1:9" x14ac:dyDescent="0.25">
      <c r="A4" t="s">
        <v>776</v>
      </c>
      <c r="B4">
        <f>AVERAGE('Summary and Graphs'!$L$119:$L$152)</f>
        <v>100.6241752394747</v>
      </c>
      <c r="C4">
        <f>AVERAGE('Summary and Graphs'!$L$2:$L$35)</f>
        <v>99.937029398667903</v>
      </c>
      <c r="D4">
        <f>AVERAGE('Summary and Graphs'!$L$82:$L$115)</f>
        <v>91.013222773537521</v>
      </c>
      <c r="E4">
        <f>AVERAGE('Summary and Graphs'!$L$194:$L$227)</f>
        <v>82.293672279846234</v>
      </c>
      <c r="F4">
        <f>AVERAGE('Summary and Graphs'!$L$42:$L$75)</f>
        <v>82.379781987177964</v>
      </c>
      <c r="G4">
        <f>AVERAGE('Summary and Graphs'!$L$232:$L$265)</f>
        <v>82.370182133934563</v>
      </c>
      <c r="H4">
        <f>AVERAGE('Summary and Graphs'!$L$156:$L$189)</f>
        <v>0</v>
      </c>
      <c r="I4">
        <f>AVERAGE($B$4:$G$4)</f>
        <v>89.769677302106473</v>
      </c>
    </row>
    <row r="5" spans="1:9" x14ac:dyDescent="0.25">
      <c r="A5" t="s">
        <v>778</v>
      </c>
      <c r="B5">
        <f>AVERAGE('Summary and Graphs'!$P$119:$P$152)</f>
        <v>96.635296066060519</v>
      </c>
      <c r="C5">
        <f>AVERAGE('Summary and Graphs'!$P$2:$P$35)</f>
        <v>89.480533082852787</v>
      </c>
      <c r="D5">
        <f>AVERAGE('Summary and Graphs'!$P$82:$P$115)</f>
        <v>100.48525696888733</v>
      </c>
      <c r="E5">
        <f>AVERAGE('Summary and Graphs'!$P$194:$P$227)</f>
        <v>66.698840145181094</v>
      </c>
      <c r="F5">
        <f>AVERAGE('Summary and Graphs'!$P$42:$P$75)</f>
        <v>77.844138485588431</v>
      </c>
      <c r="G5">
        <f>AVERAGE('Summary and Graphs'!$P$232:$P$265)</f>
        <v>96.396310736359567</v>
      </c>
      <c r="H5">
        <f>AVERAGE('Summary and Graphs'!$P$156:$P$189)</f>
        <v>70.602012664019739</v>
      </c>
      <c r="I5">
        <f>AVERAGE($B$5:$G$5)</f>
        <v>87.923395914154938</v>
      </c>
    </row>
    <row r="7" spans="1:9" x14ac:dyDescent="0.25">
      <c r="A7" t="s">
        <v>773</v>
      </c>
      <c r="B7" t="s">
        <v>283</v>
      </c>
      <c r="C7" t="s">
        <v>32</v>
      </c>
      <c r="D7" t="s">
        <v>615</v>
      </c>
      <c r="E7" t="s">
        <v>528</v>
      </c>
      <c r="F7" t="s">
        <v>135</v>
      </c>
      <c r="G7" t="s">
        <v>529</v>
      </c>
      <c r="H7" t="s">
        <v>356</v>
      </c>
      <c r="I7" t="s">
        <v>774</v>
      </c>
    </row>
    <row r="8" spans="1:9" x14ac:dyDescent="0.25">
      <c r="A8" t="s">
        <v>775</v>
      </c>
      <c r="B8">
        <f>MEDIAN('Summary and Graphs'!$H$119:$H$152)</f>
        <v>97.369885748284076</v>
      </c>
      <c r="C8">
        <f>MEDIAN('Summary and Graphs'!$H$2:$H$35)</f>
        <v>98.968273420364497</v>
      </c>
      <c r="D8">
        <f>MEDIAN('Summary and Graphs'!$H$82:$H$115)</f>
        <v>65.342541921924209</v>
      </c>
      <c r="E8">
        <f>MEDIAN('Summary and Graphs'!$H$194:$H$227)</f>
        <v>83.466432359163051</v>
      </c>
      <c r="F8">
        <f>MEDIAN('Summary and Graphs'!$H$42:$H$75)</f>
        <v>72.733712763663561</v>
      </c>
      <c r="G8">
        <f>MEDIAN('Summary and Graphs'!$H$232:$H$265)</f>
        <v>72.204633499353463</v>
      </c>
      <c r="H8">
        <f>MEDIAN('Summary and Graphs'!$H$156:$H$189)</f>
        <v>10.253672810215708</v>
      </c>
      <c r="I8">
        <f>MEDIAN($B$8:$G$8)</f>
        <v>78.100072561413299</v>
      </c>
    </row>
    <row r="9" spans="1:9" x14ac:dyDescent="0.25">
      <c r="A9" t="s">
        <v>776</v>
      </c>
      <c r="B9">
        <f>MEDIAN('Summary and Graphs'!$L$119:$L$152)</f>
        <v>92.350758878979263</v>
      </c>
      <c r="C9">
        <f>MEDIAN('Summary and Graphs'!$L$2:$L$35)</f>
        <v>99.432885778753828</v>
      </c>
      <c r="D9">
        <f>MEDIAN('Summary and Graphs'!$L$82:$L$115)</f>
        <v>64.097115304113046</v>
      </c>
      <c r="E9">
        <f>MEDIAN('Summary and Graphs'!$L$194:$L$227)</f>
        <v>71.424424717076164</v>
      </c>
      <c r="F9">
        <f>MEDIAN('Summary and Graphs'!$L$42:$L$75)</f>
        <v>68.255532880100191</v>
      </c>
      <c r="G9">
        <f>MEDIAN('Summary and Graphs'!$L$232:$L$265)</f>
        <v>69.737270625104358</v>
      </c>
      <c r="H9">
        <f>MEDIAN('Summary and Graphs'!$L$156:$L$189)</f>
        <v>0</v>
      </c>
      <c r="I9">
        <f>MEDIAN($B$9:$G$9)</f>
        <v>70.580847671090254</v>
      </c>
    </row>
    <row r="10" spans="1:9" x14ac:dyDescent="0.25">
      <c r="A10" t="s">
        <v>778</v>
      </c>
      <c r="B10">
        <f>MEDIAN('Summary and Graphs'!$P$119:$P$152)</f>
        <v>98.186989269506142</v>
      </c>
      <c r="C10">
        <f>MEDIAN('Summary and Graphs'!$P$2:$P$35)</f>
        <v>82.709558715166708</v>
      </c>
      <c r="D10">
        <f>MEDIAN('Summary and Graphs'!$P$82:$P$115)</f>
        <v>84.995136070983165</v>
      </c>
      <c r="E10">
        <f>MEDIAN('Summary and Graphs'!$P$194:$P$227)</f>
        <v>54.800600266488942</v>
      </c>
      <c r="F10">
        <f>MEDIAN('Summary and Graphs'!$P$42:$P$75)</f>
        <v>90.707127291125659</v>
      </c>
      <c r="G10">
        <f>MEDIAN('Summary and Graphs'!$P$232:$P$265)</f>
        <v>81.058844182808571</v>
      </c>
      <c r="H10">
        <f>MEDIAN('Summary and Graphs'!$P$156:$P$189)</f>
        <v>67.19828421929202</v>
      </c>
      <c r="I10">
        <f>MEDIAN($B$10:$G$10)</f>
        <v>83.852347393074936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9D903-CA4F-4F3D-AFDD-FCE1D3647873}">
  <dimension ref="A1:AC53"/>
  <sheetViews>
    <sheetView topLeftCell="A3" workbookViewId="0">
      <selection activeCell="Z23" sqref="Z23"/>
    </sheetView>
  </sheetViews>
  <sheetFormatPr defaultRowHeight="15" x14ac:dyDescent="0.25"/>
  <cols>
    <col min="1" max="2" width="9.140625" style="45"/>
    <col min="11" max="11" width="9.140625" style="52"/>
    <col min="14" max="14" width="9.140625" style="52"/>
    <col min="17" max="17" width="9.140625" style="52"/>
    <col min="20" max="20" width="9.140625" style="52"/>
    <col min="23" max="23" width="9.140625" style="52"/>
    <col min="26" max="26" width="9.140625" style="52"/>
    <col min="29" max="29" width="9.140625" style="52"/>
  </cols>
  <sheetData>
    <row r="1" spans="1:29" ht="30" customHeight="1" x14ac:dyDescent="0.25">
      <c r="L1" s="69" t="s">
        <v>32</v>
      </c>
      <c r="M1" s="69"/>
      <c r="N1" s="69"/>
      <c r="O1" s="69" t="s">
        <v>135</v>
      </c>
      <c r="P1" s="69"/>
      <c r="Q1" s="69"/>
      <c r="R1" s="69" t="s">
        <v>208</v>
      </c>
      <c r="S1" s="69"/>
      <c r="T1" s="69"/>
      <c r="U1" s="69" t="s">
        <v>283</v>
      </c>
      <c r="V1" s="69"/>
      <c r="W1" s="69"/>
      <c r="X1" s="70" t="s">
        <v>528</v>
      </c>
      <c r="Y1" s="70"/>
      <c r="Z1" s="70"/>
      <c r="AA1" s="68" t="s">
        <v>529</v>
      </c>
      <c r="AB1" s="68"/>
      <c r="AC1" s="68"/>
    </row>
    <row r="2" spans="1:29" s="58" customFormat="1" ht="60" x14ac:dyDescent="0.25">
      <c r="A2" s="60" t="s">
        <v>534</v>
      </c>
      <c r="B2" s="60" t="s">
        <v>535</v>
      </c>
      <c r="C2" s="61" t="s">
        <v>530</v>
      </c>
      <c r="D2" s="62" t="s">
        <v>32</v>
      </c>
      <c r="E2" s="62" t="s">
        <v>135</v>
      </c>
      <c r="F2" s="62" t="s">
        <v>208</v>
      </c>
      <c r="G2" s="62" t="s">
        <v>283</v>
      </c>
      <c r="H2" s="61" t="s">
        <v>528</v>
      </c>
      <c r="I2" s="63" t="s">
        <v>529</v>
      </c>
      <c r="J2" s="62" t="s">
        <v>356</v>
      </c>
      <c r="K2" s="64" t="s">
        <v>478</v>
      </c>
      <c r="L2" s="58" t="s">
        <v>768</v>
      </c>
      <c r="M2" s="65" t="s">
        <v>769</v>
      </c>
      <c r="N2" s="66" t="s">
        <v>770</v>
      </c>
      <c r="O2" s="58" t="s">
        <v>768</v>
      </c>
      <c r="P2" s="65" t="s">
        <v>769</v>
      </c>
      <c r="Q2" s="66" t="s">
        <v>770</v>
      </c>
      <c r="R2" s="58" t="s">
        <v>768</v>
      </c>
      <c r="S2" s="65" t="s">
        <v>769</v>
      </c>
      <c r="T2" s="66" t="s">
        <v>770</v>
      </c>
      <c r="U2" s="58" t="s">
        <v>768</v>
      </c>
      <c r="V2" s="65" t="s">
        <v>769</v>
      </c>
      <c r="W2" s="66" t="s">
        <v>770</v>
      </c>
      <c r="X2" s="58" t="s">
        <v>768</v>
      </c>
      <c r="Y2" s="65" t="s">
        <v>769</v>
      </c>
      <c r="Z2" s="66" t="s">
        <v>770</v>
      </c>
      <c r="AA2" s="58" t="s">
        <v>768</v>
      </c>
      <c r="AB2" s="65" t="s">
        <v>769</v>
      </c>
      <c r="AC2" s="66" t="s">
        <v>770</v>
      </c>
    </row>
    <row r="3" spans="1:29" x14ac:dyDescent="0.25">
      <c r="A3" s="48">
        <v>1</v>
      </c>
      <c r="B3" s="49" t="s">
        <v>440</v>
      </c>
      <c r="C3" s="48">
        <v>1</v>
      </c>
      <c r="D3" s="48">
        <v>1.1657417417983238E-10</v>
      </c>
      <c r="E3" s="48">
        <v>1.6267504440018881E-9</v>
      </c>
      <c r="F3" s="48">
        <v>2.5399041378857663E-10</v>
      </c>
      <c r="G3" s="48">
        <v>3.4140022270189203E-10</v>
      </c>
      <c r="H3" s="48">
        <v>1.1522177955001851E-8</v>
      </c>
      <c r="I3" s="48">
        <v>2.9756935941786682E-10</v>
      </c>
      <c r="J3" s="48">
        <v>1.4347216539756385E-5</v>
      </c>
      <c r="K3" s="53">
        <v>2984368000</v>
      </c>
      <c r="L3">
        <f t="shared" ref="L3:L8" si="0">RANK(D3,D$3:D$8,1)+(COUNT(D$3:D$8)+1-RANK(D3,D$3:D$8,1)-RANK(D3,D$3:D$8,0))/2</f>
        <v>3</v>
      </c>
      <c r="M3">
        <f>SUM(L6:L8)</f>
        <v>11</v>
      </c>
      <c r="N3" s="52">
        <f>MIN(M7:M8)</f>
        <v>4</v>
      </c>
      <c r="O3">
        <f t="shared" ref="O3:O8" si="1">RANK(E3,E$3:E$8,1)+(COUNT(E$3:E$8)+1-RANK(E3,E$3:E$8,1)-RANK(E3,E$3:E$8,0))/2</f>
        <v>3</v>
      </c>
      <c r="P3">
        <f>SUM(O6:O8)</f>
        <v>9</v>
      </c>
      <c r="Q3" s="52">
        <f>MIN(P7:P8)</f>
        <v>3</v>
      </c>
      <c r="R3">
        <f t="shared" ref="R3:R8" si="2">RANK(F3,F$3:F$8,1)+(COUNT(F$3:F$8)+1-RANK(F3,F$3:F$8,1)-RANK(F3,F$3:F$8,0))/2</f>
        <v>4</v>
      </c>
      <c r="S3">
        <f>SUM(R6:R8)</f>
        <v>9</v>
      </c>
      <c r="T3" s="52">
        <f>MIN(S7:S8)</f>
        <v>3</v>
      </c>
      <c r="U3">
        <f t="shared" ref="U3:U8" si="3">RANK(G3,G$3:G$8,1)+(COUNT(G$3:G$8)+1-RANK(G3,G$3:G$8,1)-RANK(G3,G$3:G$8,0))/2</f>
        <v>4</v>
      </c>
      <c r="V3">
        <f>SUM(U6:U8)</f>
        <v>10</v>
      </c>
      <c r="W3" s="52">
        <f>MIN(V7:V8)</f>
        <v>4</v>
      </c>
      <c r="X3">
        <f t="shared" ref="X3:X8" si="4">RANK(H3,H$3:H$8,1)+(COUNT(H$3:H$8)+1-RANK(H3,H$3:H$8,1)-RANK(H3,H$3:H$8,0))/2</f>
        <v>4</v>
      </c>
      <c r="Y3">
        <f>SUM(X6:X8)</f>
        <v>9</v>
      </c>
      <c r="Z3" s="52">
        <f>MIN(Y7:Y8)</f>
        <v>3</v>
      </c>
      <c r="AA3">
        <f t="shared" ref="AA3:AA8" si="5">RANK(I3,I$3:I$8,1)+(COUNT(I$3:I$8)+1-RANK(I3,I$3:I$8,1)-RANK(I3,I$3:I$8,0))/2</f>
        <v>4</v>
      </c>
      <c r="AB3">
        <f>SUM(AA6:AA8)</f>
        <v>9</v>
      </c>
      <c r="AC3" s="52">
        <f>MIN(AB7:AB8)</f>
        <v>3</v>
      </c>
    </row>
    <row r="4" spans="1:29" x14ac:dyDescent="0.25">
      <c r="A4" s="48">
        <v>1</v>
      </c>
      <c r="B4" s="49" t="s">
        <v>441</v>
      </c>
      <c r="C4" s="48">
        <v>2</v>
      </c>
      <c r="D4" s="48">
        <v>1.0870942789459941E-9</v>
      </c>
      <c r="E4" s="48">
        <v>4.1207157735193774E-9</v>
      </c>
      <c r="F4" s="48">
        <v>1.700049058703021E-9</v>
      </c>
      <c r="G4" s="48">
        <v>6.9780354347918512E-9</v>
      </c>
      <c r="H4" s="48">
        <v>6.2812889989617354E-8</v>
      </c>
      <c r="I4" s="48">
        <v>9.4367219631728354E-10</v>
      </c>
      <c r="J4" s="48">
        <v>1.2878215468877093E-5</v>
      </c>
      <c r="K4" s="53">
        <v>17211580000</v>
      </c>
      <c r="L4">
        <f t="shared" si="0"/>
        <v>5</v>
      </c>
      <c r="M4">
        <f>SUM(L3:L5)</f>
        <v>10</v>
      </c>
      <c r="N4" s="52">
        <f>(N3-M5*M6/2)/SQRT(M5*M6*(M5+M6+1)/12)</f>
        <v>-0.21821789023599239</v>
      </c>
      <c r="O4">
        <f t="shared" si="1"/>
        <v>5</v>
      </c>
      <c r="P4">
        <f>SUM(O3:O5)</f>
        <v>12</v>
      </c>
      <c r="Q4" s="52">
        <f>(Q3-P5*P6/2)/SQRT(P5*P6*(P5+P6+1)/12)</f>
        <v>-0.6546536707079772</v>
      </c>
      <c r="R4">
        <f t="shared" si="2"/>
        <v>5</v>
      </c>
      <c r="S4">
        <f>SUM(R3:R5)</f>
        <v>12</v>
      </c>
      <c r="T4" s="52">
        <f>(T3-S5*S6/2)/SQRT(S5*S6*(S5+S6+1)/12)</f>
        <v>-0.6546536707079772</v>
      </c>
      <c r="U4">
        <f t="shared" si="3"/>
        <v>5</v>
      </c>
      <c r="V4">
        <f>SUM(U3:U5)</f>
        <v>11</v>
      </c>
      <c r="W4" s="52">
        <f>(W3-V5*V6/2)/SQRT(V5*V6*(V5+V6+1)/12)</f>
        <v>-0.21821789023599239</v>
      </c>
      <c r="X4">
        <f t="shared" si="4"/>
        <v>6</v>
      </c>
      <c r="Y4">
        <f>SUM(X3:X5)</f>
        <v>12</v>
      </c>
      <c r="Z4" s="52">
        <f>(Z3-Y5*Y6/2)/SQRT(Y5*Y6*(Y5+Y6+1)/12)</f>
        <v>-0.6546536707079772</v>
      </c>
      <c r="AA4">
        <f t="shared" si="5"/>
        <v>5</v>
      </c>
      <c r="AB4">
        <f>SUM(AA3:AA5)</f>
        <v>12</v>
      </c>
      <c r="AC4" s="52">
        <f>(AC3-AB5*AB6/2)/SQRT(AB5*AB6*(AB5+AB6+1)/12)</f>
        <v>-0.6546536707079772</v>
      </c>
    </row>
    <row r="5" spans="1:29" x14ac:dyDescent="0.25">
      <c r="A5" s="48">
        <v>1</v>
      </c>
      <c r="B5" s="49" t="s">
        <v>442</v>
      </c>
      <c r="C5" s="48">
        <v>3</v>
      </c>
      <c r="D5" s="48">
        <v>1.0366544005680258E-10</v>
      </c>
      <c r="E5" s="48">
        <v>3.2055904876512047E-9</v>
      </c>
      <c r="F5" s="48">
        <v>2.4038812241635508E-10</v>
      </c>
      <c r="G5" s="48">
        <v>1.6755440319528751E-10</v>
      </c>
      <c r="H5" s="48">
        <v>2.779183715137149E-9</v>
      </c>
      <c r="I5" s="48">
        <v>1.9457566422329644E-10</v>
      </c>
      <c r="J5" s="48">
        <v>1.5145588233809848E-5</v>
      </c>
      <c r="K5" s="53">
        <v>15634453000</v>
      </c>
      <c r="L5">
        <f t="shared" si="0"/>
        <v>2</v>
      </c>
      <c r="M5">
        <f>COUNT($C$6:$C$8)</f>
        <v>3</v>
      </c>
      <c r="N5" s="52">
        <f>_xlfn.NORM.DIST(N4,0,1,TRUE)*2</f>
        <v>0.82725934656271127</v>
      </c>
      <c r="O5">
        <f t="shared" si="1"/>
        <v>4</v>
      </c>
      <c r="P5">
        <f>COUNT($C$6:$C$8)</f>
        <v>3</v>
      </c>
      <c r="Q5" s="52">
        <f>_xlfn.NORM.DIST(Q4,0,1,TRUE)*2</f>
        <v>0.51269076026192328</v>
      </c>
      <c r="R5">
        <f t="shared" si="2"/>
        <v>3</v>
      </c>
      <c r="S5">
        <f>COUNT($C$6:$C$8)</f>
        <v>3</v>
      </c>
      <c r="T5" s="52">
        <f>_xlfn.NORM.DIST(T4,0,1,TRUE)*2</f>
        <v>0.51269076026192328</v>
      </c>
      <c r="U5">
        <f t="shared" si="3"/>
        <v>2</v>
      </c>
      <c r="V5">
        <f>COUNT($C$6:$C$8)</f>
        <v>3</v>
      </c>
      <c r="W5" s="52">
        <f>_xlfn.NORM.DIST(W4,0,1,TRUE)*2</f>
        <v>0.82725934656271127</v>
      </c>
      <c r="X5">
        <f t="shared" si="4"/>
        <v>2</v>
      </c>
      <c r="Y5">
        <f>COUNT($C$6:$C$8)</f>
        <v>3</v>
      </c>
      <c r="Z5" s="52">
        <f>_xlfn.NORM.DIST(Z4,0,1,TRUE)*2</f>
        <v>0.51269076026192328</v>
      </c>
      <c r="AA5">
        <f t="shared" si="5"/>
        <v>3</v>
      </c>
      <c r="AB5">
        <f>COUNT($C$6:$C$8)</f>
        <v>3</v>
      </c>
      <c r="AC5" s="52">
        <f>_xlfn.NORM.DIST(AC4,0,1,TRUE)*2</f>
        <v>0.51269076026192328</v>
      </c>
    </row>
    <row r="6" spans="1:29" x14ac:dyDescent="0.25">
      <c r="A6" s="45">
        <v>1</v>
      </c>
      <c r="B6" s="46" t="s">
        <v>443</v>
      </c>
      <c r="C6">
        <v>4</v>
      </c>
      <c r="D6">
        <v>4.6826019501364849E-11</v>
      </c>
      <c r="E6">
        <v>7.955818842433515E-10</v>
      </c>
      <c r="F6">
        <v>3.5795128124272688E-11</v>
      </c>
      <c r="G6">
        <v>5.2476260914756624E-11</v>
      </c>
      <c r="H6">
        <v>1.1987154830063225E-9</v>
      </c>
      <c r="I6">
        <v>6.2877732274731991E-11</v>
      </c>
      <c r="J6">
        <v>1.2367672335809875E-5</v>
      </c>
      <c r="K6" s="52">
        <v>4433922000</v>
      </c>
      <c r="L6">
        <f t="shared" si="0"/>
        <v>1</v>
      </c>
      <c r="M6">
        <f>COUNT($C$3:$C$5)</f>
        <v>3</v>
      </c>
      <c r="O6">
        <f t="shared" si="1"/>
        <v>1</v>
      </c>
      <c r="P6">
        <f>COUNT($C$3:$C$5)</f>
        <v>3</v>
      </c>
      <c r="R6">
        <f t="shared" si="2"/>
        <v>1</v>
      </c>
      <c r="S6">
        <f>COUNT($C$3:$C$5)</f>
        <v>3</v>
      </c>
      <c r="U6">
        <f t="shared" si="3"/>
        <v>1</v>
      </c>
      <c r="V6">
        <f>COUNT($C$3:$C$5)</f>
        <v>3</v>
      </c>
      <c r="X6">
        <f t="shared" si="4"/>
        <v>1</v>
      </c>
      <c r="Y6">
        <f>COUNT($C$3:$C$5)</f>
        <v>3</v>
      </c>
      <c r="AA6">
        <f t="shared" si="5"/>
        <v>1</v>
      </c>
      <c r="AB6">
        <f>COUNT($C$3:$C$5)</f>
        <v>3</v>
      </c>
    </row>
    <row r="7" spans="1:29" x14ac:dyDescent="0.25">
      <c r="A7" s="45">
        <v>1</v>
      </c>
      <c r="B7" s="46" t="s">
        <v>444</v>
      </c>
      <c r="C7">
        <v>5</v>
      </c>
      <c r="D7">
        <v>7.9825838559407557E-10</v>
      </c>
      <c r="E7">
        <v>1.4760930750128998E-9</v>
      </c>
      <c r="F7">
        <v>2.0175993285260057E-10</v>
      </c>
      <c r="G7">
        <v>1.7704191352787994E-10</v>
      </c>
      <c r="H7">
        <v>8.5332157564844999E-9</v>
      </c>
      <c r="I7">
        <v>1.3748367840602526E-10</v>
      </c>
      <c r="J7">
        <v>1.8819065892133391E-5</v>
      </c>
      <c r="K7" s="52">
        <v>4921309000</v>
      </c>
      <c r="L7">
        <f t="shared" si="0"/>
        <v>4</v>
      </c>
      <c r="M7">
        <f>M5*M6+M5*(M5+1)/2-M3</f>
        <v>4</v>
      </c>
      <c r="O7">
        <f t="shared" si="1"/>
        <v>2</v>
      </c>
      <c r="P7">
        <f>P5*P6+P5*(P5+1)/2-P3</f>
        <v>6</v>
      </c>
      <c r="R7">
        <f t="shared" si="2"/>
        <v>2</v>
      </c>
      <c r="S7">
        <f>S5*S6+S5*(S5+1)/2-S3</f>
        <v>6</v>
      </c>
      <c r="U7">
        <f t="shared" si="3"/>
        <v>3</v>
      </c>
      <c r="V7">
        <f>V5*V6+V5*(V5+1)/2-V3</f>
        <v>5</v>
      </c>
      <c r="X7">
        <f t="shared" si="4"/>
        <v>3</v>
      </c>
      <c r="Y7">
        <f>Y5*Y6+Y5*(Y5+1)/2-Y3</f>
        <v>6</v>
      </c>
      <c r="AA7">
        <f t="shared" si="5"/>
        <v>2</v>
      </c>
      <c r="AB7">
        <f>AB5*AB6+AB5*(AB5+1)/2-AB3</f>
        <v>6</v>
      </c>
    </row>
    <row r="8" spans="1:29" s="58" customFormat="1" x14ac:dyDescent="0.25">
      <c r="A8" s="56">
        <v>1</v>
      </c>
      <c r="B8" s="67" t="s">
        <v>445</v>
      </c>
      <c r="C8" s="58">
        <v>6</v>
      </c>
      <c r="D8" s="58">
        <v>2.0052928167533454E-9</v>
      </c>
      <c r="E8" s="58">
        <v>1.2844552968617758E-7</v>
      </c>
      <c r="F8" s="58">
        <v>1.9842249331959594E-9</v>
      </c>
      <c r="G8" s="58">
        <v>1.6363462497041981E-8</v>
      </c>
      <c r="H8" s="58">
        <v>2.6115696648968205E-8</v>
      </c>
      <c r="I8" s="58">
        <v>5.6720457214094864E-9</v>
      </c>
      <c r="J8" s="58">
        <v>1.1710430406862521E-5</v>
      </c>
      <c r="K8" s="59">
        <v>79954140000</v>
      </c>
      <c r="L8" s="58">
        <f t="shared" si="0"/>
        <v>6</v>
      </c>
      <c r="M8" s="58">
        <f>M5*M6+M6*(M6+1)/2-M4</f>
        <v>5</v>
      </c>
      <c r="N8" s="59"/>
      <c r="O8" s="58">
        <f t="shared" si="1"/>
        <v>6</v>
      </c>
      <c r="P8" s="58">
        <f>P5*P6+P6*(P6+1)/2-P4</f>
        <v>3</v>
      </c>
      <c r="Q8" s="59"/>
      <c r="R8" s="58">
        <f t="shared" si="2"/>
        <v>6</v>
      </c>
      <c r="S8" s="58">
        <f>S5*S6+S6*(S6+1)/2-S4</f>
        <v>3</v>
      </c>
      <c r="T8" s="59"/>
      <c r="U8" s="58">
        <f t="shared" si="3"/>
        <v>6</v>
      </c>
      <c r="V8" s="58">
        <f>V5*V6+V6*(V6+1)/2-V4</f>
        <v>4</v>
      </c>
      <c r="W8" s="59"/>
      <c r="X8" s="58">
        <f t="shared" si="4"/>
        <v>5</v>
      </c>
      <c r="Y8" s="58">
        <f>Y5*Y6+Y6*(Y6+1)/2-Y4</f>
        <v>3</v>
      </c>
      <c r="Z8" s="59"/>
      <c r="AA8" s="58">
        <f t="shared" si="5"/>
        <v>6</v>
      </c>
      <c r="AB8" s="58">
        <f>AB5*AB6+AB6*(AB6+1)/2-AB4</f>
        <v>3</v>
      </c>
      <c r="AC8" s="59"/>
    </row>
    <row r="9" spans="1:29" x14ac:dyDescent="0.25">
      <c r="A9" s="48">
        <v>1</v>
      </c>
      <c r="B9" s="49" t="s">
        <v>440</v>
      </c>
      <c r="C9" s="48">
        <v>1</v>
      </c>
      <c r="D9" s="48">
        <v>1.1657417417983238E-10</v>
      </c>
      <c r="E9" s="48">
        <v>1.6267504440018881E-9</v>
      </c>
      <c r="F9" s="48">
        <v>2.5399041378857663E-10</v>
      </c>
      <c r="G9" s="48">
        <v>3.4140022270189203E-10</v>
      </c>
      <c r="H9" s="48">
        <v>1.1522177955001851E-8</v>
      </c>
      <c r="I9" s="48">
        <v>2.9756935941786682E-10</v>
      </c>
      <c r="J9" s="48">
        <v>1.4347216539756385E-5</v>
      </c>
      <c r="K9" s="53">
        <v>2984368000</v>
      </c>
      <c r="L9">
        <f t="shared" ref="L9:L14" si="6">RANK(D9,D$9:D$14,1)+(COUNT(D$9:D$14)+1-RANK(D9,D$9:D$14,1)-RANK(D9,D$9:D$14,0))/2</f>
        <v>4</v>
      </c>
      <c r="M9">
        <f>SUM(L12:L14)</f>
        <v>8</v>
      </c>
      <c r="N9" s="52">
        <f>MIN(M13:M14)</f>
        <v>2</v>
      </c>
      <c r="O9">
        <f t="shared" ref="O9:O14" si="7">RANK(E9,E$9:E$14,1)+(COUNT(E$9:E$14)+1-RANK(E9,E$9:E$14,1)-RANK(E9,E$9:E$14,0))/2</f>
        <v>3</v>
      </c>
      <c r="P9">
        <f>SUM(O12:O14)</f>
        <v>7</v>
      </c>
      <c r="Q9" s="52">
        <f>MIN(P13:P14)</f>
        <v>1</v>
      </c>
      <c r="R9">
        <f t="shared" ref="R9:R14" si="8">RANK(F9,F$9:F$14,1)+(COUNT(F$9:F$14)+1-RANK(F9,F$9:F$14,1)-RANK(F9,F$9:F$14,0))/2</f>
        <v>4</v>
      </c>
      <c r="S9">
        <f>SUM(R12:R14)</f>
        <v>8</v>
      </c>
      <c r="T9" s="52">
        <f>MIN(S13:S14)</f>
        <v>2</v>
      </c>
      <c r="U9">
        <f t="shared" ref="U9:U14" si="9">RANK(G9,G$9:G$14,1)+(COUNT(G$9:G$14)+1-RANK(G9,G$9:G$14,1)-RANK(G9,G$9:G$14,0))/2</f>
        <v>5</v>
      </c>
      <c r="V9">
        <f>SUM(U12:U14)</f>
        <v>8</v>
      </c>
      <c r="W9" s="52">
        <f>MIN(V13:V14)</f>
        <v>2</v>
      </c>
      <c r="X9">
        <f t="shared" ref="X9:X14" si="10">RANK(H9,H$9:H$14,1)+(COUNT(H$9:H$14)+1-RANK(H9,H$9:H$14,1)-RANK(H9,H$9:H$14,0))/2</f>
        <v>5</v>
      </c>
      <c r="Y9">
        <f>SUM(X12:X14)</f>
        <v>8</v>
      </c>
      <c r="Z9" s="52">
        <f>MIN(Y13:Y14)</f>
        <v>2</v>
      </c>
      <c r="AA9">
        <f t="shared" ref="AA9:AA14" si="11">RANK(I9,I$9:I$14,1)+(COUNT(I$9:I$14)+1-RANK(I9,I$9:I$14,1)-RANK(I9,I$9:I$14,0))/2</f>
        <v>3</v>
      </c>
      <c r="AB9">
        <f>SUM(AA12:AA14)</f>
        <v>12</v>
      </c>
      <c r="AC9" s="52">
        <f>MIN(AB13:AB14)</f>
        <v>3</v>
      </c>
    </row>
    <row r="10" spans="1:29" x14ac:dyDescent="0.25">
      <c r="A10" s="48">
        <v>1</v>
      </c>
      <c r="B10" s="49" t="s">
        <v>441</v>
      </c>
      <c r="C10" s="48">
        <v>2</v>
      </c>
      <c r="D10" s="48">
        <v>1.0870942789459941E-9</v>
      </c>
      <c r="E10" s="48">
        <v>4.1207157735193774E-9</v>
      </c>
      <c r="F10" s="48">
        <v>1.700049058703021E-9</v>
      </c>
      <c r="G10" s="48">
        <v>6.9780354347918512E-9</v>
      </c>
      <c r="H10" s="48">
        <v>6.2812889989617354E-8</v>
      </c>
      <c r="I10" s="48">
        <v>9.4367219631728354E-10</v>
      </c>
      <c r="J10" s="48">
        <v>1.2878215468877093E-5</v>
      </c>
      <c r="K10" s="53">
        <v>17211580000</v>
      </c>
      <c r="L10">
        <f t="shared" si="6"/>
        <v>6</v>
      </c>
      <c r="M10">
        <f>SUM(L9:L11)</f>
        <v>13</v>
      </c>
      <c r="N10" s="52">
        <f>(N9-M11*M12/2)/SQRT(M11*M12*(M11+M12+1)/12)</f>
        <v>-1.091089451179962</v>
      </c>
      <c r="O10">
        <f t="shared" si="7"/>
        <v>6</v>
      </c>
      <c r="P10">
        <f>SUM(O9:O11)</f>
        <v>14</v>
      </c>
      <c r="Q10" s="52">
        <f>(Q9-P11*P12/2)/SQRT(P11*P12*(P11+P12+1)/12)</f>
        <v>-1.5275252316519468</v>
      </c>
      <c r="R10">
        <f t="shared" si="8"/>
        <v>6</v>
      </c>
      <c r="S10">
        <f>SUM(R9:R11)</f>
        <v>13</v>
      </c>
      <c r="T10" s="52">
        <f>(T9-S11*S12/2)/SQRT(S11*S12*(S11+S12+1)/12)</f>
        <v>-1.091089451179962</v>
      </c>
      <c r="U10">
        <f t="shared" si="9"/>
        <v>6</v>
      </c>
      <c r="V10">
        <f>SUM(U9:U11)</f>
        <v>13</v>
      </c>
      <c r="W10" s="52">
        <f>(W9-V11*V12/2)/SQRT(V11*V12*(V11+V12+1)/12)</f>
        <v>-1.091089451179962</v>
      </c>
      <c r="X10">
        <f t="shared" si="10"/>
        <v>6</v>
      </c>
      <c r="Y10">
        <f>SUM(X9:X11)</f>
        <v>13</v>
      </c>
      <c r="Z10" s="52">
        <f>(Z9-Y11*Y12/2)/SQRT(Y11*Y12*(Y11+Y12+1)/12)</f>
        <v>-1.091089451179962</v>
      </c>
      <c r="AA10">
        <f t="shared" si="11"/>
        <v>5</v>
      </c>
      <c r="AB10">
        <f>SUM(AA9:AA11)</f>
        <v>9</v>
      </c>
      <c r="AC10" s="52">
        <f>(AC9-AB11*AB12/2)/SQRT(AB11*AB12*(AB11+AB12+1)/12)</f>
        <v>-0.6546536707079772</v>
      </c>
    </row>
    <row r="11" spans="1:29" x14ac:dyDescent="0.25">
      <c r="A11" s="48">
        <v>1</v>
      </c>
      <c r="B11" s="49" t="s">
        <v>442</v>
      </c>
      <c r="C11" s="48">
        <v>3</v>
      </c>
      <c r="D11" s="48">
        <v>1.0366544005680258E-10</v>
      </c>
      <c r="E11" s="48">
        <v>3.2055904876512047E-9</v>
      </c>
      <c r="F11" s="48">
        <v>2.4038812241635508E-10</v>
      </c>
      <c r="G11" s="48">
        <v>1.6755440319528751E-10</v>
      </c>
      <c r="H11" s="48">
        <v>2.779183715137149E-9</v>
      </c>
      <c r="I11" s="48">
        <v>1.9457566422329644E-10</v>
      </c>
      <c r="J11" s="48">
        <v>1.5145588233809848E-5</v>
      </c>
      <c r="K11" s="53">
        <v>15634453000</v>
      </c>
      <c r="L11">
        <f t="shared" si="6"/>
        <v>3</v>
      </c>
      <c r="M11">
        <f>COUNT($C$12:$C$14)</f>
        <v>3</v>
      </c>
      <c r="N11" s="52">
        <f>_xlfn.NORM.DIST(N10,0,1,TRUE)*2</f>
        <v>0.27523352407483431</v>
      </c>
      <c r="O11">
        <f t="shared" si="7"/>
        <v>5</v>
      </c>
      <c r="P11">
        <f>COUNT($C$12:$C$14)</f>
        <v>3</v>
      </c>
      <c r="Q11" s="52">
        <f>_xlfn.NORM.DIST(Q10,0,1,TRUE)*2</f>
        <v>0.12663045794761713</v>
      </c>
      <c r="R11">
        <f t="shared" si="8"/>
        <v>3</v>
      </c>
      <c r="S11">
        <f>COUNT($C$12:$C$14)</f>
        <v>3</v>
      </c>
      <c r="T11" s="52">
        <f>_xlfn.NORM.DIST(T10,0,1,TRUE)*2</f>
        <v>0.27523352407483431</v>
      </c>
      <c r="U11">
        <f t="shared" si="9"/>
        <v>2</v>
      </c>
      <c r="V11">
        <f>COUNT($C$12:$C$14)</f>
        <v>3</v>
      </c>
      <c r="W11" s="52">
        <f>_xlfn.NORM.DIST(W10,0,1,TRUE)*2</f>
        <v>0.27523352407483431</v>
      </c>
      <c r="X11">
        <f t="shared" si="10"/>
        <v>2</v>
      </c>
      <c r="Y11">
        <f>COUNT($C$12:$C$14)</f>
        <v>3</v>
      </c>
      <c r="Z11" s="52">
        <f>_xlfn.NORM.DIST(Z10,0,1,TRUE)*2</f>
        <v>0.27523352407483431</v>
      </c>
      <c r="AA11">
        <f t="shared" si="11"/>
        <v>1</v>
      </c>
      <c r="AB11">
        <f>COUNT($C$12:$C$14)</f>
        <v>3</v>
      </c>
      <c r="AC11" s="52">
        <f>_xlfn.NORM.DIST(AC10,0,1,TRUE)*2</f>
        <v>0.51269076026192328</v>
      </c>
    </row>
    <row r="12" spans="1:29" x14ac:dyDescent="0.25">
      <c r="A12" s="45">
        <v>1</v>
      </c>
      <c r="B12" s="46" t="s">
        <v>446</v>
      </c>
      <c r="C12">
        <v>7</v>
      </c>
      <c r="D12">
        <v>2.957354740239774E-10</v>
      </c>
      <c r="E12">
        <v>1.6660333264099936E-9</v>
      </c>
      <c r="F12">
        <v>2.1406589184069246E-10</v>
      </c>
      <c r="G12">
        <v>1.8920669456917582E-10</v>
      </c>
      <c r="H12">
        <v>3.1944760298801575E-9</v>
      </c>
      <c r="I12">
        <v>1.2908106642218182E-9</v>
      </c>
      <c r="J12">
        <v>1.8768200156009667E-5</v>
      </c>
      <c r="K12" s="52">
        <v>8229062000</v>
      </c>
      <c r="L12">
        <f t="shared" si="6"/>
        <v>5</v>
      </c>
      <c r="M12">
        <f>COUNT($C$9:$C$11)</f>
        <v>3</v>
      </c>
      <c r="O12">
        <f t="shared" si="7"/>
        <v>4</v>
      </c>
      <c r="P12">
        <f>COUNT($C$9:$C$11)</f>
        <v>3</v>
      </c>
      <c r="R12">
        <f t="shared" si="8"/>
        <v>2</v>
      </c>
      <c r="S12">
        <f>COUNT($C$9:$C$11)</f>
        <v>3</v>
      </c>
      <c r="U12">
        <f t="shared" si="9"/>
        <v>4</v>
      </c>
      <c r="V12">
        <f>COUNT($C$9:$C$11)</f>
        <v>3</v>
      </c>
      <c r="X12">
        <f t="shared" si="10"/>
        <v>4</v>
      </c>
      <c r="Y12">
        <f>COUNT($C$9:$C$11)</f>
        <v>3</v>
      </c>
      <c r="AA12">
        <f t="shared" si="11"/>
        <v>6</v>
      </c>
      <c r="AB12">
        <f>COUNT($C$9:$C$11)</f>
        <v>3</v>
      </c>
    </row>
    <row r="13" spans="1:29" x14ac:dyDescent="0.25">
      <c r="A13" s="45">
        <v>1</v>
      </c>
      <c r="B13" s="46" t="s">
        <v>447</v>
      </c>
      <c r="C13">
        <v>8</v>
      </c>
      <c r="D13">
        <v>1.0243026163555512E-10</v>
      </c>
      <c r="E13">
        <v>1.117269879851656E-9</v>
      </c>
      <c r="F13">
        <v>2.5716861797686398E-10</v>
      </c>
      <c r="G13">
        <v>1.5159589568071806E-10</v>
      </c>
      <c r="H13">
        <v>1.0393002071721193E-9</v>
      </c>
      <c r="I13">
        <v>2.8858793365827783E-10</v>
      </c>
      <c r="J13">
        <v>1.6753964128443098E-5</v>
      </c>
      <c r="K13" s="52">
        <v>1688374000</v>
      </c>
      <c r="L13">
        <f t="shared" si="6"/>
        <v>2</v>
      </c>
      <c r="M13">
        <f>M11*M12+M11*(M11+1)/2-M9</f>
        <v>7</v>
      </c>
      <c r="O13">
        <f t="shared" si="7"/>
        <v>2</v>
      </c>
      <c r="P13">
        <f>P11*P12+P11*(P11+1)/2-P9</f>
        <v>8</v>
      </c>
      <c r="R13">
        <f t="shared" si="8"/>
        <v>5</v>
      </c>
      <c r="S13">
        <f>S11*S12+S11*(S11+1)/2-S9</f>
        <v>7</v>
      </c>
      <c r="U13">
        <f t="shared" si="9"/>
        <v>1</v>
      </c>
      <c r="V13">
        <f>V11*V12+V11*(V11+1)/2-V9</f>
        <v>7</v>
      </c>
      <c r="X13">
        <f t="shared" si="10"/>
        <v>1</v>
      </c>
      <c r="Y13">
        <f>Y11*Y12+Y11*(Y11+1)/2-Y9</f>
        <v>7</v>
      </c>
      <c r="AA13">
        <f t="shared" si="11"/>
        <v>2</v>
      </c>
      <c r="AB13">
        <f>AB11*AB12+AB11*(AB11+1)/2-AB9</f>
        <v>3</v>
      </c>
    </row>
    <row r="14" spans="1:29" s="58" customFormat="1" x14ac:dyDescent="0.25">
      <c r="A14" s="56">
        <v>1</v>
      </c>
      <c r="B14" s="67" t="s">
        <v>448</v>
      </c>
      <c r="C14" s="58">
        <v>9</v>
      </c>
      <c r="D14" s="58">
        <v>4.0542018841205083E-11</v>
      </c>
      <c r="E14" s="58">
        <v>8.1223915218363317E-10</v>
      </c>
      <c r="F14" s="58">
        <v>3.1655610725598913E-11</v>
      </c>
      <c r="G14" s="58">
        <v>1.8037810454178566E-10</v>
      </c>
      <c r="H14" s="58">
        <v>3.0116362680379924E-9</v>
      </c>
      <c r="I14" s="58">
        <v>5.6026340092821001E-10</v>
      </c>
      <c r="J14" s="58">
        <v>1.2616809789995369E-5</v>
      </c>
      <c r="K14" s="59">
        <v>22119100000</v>
      </c>
      <c r="L14" s="58">
        <f t="shared" si="6"/>
        <v>1</v>
      </c>
      <c r="M14" s="58">
        <f>M11*M12+M12*(M12+1)/2-M10</f>
        <v>2</v>
      </c>
      <c r="N14" s="59"/>
      <c r="O14" s="58">
        <f t="shared" si="7"/>
        <v>1</v>
      </c>
      <c r="P14" s="58">
        <f>P11*P12+P12*(P12+1)/2-P10</f>
        <v>1</v>
      </c>
      <c r="Q14" s="59"/>
      <c r="R14" s="58">
        <f t="shared" si="8"/>
        <v>1</v>
      </c>
      <c r="S14" s="58">
        <f>S11*S12+S12*(S12+1)/2-S10</f>
        <v>2</v>
      </c>
      <c r="T14" s="59"/>
      <c r="U14" s="58">
        <f t="shared" si="9"/>
        <v>3</v>
      </c>
      <c r="V14" s="58">
        <f>V11*V12+V12*(V12+1)/2-V10</f>
        <v>2</v>
      </c>
      <c r="W14" s="59"/>
      <c r="X14" s="58">
        <f t="shared" si="10"/>
        <v>3</v>
      </c>
      <c r="Y14" s="58">
        <f>Y11*Y12+Y12*(Y12+1)/2-Y10</f>
        <v>2</v>
      </c>
      <c r="Z14" s="59"/>
      <c r="AA14" s="58">
        <f t="shared" si="11"/>
        <v>4</v>
      </c>
      <c r="AB14" s="58">
        <f>AB11*AB12+AB12*(AB12+1)/2-AB10</f>
        <v>6</v>
      </c>
      <c r="AC14" s="59"/>
    </row>
    <row r="15" spans="1:29" x14ac:dyDescent="0.25">
      <c r="A15" s="48">
        <v>12</v>
      </c>
      <c r="B15" s="49" t="s">
        <v>449</v>
      </c>
      <c r="C15" s="48">
        <v>10</v>
      </c>
      <c r="D15" s="48">
        <v>2.662026636556258E-10</v>
      </c>
      <c r="E15" s="48">
        <v>8.6654074395408398E-10</v>
      </c>
      <c r="F15" s="48">
        <v>1.9787608917352549E-10</v>
      </c>
      <c r="G15" s="48">
        <v>1.7144195965702835E-10</v>
      </c>
      <c r="H15" s="48">
        <v>2.3209921422584015E-9</v>
      </c>
      <c r="I15" s="48">
        <v>5.726708475893156E-10</v>
      </c>
      <c r="J15" s="48">
        <v>1.6538010894857295E-5</v>
      </c>
      <c r="K15" s="53">
        <v>1856610000</v>
      </c>
      <c r="L15">
        <f t="shared" ref="L15:L20" si="12">RANK(D15,D$15:D$20,1)+(COUNT(D$15:D$20)+1-RANK(D15,D$15:D$20,1)-RANK(D15,D$15:D$20,0))/2</f>
        <v>5</v>
      </c>
      <c r="M15">
        <f>SUM(L18:L20)</f>
        <v>6</v>
      </c>
      <c r="N15" s="52">
        <f>MIN(M19:M20)</f>
        <v>0</v>
      </c>
      <c r="O15">
        <f t="shared" ref="O15:O20" si="13">RANK(E15,E$15:E$20,1)+(COUNT(E$15:E$20)+1-RANK(E15,E$15:E$20,1)-RANK(E15,E$15:E$20,0))/2</f>
        <v>2</v>
      </c>
      <c r="P15">
        <f>SUM(O18:O20)</f>
        <v>8</v>
      </c>
      <c r="Q15" s="52">
        <f>MIN(P19:P20)</f>
        <v>2</v>
      </c>
      <c r="R15">
        <f t="shared" ref="R15:R20" si="14">RANK(F15,F$15:F$20,1)+(COUNT(F$15:F$20)+1-RANK(F15,F$15:F$20,1)-RANK(F15,F$15:F$20,0))/2</f>
        <v>4</v>
      </c>
      <c r="S15">
        <f>SUM(R18:R20)</f>
        <v>6</v>
      </c>
      <c r="T15" s="52">
        <f>MIN(S19:S20)</f>
        <v>0</v>
      </c>
      <c r="U15">
        <f t="shared" ref="U15:U20" si="15">RANK(G15,G$15:G$20,1)+(COUNT(G$15:G$20)+1-RANK(G15,G$15:G$20,1)-RANK(G15,G$15:G$20,0))/2</f>
        <v>4</v>
      </c>
      <c r="V15">
        <f>SUM(U18:U20)</f>
        <v>9</v>
      </c>
      <c r="W15" s="52">
        <f>MIN(V19:V20)</f>
        <v>3</v>
      </c>
      <c r="X15">
        <f t="shared" ref="X15:X20" si="16">RANK(H15,H$15:H$20,1)+(COUNT(H$15:H$20)+1-RANK(H15,H$15:H$20,1)-RANK(H15,H$15:H$20,0))/2</f>
        <v>4</v>
      </c>
      <c r="Y15">
        <f>SUM(X18:X20)</f>
        <v>10</v>
      </c>
      <c r="Z15" s="52">
        <f>MIN(Y19:Y20)</f>
        <v>4</v>
      </c>
      <c r="AA15">
        <f t="shared" ref="AA15:AA20" si="17">RANK(I15,I$15:I$20,1)+(COUNT(I$15:I$20)+1-RANK(I15,I$15:I$20,1)-RANK(I15,I$15:I$20,0))/2</f>
        <v>6</v>
      </c>
      <c r="AB15">
        <f>SUM(AA18:AA20)</f>
        <v>7</v>
      </c>
      <c r="AC15" s="52">
        <f>MIN(AB19:AB20)</f>
        <v>1</v>
      </c>
    </row>
    <row r="16" spans="1:29" x14ac:dyDescent="0.25">
      <c r="A16" s="48">
        <v>12</v>
      </c>
      <c r="B16" s="49" t="s">
        <v>450</v>
      </c>
      <c r="C16" s="48">
        <v>11</v>
      </c>
      <c r="D16" s="48">
        <v>1.3991588023304683E-10</v>
      </c>
      <c r="E16" s="48">
        <v>3.3878463687013945E-9</v>
      </c>
      <c r="F16" s="48">
        <v>4.1953909291672379E-10</v>
      </c>
      <c r="G16" s="48">
        <v>7.3094700620667944E-11</v>
      </c>
      <c r="H16" s="48">
        <v>9.9361854044178769E-10</v>
      </c>
      <c r="I16" s="48">
        <v>1.5269554275985439E-10</v>
      </c>
      <c r="J16" s="48">
        <v>1.4366252805902729E-5</v>
      </c>
      <c r="K16" s="53">
        <v>1386118000</v>
      </c>
      <c r="L16">
        <f t="shared" si="12"/>
        <v>4</v>
      </c>
      <c r="M16">
        <f>SUM(L15:L17)</f>
        <v>15</v>
      </c>
      <c r="N16" s="52">
        <f>(N15-M17*M18/2)/SQRT(M17*M18*(M17+M18+1)/12)</f>
        <v>-1.9639610121239315</v>
      </c>
      <c r="O16">
        <f t="shared" si="13"/>
        <v>6</v>
      </c>
      <c r="P16">
        <f>SUM(O15:O17)</f>
        <v>13</v>
      </c>
      <c r="Q16" s="52">
        <f>(Q15-P17*P18/2)/SQRT(P17*P18*(P17+P18+1)/12)</f>
        <v>-1.091089451179962</v>
      </c>
      <c r="R16">
        <f t="shared" si="14"/>
        <v>6</v>
      </c>
      <c r="S16">
        <f>SUM(R15:R17)</f>
        <v>15</v>
      </c>
      <c r="T16" s="52">
        <f>(T15-S17*S18/2)/SQRT(S17*S18*(S17+S18+1)/12)</f>
        <v>-1.9639610121239315</v>
      </c>
      <c r="U16">
        <f t="shared" si="15"/>
        <v>3</v>
      </c>
      <c r="V16">
        <f>SUM(U15:U17)</f>
        <v>12</v>
      </c>
      <c r="W16" s="52">
        <f>(W15-V17*V18/2)/SQRT(V17*V18*(V17+V18+1)/12)</f>
        <v>-0.6546536707079772</v>
      </c>
      <c r="X16">
        <f t="shared" si="16"/>
        <v>2</v>
      </c>
      <c r="Y16">
        <f>SUM(X15:X17)</f>
        <v>11</v>
      </c>
      <c r="Z16" s="52">
        <f>(Z15-Y17*Y18/2)/SQRT(Y17*Y18*(Y17+Y18+1)/12)</f>
        <v>-0.21821789023599239</v>
      </c>
      <c r="AA16">
        <f t="shared" si="17"/>
        <v>3</v>
      </c>
      <c r="AB16">
        <f>SUM(AA15:AA17)</f>
        <v>14</v>
      </c>
      <c r="AC16" s="52">
        <f>(AC15-AB17*AB18/2)/SQRT(AB17*AB18*(AB17+AB18+1)/12)</f>
        <v>-1.5275252316519468</v>
      </c>
    </row>
    <row r="17" spans="1:29" x14ac:dyDescent="0.25">
      <c r="A17" s="48">
        <v>12</v>
      </c>
      <c r="B17" s="50" t="s">
        <v>533</v>
      </c>
      <c r="C17" s="48">
        <v>12</v>
      </c>
      <c r="D17" s="48">
        <v>1.5280916986532019E-9</v>
      </c>
      <c r="E17" s="48">
        <v>2.326556552471212E-9</v>
      </c>
      <c r="F17" s="48">
        <v>2.7241885449048114E-10</v>
      </c>
      <c r="G17" s="48">
        <v>2.1397078036011292E-10</v>
      </c>
      <c r="H17" s="48">
        <v>2.7012241526465627E-9</v>
      </c>
      <c r="I17" s="48">
        <v>2.704844069861211E-10</v>
      </c>
      <c r="J17" s="48">
        <v>1.857182273821181E-5</v>
      </c>
      <c r="K17" s="53">
        <v>4737135000</v>
      </c>
      <c r="L17">
        <f t="shared" si="12"/>
        <v>6</v>
      </c>
      <c r="M17">
        <f>COUNT($C$18:$C$20)</f>
        <v>3</v>
      </c>
      <c r="N17" s="52">
        <f>_xlfn.NORM.DIST(N16,0,1,TRUE)*2</f>
        <v>4.9534613435626713E-2</v>
      </c>
      <c r="O17">
        <f t="shared" si="13"/>
        <v>5</v>
      </c>
      <c r="P17">
        <f>COUNT($C$18:$C$20)</f>
        <v>3</v>
      </c>
      <c r="Q17" s="52">
        <f>_xlfn.NORM.DIST(Q16,0,1,TRUE)*2</f>
        <v>0.27523352407483431</v>
      </c>
      <c r="R17">
        <f t="shared" si="14"/>
        <v>5</v>
      </c>
      <c r="S17">
        <f>COUNT($C$18:$C$20)</f>
        <v>3</v>
      </c>
      <c r="T17" s="52">
        <f>_xlfn.NORM.DIST(T16,0,1,TRUE)*2</f>
        <v>4.9534613435626713E-2</v>
      </c>
      <c r="U17">
        <f t="shared" si="15"/>
        <v>5</v>
      </c>
      <c r="V17">
        <f>COUNT($C$18:$C$20)</f>
        <v>3</v>
      </c>
      <c r="W17" s="52">
        <f>_xlfn.NORM.DIST(W16,0,1,TRUE)*2</f>
        <v>0.51269076026192328</v>
      </c>
      <c r="X17">
        <f t="shared" si="16"/>
        <v>5</v>
      </c>
      <c r="Y17">
        <f>COUNT($C$18:$C$20)</f>
        <v>3</v>
      </c>
      <c r="Z17" s="52">
        <f>_xlfn.NORM.DIST(Z16,0,1,TRUE)*2</f>
        <v>0.82725934656271127</v>
      </c>
      <c r="AA17">
        <f t="shared" si="17"/>
        <v>5</v>
      </c>
      <c r="AB17">
        <f>COUNT($C$18:$C$20)</f>
        <v>3</v>
      </c>
      <c r="AC17" s="52">
        <f>_xlfn.NORM.DIST(AC16,0,1,TRUE)*2</f>
        <v>0.12663045794761713</v>
      </c>
    </row>
    <row r="18" spans="1:29" x14ac:dyDescent="0.25">
      <c r="A18" s="45">
        <v>12</v>
      </c>
      <c r="B18" s="46" t="s">
        <v>451</v>
      </c>
      <c r="C18">
        <v>13</v>
      </c>
      <c r="D18">
        <v>1.8571518846679144E-11</v>
      </c>
      <c r="E18">
        <v>1.2515669893027219E-10</v>
      </c>
      <c r="F18">
        <v>3.2090452770972822E-11</v>
      </c>
      <c r="G18">
        <v>4.7908586007398236E-11</v>
      </c>
      <c r="H18">
        <v>3.5296888226850297E-10</v>
      </c>
      <c r="I18">
        <v>9.6018343057238599E-11</v>
      </c>
      <c r="J18">
        <v>1.3749308549186186E-5</v>
      </c>
      <c r="K18" s="52">
        <v>2087862000</v>
      </c>
      <c r="L18">
        <f t="shared" si="12"/>
        <v>1</v>
      </c>
      <c r="M18">
        <f>COUNT($C$15:$C$17)</f>
        <v>3</v>
      </c>
      <c r="O18">
        <f t="shared" si="13"/>
        <v>1</v>
      </c>
      <c r="P18">
        <f>COUNT($C$15:$C$17)</f>
        <v>3</v>
      </c>
      <c r="R18">
        <f t="shared" si="14"/>
        <v>1</v>
      </c>
      <c r="S18">
        <f>COUNT($C$15:$C$17)</f>
        <v>3</v>
      </c>
      <c r="U18">
        <f t="shared" si="15"/>
        <v>2</v>
      </c>
      <c r="V18">
        <f>COUNT($C$15:$C$17)</f>
        <v>3</v>
      </c>
      <c r="X18">
        <f t="shared" si="16"/>
        <v>1</v>
      </c>
      <c r="Y18">
        <f>COUNT($C$15:$C$17)</f>
        <v>3</v>
      </c>
      <c r="AA18">
        <f t="shared" si="17"/>
        <v>2</v>
      </c>
      <c r="AB18">
        <f>COUNT($C$15:$C$17)</f>
        <v>3</v>
      </c>
    </row>
    <row r="19" spans="1:29" x14ac:dyDescent="0.25">
      <c r="A19" s="45">
        <v>12</v>
      </c>
      <c r="B19" s="46" t="s">
        <v>452</v>
      </c>
      <c r="C19">
        <v>14</v>
      </c>
      <c r="D19">
        <v>6.3228132906516027E-11</v>
      </c>
      <c r="E19">
        <v>1.8276421072640139E-9</v>
      </c>
      <c r="F19">
        <v>1.3095201244354807E-10</v>
      </c>
      <c r="G19">
        <v>4.3272195328532708E-10</v>
      </c>
      <c r="H19">
        <v>4.2126068998867489E-9</v>
      </c>
      <c r="I19">
        <v>2.5095717979814077E-10</v>
      </c>
      <c r="J19">
        <v>1.2395556167182494E-5</v>
      </c>
      <c r="K19" s="52">
        <v>2939072000</v>
      </c>
      <c r="L19">
        <f t="shared" si="12"/>
        <v>3</v>
      </c>
      <c r="M19">
        <f>M17*M18+M17*(M17+1)/2-M15</f>
        <v>9</v>
      </c>
      <c r="O19">
        <f t="shared" si="13"/>
        <v>4</v>
      </c>
      <c r="P19">
        <f>P17*P18+P17*(P17+1)/2-P15</f>
        <v>7</v>
      </c>
      <c r="R19">
        <f t="shared" si="14"/>
        <v>3</v>
      </c>
      <c r="S19">
        <f>S17*S18+S17*(S17+1)/2-S15</f>
        <v>9</v>
      </c>
      <c r="U19">
        <f t="shared" si="15"/>
        <v>6</v>
      </c>
      <c r="V19">
        <f>V17*V18+V17*(V17+1)/2-V15</f>
        <v>6</v>
      </c>
      <c r="X19">
        <f t="shared" si="16"/>
        <v>6</v>
      </c>
      <c r="Y19">
        <f>Y17*Y18+Y17*(Y17+1)/2-Y15</f>
        <v>5</v>
      </c>
      <c r="AA19">
        <f t="shared" si="17"/>
        <v>4</v>
      </c>
      <c r="AB19">
        <f>AB17*AB18+AB17*(AB17+1)/2-AB15</f>
        <v>8</v>
      </c>
    </row>
    <row r="20" spans="1:29" s="58" customFormat="1" x14ac:dyDescent="0.25">
      <c r="A20" s="56">
        <v>12</v>
      </c>
      <c r="B20" s="67" t="s">
        <v>453</v>
      </c>
      <c r="C20" s="58">
        <v>15</v>
      </c>
      <c r="D20" s="58">
        <v>2.9323409819012804E-11</v>
      </c>
      <c r="E20" s="58">
        <v>1.0621881385828264E-9</v>
      </c>
      <c r="F20" s="58">
        <v>8.7835031668637992E-11</v>
      </c>
      <c r="G20" s="58">
        <v>2.2971727331667011E-11</v>
      </c>
      <c r="H20" s="58">
        <v>1.1898792060054497E-9</v>
      </c>
      <c r="I20" s="58">
        <v>8.4034829107420836E-11</v>
      </c>
      <c r="J20" s="58">
        <v>1.1320499630362006E-5</v>
      </c>
      <c r="K20" s="59">
        <v>3022993000</v>
      </c>
      <c r="L20" s="58">
        <f t="shared" si="12"/>
        <v>2</v>
      </c>
      <c r="M20" s="58">
        <f>M17*M18+M18*(M18+1)/2-M16</f>
        <v>0</v>
      </c>
      <c r="N20" s="59"/>
      <c r="O20" s="58">
        <f t="shared" si="13"/>
        <v>3</v>
      </c>
      <c r="P20" s="58">
        <f>P17*P18+P18*(P18+1)/2-P16</f>
        <v>2</v>
      </c>
      <c r="Q20" s="59"/>
      <c r="R20" s="58">
        <f t="shared" si="14"/>
        <v>2</v>
      </c>
      <c r="S20" s="58">
        <f>S17*S18+S18*(S18+1)/2-S16</f>
        <v>0</v>
      </c>
      <c r="T20" s="59"/>
      <c r="U20" s="58">
        <f t="shared" si="15"/>
        <v>1</v>
      </c>
      <c r="V20" s="58">
        <f>V17*V18+V18*(V18+1)/2-V16</f>
        <v>3</v>
      </c>
      <c r="W20" s="59"/>
      <c r="X20" s="58">
        <f t="shared" si="16"/>
        <v>3</v>
      </c>
      <c r="Y20" s="58">
        <f>Y17*Y18+Y18*(Y18+1)/2-Y16</f>
        <v>4</v>
      </c>
      <c r="Z20" s="59"/>
      <c r="AA20" s="58">
        <f t="shared" si="17"/>
        <v>1</v>
      </c>
      <c r="AB20" s="58">
        <f>AB17*AB18+AB18*(AB18+1)/2-AB16</f>
        <v>1</v>
      </c>
      <c r="AC20" s="59"/>
    </row>
    <row r="21" spans="1:29" x14ac:dyDescent="0.25">
      <c r="A21" s="48">
        <v>12</v>
      </c>
      <c r="B21" s="49" t="s">
        <v>449</v>
      </c>
      <c r="C21" s="48">
        <v>10</v>
      </c>
      <c r="D21" s="48">
        <v>2.662026636556258E-10</v>
      </c>
      <c r="E21" s="48">
        <v>8.6654074395408398E-10</v>
      </c>
      <c r="F21" s="48">
        <v>1.9787608917352549E-10</v>
      </c>
      <c r="G21" s="48">
        <v>1.7144195965702835E-10</v>
      </c>
      <c r="H21" s="48">
        <v>2.3209921422584015E-9</v>
      </c>
      <c r="I21" s="48">
        <v>5.726708475893156E-10</v>
      </c>
      <c r="J21" s="48">
        <v>1.6538010894857295E-5</v>
      </c>
      <c r="K21" s="53">
        <v>1856610000</v>
      </c>
      <c r="L21">
        <f t="shared" ref="L21:L26" si="18">RANK(D21,D$21:D$26,1)+(COUNT(D$21:D$26)+1-RANK(D21,D$21:D$26,1)-RANK(D21,D$21:D$26,0))/2</f>
        <v>5</v>
      </c>
      <c r="M21">
        <f>SUM(L24:L26)</f>
        <v>6</v>
      </c>
      <c r="N21" s="52">
        <f>MIN(M25:M26)</f>
        <v>0</v>
      </c>
      <c r="O21">
        <f t="shared" ref="O21:O26" si="19">RANK(E21,E$21:E$26,1)+(COUNT(E$21:E$26)+1-RANK(E21,E$21:E$26,1)-RANK(E21,E$21:E$26,0))/2</f>
        <v>3</v>
      </c>
      <c r="P21">
        <f>SUM(O24:O26)</f>
        <v>7</v>
      </c>
      <c r="Q21" s="52">
        <f>MIN(P25:P26)</f>
        <v>1</v>
      </c>
      <c r="R21">
        <f t="shared" ref="R21:R26" si="20">RANK(F21,F$21:F$26,1)+(COUNT(F$21:F$26)+1-RANK(F21,F$21:F$26,1)-RANK(F21,F$21:F$26,0))/2</f>
        <v>4</v>
      </c>
      <c r="S21">
        <f>SUM(R24:R26)</f>
        <v>6</v>
      </c>
      <c r="T21" s="52">
        <f>MIN(S25:S26)</f>
        <v>0</v>
      </c>
      <c r="U21">
        <f t="shared" ref="U21:U26" si="21">RANK(G21,G$21:G$26,1)+(COUNT(G$21:G$26)+1-RANK(G21,G$21:G$26,1)-RANK(G21,G$21:G$26,0))/2</f>
        <v>4</v>
      </c>
      <c r="V21">
        <f>SUM(U24:U26)</f>
        <v>8</v>
      </c>
      <c r="W21" s="52">
        <f>MIN(V25:V26)</f>
        <v>2</v>
      </c>
      <c r="X21">
        <f t="shared" ref="X21:X26" si="22">RANK(H21,H$21:H$26,1)+(COUNT(H$21:H$26)+1-RANK(H21,H$21:H$26,1)-RANK(H21,H$21:H$26,0))/2</f>
        <v>5</v>
      </c>
      <c r="Y21">
        <f>SUM(X24:X26)</f>
        <v>7</v>
      </c>
      <c r="Z21" s="52">
        <f>MIN(Y25:Y26)</f>
        <v>1</v>
      </c>
      <c r="AA21">
        <f t="shared" ref="AA21:AA26" si="23">RANK(I21,I$21:I$26,1)+(COUNT(I$21:I$26)+1-RANK(I21,I$21:I$26,1)-RANK(I21,I$21:I$26,0))/2</f>
        <v>5</v>
      </c>
      <c r="AB21">
        <f>SUM(AA24:AA26)</f>
        <v>10</v>
      </c>
      <c r="AC21" s="52">
        <f>MIN(AB25:AB26)</f>
        <v>4</v>
      </c>
    </row>
    <row r="22" spans="1:29" x14ac:dyDescent="0.25">
      <c r="A22" s="48">
        <v>12</v>
      </c>
      <c r="B22" s="49" t="s">
        <v>450</v>
      </c>
      <c r="C22" s="48">
        <v>11</v>
      </c>
      <c r="D22" s="48">
        <v>1.3991588023304683E-10</v>
      </c>
      <c r="E22" s="48">
        <v>3.3878463687013945E-9</v>
      </c>
      <c r="F22" s="48">
        <v>4.1953909291672379E-10</v>
      </c>
      <c r="G22" s="48">
        <v>7.3094700620667944E-11</v>
      </c>
      <c r="H22" s="48">
        <v>9.9361854044178769E-10</v>
      </c>
      <c r="I22" s="48">
        <v>1.5269554275985439E-10</v>
      </c>
      <c r="J22" s="48">
        <v>1.4366252805902729E-5</v>
      </c>
      <c r="K22" s="53">
        <v>1386118000</v>
      </c>
      <c r="L22">
        <f t="shared" si="18"/>
        <v>4</v>
      </c>
      <c r="M22">
        <f>SUM(L21:L23)</f>
        <v>15</v>
      </c>
      <c r="N22" s="52">
        <f>(N21-M23*M24/2)/SQRT(M23*M24*(M23+M24+1)/12)</f>
        <v>-1.9639610121239315</v>
      </c>
      <c r="O22">
        <f t="shared" si="19"/>
        <v>6</v>
      </c>
      <c r="P22">
        <f>SUM(O21:O23)</f>
        <v>14</v>
      </c>
      <c r="Q22" s="52">
        <f>(Q21-P23*P24/2)/SQRT(P23*P24*(P23+P24+1)/12)</f>
        <v>-1.5275252316519468</v>
      </c>
      <c r="R22">
        <f t="shared" si="20"/>
        <v>6</v>
      </c>
      <c r="S22">
        <f>SUM(R21:R23)</f>
        <v>15</v>
      </c>
      <c r="T22" s="52">
        <f>(T21-S23*S24/2)/SQRT(S23*S24*(S23+S24+1)/12)</f>
        <v>-1.9639610121239315</v>
      </c>
      <c r="U22">
        <f t="shared" si="21"/>
        <v>3</v>
      </c>
      <c r="V22">
        <f>SUM(U21:U23)</f>
        <v>13</v>
      </c>
      <c r="W22" s="52">
        <f>(W21-V23*V24/2)/SQRT(V23*V24*(V23+V24+1)/12)</f>
        <v>-1.091089451179962</v>
      </c>
      <c r="X22">
        <f t="shared" si="22"/>
        <v>3</v>
      </c>
      <c r="Y22">
        <f>SUM(X21:X23)</f>
        <v>14</v>
      </c>
      <c r="Z22" s="52">
        <f>(Z21-Y23*Y24/2)/SQRT(Y23*Y24*(Y23+Y24+1)/12)</f>
        <v>-1.5275252316519468</v>
      </c>
      <c r="AA22">
        <f t="shared" si="23"/>
        <v>2</v>
      </c>
      <c r="AB22">
        <f>SUM(AA21:AA23)</f>
        <v>11</v>
      </c>
      <c r="AC22" s="52">
        <f>(AC21-AB23*AB24/2)/SQRT(AB23*AB24*(AB23+AB24+1)/12)</f>
        <v>-0.21821789023599239</v>
      </c>
    </row>
    <row r="23" spans="1:29" x14ac:dyDescent="0.25">
      <c r="A23" s="48">
        <v>12</v>
      </c>
      <c r="B23" s="50" t="s">
        <v>533</v>
      </c>
      <c r="C23" s="48">
        <v>12</v>
      </c>
      <c r="D23" s="48">
        <v>1.5280916986532019E-9</v>
      </c>
      <c r="E23" s="48">
        <v>2.326556552471212E-9</v>
      </c>
      <c r="F23" s="48">
        <v>2.7241885449048114E-10</v>
      </c>
      <c r="G23" s="48">
        <v>2.1397078036011292E-10</v>
      </c>
      <c r="H23" s="48">
        <v>2.7012241526465627E-9</v>
      </c>
      <c r="I23" s="48">
        <v>2.704844069861211E-10</v>
      </c>
      <c r="J23" s="48">
        <v>1.857182273821181E-5</v>
      </c>
      <c r="K23" s="53">
        <v>4737135000</v>
      </c>
      <c r="L23">
        <f t="shared" si="18"/>
        <v>6</v>
      </c>
      <c r="M23">
        <f>COUNT($C$24:$C$26)</f>
        <v>3</v>
      </c>
      <c r="N23" s="52">
        <f>_xlfn.NORM.DIST(N22,0,1,TRUE)*2</f>
        <v>4.9534613435626713E-2</v>
      </c>
      <c r="O23">
        <f t="shared" si="19"/>
        <v>5</v>
      </c>
      <c r="P23">
        <f>COUNT($C$24:$C$26)</f>
        <v>3</v>
      </c>
      <c r="Q23" s="52">
        <f>_xlfn.NORM.DIST(Q22,0,1,TRUE)*2</f>
        <v>0.12663045794761713</v>
      </c>
      <c r="R23">
        <f t="shared" si="20"/>
        <v>5</v>
      </c>
      <c r="S23">
        <f>COUNT($C$24:$C$26)</f>
        <v>3</v>
      </c>
      <c r="T23" s="52">
        <f>_xlfn.NORM.DIST(T22,0,1,TRUE)*2</f>
        <v>4.9534613435626713E-2</v>
      </c>
      <c r="U23">
        <f t="shared" si="21"/>
        <v>6</v>
      </c>
      <c r="V23">
        <f>COUNT($C$24:$C$26)</f>
        <v>3</v>
      </c>
      <c r="W23" s="52">
        <f>_xlfn.NORM.DIST(W22,0,1,TRUE)*2</f>
        <v>0.27523352407483431</v>
      </c>
      <c r="X23">
        <f t="shared" si="22"/>
        <v>6</v>
      </c>
      <c r="Y23">
        <f>COUNT($C$24:$C$26)</f>
        <v>3</v>
      </c>
      <c r="Z23" s="52">
        <f>_xlfn.NORM.DIST(Z22,0,1,TRUE)*2</f>
        <v>0.12663045794761713</v>
      </c>
      <c r="AA23">
        <f t="shared" si="23"/>
        <v>4</v>
      </c>
      <c r="AB23">
        <f>COUNT($C$24:$C$26)</f>
        <v>3</v>
      </c>
      <c r="AC23" s="52">
        <f>_xlfn.NORM.DIST(AC22,0,1,TRUE)*2</f>
        <v>0.82725934656271127</v>
      </c>
    </row>
    <row r="24" spans="1:29" x14ac:dyDescent="0.25">
      <c r="A24" s="45">
        <v>12</v>
      </c>
      <c r="B24" s="46" t="s">
        <v>454</v>
      </c>
      <c r="C24">
        <v>16</v>
      </c>
      <c r="D24">
        <v>6.5886442286155541E-12</v>
      </c>
      <c r="E24">
        <v>2.8159269814479192E-10</v>
      </c>
      <c r="F24">
        <v>8.6577750814918623E-11</v>
      </c>
      <c r="G24">
        <v>1.7809034532708558E-10</v>
      </c>
      <c r="H24">
        <v>5.9603195748437615E-10</v>
      </c>
      <c r="I24">
        <v>6.3431697342727882E-10</v>
      </c>
      <c r="J24">
        <v>1.4095587106394508E-5</v>
      </c>
      <c r="K24" s="52">
        <v>1239914000</v>
      </c>
      <c r="L24">
        <f t="shared" si="18"/>
        <v>1</v>
      </c>
      <c r="M24">
        <f>COUNT($C$21:$C$23)</f>
        <v>3</v>
      </c>
      <c r="O24">
        <f t="shared" si="19"/>
        <v>1</v>
      </c>
      <c r="P24">
        <f>COUNT($C$21:$C$23)</f>
        <v>3</v>
      </c>
      <c r="R24">
        <f t="shared" si="20"/>
        <v>2</v>
      </c>
      <c r="S24">
        <f>COUNT($C$21:$C$23)</f>
        <v>3</v>
      </c>
      <c r="U24">
        <f t="shared" si="21"/>
        <v>5</v>
      </c>
      <c r="V24">
        <f>COUNT($C$21:$C$23)</f>
        <v>3</v>
      </c>
      <c r="X24">
        <f t="shared" si="22"/>
        <v>1</v>
      </c>
      <c r="Y24">
        <f>COUNT($C$21:$C$23)</f>
        <v>3</v>
      </c>
      <c r="AA24">
        <f t="shared" si="23"/>
        <v>6</v>
      </c>
      <c r="AB24">
        <f>COUNT($C$21:$C$23)</f>
        <v>3</v>
      </c>
    </row>
    <row r="25" spans="1:29" x14ac:dyDescent="0.25">
      <c r="A25" s="45">
        <v>12</v>
      </c>
      <c r="B25" s="46" t="s">
        <v>455</v>
      </c>
      <c r="C25">
        <v>17</v>
      </c>
      <c r="D25">
        <v>2.3567107018155121E-11</v>
      </c>
      <c r="E25">
        <v>3.1013731575201358E-10</v>
      </c>
      <c r="F25">
        <v>9.7311363039369341E-11</v>
      </c>
      <c r="G25">
        <v>6.9001782381379986E-11</v>
      </c>
      <c r="H25">
        <v>6.6208735183784345E-10</v>
      </c>
      <c r="I25">
        <v>1.5823285310431514E-10</v>
      </c>
      <c r="J25">
        <v>1.4028655893555212E-5</v>
      </c>
      <c r="K25" s="52">
        <v>1947092000</v>
      </c>
      <c r="L25">
        <f t="shared" si="18"/>
        <v>2</v>
      </c>
      <c r="M25">
        <f>M23*M24+M23*(M23+1)/2-M21</f>
        <v>9</v>
      </c>
      <c r="O25">
        <f t="shared" si="19"/>
        <v>2</v>
      </c>
      <c r="P25">
        <f>P23*P24+P23*(P23+1)/2-P21</f>
        <v>8</v>
      </c>
      <c r="R25">
        <f t="shared" si="20"/>
        <v>3</v>
      </c>
      <c r="S25">
        <f>S23*S24+S23*(S23+1)/2-S21</f>
        <v>9</v>
      </c>
      <c r="U25">
        <f t="shared" si="21"/>
        <v>1</v>
      </c>
      <c r="V25">
        <f>V23*V24+V23*(V23+1)/2-V21</f>
        <v>7</v>
      </c>
      <c r="X25">
        <f t="shared" si="22"/>
        <v>2</v>
      </c>
      <c r="Y25">
        <f>Y23*Y24+Y23*(Y23+1)/2-Y21</f>
        <v>8</v>
      </c>
      <c r="AA25">
        <f t="shared" si="23"/>
        <v>3</v>
      </c>
      <c r="AB25">
        <f>AB23*AB24+AB23*(AB23+1)/2-AB21</f>
        <v>5</v>
      </c>
    </row>
    <row r="26" spans="1:29" s="58" customFormat="1" x14ac:dyDescent="0.25">
      <c r="A26" s="56">
        <v>12</v>
      </c>
      <c r="B26" s="67" t="s">
        <v>456</v>
      </c>
      <c r="C26" s="58">
        <v>18</v>
      </c>
      <c r="D26" s="58">
        <v>3.203202632520108E-11</v>
      </c>
      <c r="E26" s="58">
        <v>9.4539404076157132E-10</v>
      </c>
      <c r="F26" s="58">
        <v>4.2532855293431034E-11</v>
      </c>
      <c r="G26" s="58">
        <v>7.1300150176959108E-11</v>
      </c>
      <c r="H26" s="58">
        <v>1.0766734728054235E-9</v>
      </c>
      <c r="I26" s="58">
        <v>6.5616317332324414E-11</v>
      </c>
      <c r="J26" s="58">
        <v>1.6378900290129411E-5</v>
      </c>
      <c r="K26" s="59">
        <v>3911042000</v>
      </c>
      <c r="L26" s="58">
        <f t="shared" si="18"/>
        <v>3</v>
      </c>
      <c r="M26" s="58">
        <f>M23*M24+M24*(M24+1)/2-M22</f>
        <v>0</v>
      </c>
      <c r="N26" s="59"/>
      <c r="O26" s="58">
        <f t="shared" si="19"/>
        <v>4</v>
      </c>
      <c r="P26" s="58">
        <f>P23*P24+P24*(P24+1)/2-P22</f>
        <v>1</v>
      </c>
      <c r="Q26" s="59"/>
      <c r="R26" s="58">
        <f t="shared" si="20"/>
        <v>1</v>
      </c>
      <c r="S26" s="58">
        <f>S23*S24+S24*(S24+1)/2-S22</f>
        <v>0</v>
      </c>
      <c r="T26" s="59"/>
      <c r="U26" s="58">
        <f t="shared" si="21"/>
        <v>2</v>
      </c>
      <c r="V26" s="58">
        <f>V23*V24+V24*(V24+1)/2-V22</f>
        <v>2</v>
      </c>
      <c r="W26" s="59"/>
      <c r="X26" s="58">
        <f t="shared" si="22"/>
        <v>4</v>
      </c>
      <c r="Y26" s="58">
        <f>Y23*Y24+Y24*(Y24+1)/2-Y22</f>
        <v>1</v>
      </c>
      <c r="Z26" s="59"/>
      <c r="AA26" s="58">
        <f t="shared" si="23"/>
        <v>1</v>
      </c>
      <c r="AB26" s="58">
        <f>AB23*AB24+AB24*(AB24+1)/2-AB22</f>
        <v>4</v>
      </c>
      <c r="AC26" s="59"/>
    </row>
    <row r="27" spans="1:29" x14ac:dyDescent="0.25">
      <c r="A27" s="48">
        <v>4</v>
      </c>
      <c r="B27" s="51" t="s">
        <v>457</v>
      </c>
      <c r="C27" s="48">
        <v>19</v>
      </c>
      <c r="D27" s="48">
        <v>1.8852869699259884E-11</v>
      </c>
      <c r="E27" s="48">
        <v>2.258951440399079E-10</v>
      </c>
      <c r="F27" s="48">
        <v>0</v>
      </c>
      <c r="G27" s="48">
        <v>3.9693498825452339E-11</v>
      </c>
      <c r="H27" s="48">
        <v>3.4295339109937602E-10</v>
      </c>
      <c r="I27" s="48">
        <v>5.8169939849081694E-11</v>
      </c>
      <c r="J27" s="48">
        <v>1.1032097020134835E-5</v>
      </c>
      <c r="K27" s="53">
        <v>2707470000</v>
      </c>
      <c r="L27">
        <f t="shared" ref="L27:L32" si="24">RANK(D27,D$27:D$32,1)+(COUNT(D$27:D$32)+1-RANK(D27,D$27:D$32,1)-RANK(D27,D$27:D$32,0))/2</f>
        <v>3</v>
      </c>
      <c r="M27">
        <f>SUM(L30:L32)</f>
        <v>7</v>
      </c>
      <c r="N27" s="52">
        <f>MIN(M31:M32)</f>
        <v>1</v>
      </c>
      <c r="O27">
        <f t="shared" ref="O27:O32" si="25">RANK(E27,E$27:E$32,1)+(COUNT(E$27:E$32)+1-RANK(E27,E$27:E$32,1)-RANK(E27,E$27:E$32,0))/2</f>
        <v>2</v>
      </c>
      <c r="P27">
        <f>SUM(O30:O32)</f>
        <v>8</v>
      </c>
      <c r="Q27" s="52">
        <f>MIN(P31:P32)</f>
        <v>2</v>
      </c>
      <c r="R27">
        <f t="shared" ref="R27:R32" si="26">RANK(F27,F$27:F$32,1)+(COUNT(F$27:F$32)+1-RANK(F27,F$27:F$32,1)-RANK(F27,F$27:F$32,0))/2</f>
        <v>1</v>
      </c>
      <c r="S27">
        <f>SUM(R30:R32)</f>
        <v>12</v>
      </c>
      <c r="T27" s="52">
        <f>MIN(S31:S32)</f>
        <v>3</v>
      </c>
      <c r="U27">
        <f t="shared" ref="U27:U32" si="27">RANK(G27,G$27:G$32,1)+(COUNT(G$27:G$32)+1-RANK(G27,G$27:G$32,1)-RANK(G27,G$27:G$32,0))/2</f>
        <v>2</v>
      </c>
      <c r="V27">
        <f>SUM(U30:U32)</f>
        <v>10</v>
      </c>
      <c r="W27" s="52">
        <f>MIN(V31:V32)</f>
        <v>4</v>
      </c>
      <c r="X27">
        <f t="shared" ref="X27:X32" si="28">RANK(H27,H$27:H$32,1)+(COUNT(H$27:H$32)+1-RANK(H27,H$27:H$32,1)-RANK(H27,H$27:H$32,0))/2</f>
        <v>2</v>
      </c>
      <c r="Y27">
        <f>SUM(X30:X32)</f>
        <v>10</v>
      </c>
      <c r="Z27" s="52">
        <f>MIN(Y31:Y32)</f>
        <v>4</v>
      </c>
      <c r="AA27">
        <f t="shared" ref="AA27:AA32" si="29">RANK(I27,I$27:I$32,1)+(COUNT(I$27:I$32)+1-RANK(I27,I$27:I$32,1)-RANK(I27,I$27:I$32,0))/2</f>
        <v>2</v>
      </c>
      <c r="AB27">
        <f>SUM(AA30:AA32)</f>
        <v>9</v>
      </c>
      <c r="AC27" s="52">
        <f>MIN(AB31:AB32)</f>
        <v>3</v>
      </c>
    </row>
    <row r="28" spans="1:29" x14ac:dyDescent="0.25">
      <c r="A28" s="48">
        <v>4</v>
      </c>
      <c r="B28" s="51" t="s">
        <v>458</v>
      </c>
      <c r="C28" s="48">
        <v>20</v>
      </c>
      <c r="D28" s="48">
        <v>4.7806672206610348E-11</v>
      </c>
      <c r="E28" s="48">
        <v>2.1773402590924035E-9</v>
      </c>
      <c r="F28" s="48">
        <v>2.4161073330031318E-11</v>
      </c>
      <c r="G28" s="48">
        <v>5.7644335909188845E-10</v>
      </c>
      <c r="H28" s="48">
        <v>4.9317508390535061E-10</v>
      </c>
      <c r="I28" s="48">
        <v>1.35275363622489E-7</v>
      </c>
      <c r="J28" s="48">
        <v>3.9337180552267042E-6</v>
      </c>
      <c r="K28" s="53">
        <v>9316580000</v>
      </c>
      <c r="L28">
        <f t="shared" si="24"/>
        <v>5</v>
      </c>
      <c r="M28">
        <f>SUM(L27:L29)</f>
        <v>14</v>
      </c>
      <c r="N28" s="52">
        <f>(N27-M29*M30/2)/SQRT(M29*M30*(M29+M30+1)/12)</f>
        <v>-1.5275252316519468</v>
      </c>
      <c r="O28">
        <f t="shared" si="25"/>
        <v>6</v>
      </c>
      <c r="P28">
        <f>SUM(O27:O29)</f>
        <v>13</v>
      </c>
      <c r="Q28" s="52">
        <f>(Q27-P29*P30/2)/SQRT(P29*P30*(P29+P30+1)/12)</f>
        <v>-1.091089451179962</v>
      </c>
      <c r="R28">
        <f t="shared" si="26"/>
        <v>2</v>
      </c>
      <c r="S28">
        <f>SUM(R27:R29)</f>
        <v>9</v>
      </c>
      <c r="T28" s="52">
        <f>(T27-S29*S30/2)/SQRT(S29*S30*(S29+S30+1)/12)</f>
        <v>-0.6546536707079772</v>
      </c>
      <c r="U28">
        <f t="shared" si="27"/>
        <v>5</v>
      </c>
      <c r="V28">
        <f>SUM(U27:U29)</f>
        <v>11</v>
      </c>
      <c r="W28" s="52">
        <f>(W27-V29*V30/2)/SQRT(V29*V30*(V29+V30+1)/12)</f>
        <v>-0.21821789023599239</v>
      </c>
      <c r="X28">
        <f t="shared" si="28"/>
        <v>4</v>
      </c>
      <c r="Y28">
        <f>SUM(X27:X29)</f>
        <v>11</v>
      </c>
      <c r="Z28" s="52">
        <f>(Z27-Y29*Y30/2)/SQRT(Y29*Y30*(Y29+Y30+1)/12)</f>
        <v>-0.21821789023599239</v>
      </c>
      <c r="AA28">
        <f t="shared" si="29"/>
        <v>6</v>
      </c>
      <c r="AB28">
        <f>SUM(AA27:AA29)</f>
        <v>12</v>
      </c>
      <c r="AC28" s="52">
        <f>(AC27-AB29*AB30/2)/SQRT(AB29*AB30*(AB29+AB30+1)/12)</f>
        <v>-0.6546536707079772</v>
      </c>
    </row>
    <row r="29" spans="1:29" x14ac:dyDescent="0.25">
      <c r="A29" s="48">
        <v>4</v>
      </c>
      <c r="B29" s="51" t="s">
        <v>459</v>
      </c>
      <c r="C29" s="48">
        <v>21</v>
      </c>
      <c r="D29" s="48">
        <v>9.0145520919911843E-11</v>
      </c>
      <c r="E29" s="48">
        <v>2.1422879484930012E-9</v>
      </c>
      <c r="F29" s="48">
        <v>1.9957493249087624E-10</v>
      </c>
      <c r="G29" s="48">
        <v>9.6752731598761105E-11</v>
      </c>
      <c r="H29" s="48">
        <v>8.0476377295450517E-10</v>
      </c>
      <c r="I29" s="48">
        <v>1.2521170157028648E-10</v>
      </c>
      <c r="J29" s="48">
        <v>1.1895200477344981E-5</v>
      </c>
      <c r="K29" s="53">
        <v>7450460000</v>
      </c>
      <c r="L29">
        <f t="shared" si="24"/>
        <v>6</v>
      </c>
      <c r="M29">
        <f>COUNT($C$30:$C$32)</f>
        <v>3</v>
      </c>
      <c r="N29" s="52">
        <f>_xlfn.NORM.DIST(N28,0,1,TRUE)*2</f>
        <v>0.12663045794761713</v>
      </c>
      <c r="O29">
        <f t="shared" si="25"/>
        <v>5</v>
      </c>
      <c r="P29">
        <f>COUNT($C$30:$C$32)</f>
        <v>3</v>
      </c>
      <c r="Q29" s="52">
        <f>_xlfn.NORM.DIST(Q28,0,1,TRUE)*2</f>
        <v>0.27523352407483431</v>
      </c>
      <c r="R29">
        <f t="shared" si="26"/>
        <v>6</v>
      </c>
      <c r="S29">
        <f>COUNT($C$30:$C$32)</f>
        <v>3</v>
      </c>
      <c r="T29" s="52">
        <f>_xlfn.NORM.DIST(T28,0,1,TRUE)*2</f>
        <v>0.51269076026192328</v>
      </c>
      <c r="U29">
        <f t="shared" si="27"/>
        <v>4</v>
      </c>
      <c r="V29">
        <f>COUNT($C$30:$C$32)</f>
        <v>3</v>
      </c>
      <c r="W29" s="52">
        <f>_xlfn.NORM.DIST(W28,0,1,TRUE)*2</f>
        <v>0.82725934656271127</v>
      </c>
      <c r="X29">
        <f t="shared" si="28"/>
        <v>5</v>
      </c>
      <c r="Y29">
        <f>COUNT($C$30:$C$32)</f>
        <v>3</v>
      </c>
      <c r="Z29" s="52">
        <f>_xlfn.NORM.DIST(Z28,0,1,TRUE)*2</f>
        <v>0.82725934656271127</v>
      </c>
      <c r="AA29">
        <f t="shared" si="29"/>
        <v>4</v>
      </c>
      <c r="AB29">
        <f>COUNT($C$30:$C$32)</f>
        <v>3</v>
      </c>
      <c r="AC29" s="52">
        <f>_xlfn.NORM.DIST(AC28,0,1,TRUE)*2</f>
        <v>0.51269076026192328</v>
      </c>
    </row>
    <row r="30" spans="1:29" x14ac:dyDescent="0.25">
      <c r="A30" s="45">
        <v>4</v>
      </c>
      <c r="B30" s="47" t="s">
        <v>460</v>
      </c>
      <c r="C30">
        <v>22</v>
      </c>
      <c r="D30">
        <v>7.6113035514374619E-12</v>
      </c>
      <c r="E30">
        <v>1.5626576351443506E-10</v>
      </c>
      <c r="F30">
        <v>2.5392006268496071E-11</v>
      </c>
      <c r="G30">
        <v>3.2008596979488673E-11</v>
      </c>
      <c r="H30">
        <v>1.4462518765850178E-10</v>
      </c>
      <c r="I30">
        <v>7.1737919321486068E-11</v>
      </c>
      <c r="J30">
        <v>9.0847091215990157E-6</v>
      </c>
      <c r="K30" s="52">
        <v>8460266000</v>
      </c>
      <c r="L30">
        <f t="shared" si="24"/>
        <v>2</v>
      </c>
      <c r="M30">
        <f>COUNT($C$27:$C$29)</f>
        <v>3</v>
      </c>
      <c r="O30">
        <f t="shared" si="25"/>
        <v>1</v>
      </c>
      <c r="P30">
        <f>COUNT($C$27:$C$29)</f>
        <v>3</v>
      </c>
      <c r="R30">
        <f t="shared" si="26"/>
        <v>3</v>
      </c>
      <c r="S30">
        <f>COUNT($C$27:$C$29)</f>
        <v>3</v>
      </c>
      <c r="U30">
        <f t="shared" si="27"/>
        <v>1</v>
      </c>
      <c r="V30">
        <f>COUNT($C$27:$C$29)</f>
        <v>3</v>
      </c>
      <c r="X30">
        <f t="shared" si="28"/>
        <v>1</v>
      </c>
      <c r="Y30">
        <f>COUNT($C$27:$C$29)</f>
        <v>3</v>
      </c>
      <c r="AA30">
        <f t="shared" si="29"/>
        <v>3</v>
      </c>
      <c r="AB30">
        <f>COUNT($C$27:$C$29)</f>
        <v>3</v>
      </c>
    </row>
    <row r="31" spans="1:29" x14ac:dyDescent="0.25">
      <c r="A31" s="45">
        <v>4</v>
      </c>
      <c r="B31" s="47" t="s">
        <v>461</v>
      </c>
      <c r="C31">
        <v>23</v>
      </c>
      <c r="D31">
        <v>5.2176777657800926E-12</v>
      </c>
      <c r="E31">
        <v>3.7702176251810031E-10</v>
      </c>
      <c r="F31">
        <v>4.0928715938188001E-11</v>
      </c>
      <c r="G31">
        <v>4.3845129544496286E-11</v>
      </c>
      <c r="H31">
        <v>4.4933192842769391E-10</v>
      </c>
      <c r="I31">
        <v>5.5755758789004253E-11</v>
      </c>
      <c r="J31">
        <v>9.575730182740915E-6</v>
      </c>
      <c r="K31" s="52">
        <v>6223156000</v>
      </c>
      <c r="L31">
        <f t="shared" si="24"/>
        <v>1</v>
      </c>
      <c r="M31">
        <f>M29*M30+M29*(M29+1)/2-M27</f>
        <v>8</v>
      </c>
      <c r="O31">
        <f t="shared" si="25"/>
        <v>3</v>
      </c>
      <c r="P31">
        <f>P29*P30+P29*(P29+1)/2-P27</f>
        <v>7</v>
      </c>
      <c r="R31">
        <f t="shared" si="26"/>
        <v>4</v>
      </c>
      <c r="S31">
        <f>S29*S30+S29*(S29+1)/2-S27</f>
        <v>3</v>
      </c>
      <c r="U31">
        <f t="shared" si="27"/>
        <v>3</v>
      </c>
      <c r="V31">
        <f>V29*V30+V29*(V29+1)/2-V27</f>
        <v>5</v>
      </c>
      <c r="X31">
        <f t="shared" si="28"/>
        <v>3</v>
      </c>
      <c r="Y31">
        <f>Y29*Y30+Y29*(Y29+1)/2-Y27</f>
        <v>5</v>
      </c>
      <c r="AA31">
        <f t="shared" si="29"/>
        <v>1</v>
      </c>
      <c r="AB31">
        <f>AB29*AB30+AB29*(AB29+1)/2-AB27</f>
        <v>6</v>
      </c>
    </row>
    <row r="32" spans="1:29" s="58" customFormat="1" x14ac:dyDescent="0.25">
      <c r="A32" s="56">
        <v>4</v>
      </c>
      <c r="B32" s="57" t="s">
        <v>462</v>
      </c>
      <c r="C32" s="58">
        <v>24</v>
      </c>
      <c r="D32" s="58">
        <v>1.900051450920111E-11</v>
      </c>
      <c r="E32" s="58">
        <v>1.3683909328774258E-9</v>
      </c>
      <c r="F32" s="58">
        <v>6.112521585267009E-11</v>
      </c>
      <c r="G32" s="58">
        <v>2.2862980645089425E-8</v>
      </c>
      <c r="H32" s="58">
        <v>7.3221016907151552E-9</v>
      </c>
      <c r="I32" s="58">
        <v>1.9773045789238827E-10</v>
      </c>
      <c r="J32" s="58">
        <v>8.939543213882547E-6</v>
      </c>
      <c r="K32" s="59">
        <v>7180810000</v>
      </c>
      <c r="L32" s="58">
        <f t="shared" si="24"/>
        <v>4</v>
      </c>
      <c r="M32" s="58">
        <f>M29*M30+M30*(M30+1)/2-M28</f>
        <v>1</v>
      </c>
      <c r="N32" s="59"/>
      <c r="O32" s="58">
        <f t="shared" si="25"/>
        <v>4</v>
      </c>
      <c r="P32" s="58">
        <f>P29*P30+P30*(P30+1)/2-P28</f>
        <v>2</v>
      </c>
      <c r="Q32" s="59"/>
      <c r="R32" s="58">
        <f t="shared" si="26"/>
        <v>5</v>
      </c>
      <c r="S32" s="58">
        <f>S29*S30+S30*(S30+1)/2-S28</f>
        <v>6</v>
      </c>
      <c r="T32" s="59"/>
      <c r="U32" s="58">
        <f t="shared" si="27"/>
        <v>6</v>
      </c>
      <c r="V32" s="58">
        <f>V29*V30+V30*(V30+1)/2-V28</f>
        <v>4</v>
      </c>
      <c r="W32" s="59"/>
      <c r="X32" s="58">
        <f t="shared" si="28"/>
        <v>6</v>
      </c>
      <c r="Y32" s="58">
        <f>Y29*Y30+Y30*(Y30+1)/2-Y28</f>
        <v>4</v>
      </c>
      <c r="Z32" s="59"/>
      <c r="AA32" s="58">
        <f t="shared" si="29"/>
        <v>5</v>
      </c>
      <c r="AB32" s="58">
        <f>AB29*AB30+AB30*(AB30+1)/2-AB28</f>
        <v>3</v>
      </c>
      <c r="AC32" s="59"/>
    </row>
    <row r="33" spans="1:29" x14ac:dyDescent="0.25">
      <c r="A33" s="48">
        <v>4</v>
      </c>
      <c r="B33" s="51" t="s">
        <v>457</v>
      </c>
      <c r="C33" s="48">
        <v>19</v>
      </c>
      <c r="D33" s="48">
        <v>1.8852869699259884E-11</v>
      </c>
      <c r="E33" s="48">
        <v>2.258951440399079E-10</v>
      </c>
      <c r="F33" s="48">
        <v>0</v>
      </c>
      <c r="G33" s="48">
        <v>3.9693498825452339E-11</v>
      </c>
      <c r="H33" s="48">
        <v>3.4295339109937602E-10</v>
      </c>
      <c r="I33" s="48">
        <v>5.8169939849081694E-11</v>
      </c>
      <c r="J33" s="48">
        <v>1.1032097020134835E-5</v>
      </c>
      <c r="K33" s="53">
        <v>2707470000</v>
      </c>
      <c r="L33">
        <f t="shared" ref="L33:L38" si="30">RANK(D33,D$33:D$38,1)+(COUNT(D$33:D$38)+1-RANK(D33,D$33:D$38,1)-RANK(D33,D$33:D$38,0))/2</f>
        <v>4</v>
      </c>
      <c r="M33">
        <f>SUM(L36:L38)</f>
        <v>6</v>
      </c>
      <c r="N33" s="52">
        <f>MIN(M37:M38)</f>
        <v>0</v>
      </c>
      <c r="O33">
        <f t="shared" ref="O33:O38" si="31">RANK(E33,E$33:E$38,1)+(COUNT(E$33:E$38)+1-RANK(E33,E$33:E$38,1)-RANK(E33,E$33:E$38,0))/2</f>
        <v>3</v>
      </c>
      <c r="P33">
        <f>SUM(O36:O38)</f>
        <v>7</v>
      </c>
      <c r="Q33" s="52">
        <f>MIN(P37:P38)</f>
        <v>1</v>
      </c>
      <c r="R33">
        <f t="shared" ref="R33:R38" si="32">RANK(F33,F$33:F$38,1)+(COUNT(F$33:F$38)+1-RANK(F33,F$33:F$38,1)-RANK(F33,F$33:F$38,0))/2</f>
        <v>2</v>
      </c>
      <c r="S33">
        <f>SUM(R36:R38)</f>
        <v>9</v>
      </c>
      <c r="T33" s="52">
        <f>MIN(S37:S38)</f>
        <v>3</v>
      </c>
      <c r="U33">
        <f t="shared" ref="U33:U38" si="33">RANK(G33,G$33:G$38,1)+(COUNT(G$33:G$38)+1-RANK(G33,G$33:G$38,1)-RANK(G33,G$33:G$38,0))/2</f>
        <v>2</v>
      </c>
      <c r="V33">
        <f>SUM(U36:U38)</f>
        <v>9</v>
      </c>
      <c r="W33" s="52">
        <f>MIN(V37:V38)</f>
        <v>3</v>
      </c>
      <c r="X33">
        <f t="shared" ref="X33:X38" si="34">RANK(H33,H$33:H$38,1)+(COUNT(H$33:H$38)+1-RANK(H33,H$33:H$38,1)-RANK(H33,H$33:H$38,0))/2</f>
        <v>3</v>
      </c>
      <c r="Y33">
        <f>SUM(X36:X38)</f>
        <v>8</v>
      </c>
      <c r="Z33" s="52">
        <f>MIN(Y37:Y38)</f>
        <v>2</v>
      </c>
      <c r="AA33">
        <f t="shared" ref="AA33:AA38" si="35">RANK(I33,I$33:I$38,1)+(COUNT(I$33:I$38)+1-RANK(I33,I$33:I$38,1)-RANK(I33,I$33:I$38,0))/2</f>
        <v>2</v>
      </c>
      <c r="AB33">
        <f>SUM(AA36:AA38)</f>
        <v>8</v>
      </c>
      <c r="AC33" s="52">
        <f>MIN(AB37:AB38)</f>
        <v>2</v>
      </c>
    </row>
    <row r="34" spans="1:29" x14ac:dyDescent="0.25">
      <c r="A34" s="48">
        <v>4</v>
      </c>
      <c r="B34" s="51" t="s">
        <v>458</v>
      </c>
      <c r="C34" s="48">
        <v>20</v>
      </c>
      <c r="D34" s="48">
        <v>4.7806672206610348E-11</v>
      </c>
      <c r="E34" s="48">
        <v>2.1773402590924035E-9</v>
      </c>
      <c r="F34" s="48">
        <v>2.4161073330031318E-11</v>
      </c>
      <c r="G34" s="48">
        <v>5.7644335909188845E-10</v>
      </c>
      <c r="H34" s="48">
        <v>4.9317508390535061E-10</v>
      </c>
      <c r="I34" s="48">
        <v>1.35275363622489E-7</v>
      </c>
      <c r="J34" s="48">
        <v>3.9337180552267042E-6</v>
      </c>
      <c r="K34" s="53">
        <v>9316580000</v>
      </c>
      <c r="L34">
        <f t="shared" si="30"/>
        <v>5</v>
      </c>
      <c r="M34">
        <f>SUM(L33:L35)</f>
        <v>15</v>
      </c>
      <c r="N34" s="52">
        <f>(N33-M35*M36/2)/SQRT(M35*M36*(M35+M36+1)/12)</f>
        <v>-1.9639610121239315</v>
      </c>
      <c r="O34">
        <f t="shared" si="31"/>
        <v>6</v>
      </c>
      <c r="P34">
        <f>SUM(O33:O35)</f>
        <v>14</v>
      </c>
      <c r="Q34" s="52">
        <f>(Q33-P35*P36/2)/SQRT(P35*P36*(P35+P36+1)/12)</f>
        <v>-1.5275252316519468</v>
      </c>
      <c r="R34">
        <f t="shared" si="32"/>
        <v>4</v>
      </c>
      <c r="S34">
        <f>SUM(R33:R35)</f>
        <v>12</v>
      </c>
      <c r="T34" s="52">
        <f>(T33-S35*S36/2)/SQRT(S35*S36*(S35+S36+1)/12)</f>
        <v>-0.6546536707079772</v>
      </c>
      <c r="U34">
        <f t="shared" si="33"/>
        <v>6</v>
      </c>
      <c r="V34">
        <f>SUM(U33:U35)</f>
        <v>12</v>
      </c>
      <c r="W34" s="52">
        <f>(W33-V35*V36/2)/SQRT(V35*V36*(V35+V36+1)/12)</f>
        <v>-0.6546536707079772</v>
      </c>
      <c r="X34">
        <f t="shared" si="34"/>
        <v>4</v>
      </c>
      <c r="Y34">
        <f>SUM(X33:X35)</f>
        <v>13</v>
      </c>
      <c r="Z34" s="52">
        <f>(Z33-Y35*Y36/2)/SQRT(Y35*Y36*(Y35+Y36+1)/12)</f>
        <v>-1.091089451179962</v>
      </c>
      <c r="AA34">
        <f t="shared" si="35"/>
        <v>6</v>
      </c>
      <c r="AB34">
        <f>SUM(AA33:AA35)</f>
        <v>13</v>
      </c>
      <c r="AC34" s="52">
        <f>(AC33-AB35*AB36/2)/SQRT(AB35*AB36*(AB35+AB36+1)/12)</f>
        <v>-1.091089451179962</v>
      </c>
    </row>
    <row r="35" spans="1:29" x14ac:dyDescent="0.25">
      <c r="A35" s="48">
        <v>4</v>
      </c>
      <c r="B35" s="51" t="s">
        <v>459</v>
      </c>
      <c r="C35" s="48">
        <v>21</v>
      </c>
      <c r="D35" s="48">
        <v>9.0145520919911843E-11</v>
      </c>
      <c r="E35" s="48">
        <v>2.1422879484930012E-9</v>
      </c>
      <c r="F35" s="48">
        <v>1.9957493249087624E-10</v>
      </c>
      <c r="G35" s="48">
        <v>9.6752731598761105E-11</v>
      </c>
      <c r="H35" s="48">
        <v>8.0476377295450517E-10</v>
      </c>
      <c r="I35" s="48">
        <v>1.2521170157028648E-10</v>
      </c>
      <c r="J35" s="48">
        <v>1.1895200477344981E-5</v>
      </c>
      <c r="K35" s="53">
        <v>7450460000</v>
      </c>
      <c r="L35">
        <f t="shared" si="30"/>
        <v>6</v>
      </c>
      <c r="M35">
        <f>COUNT($C$36:$C$38)</f>
        <v>3</v>
      </c>
      <c r="N35" s="52">
        <f>_xlfn.NORM.DIST(N34,0,1,TRUE)*2</f>
        <v>4.9534613435626713E-2</v>
      </c>
      <c r="O35">
        <f t="shared" si="31"/>
        <v>5</v>
      </c>
      <c r="P35">
        <f>COUNT($C$36:$C$38)</f>
        <v>3</v>
      </c>
      <c r="Q35" s="52">
        <f>_xlfn.NORM.DIST(Q34,0,1,TRUE)*2</f>
        <v>0.12663045794761713</v>
      </c>
      <c r="R35">
        <f t="shared" si="32"/>
        <v>6</v>
      </c>
      <c r="S35">
        <f>COUNT($C$36:$C$38)</f>
        <v>3</v>
      </c>
      <c r="T35" s="52">
        <f>_xlfn.NORM.DIST(T34,0,1,TRUE)*2</f>
        <v>0.51269076026192328</v>
      </c>
      <c r="U35">
        <f t="shared" si="33"/>
        <v>4</v>
      </c>
      <c r="V35">
        <f>COUNT($C$36:$C$38)</f>
        <v>3</v>
      </c>
      <c r="W35" s="52">
        <f>_xlfn.NORM.DIST(W34,0,1,TRUE)*2</f>
        <v>0.51269076026192328</v>
      </c>
      <c r="X35">
        <f t="shared" si="34"/>
        <v>6</v>
      </c>
      <c r="Y35">
        <f>COUNT($C$36:$C$38)</f>
        <v>3</v>
      </c>
      <c r="Z35" s="52">
        <f>_xlfn.NORM.DIST(Z34,0,1,TRUE)*2</f>
        <v>0.27523352407483431</v>
      </c>
      <c r="AA35">
        <f t="shared" si="35"/>
        <v>5</v>
      </c>
      <c r="AB35">
        <f>COUNT($C$36:$C$38)</f>
        <v>3</v>
      </c>
      <c r="AC35" s="52">
        <f>_xlfn.NORM.DIST(AC34,0,1,TRUE)*2</f>
        <v>0.27523352407483431</v>
      </c>
    </row>
    <row r="36" spans="1:29" x14ac:dyDescent="0.25">
      <c r="A36" s="45">
        <v>4</v>
      </c>
      <c r="B36" s="47" t="s">
        <v>463</v>
      </c>
      <c r="C36">
        <v>25</v>
      </c>
      <c r="D36">
        <v>7.5337478941214429E-12</v>
      </c>
      <c r="E36">
        <v>6.8561044101064986E-10</v>
      </c>
      <c r="F36">
        <v>7.6710555686019142E-11</v>
      </c>
      <c r="G36">
        <v>4.0117627850170863E-11</v>
      </c>
      <c r="H36">
        <v>1.6614711096931611E-10</v>
      </c>
      <c r="I36">
        <v>5.1018044521777062E-11</v>
      </c>
      <c r="J36">
        <v>6.9311941617740544E-6</v>
      </c>
      <c r="K36" s="52">
        <v>6699770000</v>
      </c>
      <c r="L36">
        <f t="shared" si="30"/>
        <v>2</v>
      </c>
      <c r="M36">
        <f>COUNT($C$33:$C$35)</f>
        <v>3</v>
      </c>
      <c r="O36">
        <f t="shared" si="31"/>
        <v>4</v>
      </c>
      <c r="P36">
        <f>COUNT($C$33:$C$35)</f>
        <v>3</v>
      </c>
      <c r="R36">
        <f t="shared" si="32"/>
        <v>5</v>
      </c>
      <c r="S36">
        <f>COUNT($C$33:$C$35)</f>
        <v>3</v>
      </c>
      <c r="U36">
        <f t="shared" si="33"/>
        <v>3</v>
      </c>
      <c r="V36">
        <f>COUNT($C$33:$C$35)</f>
        <v>3</v>
      </c>
      <c r="X36">
        <f t="shared" si="34"/>
        <v>2</v>
      </c>
      <c r="Y36">
        <f>COUNT($C$33:$C$35)</f>
        <v>3</v>
      </c>
      <c r="AA36">
        <f t="shared" si="35"/>
        <v>1</v>
      </c>
      <c r="AB36">
        <f>COUNT($C$33:$C$35)</f>
        <v>3</v>
      </c>
    </row>
    <row r="37" spans="1:29" x14ac:dyDescent="0.25">
      <c r="A37" s="45">
        <v>4</v>
      </c>
      <c r="B37" s="47" t="s">
        <v>464</v>
      </c>
      <c r="C37">
        <v>26</v>
      </c>
      <c r="D37">
        <v>0</v>
      </c>
      <c r="E37">
        <v>1.6710956257114604E-11</v>
      </c>
      <c r="F37">
        <v>0</v>
      </c>
      <c r="G37">
        <v>1.6883502549692746E-11</v>
      </c>
      <c r="H37">
        <v>4.5773242137526103E-11</v>
      </c>
      <c r="I37">
        <v>6.11550908245491E-11</v>
      </c>
      <c r="J37">
        <v>1.0031796409967538E-5</v>
      </c>
      <c r="K37" s="52">
        <v>650165000</v>
      </c>
      <c r="L37">
        <f t="shared" si="30"/>
        <v>1</v>
      </c>
      <c r="M37">
        <f>M35*M36+M35*(M35+1)/2-M33</f>
        <v>9</v>
      </c>
      <c r="O37">
        <f t="shared" si="31"/>
        <v>1</v>
      </c>
      <c r="P37">
        <f>P35*P36+P35*(P35+1)/2-P33</f>
        <v>8</v>
      </c>
      <c r="R37">
        <f t="shared" si="32"/>
        <v>2</v>
      </c>
      <c r="S37">
        <f>S35*S36+S35*(S35+1)/2-S33</f>
        <v>6</v>
      </c>
      <c r="U37">
        <f t="shared" si="33"/>
        <v>1</v>
      </c>
      <c r="V37">
        <f>V35*V36+V35*(V35+1)/2-V33</f>
        <v>6</v>
      </c>
      <c r="X37">
        <f t="shared" si="34"/>
        <v>1</v>
      </c>
      <c r="Y37">
        <f>Y35*Y36+Y35*(Y35+1)/2-Y33</f>
        <v>7</v>
      </c>
      <c r="AA37">
        <f t="shared" si="35"/>
        <v>3</v>
      </c>
      <c r="AB37">
        <f>AB35*AB36+AB35*(AB35+1)/2-AB33</f>
        <v>7</v>
      </c>
    </row>
    <row r="38" spans="1:29" s="58" customFormat="1" x14ac:dyDescent="0.25">
      <c r="A38" s="56">
        <v>4</v>
      </c>
      <c r="B38" s="57" t="s">
        <v>465</v>
      </c>
      <c r="C38" s="58">
        <v>27</v>
      </c>
      <c r="D38" s="58">
        <v>1.2364556903666039E-11</v>
      </c>
      <c r="E38" s="58">
        <v>1.2115374277987373E-10</v>
      </c>
      <c r="F38" s="58">
        <v>0</v>
      </c>
      <c r="G38" s="58">
        <v>1.1198354542685425E-10</v>
      </c>
      <c r="H38" s="58">
        <v>5.3476745658809376E-10</v>
      </c>
      <c r="I38" s="58">
        <v>7.5086345219950323E-11</v>
      </c>
      <c r="J38" s="58">
        <v>9.676705214301723E-6</v>
      </c>
      <c r="K38" s="59">
        <v>9555000000</v>
      </c>
      <c r="L38" s="58">
        <f t="shared" si="30"/>
        <v>3</v>
      </c>
      <c r="M38" s="58">
        <f>M35*M36+M36*(M36+1)/2-M34</f>
        <v>0</v>
      </c>
      <c r="N38" s="59"/>
      <c r="O38" s="58">
        <f t="shared" si="31"/>
        <v>2</v>
      </c>
      <c r="P38" s="58">
        <f>P35*P36+P36*(P36+1)/2-P34</f>
        <v>1</v>
      </c>
      <c r="Q38" s="59"/>
      <c r="R38" s="58">
        <f t="shared" si="32"/>
        <v>2</v>
      </c>
      <c r="S38" s="58">
        <f>S35*S36+S36*(S36+1)/2-S34</f>
        <v>3</v>
      </c>
      <c r="T38" s="59"/>
      <c r="U38" s="58">
        <f t="shared" si="33"/>
        <v>5</v>
      </c>
      <c r="V38" s="58">
        <f>V35*V36+V36*(V36+1)/2-V34</f>
        <v>3</v>
      </c>
      <c r="W38" s="59"/>
      <c r="X38" s="58">
        <f t="shared" si="34"/>
        <v>5</v>
      </c>
      <c r="Y38" s="58">
        <f>Y35*Y36+Y36*(Y36+1)/2-Y34</f>
        <v>2</v>
      </c>
      <c r="Z38" s="59"/>
      <c r="AA38" s="58">
        <f t="shared" si="35"/>
        <v>4</v>
      </c>
      <c r="AB38" s="58">
        <f>AB35*AB36+AB36*(AB36+1)/2-AB34</f>
        <v>2</v>
      </c>
      <c r="AC38" s="59"/>
    </row>
    <row r="39" spans="1:29" x14ac:dyDescent="0.25">
      <c r="A39" s="48">
        <v>8</v>
      </c>
      <c r="B39" s="51" t="s">
        <v>466</v>
      </c>
      <c r="C39" s="48">
        <v>28</v>
      </c>
      <c r="D39" s="48">
        <v>8.1671477870895228E-11</v>
      </c>
      <c r="E39" s="48">
        <v>6.6247615961754728E-10</v>
      </c>
      <c r="F39" s="48">
        <v>5.8488722189516237E-11</v>
      </c>
      <c r="G39" s="48">
        <v>7.4681814524661167E-11</v>
      </c>
      <c r="H39" s="48">
        <v>4.2640619132988439E-10</v>
      </c>
      <c r="I39" s="48">
        <v>8.703483093350622E-11</v>
      </c>
      <c r="J39" s="48">
        <v>9.1145521846981103E-6</v>
      </c>
      <c r="K39" s="53">
        <v>2869280000</v>
      </c>
      <c r="L39">
        <f t="shared" ref="L39:L44" si="36">RANK(D39,D$39:D$44,1)+(COUNT(D$39:D$44)+1-RANK(D39,D$39:D$44,1)-RANK(D39,D$39:D$44,0))/2</f>
        <v>6</v>
      </c>
      <c r="M39">
        <f>SUM(L42:L44)</f>
        <v>8</v>
      </c>
      <c r="N39" s="52">
        <f>MIN(M43:M44)</f>
        <v>2</v>
      </c>
      <c r="O39">
        <f t="shared" ref="O39:O44" si="37">RANK(E39,E$39:E$44,1)+(COUNT(E$39:E$44)+1-RANK(E39,E$39:E$44,1)-RANK(E39,E$39:E$44,0))/2</f>
        <v>4</v>
      </c>
      <c r="P39">
        <f>SUM(O42:O44)</f>
        <v>9</v>
      </c>
      <c r="Q39" s="52">
        <f>MIN(P43:P44)</f>
        <v>3</v>
      </c>
      <c r="R39">
        <f t="shared" ref="R39:R44" si="38">RANK(F39,F$39:F$44,1)+(COUNT(F$39:F$44)+1-RANK(F39,F$39:F$44,1)-RANK(F39,F$39:F$44,0))/2</f>
        <v>6</v>
      </c>
      <c r="S39">
        <f>SUM(R42:R44)</f>
        <v>10</v>
      </c>
      <c r="T39" s="52">
        <f>MIN(S43:S44)</f>
        <v>4</v>
      </c>
      <c r="U39">
        <f t="shared" ref="U39:U44" si="39">RANK(G39,G$39:G$44,1)+(COUNT(G$39:G$44)+1-RANK(G39,G$39:G$44,1)-RANK(G39,G$39:G$44,0))/2</f>
        <v>4</v>
      </c>
      <c r="V39">
        <f>SUM(U42:U44)</f>
        <v>9</v>
      </c>
      <c r="W39" s="52">
        <f>MIN(V43:V44)</f>
        <v>3</v>
      </c>
      <c r="X39">
        <f t="shared" ref="X39:X44" si="40">RANK(H39,H$39:H$44,1)+(COUNT(H$39:H$44)+1-RANK(H39,H$39:H$44,1)-RANK(H39,H$39:H$44,0))/2</f>
        <v>3</v>
      </c>
      <c r="Y39">
        <f>SUM(X42:X44)</f>
        <v>10</v>
      </c>
      <c r="Z39" s="52">
        <f>MIN(Y43:Y44)</f>
        <v>4</v>
      </c>
      <c r="AA39">
        <f t="shared" ref="AA39:AA44" si="41">RANK(I39,I$39:I$44,1)+(COUNT(I$39:I$44)+1-RANK(I39,I$39:I$44,1)-RANK(I39,I$39:I$44,0))/2</f>
        <v>5</v>
      </c>
      <c r="AB39">
        <f>SUM(AA42:AA44)</f>
        <v>10</v>
      </c>
      <c r="AC39" s="52">
        <f>MIN(AB43:AB44)</f>
        <v>4</v>
      </c>
    </row>
    <row r="40" spans="1:29" x14ac:dyDescent="0.25">
      <c r="A40" s="48">
        <v>8</v>
      </c>
      <c r="B40" s="51" t="s">
        <v>467</v>
      </c>
      <c r="C40" s="48">
        <v>29</v>
      </c>
      <c r="D40" s="48">
        <v>4.2650791036625471E-12</v>
      </c>
      <c r="E40" s="48">
        <v>3.1026942860923378E-10</v>
      </c>
      <c r="F40" s="48">
        <v>1.8192485275894151E-11</v>
      </c>
      <c r="G40" s="48">
        <v>5.4104092909059676E-11</v>
      </c>
      <c r="H40" s="48">
        <v>3.6131641489730558E-10</v>
      </c>
      <c r="I40" s="48">
        <v>4.6931114096748495E-11</v>
      </c>
      <c r="J40" s="48">
        <v>8.5612677031403338E-6</v>
      </c>
      <c r="K40" s="53">
        <v>6285720000</v>
      </c>
      <c r="L40">
        <f t="shared" si="36"/>
        <v>3</v>
      </c>
      <c r="M40">
        <f>SUM(L39:L41)</f>
        <v>13</v>
      </c>
      <c r="N40" s="52">
        <f>(N39-M41*M42/2)/SQRT(M41*M42*(M41+M42+1)/12)</f>
        <v>-1.091089451179962</v>
      </c>
      <c r="O40">
        <f t="shared" si="37"/>
        <v>2</v>
      </c>
      <c r="P40">
        <f>SUM(O39:O41)</f>
        <v>12</v>
      </c>
      <c r="Q40" s="52">
        <f>(Q39-P41*P42/2)/SQRT(P41*P42*(P41+P42+1)/12)</f>
        <v>-0.6546536707079772</v>
      </c>
      <c r="R40">
        <f t="shared" si="38"/>
        <v>2</v>
      </c>
      <c r="S40">
        <f>SUM(R39:R41)</f>
        <v>11</v>
      </c>
      <c r="T40" s="52">
        <f>(T39-S41*S42/2)/SQRT(S41*S42*(S41+S42+1)/12)</f>
        <v>-0.21821789023599239</v>
      </c>
      <c r="U40">
        <f t="shared" si="39"/>
        <v>2</v>
      </c>
      <c r="V40">
        <f>SUM(U39:U41)</f>
        <v>12</v>
      </c>
      <c r="W40" s="52">
        <f>(W39-V41*V42/2)/SQRT(V41*V42*(V41+V42+1)/12)</f>
        <v>-0.6546536707079772</v>
      </c>
      <c r="X40">
        <f t="shared" si="40"/>
        <v>2</v>
      </c>
      <c r="Y40">
        <f>SUM(X39:X41)</f>
        <v>11</v>
      </c>
      <c r="Z40" s="52">
        <f>(Z39-Y41*Y42/2)/SQRT(Y41*Y42*(Y41+Y42+1)/12)</f>
        <v>-0.21821789023599239</v>
      </c>
      <c r="AA40">
        <f t="shared" si="41"/>
        <v>2</v>
      </c>
      <c r="AB40">
        <f>SUM(AA39:AA41)</f>
        <v>11</v>
      </c>
      <c r="AC40" s="52">
        <f>(AC39-AB41*AB42/2)/SQRT(AB41*AB42*(AB41+AB42+1)/12)</f>
        <v>-0.21821789023599239</v>
      </c>
    </row>
    <row r="41" spans="1:29" x14ac:dyDescent="0.25">
      <c r="A41" s="48">
        <v>8</v>
      </c>
      <c r="B41" s="51" t="s">
        <v>468</v>
      </c>
      <c r="C41" s="48">
        <v>30</v>
      </c>
      <c r="D41" s="48">
        <v>2.0134279411662433E-11</v>
      </c>
      <c r="E41" s="48">
        <v>1.4490859580665726E-9</v>
      </c>
      <c r="F41" s="48">
        <v>2.9789096568519745E-11</v>
      </c>
      <c r="G41" s="48">
        <v>1.6338066324257685E-10</v>
      </c>
      <c r="H41" s="48">
        <v>2.4754411011656722E-9</v>
      </c>
      <c r="I41" s="48">
        <v>6.8165382875618259E-11</v>
      </c>
      <c r="J41" s="48">
        <v>9.2909448675318237E-6</v>
      </c>
      <c r="K41" s="53">
        <v>15199100000</v>
      </c>
      <c r="L41">
        <f t="shared" si="36"/>
        <v>4</v>
      </c>
      <c r="M41">
        <f>COUNT($C$42:$C$44)</f>
        <v>3</v>
      </c>
      <c r="N41" s="52">
        <f>_xlfn.NORM.DIST(N40,0,1,TRUE)*2</f>
        <v>0.27523352407483431</v>
      </c>
      <c r="O41">
        <f t="shared" si="37"/>
        <v>6</v>
      </c>
      <c r="P41">
        <f>COUNT($C$42:$C$44)</f>
        <v>3</v>
      </c>
      <c r="Q41" s="52">
        <f>_xlfn.NORM.DIST(Q40,0,1,TRUE)*2</f>
        <v>0.51269076026192328</v>
      </c>
      <c r="R41">
        <f t="shared" si="38"/>
        <v>3</v>
      </c>
      <c r="S41">
        <f>COUNT($C$42:$C$44)</f>
        <v>3</v>
      </c>
      <c r="T41" s="52">
        <f>_xlfn.NORM.DIST(T40,0,1,TRUE)*2</f>
        <v>0.82725934656271127</v>
      </c>
      <c r="U41">
        <f t="shared" si="39"/>
        <v>6</v>
      </c>
      <c r="V41">
        <f>COUNT($C$42:$C$44)</f>
        <v>3</v>
      </c>
      <c r="W41" s="52">
        <f>_xlfn.NORM.DIST(W40,0,1,TRUE)*2</f>
        <v>0.51269076026192328</v>
      </c>
      <c r="X41">
        <f t="shared" si="40"/>
        <v>6</v>
      </c>
      <c r="Y41">
        <f>COUNT($C$42:$C$44)</f>
        <v>3</v>
      </c>
      <c r="Z41" s="52">
        <f>_xlfn.NORM.DIST(Z40,0,1,TRUE)*2</f>
        <v>0.82725934656271127</v>
      </c>
      <c r="AA41">
        <f t="shared" si="41"/>
        <v>4</v>
      </c>
      <c r="AB41">
        <f>COUNT($C$42:$C$44)</f>
        <v>3</v>
      </c>
      <c r="AC41" s="52">
        <f>_xlfn.NORM.DIST(AC40,0,1,TRUE)*2</f>
        <v>0.82725934656271127</v>
      </c>
    </row>
    <row r="42" spans="1:29" x14ac:dyDescent="0.25">
      <c r="A42" s="45">
        <v>8</v>
      </c>
      <c r="B42" s="47" t="s">
        <v>469</v>
      </c>
      <c r="C42">
        <v>31</v>
      </c>
      <c r="D42">
        <v>0</v>
      </c>
      <c r="E42">
        <v>1.9247004897005087E-10</v>
      </c>
      <c r="F42">
        <v>1.0600917558016239E-11</v>
      </c>
      <c r="G42">
        <v>3.7865108437510735E-11</v>
      </c>
      <c r="H42">
        <v>1.8419547144230389E-10</v>
      </c>
      <c r="I42">
        <v>4.5772105803830539E-11</v>
      </c>
      <c r="J42">
        <v>1.1482955936809839E-5</v>
      </c>
      <c r="K42" s="52">
        <v>4272230000</v>
      </c>
      <c r="L42">
        <f t="shared" si="36"/>
        <v>1.5</v>
      </c>
      <c r="M42">
        <f>COUNT($C$39:$C$41)</f>
        <v>3</v>
      </c>
      <c r="O42">
        <f t="shared" si="37"/>
        <v>1</v>
      </c>
      <c r="P42">
        <f>COUNT($C$39:$C$41)</f>
        <v>3</v>
      </c>
      <c r="R42">
        <f t="shared" si="38"/>
        <v>1</v>
      </c>
      <c r="S42">
        <f>COUNT($C$39:$C$41)</f>
        <v>3</v>
      </c>
      <c r="U42">
        <f t="shared" si="39"/>
        <v>1</v>
      </c>
      <c r="V42">
        <f>COUNT($C$39:$C$41)</f>
        <v>3</v>
      </c>
      <c r="X42">
        <f t="shared" si="40"/>
        <v>1</v>
      </c>
      <c r="Y42">
        <f>COUNT($C$39:$C$41)</f>
        <v>3</v>
      </c>
      <c r="AA42">
        <f t="shared" si="41"/>
        <v>1</v>
      </c>
      <c r="AB42">
        <f>COUNT($C$39:$C$41)</f>
        <v>3</v>
      </c>
    </row>
    <row r="43" spans="1:29" x14ac:dyDescent="0.25">
      <c r="A43" s="45">
        <v>8</v>
      </c>
      <c r="B43" s="47" t="s">
        <v>470</v>
      </c>
      <c r="C43">
        <v>32</v>
      </c>
      <c r="D43">
        <v>0</v>
      </c>
      <c r="E43">
        <v>5.6950861396589474E-10</v>
      </c>
      <c r="F43">
        <v>3.1321298986817838E-11</v>
      </c>
      <c r="G43">
        <v>8.8266305141608257E-11</v>
      </c>
      <c r="H43">
        <v>6.7007123551306618E-10</v>
      </c>
      <c r="I43">
        <v>5.0610674117862182E-11</v>
      </c>
      <c r="J43">
        <v>9.3756517073117472E-6</v>
      </c>
      <c r="K43" s="52">
        <v>8193660000</v>
      </c>
      <c r="L43">
        <f t="shared" si="36"/>
        <v>1.5</v>
      </c>
      <c r="M43">
        <f>M41*M42+M41*(M41+1)/2-M39</f>
        <v>7</v>
      </c>
      <c r="O43">
        <f t="shared" si="37"/>
        <v>3</v>
      </c>
      <c r="P43">
        <f>P41*P42+P41*(P41+1)/2-P39</f>
        <v>6</v>
      </c>
      <c r="R43">
        <f t="shared" si="38"/>
        <v>4</v>
      </c>
      <c r="S43">
        <f>S41*S42+S41*(S41+1)/2-S39</f>
        <v>5</v>
      </c>
      <c r="U43">
        <f t="shared" si="39"/>
        <v>5</v>
      </c>
      <c r="V43">
        <f>V41*V42+V41*(V41+1)/2-V39</f>
        <v>6</v>
      </c>
      <c r="X43">
        <f t="shared" si="40"/>
        <v>5</v>
      </c>
      <c r="Y43">
        <f>Y41*Y42+Y41*(Y41+1)/2-Y39</f>
        <v>5</v>
      </c>
      <c r="AA43">
        <f t="shared" si="41"/>
        <v>3</v>
      </c>
      <c r="AB43">
        <f>AB41*AB42+AB41*(AB41+1)/2-AB39</f>
        <v>5</v>
      </c>
    </row>
    <row r="44" spans="1:29" s="58" customFormat="1" x14ac:dyDescent="0.25">
      <c r="A44" s="56">
        <v>8</v>
      </c>
      <c r="B44" s="57" t="s">
        <v>471</v>
      </c>
      <c r="C44" s="58">
        <v>33</v>
      </c>
      <c r="D44" s="58">
        <v>2.5502280130917314E-11</v>
      </c>
      <c r="E44" s="58">
        <v>6.7401237862414634E-10</v>
      </c>
      <c r="F44" s="58">
        <v>3.4976368285662167E-11</v>
      </c>
      <c r="G44" s="58">
        <v>6.5832421644231256E-11</v>
      </c>
      <c r="H44" s="58">
        <v>5.4522713035962838E-10</v>
      </c>
      <c r="I44" s="58">
        <v>1.1958748991592757E-10</v>
      </c>
      <c r="J44" s="58">
        <v>9.8685644665021274E-6</v>
      </c>
      <c r="K44" s="59">
        <v>2325660000</v>
      </c>
      <c r="L44" s="58">
        <f t="shared" si="36"/>
        <v>5</v>
      </c>
      <c r="M44" s="58">
        <f>M41*M42+M42*(M42+1)/2-M40</f>
        <v>2</v>
      </c>
      <c r="N44" s="59"/>
      <c r="O44" s="58">
        <f t="shared" si="37"/>
        <v>5</v>
      </c>
      <c r="P44" s="58">
        <f>P41*P42+P42*(P42+1)/2-P40</f>
        <v>3</v>
      </c>
      <c r="Q44" s="59"/>
      <c r="R44" s="58">
        <f t="shared" si="38"/>
        <v>5</v>
      </c>
      <c r="S44" s="58">
        <f>S41*S42+S42*(S42+1)/2-S40</f>
        <v>4</v>
      </c>
      <c r="T44" s="59"/>
      <c r="U44" s="58">
        <f t="shared" si="39"/>
        <v>3</v>
      </c>
      <c r="V44" s="58">
        <f>V41*V42+V42*(V42+1)/2-V40</f>
        <v>3</v>
      </c>
      <c r="W44" s="59"/>
      <c r="X44" s="58">
        <f t="shared" si="40"/>
        <v>4</v>
      </c>
      <c r="Y44" s="58">
        <f>Y41*Y42+Y42*(Y42+1)/2-Y40</f>
        <v>4</v>
      </c>
      <c r="Z44" s="59"/>
      <c r="AA44" s="58">
        <f t="shared" si="41"/>
        <v>6</v>
      </c>
      <c r="AB44" s="58">
        <f>AB41*AB42+AB42*(AB42+1)/2-AB40</f>
        <v>4</v>
      </c>
      <c r="AC44" s="59"/>
    </row>
    <row r="45" spans="1:29" x14ac:dyDescent="0.25">
      <c r="A45" s="48">
        <v>8</v>
      </c>
      <c r="B45" s="51" t="s">
        <v>466</v>
      </c>
      <c r="C45" s="48">
        <v>28</v>
      </c>
      <c r="D45" s="48">
        <v>8.1671477870895228E-11</v>
      </c>
      <c r="E45" s="48">
        <v>6.6247615961754728E-10</v>
      </c>
      <c r="F45" s="48">
        <v>5.8488722189516237E-11</v>
      </c>
      <c r="G45" s="48">
        <v>7.4681814524661167E-11</v>
      </c>
      <c r="H45" s="48">
        <v>4.2640619132988439E-10</v>
      </c>
      <c r="I45" s="48">
        <v>8.703483093350622E-11</v>
      </c>
      <c r="J45" s="48">
        <v>9.1145521846981103E-6</v>
      </c>
      <c r="K45" s="53">
        <v>2869280000</v>
      </c>
      <c r="L45">
        <f t="shared" ref="L45:L50" si="42">RANK(D45,D$45:D$50,1)+(COUNT(D$45:D$50)+1-RANK(D45,D$45:D$50,1)-RANK(D45,D$45:D$50,0))/2</f>
        <v>6</v>
      </c>
      <c r="M45">
        <f>SUM(L48:L50)</f>
        <v>9</v>
      </c>
      <c r="N45" s="52">
        <f>MIN(M49:M50)</f>
        <v>3</v>
      </c>
      <c r="O45">
        <f t="shared" ref="O45:O50" si="43">RANK(E45,E$45:E$50,1)+(COUNT(E$45:E$50)+1-RANK(E45,E$45:E$50,1)-RANK(E45,E$45:E$50,0))/2</f>
        <v>5</v>
      </c>
      <c r="P45">
        <f>SUM(O48:O50)</f>
        <v>7</v>
      </c>
      <c r="Q45" s="52">
        <f>MIN(P49:P50)</f>
        <v>1</v>
      </c>
      <c r="R45">
        <f t="shared" ref="R45:R50" si="44">RANK(F45,F$45:F$50,1)+(COUNT(F$45:F$50)+1-RANK(F45,F$45:F$50,1)-RANK(F45,F$45:F$50,0))/2</f>
        <v>6</v>
      </c>
      <c r="S45">
        <f>SUM(R48:R50)</f>
        <v>6</v>
      </c>
      <c r="T45" s="52">
        <f>MIN(S49:S50)</f>
        <v>0</v>
      </c>
      <c r="U45">
        <f t="shared" ref="U45:U50" si="45">RANK(G45,G$45:G$50,1)+(COUNT(G$45:G$50)+1-RANK(G45,G$45:G$50,1)-RANK(G45,G$45:G$50,0))/2</f>
        <v>4</v>
      </c>
      <c r="V45">
        <f>SUM(U48:U50)</f>
        <v>8</v>
      </c>
      <c r="W45" s="52">
        <f>MIN(V49:V50)</f>
        <v>2</v>
      </c>
      <c r="X45">
        <f t="shared" ref="X45:X50" si="46">RANK(H45,H$45:H$50,1)+(COUNT(H$45:H$50)+1-RANK(H45,H$45:H$50,1)-RANK(H45,H$45:H$50,0))/2</f>
        <v>4</v>
      </c>
      <c r="Y45">
        <f>SUM(X48:X50)</f>
        <v>8</v>
      </c>
      <c r="Z45" s="52">
        <f>MIN(Y49:Y50)</f>
        <v>2</v>
      </c>
      <c r="AA45">
        <f t="shared" ref="AA45:AA50" si="47">RANK(I45,I$45:I$50,1)+(COUNT(I$45:I$50)+1-RANK(I45,I$45:I$50,1)-RANK(I45,I$45:I$50,0))/2</f>
        <v>5</v>
      </c>
      <c r="AB45">
        <f>SUM(AA48:AA50)</f>
        <v>10</v>
      </c>
      <c r="AC45" s="52">
        <f>MIN(AB49:AB50)</f>
        <v>4</v>
      </c>
    </row>
    <row r="46" spans="1:29" x14ac:dyDescent="0.25">
      <c r="A46" s="48">
        <v>8</v>
      </c>
      <c r="B46" s="51" t="s">
        <v>467</v>
      </c>
      <c r="C46" s="48">
        <v>29</v>
      </c>
      <c r="D46" s="48">
        <v>4.2650791036625471E-12</v>
      </c>
      <c r="E46" s="48">
        <v>3.1026942860923378E-10</v>
      </c>
      <c r="F46" s="48">
        <v>1.8192485275894151E-11</v>
      </c>
      <c r="G46" s="48">
        <v>5.4104092909059676E-11</v>
      </c>
      <c r="H46" s="48">
        <v>3.6131641489730558E-10</v>
      </c>
      <c r="I46" s="48">
        <v>4.6931114096748495E-11</v>
      </c>
      <c r="J46" s="48">
        <v>8.5612677031403338E-6</v>
      </c>
      <c r="K46" s="53">
        <v>6285720000</v>
      </c>
      <c r="L46">
        <f t="shared" si="42"/>
        <v>2</v>
      </c>
      <c r="M46">
        <f>SUM(L45:L47)</f>
        <v>12</v>
      </c>
      <c r="N46" s="52">
        <f>(N45-M47*M48/2)/SQRT(M47*M48*(M47+M48+1)/12)</f>
        <v>-0.6546536707079772</v>
      </c>
      <c r="O46">
        <f t="shared" si="43"/>
        <v>3</v>
      </c>
      <c r="P46">
        <f>SUM(O45:O47)</f>
        <v>14</v>
      </c>
      <c r="Q46" s="52">
        <f>(Q45-P47*P48/2)/SQRT(P47*P48*(P47+P48+1)/12)</f>
        <v>-1.5275252316519468</v>
      </c>
      <c r="R46">
        <f t="shared" si="44"/>
        <v>4</v>
      </c>
      <c r="S46">
        <f>SUM(R45:R47)</f>
        <v>15</v>
      </c>
      <c r="T46" s="52">
        <f>(T45-S47*S48/2)/SQRT(S47*S48*(S47+S48+1)/12)</f>
        <v>-1.9639610121239315</v>
      </c>
      <c r="U46">
        <f t="shared" si="45"/>
        <v>3</v>
      </c>
      <c r="V46">
        <f>SUM(U45:U47)</f>
        <v>13</v>
      </c>
      <c r="W46" s="52">
        <f>(W45-V47*V48/2)/SQRT(V47*V48*(V47+V48+1)/12)</f>
        <v>-1.091089451179962</v>
      </c>
      <c r="X46">
        <f t="shared" si="46"/>
        <v>3</v>
      </c>
      <c r="Y46">
        <f>SUM(X45:X47)</f>
        <v>13</v>
      </c>
      <c r="Z46" s="52">
        <f>(Z45-Y47*Y48/2)/SQRT(Y47*Y48*(Y47+Y48+1)/12)</f>
        <v>-1.091089451179962</v>
      </c>
      <c r="AA46">
        <f t="shared" si="47"/>
        <v>2</v>
      </c>
      <c r="AB46">
        <f>SUM(AA45:AA47)</f>
        <v>11</v>
      </c>
      <c r="AC46" s="52">
        <f>(AC45-AB47*AB48/2)/SQRT(AB47*AB48*(AB47+AB48+1)/12)</f>
        <v>-0.21821789023599239</v>
      </c>
    </row>
    <row r="47" spans="1:29" x14ac:dyDescent="0.25">
      <c r="A47" s="48">
        <v>8</v>
      </c>
      <c r="B47" s="51" t="s">
        <v>468</v>
      </c>
      <c r="C47" s="48">
        <v>30</v>
      </c>
      <c r="D47" s="48">
        <v>2.0134279411662433E-11</v>
      </c>
      <c r="E47" s="48">
        <v>1.4490859580665726E-9</v>
      </c>
      <c r="F47" s="48">
        <v>2.9789096568519745E-11</v>
      </c>
      <c r="G47" s="48">
        <v>1.6338066324257685E-10</v>
      </c>
      <c r="H47" s="48">
        <v>2.4754411011656722E-9</v>
      </c>
      <c r="I47" s="48">
        <v>6.8165382875618259E-11</v>
      </c>
      <c r="J47" s="48">
        <v>9.2909448675318237E-6</v>
      </c>
      <c r="K47" s="53">
        <v>15199100000</v>
      </c>
      <c r="L47">
        <f t="shared" si="42"/>
        <v>4</v>
      </c>
      <c r="M47">
        <f>COUNT($C$48:$C$50)</f>
        <v>3</v>
      </c>
      <c r="N47" s="52">
        <f>_xlfn.NORM.DIST(N46,0,1,TRUE)*2</f>
        <v>0.51269076026192328</v>
      </c>
      <c r="O47">
        <f t="shared" si="43"/>
        <v>6</v>
      </c>
      <c r="P47">
        <f>COUNT($C$48:$C$50)</f>
        <v>3</v>
      </c>
      <c r="Q47" s="52">
        <f>_xlfn.NORM.DIST(Q46,0,1,TRUE)*2</f>
        <v>0.12663045794761713</v>
      </c>
      <c r="R47">
        <f t="shared" si="44"/>
        <v>5</v>
      </c>
      <c r="S47">
        <f>COUNT($C$48:$C$50)</f>
        <v>3</v>
      </c>
      <c r="T47" s="52">
        <f>_xlfn.NORM.DIST(T46,0,1,TRUE)*2</f>
        <v>4.9534613435626713E-2</v>
      </c>
      <c r="U47">
        <f t="shared" si="45"/>
        <v>6</v>
      </c>
      <c r="V47">
        <f>COUNT($C$48:$C$50)</f>
        <v>3</v>
      </c>
      <c r="W47" s="52">
        <f>_xlfn.NORM.DIST(W46,0,1,TRUE)*2</f>
        <v>0.27523352407483431</v>
      </c>
      <c r="X47">
        <f t="shared" si="46"/>
        <v>6</v>
      </c>
      <c r="Y47">
        <f>COUNT($C$48:$C$50)</f>
        <v>3</v>
      </c>
      <c r="Z47" s="52">
        <f>_xlfn.NORM.DIST(Z46,0,1,TRUE)*2</f>
        <v>0.27523352407483431</v>
      </c>
      <c r="AA47">
        <f t="shared" si="47"/>
        <v>4</v>
      </c>
      <c r="AB47">
        <f>COUNT($C$48:$C$50)</f>
        <v>3</v>
      </c>
      <c r="AC47" s="52">
        <f>_xlfn.NORM.DIST(AC46,0,1,TRUE)*2</f>
        <v>0.82725934656271127</v>
      </c>
    </row>
    <row r="48" spans="1:29" x14ac:dyDescent="0.25">
      <c r="B48" s="47" t="s">
        <v>472</v>
      </c>
      <c r="C48">
        <v>34</v>
      </c>
      <c r="D48">
        <v>0</v>
      </c>
      <c r="E48">
        <v>3.0244018139680202E-10</v>
      </c>
      <c r="F48">
        <v>0</v>
      </c>
      <c r="G48">
        <v>1.750475769602514E-11</v>
      </c>
      <c r="H48">
        <v>2.7178087064342607E-10</v>
      </c>
      <c r="I48">
        <v>8.4397720864776614E-12</v>
      </c>
      <c r="J48">
        <v>9.2026589821091432E-6</v>
      </c>
      <c r="K48" s="52">
        <v>3137556000</v>
      </c>
      <c r="L48">
        <f t="shared" si="42"/>
        <v>1</v>
      </c>
      <c r="M48">
        <f>COUNT($C$45:$C$47)</f>
        <v>3</v>
      </c>
      <c r="O48">
        <f t="shared" si="43"/>
        <v>2</v>
      </c>
      <c r="P48">
        <f>COUNT($C$45:$C$47)</f>
        <v>3</v>
      </c>
      <c r="R48">
        <f t="shared" si="44"/>
        <v>1</v>
      </c>
      <c r="S48">
        <f>COUNT($C$45:$C$47)</f>
        <v>3</v>
      </c>
      <c r="U48">
        <f t="shared" si="45"/>
        <v>1</v>
      </c>
      <c r="V48">
        <f>COUNT($C$45:$C$47)</f>
        <v>3</v>
      </c>
      <c r="X48">
        <f t="shared" si="46"/>
        <v>2</v>
      </c>
      <c r="Y48">
        <f>COUNT($C$45:$C$47)</f>
        <v>3</v>
      </c>
      <c r="AA48">
        <f t="shared" si="47"/>
        <v>1</v>
      </c>
      <c r="AB48">
        <f>COUNT($C$45:$C$47)</f>
        <v>3</v>
      </c>
    </row>
    <row r="49" spans="1:29" x14ac:dyDescent="0.25">
      <c r="B49" s="47" t="s">
        <v>473</v>
      </c>
      <c r="C49">
        <v>35</v>
      </c>
      <c r="D49">
        <v>7.6098909504183306E-12</v>
      </c>
      <c r="E49">
        <v>1.895932652220112E-10</v>
      </c>
      <c r="F49">
        <v>8.1996608405553466E-12</v>
      </c>
      <c r="G49">
        <v>2.2964260110326634E-11</v>
      </c>
      <c r="H49">
        <v>2.0866918580940502E-10</v>
      </c>
      <c r="I49">
        <v>5.0944163939779772E-11</v>
      </c>
      <c r="J49">
        <v>7.7288367079220206E-6</v>
      </c>
      <c r="K49" s="52">
        <v>2741350000</v>
      </c>
      <c r="L49">
        <f t="shared" si="42"/>
        <v>3</v>
      </c>
      <c r="M49">
        <f>M47*M48+M47*(M47+1)/2-M45</f>
        <v>6</v>
      </c>
      <c r="O49">
        <f t="shared" si="43"/>
        <v>1</v>
      </c>
      <c r="P49">
        <f>P47*P48+P47*(P47+1)/2-P45</f>
        <v>8</v>
      </c>
      <c r="R49">
        <f t="shared" si="44"/>
        <v>2</v>
      </c>
      <c r="S49">
        <f>S47*S48+S47*(S47+1)/2-S45</f>
        <v>9</v>
      </c>
      <c r="U49">
        <f t="shared" si="45"/>
        <v>2</v>
      </c>
      <c r="V49">
        <f>V47*V48+V47*(V47+1)/2-V45</f>
        <v>7</v>
      </c>
      <c r="X49">
        <f t="shared" si="46"/>
        <v>1</v>
      </c>
      <c r="Y49">
        <f>Y47*Y48+Y47*(Y47+1)/2-Y45</f>
        <v>7</v>
      </c>
      <c r="AA49">
        <f t="shared" si="47"/>
        <v>3</v>
      </c>
      <c r="AB49">
        <f>AB47*AB48+AB47*(AB47+1)/2-AB45</f>
        <v>5</v>
      </c>
    </row>
    <row r="50" spans="1:29" s="58" customFormat="1" x14ac:dyDescent="0.25">
      <c r="A50" s="56"/>
      <c r="B50" s="57" t="s">
        <v>474</v>
      </c>
      <c r="C50" s="58">
        <v>36</v>
      </c>
      <c r="D50" s="58">
        <v>2.2754890674148833E-11</v>
      </c>
      <c r="E50" s="58">
        <v>5.8407505358480927E-10</v>
      </c>
      <c r="F50" s="58">
        <v>1.5786809758234864E-11</v>
      </c>
      <c r="G50" s="58">
        <v>1.1737802303646082E-10</v>
      </c>
      <c r="H50" s="58">
        <v>5.0317764177648487E-10</v>
      </c>
      <c r="I50" s="58">
        <v>9.7547627739987422E-11</v>
      </c>
      <c r="J50" s="58">
        <v>8.3888056886716441E-6</v>
      </c>
      <c r="K50" s="59">
        <v>5378653000</v>
      </c>
      <c r="L50" s="58">
        <f t="shared" si="42"/>
        <v>5</v>
      </c>
      <c r="M50" s="58">
        <f>M47*M48+M48*(M48+1)/2-M46</f>
        <v>3</v>
      </c>
      <c r="N50" s="59"/>
      <c r="O50" s="58">
        <f t="shared" si="43"/>
        <v>4</v>
      </c>
      <c r="P50" s="58">
        <f>P47*P48+P48*(P48+1)/2-P46</f>
        <v>1</v>
      </c>
      <c r="Q50" s="59"/>
      <c r="R50" s="58">
        <f t="shared" si="44"/>
        <v>3</v>
      </c>
      <c r="S50" s="58">
        <f>S47*S48+S48*(S48+1)/2-S46</f>
        <v>0</v>
      </c>
      <c r="T50" s="59"/>
      <c r="U50" s="58">
        <f t="shared" si="45"/>
        <v>5</v>
      </c>
      <c r="V50" s="58">
        <f>V47*V48+V48*(V48+1)/2-V46</f>
        <v>2</v>
      </c>
      <c r="W50" s="59"/>
      <c r="X50" s="58">
        <f t="shared" si="46"/>
        <v>5</v>
      </c>
      <c r="Y50" s="58">
        <f>Y47*Y48+Y48*(Y48+1)/2-Y46</f>
        <v>2</v>
      </c>
      <c r="Z50" s="59"/>
      <c r="AA50" s="58">
        <f t="shared" si="47"/>
        <v>6</v>
      </c>
      <c r="AB50" s="58">
        <f>AB47*AB48+AB48*(AB48+1)/2-AB46</f>
        <v>4</v>
      </c>
      <c r="AC50" s="59"/>
    </row>
    <row r="51" spans="1:29" x14ac:dyDescent="0.25">
      <c r="B51" s="46"/>
      <c r="C51" t="s">
        <v>536</v>
      </c>
      <c r="D51" s="3">
        <f t="shared" ref="D51:K51" si="48">AVERAGE(D3:D50)</f>
        <v>2.2039230724471667E-10</v>
      </c>
      <c r="E51" s="3">
        <f t="shared" si="48"/>
        <v>3.939683785009824E-9</v>
      </c>
      <c r="F51" s="3">
        <f t="shared" si="48"/>
        <v>2.1533222942934526E-10</v>
      </c>
      <c r="G51" s="3">
        <f t="shared" si="48"/>
        <v>1.23531027411106E-9</v>
      </c>
      <c r="H51" s="3">
        <f t="shared" si="48"/>
        <v>4.964530025349763E-9</v>
      </c>
      <c r="I51" s="3">
        <f t="shared" si="48"/>
        <v>5.9660775061482128E-9</v>
      </c>
      <c r="J51" s="3">
        <f t="shared" si="48"/>
        <v>1.1971699502471662E-5</v>
      </c>
      <c r="K51" s="54">
        <f t="shared" si="48"/>
        <v>7845623041.666667</v>
      </c>
    </row>
    <row r="52" spans="1:29" x14ac:dyDescent="0.25">
      <c r="B52" s="46"/>
      <c r="C52" t="s">
        <v>537</v>
      </c>
      <c r="D52" s="3">
        <f t="shared" ref="D52:K52" si="49">_xlfn.STDEV.S(D3:D50)</f>
        <v>4.5514484292910419E-10</v>
      </c>
      <c r="E52" s="3">
        <f t="shared" si="49"/>
        <v>1.838663828472389E-8</v>
      </c>
      <c r="F52" s="3">
        <f t="shared" si="49"/>
        <v>4.2824413968042337E-10</v>
      </c>
      <c r="G52" s="3">
        <f t="shared" si="49"/>
        <v>4.1673168344023286E-9</v>
      </c>
      <c r="H52" s="3">
        <f t="shared" si="49"/>
        <v>1.2951850549535838E-8</v>
      </c>
      <c r="I52" s="3">
        <f t="shared" si="49"/>
        <v>2.7260813419801842E-8</v>
      </c>
      <c r="J52" s="3">
        <f t="shared" si="49"/>
        <v>3.6157487530252743E-6</v>
      </c>
      <c r="K52" s="54">
        <f t="shared" si="49"/>
        <v>11788629076.016636</v>
      </c>
    </row>
    <row r="53" spans="1:29" x14ac:dyDescent="0.25">
      <c r="B53" s="46"/>
      <c r="C53" t="s">
        <v>538</v>
      </c>
      <c r="D53" s="13">
        <f>(D52/D51)*100</f>
        <v>206.51575756849158</v>
      </c>
      <c r="E53" s="13">
        <f t="shared" ref="E53" si="50">(E52/E51)*100</f>
        <v>466.70340281328038</v>
      </c>
      <c r="F53" s="13">
        <f t="shared" ref="F53:K53" si="51">(F52/F51)*100</f>
        <v>198.87600700337276</v>
      </c>
      <c r="G53" s="13">
        <f t="shared" si="51"/>
        <v>337.34980771540705</v>
      </c>
      <c r="H53" s="13">
        <f t="shared" si="51"/>
        <v>260.88774734771289</v>
      </c>
      <c r="I53" s="13">
        <f t="shared" si="51"/>
        <v>456.93025931541786</v>
      </c>
      <c r="J53" s="13">
        <f t="shared" si="51"/>
        <v>30.202468348614758</v>
      </c>
      <c r="K53" s="55">
        <f t="shared" si="51"/>
        <v>150.25739846802969</v>
      </c>
    </row>
  </sheetData>
  <mergeCells count="6">
    <mergeCell ref="AA1:AC1"/>
    <mergeCell ref="L1:N1"/>
    <mergeCell ref="O1:Q1"/>
    <mergeCell ref="R1:T1"/>
    <mergeCell ref="U1:W1"/>
    <mergeCell ref="X1:Z1"/>
  </mergeCells>
  <conditionalFormatting sqref="N5:AC5 N11:AC11 N17:AC17 N23:AC23 N29:AC29 N35:AC35 N41:AC41 N47:AC47">
    <cfRule type="cellIs" dxfId="0" priority="1" operator="lessThan">
      <formula>0.05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Metadata</vt:lpstr>
      <vt:lpstr>Protocol</vt:lpstr>
      <vt:lpstr>2022_06_05_212411miRs_i_output</vt:lpstr>
      <vt:lpstr>Analysis</vt:lpstr>
      <vt:lpstr>Analysis pt2</vt:lpstr>
      <vt:lpstr>Tech Rep CV</vt:lpstr>
      <vt:lpstr>Summary and Graphs</vt:lpstr>
      <vt:lpstr>Bio Rep CV</vt:lpstr>
      <vt:lpstr>MannWhitney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Chorley, Brian</cp:lastModifiedBy>
  <dcterms:created xsi:type="dcterms:W3CDTF">2022-06-13T13:44:12Z</dcterms:created>
  <dcterms:modified xsi:type="dcterms:W3CDTF">2024-05-28T19:15:36Z</dcterms:modified>
</cp:coreProperties>
</file>