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sepa-my.sharepoint.com/personal/wood_joe_epa_gov/Documents/DHS DTRA/AnCOR coast guard/DFU paper/SDMP SciHub/"/>
    </mc:Choice>
  </mc:AlternateContent>
  <xr:revisionPtr revIDLastSave="142" documentId="8_{B59640E8-16C3-4355-97F0-3CB023AB046F}" xr6:coauthVersionLast="47" xr6:coauthVersionMax="47" xr10:uidLastSave="{03EA00D6-3FD9-442B-99C1-25CC61E92D19}"/>
  <bookViews>
    <workbookView xWindow="28680" yWindow="-120" windowWidth="19440" windowHeight="14880" xr2:uid="{00000000-000D-0000-FFFF-FFFF00000000}"/>
  </bookViews>
  <sheets>
    <sheet name="Field Samples" sheetId="1" r:id="rId1"/>
    <sheet name="QC Summary" sheetId="4" r:id="rId2"/>
    <sheet name="Field Blanks" sheetId="3" r:id="rId3"/>
    <sheet name="Media Blanks" sheetId="2" r:id="rId4"/>
  </sheets>
  <externalReferences>
    <externalReference r:id="rId5"/>
  </externalReferences>
  <definedNames>
    <definedName name="_xlnm._FilterDatabase" localSheetId="0" hidden="1">'Field Samples'!$A$1:$AM$104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96" i="1" l="1"/>
  <c r="AB96" i="1"/>
  <c r="AA96" i="1"/>
  <c r="AB93" i="1"/>
  <c r="AC76" i="1"/>
  <c r="AB76" i="1"/>
  <c r="AC62" i="1"/>
  <c r="AB62" i="1"/>
  <c r="AA20" i="1" l="1"/>
  <c r="AB56" i="1"/>
  <c r="AC56" i="1" s="1"/>
  <c r="AB54" i="1"/>
  <c r="AC54" i="1" s="1"/>
  <c r="AB51" i="1"/>
  <c r="AC51" i="1" s="1"/>
  <c r="AA50" i="1"/>
  <c r="AB50" i="1" s="1"/>
  <c r="AC50" i="1" s="1"/>
  <c r="AB41" i="1"/>
  <c r="AC41" i="1" s="1"/>
  <c r="AB42" i="1"/>
  <c r="AC42" i="1" s="1"/>
  <c r="AB47" i="1"/>
  <c r="AC47" i="1" s="1"/>
  <c r="AB48" i="1"/>
  <c r="AC48" i="1" s="1"/>
  <c r="AB44" i="1"/>
  <c r="AC44" i="1" s="1"/>
  <c r="AB43" i="1"/>
  <c r="AC43" i="1" s="1"/>
  <c r="AC40" i="1"/>
  <c r="AB40" i="1"/>
  <c r="AA40" i="1"/>
  <c r="Z40" i="1"/>
  <c r="AB33" i="1"/>
  <c r="AA33" i="1"/>
  <c r="Z33" i="1"/>
  <c r="AC32" i="1"/>
  <c r="AB32" i="1"/>
  <c r="Z32" i="1"/>
  <c r="AC27" i="1"/>
  <c r="AB27" i="1"/>
  <c r="AC25" i="1"/>
  <c r="AA25" i="1"/>
  <c r="AC20" i="1"/>
  <c r="AB20" i="1"/>
  <c r="Z20" i="1"/>
  <c r="AC12" i="1"/>
  <c r="AB12" i="1"/>
  <c r="AA12" i="1"/>
  <c r="Z12" i="1"/>
  <c r="AB94" i="1"/>
  <c r="AC94" i="1" s="1"/>
  <c r="AA94" i="1"/>
  <c r="AA103" i="1"/>
  <c r="AB103" i="1" s="1"/>
  <c r="AC103" i="1" s="1"/>
  <c r="AA102" i="1"/>
  <c r="AB102" i="1" s="1"/>
  <c r="AC102" i="1" s="1"/>
  <c r="AA101" i="1"/>
  <c r="AB101" i="1" s="1"/>
  <c r="AC101" i="1" s="1"/>
  <c r="AB100" i="1"/>
  <c r="AC100" i="1" s="1"/>
  <c r="AA100" i="1"/>
  <c r="AA99" i="1"/>
  <c r="AB99" i="1" s="1"/>
  <c r="AC99" i="1" s="1"/>
  <c r="AA98" i="1"/>
  <c r="AB98" i="1" s="1"/>
  <c r="AC98" i="1" s="1"/>
  <c r="AA97" i="1"/>
  <c r="AB97" i="1" s="1"/>
  <c r="AC97" i="1" s="1"/>
  <c r="AA91" i="1"/>
  <c r="AB91" i="1" s="1"/>
  <c r="AC91" i="1" s="1"/>
  <c r="AA86" i="1"/>
  <c r="AA84" i="1"/>
  <c r="AB84" i="1" s="1"/>
  <c r="AC84" i="1" s="1"/>
  <c r="AA90" i="1"/>
  <c r="AB90" i="1" s="1"/>
  <c r="AC90" i="1" s="1"/>
  <c r="AB89" i="1"/>
  <c r="AC89" i="1" s="1"/>
  <c r="AA88" i="1"/>
  <c r="AB88" i="1" s="1"/>
  <c r="AC88" i="1" s="1"/>
  <c r="AA87" i="1"/>
  <c r="AB87" i="1" s="1"/>
  <c r="AC87" i="1" s="1"/>
  <c r="AB86" i="1"/>
  <c r="AC86" i="1" s="1"/>
  <c r="AA85" i="1"/>
  <c r="AB85" i="1" s="1"/>
  <c r="AC85" i="1" s="1"/>
  <c r="AB82" i="1"/>
  <c r="AC82" i="1" s="1"/>
  <c r="AB79" i="1"/>
  <c r="AC79" i="1" s="1"/>
  <c r="AA79" i="1"/>
  <c r="AB78" i="1"/>
  <c r="AC78" i="1" s="1"/>
  <c r="AA77" i="1"/>
  <c r="AB77" i="1" s="1"/>
  <c r="AC77" i="1" s="1"/>
  <c r="AA75" i="1"/>
  <c r="AB75" i="1" s="1"/>
  <c r="AC75" i="1" s="1"/>
  <c r="AA73" i="1"/>
  <c r="AB73" i="1" s="1"/>
  <c r="AC73" i="1" s="1"/>
  <c r="AA72" i="1"/>
  <c r="AB72" i="1" s="1"/>
  <c r="AC72" i="1" s="1"/>
  <c r="AA71" i="1"/>
  <c r="AB71" i="1" s="1"/>
  <c r="AC71" i="1" s="1"/>
  <c r="AA70" i="1"/>
  <c r="AB70" i="1" s="1"/>
  <c r="AC70" i="1" s="1"/>
  <c r="AA67" i="1"/>
  <c r="AB67" i="1" s="1"/>
  <c r="AC67" i="1" s="1"/>
  <c r="AC66" i="1"/>
  <c r="AB66" i="1"/>
  <c r="AA66" i="1"/>
  <c r="AA64" i="1"/>
  <c r="AB64" i="1" s="1"/>
  <c r="AC64" i="1" s="1"/>
  <c r="AA61" i="1"/>
  <c r="AB61" i="1" s="1"/>
  <c r="AC61" i="1" s="1"/>
  <c r="AB60" i="1"/>
  <c r="AC60" i="1" s="1"/>
  <c r="AA60" i="1"/>
  <c r="AA58" i="1"/>
  <c r="AB58" i="1" s="1"/>
  <c r="AC58" i="1" s="1"/>
  <c r="AA55" i="1"/>
  <c r="AB55" i="1" s="1"/>
  <c r="AC55" i="1" s="1"/>
  <c r="AB53" i="1"/>
  <c r="AC53" i="1" s="1"/>
  <c r="AA52" i="1"/>
  <c r="AB52" i="1" s="1"/>
  <c r="AC52" i="1" s="1"/>
  <c r="AB49" i="1"/>
  <c r="AC49" i="1" s="1"/>
  <c r="AA46" i="1"/>
  <c r="AB46" i="1" s="1"/>
  <c r="AC46" i="1" s="1"/>
  <c r="AA45" i="1"/>
  <c r="AB45" i="1" s="1"/>
  <c r="AC45" i="1" s="1"/>
  <c r="F12" i="4"/>
  <c r="D12" i="4"/>
  <c r="F10" i="4" s="1"/>
  <c r="C12" i="4"/>
  <c r="B12" i="4"/>
  <c r="E11" i="4"/>
  <c r="E10" i="4"/>
  <c r="E9" i="4"/>
  <c r="F11" i="4" l="1"/>
  <c r="E12" i="4"/>
  <c r="F9" i="4"/>
  <c r="AK93" i="1" l="1"/>
  <c r="AK17" i="1"/>
  <c r="AK20" i="1"/>
  <c r="AK7" i="1"/>
  <c r="AK12" i="1"/>
  <c r="AK27" i="1"/>
  <c r="AK25" i="1"/>
  <c r="AK32" i="1"/>
  <c r="AK6" i="1"/>
  <c r="AK4" i="1"/>
  <c r="AK40" i="1"/>
  <c r="AK56" i="1"/>
  <c r="AK53" i="1"/>
  <c r="AK50" i="1"/>
  <c r="AK47" i="1"/>
  <c r="AK41" i="1"/>
  <c r="AK59" i="1"/>
  <c r="AK65" i="1"/>
  <c r="AK62" i="1"/>
  <c r="AK68" i="1"/>
  <c r="AK2" i="1"/>
  <c r="AK44" i="1"/>
  <c r="AK51" i="1"/>
  <c r="AK48" i="1"/>
  <c r="AK54" i="1"/>
  <c r="AK42" i="1"/>
  <c r="AK57" i="1"/>
  <c r="AK60" i="1"/>
  <c r="AK45" i="1"/>
  <c r="AK66" i="1"/>
  <c r="AK63" i="1"/>
  <c r="AK69" i="1"/>
  <c r="AK52" i="1"/>
  <c r="AK43" i="1"/>
  <c r="AK55" i="1"/>
  <c r="AK58" i="1"/>
  <c r="AK49" i="1"/>
  <c r="AK61" i="1"/>
  <c r="AK64" i="1"/>
  <c r="AK67" i="1"/>
  <c r="AK70" i="1"/>
  <c r="AK10" i="1"/>
  <c r="AK46" i="1"/>
  <c r="AK79" i="1"/>
  <c r="AK77" i="1"/>
  <c r="AK75" i="1"/>
  <c r="AK71" i="1"/>
  <c r="AK81" i="1"/>
  <c r="AK83" i="1"/>
  <c r="AK73" i="1"/>
  <c r="AK85" i="1"/>
  <c r="AK87" i="1"/>
  <c r="AK3" i="1"/>
  <c r="AK89" i="1"/>
  <c r="AK76" i="1"/>
  <c r="AK80" i="1"/>
  <c r="AK82" i="1"/>
  <c r="AK72" i="1"/>
  <c r="AK78" i="1"/>
  <c r="AK74" i="1"/>
  <c r="AK90" i="1"/>
  <c r="AK88" i="1"/>
  <c r="AK84" i="1"/>
  <c r="AK9" i="1"/>
  <c r="AK86" i="1"/>
  <c r="AK103" i="1"/>
  <c r="AK101" i="1"/>
  <c r="AK100" i="1"/>
  <c r="AK92" i="1"/>
  <c r="AK102" i="1"/>
  <c r="AK97" i="1"/>
  <c r="AK94" i="1"/>
  <c r="AK95" i="1"/>
  <c r="AK91" i="1"/>
  <c r="AB14" i="3"/>
  <c r="AC14" i="3"/>
  <c r="AB15" i="3"/>
  <c r="AC15" i="3"/>
  <c r="AB16" i="3"/>
  <c r="AC16" i="3" s="1"/>
  <c r="AB17" i="3"/>
  <c r="AC17" i="3" s="1"/>
  <c r="AB18" i="3"/>
  <c r="AC18" i="3"/>
  <c r="AB19" i="3"/>
  <c r="AC19" i="3"/>
  <c r="AK21" i="3"/>
  <c r="AJ104" i="1"/>
  <c r="AK104" i="1" s="1"/>
  <c r="Z16" i="1" l="1"/>
  <c r="Z28" i="1"/>
  <c r="AB22" i="1"/>
  <c r="AB24" i="1"/>
  <c r="Z25" i="1"/>
  <c r="Z17" i="1"/>
  <c r="AB17" i="1" s="1"/>
  <c r="AK99" i="1"/>
  <c r="AK98" i="1"/>
  <c r="AK8" i="1"/>
  <c r="AK5" i="1"/>
  <c r="AA38" i="1" l="1"/>
  <c r="AA36" i="1"/>
  <c r="AA37" i="1"/>
  <c r="AA34" i="1"/>
  <c r="AA23" i="1"/>
  <c r="AA39" i="1"/>
  <c r="AA35" i="1"/>
  <c r="AB28" i="1"/>
  <c r="AC28" i="1" s="1"/>
  <c r="AK28" i="1" s="1"/>
  <c r="Z26" i="1"/>
  <c r="AB26" i="1" s="1"/>
  <c r="AC26" i="1" s="1"/>
  <c r="AK26" i="1" s="1"/>
  <c r="AA30" i="1"/>
  <c r="AA29" i="1"/>
  <c r="Z29" i="1"/>
  <c r="Z21" i="1"/>
  <c r="AB21" i="1" s="1"/>
  <c r="AC21" i="1" s="1"/>
  <c r="AK21" i="1" s="1"/>
  <c r="AA31" i="1"/>
  <c r="AA19" i="1"/>
  <c r="AA18" i="1"/>
  <c r="Z11" i="1"/>
  <c r="AB11" i="1" s="1"/>
  <c r="AC11" i="1" s="1"/>
  <c r="AK11" i="1" s="1"/>
  <c r="Z13" i="1"/>
  <c r="AB13" i="1" s="1"/>
  <c r="AC13" i="1" s="1"/>
  <c r="AK13" i="1" s="1"/>
  <c r="AA15" i="1"/>
  <c r="Z15" i="1"/>
  <c r="AA14" i="1"/>
  <c r="Z14" i="1"/>
  <c r="AB16" i="1"/>
  <c r="AC16" i="1" s="1"/>
  <c r="AK16" i="1" s="1"/>
  <c r="AK96" i="1"/>
  <c r="AB31" i="1" l="1"/>
  <c r="AC31" i="1" s="1"/>
  <c r="AK31" i="1" s="1"/>
  <c r="AB29" i="1"/>
  <c r="AC29" i="1" s="1"/>
  <c r="AK29" i="1" s="1"/>
  <c r="AB15" i="1"/>
  <c r="AC15" i="1" s="1"/>
  <c r="AK15" i="1" s="1"/>
  <c r="AC33" i="1"/>
  <c r="AK33" i="1" s="1"/>
  <c r="AC24" i="1"/>
  <c r="AK24" i="1" s="1"/>
  <c r="AB23" i="1"/>
  <c r="AC23" i="1" s="1"/>
  <c r="AK23" i="1" s="1"/>
  <c r="AB36" i="1"/>
  <c r="AC36" i="1" s="1"/>
  <c r="AK36" i="1" s="1"/>
  <c r="AB39" i="1"/>
  <c r="AC39" i="1" s="1"/>
  <c r="AK39" i="1" s="1"/>
  <c r="AB34" i="1"/>
  <c r="AC34" i="1" s="1"/>
  <c r="AK34" i="1" s="1"/>
  <c r="AB25" i="1"/>
  <c r="AB18" i="1"/>
  <c r="AC18" i="1" s="1"/>
  <c r="AK18" i="1" s="1"/>
  <c r="AC22" i="1"/>
  <c r="AK22" i="1" s="1"/>
  <c r="AB37" i="1"/>
  <c r="AC37" i="1" s="1"/>
  <c r="AK37" i="1" s="1"/>
  <c r="AB19" i="1"/>
  <c r="AC19" i="1" s="1"/>
  <c r="AK19" i="1" s="1"/>
  <c r="AB35" i="1"/>
  <c r="AC35" i="1" s="1"/>
  <c r="AK35" i="1" s="1"/>
  <c r="AB30" i="1"/>
  <c r="AC30" i="1" s="1"/>
  <c r="AK30" i="1" s="1"/>
  <c r="AB14" i="1"/>
  <c r="AC14" i="1" s="1"/>
  <c r="AK14" i="1" s="1"/>
  <c r="AB38" i="1"/>
  <c r="AC38" i="1" s="1"/>
  <c r="AK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Wood, Joe</author>
  </authors>
  <commentList>
    <comment ref="AC1" authorId="0" shapeId="0" xr:uid="{7EAE200B-BE68-4359-934D-D99C5D5A9AAF}">
      <text>
        <r>
          <rPr>
            <sz val="11"/>
            <color theme="1"/>
            <rFont val="Calibri"/>
            <family val="2"/>
            <scheme val="minor"/>
          </rPr>
          <t xml:space="preserve">Wood, Joe:CFU/sample results in red font calculated using results below quantitation limit, e.g., if filter plate result &lt; 15, or spread plate result &lt; 30. In those cases, i used the highest CFU result coupled with its plating volume
</t>
        </r>
      </text>
    </comment>
    <comment ref="AJ1" authorId="0" shapeId="0" xr:uid="{8D5D896C-DB86-442D-8EE5-4FEA36C36EC4}">
      <text>
        <r>
          <rPr>
            <b/>
            <sz val="9"/>
            <color indexed="81"/>
            <rFont val="Tahoma"/>
            <family val="2"/>
          </rPr>
          <t>Wood, Joe:</t>
        </r>
        <r>
          <rPr>
            <sz val="9"/>
            <color indexed="81"/>
            <rFont val="Tahoma"/>
            <family val="2"/>
          </rPr>
          <t xml:space="preserve">
sample time converted to minutes times flow rate in cubic meter per minute</t>
        </r>
      </text>
    </comment>
    <comment ref="Z18" authorId="0" shapeId="0" xr:uid="{0260058D-6E70-4DBF-9ECC-248F52A7F598}">
      <text>
        <r>
          <rPr>
            <b/>
            <sz val="9"/>
            <color indexed="81"/>
            <rFont val="Tahoma"/>
            <family val="2"/>
          </rPr>
          <t>Wood, Joe:</t>
        </r>
        <r>
          <rPr>
            <sz val="9"/>
            <color indexed="81"/>
            <rFont val="Tahoma"/>
            <family val="2"/>
          </rPr>
          <t xml:space="preserve">
inputted as 1 for ND calcs</t>
        </r>
      </text>
    </comment>
    <comment ref="Z19" authorId="0" shapeId="0" xr:uid="{CD979291-18FC-45F0-A4B7-FDB98A9EFFD2}">
      <text>
        <r>
          <rPr>
            <b/>
            <sz val="9"/>
            <color indexed="81"/>
            <rFont val="Tahoma"/>
            <family val="2"/>
          </rPr>
          <t>Wood, Joe:</t>
        </r>
        <r>
          <rPr>
            <sz val="9"/>
            <color indexed="81"/>
            <rFont val="Tahoma"/>
            <family val="2"/>
          </rPr>
          <t xml:space="preserve">
inputted as 1 for ND calcs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Wood, Joe</author>
  </authors>
  <commentList>
    <comment ref="AC1" authorId="0" shapeId="0" xr:uid="{487575DA-9A76-4408-9D05-2C29DA62F2D0}">
      <text>
        <r>
          <rPr>
            <sz val="11"/>
            <color theme="1"/>
            <rFont val="Calibri"/>
            <family val="2"/>
            <scheme val="minor"/>
          </rPr>
          <t xml:space="preserve">Wood, Joe:CFU/sample results in red font calculated using results below quantitation limit, e.g., if filter plate result &lt; 15, or spread plate result &lt; 30. In those cases, i used the highest CFU result coupled with its plating volume
</t>
        </r>
      </text>
    </comment>
    <comment ref="AJ1" authorId="0" shapeId="0" xr:uid="{F6EAF1AD-DC81-4869-900A-1AE3573AEADA}">
      <text>
        <r>
          <rPr>
            <b/>
            <sz val="9"/>
            <color indexed="81"/>
            <rFont val="Tahoma"/>
            <family val="2"/>
          </rPr>
          <t>Wood, Joe:</t>
        </r>
        <r>
          <rPr>
            <sz val="9"/>
            <color indexed="81"/>
            <rFont val="Tahoma"/>
            <family val="2"/>
          </rPr>
          <t xml:space="preserve">
sample time converted to minutes times flow rate in cubic meter per minute</t>
        </r>
      </text>
    </comment>
  </commentList>
</comments>
</file>

<file path=xl/sharedStrings.xml><?xml version="1.0" encoding="utf-8"?>
<sst xmlns="http://schemas.openxmlformats.org/spreadsheetml/2006/main" count="3462" uniqueCount="386">
  <si>
    <t>LRN Sample ID (if different)</t>
  </si>
  <si>
    <t>Sample Type Sponge, Vac, or extract</t>
  </si>
  <si>
    <t>EPA Sample ID</t>
  </si>
  <si>
    <t>Date Received</t>
  </si>
  <si>
    <t>Date Processed</t>
  </si>
  <si>
    <t>Date Plated</t>
  </si>
  <si>
    <t>Total Sample Volume mL (final extract)</t>
  </si>
  <si>
    <t>CFU per 100 µL Spread Plate 10^-1</t>
  </si>
  <si>
    <t>CFU per 100 µL Spread Plate 10^-2</t>
  </si>
  <si>
    <t>CFU per 100 µL Spread Plate 10^-3</t>
  </si>
  <si>
    <t>CFU per 100 µL Spread Plate 10^-4</t>
  </si>
  <si>
    <r>
      <rPr>
        <sz val="10"/>
        <color rgb="FF000000"/>
        <rFont val="Times New Roman"/>
      </rPr>
      <t>CFU per 1 mL Filter Plate 10</t>
    </r>
    <r>
      <rPr>
        <b/>
        <vertAlign val="superscript"/>
        <sz val="10"/>
        <color rgb="FF000000"/>
        <rFont val="Times New Roman"/>
      </rPr>
      <t>^0</t>
    </r>
    <r>
      <rPr>
        <b/>
        <sz val="10"/>
        <color rgb="FF000000"/>
        <rFont val="Times New Roman"/>
      </rPr>
      <t xml:space="preserve">       </t>
    </r>
  </si>
  <si>
    <t>CFU per 5 mL Micro Funnel Filter Plate 10^0                       (Grab samples only)</t>
  </si>
  <si>
    <t>CFU per 10 mL Micro Funnel Filter Plate 10^0                      (Grab samples only)</t>
  </si>
  <si>
    <t>Volume Plated if Insufficient volume for 10 mL filter Plate</t>
  </si>
  <si>
    <t>Total CFU</t>
  </si>
  <si>
    <t>Total Volume Analyzed</t>
  </si>
  <si>
    <t>CFU/mL</t>
  </si>
  <si>
    <t>CFU/Sample</t>
  </si>
  <si>
    <t>QC</t>
  </si>
  <si>
    <t>Data qualifier</t>
  </si>
  <si>
    <t>NOTES</t>
  </si>
  <si>
    <t>Field Sample, Media Blank, or Field Blank</t>
  </si>
  <si>
    <t>Phase</t>
  </si>
  <si>
    <t>From DFU air volume spreadsheet Sample Bag ID</t>
  </si>
  <si>
    <t>sample volume cubic meters</t>
  </si>
  <si>
    <r>
      <t>CFU/m</t>
    </r>
    <r>
      <rPr>
        <b/>
        <vertAlign val="superscript"/>
        <sz val="10"/>
        <color theme="1"/>
        <rFont val="Times New Roman"/>
        <family val="1"/>
      </rPr>
      <t>3</t>
    </r>
  </si>
  <si>
    <t>DFU</t>
  </si>
  <si>
    <t>notes</t>
  </si>
  <si>
    <t>DFU_FB-1 (DFU-C0SDFU_FB-1)</t>
  </si>
  <si>
    <t>NONE</t>
  </si>
  <si>
    <t>N/A</t>
  </si>
  <si>
    <t xml:space="preserve">Tier 1 </t>
  </si>
  <si>
    <t>Non-detect treated as 0 and used for summary results</t>
  </si>
  <si>
    <t>Insufficent volume for 10 mL Filter Plate, 9.5 mL remainder substituted.</t>
  </si>
  <si>
    <t>Field Blank</t>
  </si>
  <si>
    <t>1.0 Background</t>
  </si>
  <si>
    <t>DFU_FB-1</t>
  </si>
  <si>
    <t>Blank</t>
  </si>
  <si>
    <t>DFU-1 (DFU-C0S30)</t>
  </si>
  <si>
    <t>Insufficent volume for 10 mL Filter Plate, 5.2 mL remainder substituted.</t>
  </si>
  <si>
    <t>Field Sample</t>
  </si>
  <si>
    <t>DFU-1</t>
  </si>
  <si>
    <t>DFU-Unit-3</t>
  </si>
  <si>
    <t>DFU-10 (DFU-C0S31)</t>
  </si>
  <si>
    <t>Insufficent volume for 10 mL Filter Plate, 4.9 mL remainder substituted.</t>
  </si>
  <si>
    <t>DFU-10</t>
  </si>
  <si>
    <t>DFU-Unit-7</t>
  </si>
  <si>
    <t>DFU-2 (DFU-C0S34)</t>
  </si>
  <si>
    <t>Insufficent volume for 10 mL Filter Plate, 3.9 mL remainder substituted.</t>
  </si>
  <si>
    <t>DFU-2</t>
  </si>
  <si>
    <t>DFU-Unit-5</t>
  </si>
  <si>
    <t>DFU-3 (DFU-C0S32)</t>
  </si>
  <si>
    <t>DFU-3</t>
  </si>
  <si>
    <t>DFU-Unit-4</t>
  </si>
  <si>
    <t>DFU-4 (DFU-C0S28)</t>
  </si>
  <si>
    <t>Insufficent volume for 10 mL Filter Plate, 6.2 mL remainder substituted.</t>
  </si>
  <si>
    <t>DFU-4</t>
  </si>
  <si>
    <t>DFU-Unit-2</t>
  </si>
  <si>
    <t>DFU-5 (DFU-C0S26)</t>
  </si>
  <si>
    <t>Insufficent volume for 10 mL Filter Plate, 6.5 mL remainder substituted.</t>
  </si>
  <si>
    <t>DFU-5</t>
  </si>
  <si>
    <t>DFU-Unit-1</t>
  </si>
  <si>
    <t>DFU-7 (DFU-C0S27)</t>
  </si>
  <si>
    <t>Insufficent volume for 10 mL Filter Plate, 3.3 mL remainder substituted.</t>
  </si>
  <si>
    <t>DFU-7</t>
  </si>
  <si>
    <t>DFU-Unit-9</t>
  </si>
  <si>
    <t>DFU-6 (DFU-C0SDFU-6)</t>
  </si>
  <si>
    <t>Insufficent volume for 10 mL Filter Plate, 8.9 mL remainder substituted.</t>
  </si>
  <si>
    <t>DFU-6</t>
  </si>
  <si>
    <t>DFU-8 (DFU-C0S25)</t>
  </si>
  <si>
    <t>Insufficent volume for 10 mL Filter Plate, 2.4 mL remainder substituted.</t>
  </si>
  <si>
    <t>DFU-8</t>
  </si>
  <si>
    <t>DFU-Unit-10</t>
  </si>
  <si>
    <t>DFU-9 (DFU-C0S29)</t>
  </si>
  <si>
    <t>Insufficent volume for 10 mL Filter Plate, 5.5 mL remainder substituted.</t>
  </si>
  <si>
    <t>DFU-9</t>
  </si>
  <si>
    <t>DFU-Unit-8</t>
  </si>
  <si>
    <t>DFU_FB-2 (DFU-C0S33)</t>
  </si>
  <si>
    <t>Insufficent volume for 10 mL Filter Plate, 6.7 mL remainder substituted.</t>
  </si>
  <si>
    <t xml:space="preserve">Field Sample </t>
  </si>
  <si>
    <t>DFU_FB-2</t>
  </si>
  <si>
    <t>DFU-Unit-6</t>
  </si>
  <si>
    <t>sample bag ID indicates field blank, but apparently sample taken fron DFU 6?</t>
  </si>
  <si>
    <t>DFU_FB-3 (DFU-C0SDFU_FB-3)</t>
  </si>
  <si>
    <t>See Note (*)</t>
  </si>
  <si>
    <t>Plated 3 - 1 mL aliquots on Day 0. Proceeded to filter plate 10 mL or remainder on subsequent day.</t>
  </si>
  <si>
    <t>2.0 Inoculation</t>
  </si>
  <si>
    <t>DFU_FB-3</t>
  </si>
  <si>
    <t>DFU_FB-4 (DFU-C0SDFU_FB-4)</t>
  </si>
  <si>
    <t>DFU_FB-4</t>
  </si>
  <si>
    <t>DFU-17 (DFU-C0S45)</t>
  </si>
  <si>
    <t xml:space="preserve"> BKG Present on MicroFunnel plates and spread plates at the (-1), (-2), (-3) and (-4) dilutions. Plated 3 - 1 mL aliquots on Day 0. Proceeded to filter plate 10 mL or remainder on subsequent day. Insufficent volume for 10 mL Filter Plate, remainder substituted and volume noted in column next to CFU Counts for 10 mL MicroFunnel Filter Plates. Pictures available on DTRL.</t>
  </si>
  <si>
    <t>DFU-17</t>
  </si>
  <si>
    <t>DFU-19 (DFU-C0S44)</t>
  </si>
  <si>
    <t xml:space="preserve"> BKG Present on MicroFunnel plates and spread plates at the (-1), (-2), and (-3) dilutions. Plated 3 - 1 mL aliquots on Day 0. Proceeded to filter plate 10 mL or remainder on subsequent day. Insufficent volume for 10 mL Filter Plate, remainder substituted and volume noted in column next to CFU Counts for 10 mL MicroFunnel Filter Plates. Pictures available on DTRL.</t>
  </si>
  <si>
    <t>DFU-19</t>
  </si>
  <si>
    <t>DFU-18 (DFU-C0S43)</t>
  </si>
  <si>
    <t xml:space="preserve"> BKG Present on MicroFunnel plates and spread plates at the (-1) and (-2) dilutions. Plated 3 - 1 mL aliquots on Day 0. Proceeded to filter plate 10 mL or remainder on subsequent day. Insufficent volume for 10 mL Filter Plate, remainder substituted and volume noted in column next to CFU Counts for 10 mL MicroFunnel Filter Plates. Pictures available on DTRL.</t>
  </si>
  <si>
    <t>DFU-18</t>
  </si>
  <si>
    <t>DFU-20 (DFU-C0S42)</t>
  </si>
  <si>
    <t xml:space="preserve"> BKG Present on MicroFunnel plates and spread plates at the (-1) dilution. Plated 3 - 1 mL aliquots on Day 0. Proceeded to filter plate 10 mL or remainder on subsequent day. Insufficent volume for 10 mL Filter Plate, remainder substituted and volume noted in column next to CFU Counts for 10 mL MicroFunnel Filter Plates. Pictures available on DTRL.</t>
  </si>
  <si>
    <t>DFU-20</t>
  </si>
  <si>
    <t>DFU-12 (DFU-C0S39)</t>
  </si>
  <si>
    <t>Detect</t>
  </si>
  <si>
    <t>DFU-12</t>
  </si>
  <si>
    <t>DFU-13 (DFU-C0S40)</t>
  </si>
  <si>
    <t>DFU-13</t>
  </si>
  <si>
    <t>DFU-11 (DFU-C0S41)</t>
  </si>
  <si>
    <t>DFU-11</t>
  </si>
  <si>
    <t>DFU-15 (DFU-C0S37)</t>
  </si>
  <si>
    <t>DFU-15</t>
  </si>
  <si>
    <t>DFU-14 (DFU-C0S38)</t>
  </si>
  <si>
    <t>TNTC</t>
  </si>
  <si>
    <t>DFU-14</t>
  </si>
  <si>
    <t>DFU-16 (DFU-C0S46)</t>
  </si>
  <si>
    <t>DFU-16</t>
  </si>
  <si>
    <t>DFU_FB-5 (DFU-C0SDFU_FB-5)</t>
  </si>
  <si>
    <t>3.0 Pre-Decon</t>
  </si>
  <si>
    <t>DFU_FB-5</t>
  </si>
  <si>
    <t>DFU_FB-6 (DFU-C0SDFU_FB-6)</t>
  </si>
  <si>
    <t>DFU_FB-6</t>
  </si>
  <si>
    <t>DFU_FB-7 (DFU-C0SDFU_FB-7)</t>
  </si>
  <si>
    <t>DFU_FB-7</t>
  </si>
  <si>
    <t>DFU_FB-8 (DFU-C0SDFU_FB-8)</t>
  </si>
  <si>
    <t>DFU_FB-8</t>
  </si>
  <si>
    <t>DFU-21 (DFU-C0S67)</t>
  </si>
  <si>
    <t>DFU-21</t>
  </si>
  <si>
    <t>DFU-28 (DFU-C0S65)</t>
  </si>
  <si>
    <t xml:space="preserve"> BKG Present on MicroFunnel Plates. Plated 3 - 1 mL aliquots on Day 0. Proceeded to filter plate 10 mL or remainder on subsequent day. Insufficent volume for 10 mL Filter Plate, remainder substituted and volume noted in column next to CFU Counts for 10 mL MicroFunnel Filter Plates. Pictures available on DTRL.</t>
  </si>
  <si>
    <t>DFU-28</t>
  </si>
  <si>
    <t>DFU-31 (DFU-C0S69)</t>
  </si>
  <si>
    <t>DFU-31</t>
  </si>
  <si>
    <t>DFU-32 (DFU-C0S66)</t>
  </si>
  <si>
    <t>DFU-32</t>
  </si>
  <si>
    <t>DFU-34 (DFU-C0S61)</t>
  </si>
  <si>
    <t>DFU-34</t>
  </si>
  <si>
    <t>DFU-35 (DFU-C0S70)</t>
  </si>
  <si>
    <t>DFU-35</t>
  </si>
  <si>
    <t>DFU-36 (DFU-C0S54)</t>
  </si>
  <si>
    <t>DFU-36</t>
  </si>
  <si>
    <t>DFU-38 (DFU-C0S56)</t>
  </si>
  <si>
    <t>DFU-38</t>
  </si>
  <si>
    <t>DFU-39 (DFU-C0S68)</t>
  </si>
  <si>
    <t>DFU-39</t>
  </si>
  <si>
    <t>DFU-25 (DFU-C0S63)</t>
  </si>
  <si>
    <t>DFU-25</t>
  </si>
  <si>
    <t>DFU-24 (DFU-C0S64)</t>
  </si>
  <si>
    <t>DFU-24</t>
  </si>
  <si>
    <t>DFU-40 (DFU-C0S52)</t>
  </si>
  <si>
    <t>DFU-40</t>
  </si>
  <si>
    <t>DFU-33 (DFU-C0S58)</t>
  </si>
  <si>
    <t>DFU-33</t>
  </si>
  <si>
    <t>DFU-37 (DFU-C0S50)</t>
  </si>
  <si>
    <t>DFU-37</t>
  </si>
  <si>
    <t>DFU-27 (DFU-C0S62)</t>
  </si>
  <si>
    <t>DFU-27</t>
  </si>
  <si>
    <t>DFU-26 (DFU-C0S57)</t>
  </si>
  <si>
    <t>DFU-26</t>
  </si>
  <si>
    <t>DFU-30 (DFU-C0S53)</t>
  </si>
  <si>
    <t>DFU-30</t>
  </si>
  <si>
    <t>DFU-23 (DFU-C0S55)</t>
  </si>
  <si>
    <t>DFU-23</t>
  </si>
  <si>
    <t>DFU-29 (DFU-C0S51)</t>
  </si>
  <si>
    <t>DFU-29</t>
  </si>
  <si>
    <t>DFU-22 (DFU-C0S49)</t>
  </si>
  <si>
    <t>DFU-22</t>
  </si>
  <si>
    <t>DFU_FB-10 (DFU-C0SDFU_FB-10)</t>
  </si>
  <si>
    <t>4.0 Decontamination</t>
  </si>
  <si>
    <t>DFU_FB-10</t>
  </si>
  <si>
    <t>DFU_FB-11 (DFU-C0SDFU_FB-11)</t>
  </si>
  <si>
    <t>DFU_FB-11</t>
  </si>
  <si>
    <t>DFU_FB-12 (DFU-C0SDFU_FB-12)</t>
  </si>
  <si>
    <t>DFU_FB-12</t>
  </si>
  <si>
    <t>DFU_FB-13 (DFU-C0SDFU_FB-13)</t>
  </si>
  <si>
    <t>DFU_FB-13</t>
  </si>
  <si>
    <t>DFU_FB-14 (DFU-C0SDFU_FB-14)</t>
  </si>
  <si>
    <t>DFU_FB-14</t>
  </si>
  <si>
    <t>DFU_FB-9 (DFU-C0SDFU_FB-9)</t>
  </si>
  <si>
    <t>DFU_FB-9</t>
  </si>
  <si>
    <t>DFU-41 (DFU-C0SDFU-41)</t>
  </si>
  <si>
    <t>ND</t>
  </si>
  <si>
    <t xml:space="preserve">BKG present on the (0) 100 µl aliquot spread plates and filter plates. Pictures are available on DTRL. </t>
  </si>
  <si>
    <t>DFU-41</t>
  </si>
  <si>
    <t>DFU-42 (DFU-C0SDFU-42)</t>
  </si>
  <si>
    <t xml:space="preserve">BKG present on the (-1) and (0) 100 µl aliquot spread plates and fitler plates. Pictures are available on DTRL. </t>
  </si>
  <si>
    <t>DFU-42</t>
  </si>
  <si>
    <t>DFU-43 (DFU-C0SDFU-43)</t>
  </si>
  <si>
    <t>DFU-43</t>
  </si>
  <si>
    <t>DFU-45 (DFU-C0SDFU-45)</t>
  </si>
  <si>
    <t xml:space="preserve">BKG present on all filter plates. Pictures are available on DTRL. </t>
  </si>
  <si>
    <t>DFU-45</t>
  </si>
  <si>
    <t>DFU-46 (DFU-C0SDFU-46)</t>
  </si>
  <si>
    <t xml:space="preserve">BKG present on the (-1) and (-2) 100 µl aliquot spread plates and filter plates. Pictures are available on DTRL. </t>
  </si>
  <si>
    <t>DFU-46</t>
  </si>
  <si>
    <t>DFU-47 (DFU-C0SDFU-47)</t>
  </si>
  <si>
    <t xml:space="preserve">BKG present on (0) 100 µl aliquot spread plate and all filter plates. Pictures are available on DTRL. </t>
  </si>
  <si>
    <t>DFU-47</t>
  </si>
  <si>
    <t>DFU-49 (DFU-C0SDFU-49)</t>
  </si>
  <si>
    <t>DFU-49</t>
  </si>
  <si>
    <t>DFU-50 (DFU-C0SDFU-50)</t>
  </si>
  <si>
    <t>DFU-50</t>
  </si>
  <si>
    <t>DFU-51 (DFU-C0S97)</t>
  </si>
  <si>
    <t>DFU-51</t>
  </si>
  <si>
    <t>DFU-52 (DFU-C0S96)</t>
  </si>
  <si>
    <t>DFU-52</t>
  </si>
  <si>
    <t>DFU-53 (DFU-C0S98)</t>
  </si>
  <si>
    <t>DFU-53</t>
  </si>
  <si>
    <t>DFU-54 (DFU-C0S95)</t>
  </si>
  <si>
    <t>DFU-54</t>
  </si>
  <si>
    <t>DFU-55 (DFU-C0S99)</t>
  </si>
  <si>
    <t>DFU-55</t>
  </si>
  <si>
    <t>DFU-56 (DFU-C0S104)</t>
  </si>
  <si>
    <t>DFU-56</t>
  </si>
  <si>
    <t>DFU-57 (DFU-C0S100)</t>
  </si>
  <si>
    <t>DFU-57</t>
  </si>
  <si>
    <t>DFU-58 (DFU-C0S102)</t>
  </si>
  <si>
    <t>DFU-58</t>
  </si>
  <si>
    <t>DFU-59 (DFU-C0S103)</t>
  </si>
  <si>
    <t>DFU-59</t>
  </si>
  <si>
    <t>DFU-60 (DFU-C0S101)</t>
  </si>
  <si>
    <t>DFU-60</t>
  </si>
  <si>
    <t>DFU-61 (DFU-C0S112)</t>
  </si>
  <si>
    <t>DFU-61</t>
  </si>
  <si>
    <t>DFU-63 (DFU-C0S114)</t>
  </si>
  <si>
    <t xml:space="preserve">BKG present on (0) and (-1) 100 µl aliquot spread plate and all filter plates. Pictures are available on DTRL. </t>
  </si>
  <si>
    <t>DFU-63</t>
  </si>
  <si>
    <t>DFU-64 (DFU-C0S116)</t>
  </si>
  <si>
    <t>DFU-64</t>
  </si>
  <si>
    <t>DFU-65 (DFU-C0S110)</t>
  </si>
  <si>
    <t>DFU-65</t>
  </si>
  <si>
    <t>DFU-66 (DFU-C0S115)</t>
  </si>
  <si>
    <t>DFU-66</t>
  </si>
  <si>
    <t>DFU-67 (DFU-C0S113)</t>
  </si>
  <si>
    <t>DFU-67</t>
  </si>
  <si>
    <t>DFU-68 (DFU-C0S111)</t>
  </si>
  <si>
    <t>DFU-68</t>
  </si>
  <si>
    <t>DFU-69 (DFU-C0S108)</t>
  </si>
  <si>
    <t>DFU-69</t>
  </si>
  <si>
    <t>DFU-70 (DFU-C0S107)</t>
  </si>
  <si>
    <t>DFU-70</t>
  </si>
  <si>
    <t>DFU-62 (DFU-C0S109)</t>
  </si>
  <si>
    <t>DFU-62</t>
  </si>
  <si>
    <t>DFU-44 (DFU-C0SDFU-44)</t>
  </si>
  <si>
    <t>DFU-44</t>
  </si>
  <si>
    <t>DFU-48 (DFU-C0SDFU-48)</t>
  </si>
  <si>
    <t>DFU-48</t>
  </si>
  <si>
    <t>DFU_FB-15 (DFU-C0SDFU_FB-15)</t>
  </si>
  <si>
    <t>5.0 Post-Decon</t>
  </si>
  <si>
    <t>DFU_FB-15</t>
  </si>
  <si>
    <t>DFU_FB-16 (DFU-C0SDFU_FB-16)</t>
  </si>
  <si>
    <t>DFU_FB-16</t>
  </si>
  <si>
    <t>DFU_FB-17 (DFU-C0SDFU_FB-17)</t>
  </si>
  <si>
    <t>DFU_FB-17</t>
  </si>
  <si>
    <t>DFU_FB-18 (DFU-C0SDFU_FB-18)</t>
  </si>
  <si>
    <t>DFU_FB-18</t>
  </si>
  <si>
    <t>DFU-71 (DFU-C0S125)</t>
  </si>
  <si>
    <t>DFU-71</t>
  </si>
  <si>
    <t>DFU-72 (DFU-C0S123)</t>
  </si>
  <si>
    <t>DFU-72</t>
  </si>
  <si>
    <t>DFU-73 (DFU-C0S122)</t>
  </si>
  <si>
    <t>DFU-73</t>
  </si>
  <si>
    <t>DFU-74 (DFU-C0S120)</t>
  </si>
  <si>
    <t>DFU-74</t>
  </si>
  <si>
    <t>DFU-75 (DFU-C0S127)</t>
  </si>
  <si>
    <t>DFU-75</t>
  </si>
  <si>
    <t>DFU-76 (DFU-C0S128)</t>
  </si>
  <si>
    <t>DFU-76</t>
  </si>
  <si>
    <t>DFU-77 (DFU-C0S119)</t>
  </si>
  <si>
    <t>DFU-77</t>
  </si>
  <si>
    <t>DFU-78 (DFU-C0S126)</t>
  </si>
  <si>
    <t>DFU-78</t>
  </si>
  <si>
    <t>DFU-79 (DFU-C0S124)</t>
  </si>
  <si>
    <t>DFU-79</t>
  </si>
  <si>
    <t>DFU-80 (DFU-C0S121)</t>
  </si>
  <si>
    <t>DFU-80</t>
  </si>
  <si>
    <t>DFU-82 (DFU-C0S137)</t>
  </si>
  <si>
    <t xml:space="preserve">BKG present on (0) 100 µl aliquot spread plates and all filter plates. Pictures are available on DTRL. </t>
  </si>
  <si>
    <t>DFU-82</t>
  </si>
  <si>
    <t>DFU-83 (DFU-C0S140)</t>
  </si>
  <si>
    <t>DFU-83</t>
  </si>
  <si>
    <t>DFU-84 (DFU-C0S132)</t>
  </si>
  <si>
    <t>DFU-84</t>
  </si>
  <si>
    <t>DFU-85 (DFU-C0S136)</t>
  </si>
  <si>
    <t>DFU-85</t>
  </si>
  <si>
    <t>DFU-86 (DFU-C0S131)</t>
  </si>
  <si>
    <t>DFU-86</t>
  </si>
  <si>
    <t>DFU-87 (DFU-C0S133)</t>
  </si>
  <si>
    <t>DFU-87</t>
  </si>
  <si>
    <t>DFU-88 (DFU-C0S135)</t>
  </si>
  <si>
    <t>DFU-88</t>
  </si>
  <si>
    <t>DFU-89 (DFU-C0S139)</t>
  </si>
  <si>
    <t>DFU-89</t>
  </si>
  <si>
    <t>DFU-90 (DFU-C0SDFU-90)</t>
  </si>
  <si>
    <t>DFU-90</t>
  </si>
  <si>
    <t>DFU-81 (DFU-C0S134)</t>
  </si>
  <si>
    <t>DFU-81</t>
  </si>
  <si>
    <t>DFU_FB-19 (DFU-C0SDFU_FB-17)</t>
  </si>
  <si>
    <t>6.0 Post-Decon Waste</t>
  </si>
  <si>
    <t>DFU_FB-19</t>
  </si>
  <si>
    <t>DFU_FB-20 (DFU-C0SDFU_FB-18)</t>
  </si>
  <si>
    <t>DFU_FB-20</t>
  </si>
  <si>
    <t>DFU-100 (DFU-C0S149)</t>
  </si>
  <si>
    <t>DFU-100</t>
  </si>
  <si>
    <t>DFU-102 (DFU-C0S151)</t>
  </si>
  <si>
    <t>DFU-102</t>
  </si>
  <si>
    <t>DFU-91 (DFU-C0S146)</t>
  </si>
  <si>
    <t>DFU-91</t>
  </si>
  <si>
    <t>DFU-92 (DFU-C0S152)</t>
  </si>
  <si>
    <t>DFU-92</t>
  </si>
  <si>
    <t>DFU-93 (DFU-C0S154)</t>
  </si>
  <si>
    <t>DFU-93</t>
  </si>
  <si>
    <t>DFU-94 (DFU-C0S144)</t>
  </si>
  <si>
    <t>DFU-94</t>
  </si>
  <si>
    <t>DFU-95 (DFU-C0S150)</t>
  </si>
  <si>
    <t>DFU-95</t>
  </si>
  <si>
    <t>DFU-96 (DFU-C0S148)</t>
  </si>
  <si>
    <t>DFU-96</t>
  </si>
  <si>
    <t>DFU-97 (DFU-C0S153)</t>
  </si>
  <si>
    <t>DFU-97</t>
  </si>
  <si>
    <t>DFU-Unit-12</t>
  </si>
  <si>
    <t>DFU-98 (DFU-C0S155)</t>
  </si>
  <si>
    <t>DFU-98</t>
  </si>
  <si>
    <t>DFU-Unit-13</t>
  </si>
  <si>
    <t>DFU-99 (DFU-C0S145)</t>
  </si>
  <si>
    <t>DFU-99</t>
  </si>
  <si>
    <t>DFU-101 (DFU-C0S147)</t>
  </si>
  <si>
    <t>DFU-101</t>
  </si>
  <si>
    <t>DFU-103 (DFU-C0S156)</t>
  </si>
  <si>
    <t>NA</t>
  </si>
  <si>
    <t>DFU-103</t>
  </si>
  <si>
    <t>DFU-Unit-11</t>
  </si>
  <si>
    <t>NONE = None detected, no target colony was observed</t>
  </si>
  <si>
    <t>TNTC = Too Numerous to Count (&gt;300 CFU per plate)</t>
  </si>
  <si>
    <t>BKG = Background Microorganisms Interference</t>
  </si>
  <si>
    <t>ND = Not determined</t>
  </si>
  <si>
    <t>N/A = Not applicable, not plated</t>
  </si>
  <si>
    <t>Notes:</t>
  </si>
  <si>
    <r>
      <t>Data for the "CFU per 100 µL Spread Plate 10^</t>
    </r>
    <r>
      <rPr>
        <vertAlign val="superscript"/>
        <sz val="10"/>
        <color rgb="FF000000"/>
        <rFont val="Times New Roman"/>
        <family val="1"/>
      </rPr>
      <t>-1</t>
    </r>
    <r>
      <rPr>
        <sz val="10"/>
        <color indexed="8"/>
        <rFont val="Times New Roman"/>
        <family val="1"/>
      </rPr>
      <t>" were obtained by plating 100 microliters of undiluted sample on each plate.</t>
    </r>
  </si>
  <si>
    <r>
      <t>Data for the "CFU per 100 µL Spread Plate 10^</t>
    </r>
    <r>
      <rPr>
        <vertAlign val="superscript"/>
        <sz val="10"/>
        <color rgb="FF000000"/>
        <rFont val="Times New Roman"/>
        <family val="1"/>
      </rPr>
      <t>-2</t>
    </r>
    <r>
      <rPr>
        <sz val="10"/>
        <color indexed="8"/>
        <rFont val="Times New Roman"/>
        <family val="1"/>
      </rPr>
      <t>" were obtained by plating 100 microliters of the 10^</t>
    </r>
    <r>
      <rPr>
        <vertAlign val="superscript"/>
        <sz val="10"/>
        <color rgb="FF000000"/>
        <rFont val="Times New Roman"/>
        <family val="1"/>
      </rPr>
      <t>-1</t>
    </r>
    <r>
      <rPr>
        <sz val="10"/>
        <color indexed="8"/>
        <rFont val="Times New Roman"/>
        <family val="1"/>
      </rPr>
      <t xml:space="preserve"> dilution on each plate.</t>
    </r>
  </si>
  <si>
    <r>
      <t>Data for the "CFU per 100 µL Spread Plate 10^</t>
    </r>
    <r>
      <rPr>
        <vertAlign val="superscript"/>
        <sz val="10"/>
        <color rgb="FF000000"/>
        <rFont val="Times New Roman"/>
        <family val="1"/>
      </rPr>
      <t>-3</t>
    </r>
    <r>
      <rPr>
        <sz val="10"/>
        <color indexed="8"/>
        <rFont val="Times New Roman"/>
        <family val="1"/>
      </rPr>
      <t>" were obtained by plating 100 microliters of the 10^</t>
    </r>
    <r>
      <rPr>
        <vertAlign val="superscript"/>
        <sz val="10"/>
        <color rgb="FF000000"/>
        <rFont val="Times New Roman"/>
        <family val="1"/>
      </rPr>
      <t>-2</t>
    </r>
    <r>
      <rPr>
        <sz val="10"/>
        <color indexed="8"/>
        <rFont val="Times New Roman"/>
        <family val="1"/>
      </rPr>
      <t xml:space="preserve"> dilution on each plate.</t>
    </r>
  </si>
  <si>
    <r>
      <t>Data for the "CFU per 100 µL Spread Plate 10^</t>
    </r>
    <r>
      <rPr>
        <vertAlign val="superscript"/>
        <sz val="10"/>
        <color rgb="FF000000"/>
        <rFont val="Times New Roman"/>
        <family val="1"/>
      </rPr>
      <t>-4</t>
    </r>
    <r>
      <rPr>
        <sz val="10"/>
        <color indexed="8"/>
        <rFont val="Times New Roman"/>
        <family val="1"/>
      </rPr>
      <t>" were obtained by plating 100 microliters of the 10^</t>
    </r>
    <r>
      <rPr>
        <vertAlign val="superscript"/>
        <sz val="10"/>
        <color rgb="FF000000"/>
        <rFont val="Times New Roman"/>
        <family val="1"/>
      </rPr>
      <t>-3</t>
    </r>
    <r>
      <rPr>
        <sz val="10"/>
        <color indexed="8"/>
        <rFont val="Times New Roman"/>
        <family val="1"/>
      </rPr>
      <t xml:space="preserve"> dilution on each plate.</t>
    </r>
  </si>
  <si>
    <t>Data for all filter plates were obtained by plating undiluted sample volumes</t>
  </si>
  <si>
    <t>Total sample volume (final extract) for Grab and MicroVac samples are the processing volumes listed in the LRN analysis protocol</t>
  </si>
  <si>
    <r>
      <t>CFU per 1 mL Filter Plate 10</t>
    </r>
    <r>
      <rPr>
        <b/>
        <vertAlign val="superscript"/>
        <sz val="8"/>
        <color indexed="8"/>
        <rFont val="Times New Roman"/>
        <family val="1"/>
      </rPr>
      <t>^0</t>
    </r>
    <r>
      <rPr>
        <b/>
        <sz val="8"/>
        <color indexed="8"/>
        <rFont val="Times New Roman"/>
        <family val="1"/>
      </rPr>
      <t xml:space="preserve">      (record 3 replicates for each Micro vacuum sample; 2 replicates for each sponge stick sample; 1 replicate for each grab sample) </t>
    </r>
  </si>
  <si>
    <t>DFU_MB-1</t>
  </si>
  <si>
    <t>Insufficent volume for 10 mL Filter Plate, 9.2 mL remainder substituted.</t>
  </si>
  <si>
    <t>Media Blank</t>
  </si>
  <si>
    <t>Background</t>
  </si>
  <si>
    <t>DFU_MB-10 (DFU_MB-10)</t>
  </si>
  <si>
    <t>Post-Decon</t>
  </si>
  <si>
    <t>DFU_MB-11 (DFU_MB-11)</t>
  </si>
  <si>
    <t>DFU_MB-12 (DFU_MB-12)</t>
  </si>
  <si>
    <t>DFU_MB-13 (DFU_MB-13)</t>
  </si>
  <si>
    <t>DFU_MB-2</t>
  </si>
  <si>
    <t>Insufficent volume for 10 mL Filter Plate, 9.9 mL remainder substituted.</t>
  </si>
  <si>
    <t>DFU_MB-3 (DFU_MB-3)</t>
  </si>
  <si>
    <t>Inoculation</t>
  </si>
  <si>
    <t>DFU_MB-4 (DFU_MB-4)</t>
  </si>
  <si>
    <t>Pre-Decon</t>
  </si>
  <si>
    <t>DFU_MB-5 (DFU_MB-5)</t>
  </si>
  <si>
    <t>DFU_MB-6 (DFU_MB-6)</t>
  </si>
  <si>
    <t>DFU_MB-7 (DFU_MB-7)</t>
  </si>
  <si>
    <t>Decontamination</t>
  </si>
  <si>
    <t>DFU_MB-8 (DFU_MB-8)</t>
  </si>
  <si>
    <t>DFU_MB-9 (DFU_MB-9)</t>
  </si>
  <si>
    <t>CFU/m3 QC applied</t>
  </si>
  <si>
    <t>Tier 3</t>
  </si>
  <si>
    <t>Adjusted Indeterminate Non-detect:  Some plates were non-detect and some plates were not determined due to background. Set at filter plate LOD.</t>
  </si>
  <si>
    <t>Non-detect: However 1 filter plate result was not determined due to background</t>
  </si>
  <si>
    <t xml:space="preserve">Adjusted Detect &lt; LOQ: Plate counts less than the quanitation limit. Set at fliter plate LOQ/Sample had plates that cound not be determined due to background </t>
  </si>
  <si>
    <t>Indeterminate Non-detect:  Some plates were non-detect and some plates were not determined due to background. Set at filter plate LOD.</t>
  </si>
  <si>
    <t>QC Tier</t>
  </si>
  <si>
    <t>Media Blanks</t>
  </si>
  <si>
    <t>Field Blanks</t>
  </si>
  <si>
    <t>Field Samples</t>
  </si>
  <si>
    <t>Total</t>
  </si>
  <si>
    <r>
      <rPr>
        <b/>
        <sz val="11"/>
        <color theme="1"/>
        <rFont val="Calibri"/>
        <family val="2"/>
        <scheme val="minor"/>
      </rPr>
      <t>Field Sample</t>
    </r>
    <r>
      <rPr>
        <sz val="11"/>
        <color theme="1"/>
        <rFont val="Calibri"/>
        <family val="2"/>
        <scheme val="minor"/>
      </rPr>
      <t xml:space="preserve"> Tier % </t>
    </r>
  </si>
  <si>
    <t>Tier 1</t>
  </si>
  <si>
    <t xml:space="preserve">Tier 2 </t>
  </si>
  <si>
    <t xml:space="preserve"> Indeterminate Non-detect:  Some plates were non-detect and some plates were not determined due to background. Set at filter plate LOD.</t>
  </si>
  <si>
    <t>date of sampling</t>
  </si>
  <si>
    <t>April 2023 I adjusted non-detects (input 1 CFU) to calculate detection limit</t>
  </si>
  <si>
    <r>
      <t>CFU per 1 mL Filter Plate 10</t>
    </r>
    <r>
      <rPr>
        <b/>
        <vertAlign val="superscript"/>
        <sz val="10"/>
        <color rgb="FF000000"/>
        <rFont val="Times New Roman"/>
      </rPr>
      <t>^0</t>
    </r>
    <r>
      <rPr>
        <b/>
        <sz val="10"/>
        <color rgb="FF000000"/>
        <rFont val="Times New Roman"/>
      </rPr>
      <t xml:space="preserve">       </t>
    </r>
  </si>
  <si>
    <r>
      <t xml:space="preserve"> CFU/m</t>
    </r>
    <r>
      <rPr>
        <b/>
        <vertAlign val="superscript"/>
        <sz val="10"/>
        <color theme="1"/>
        <rFont val="Times New Roman"/>
        <family val="1"/>
      </rPr>
      <t>3</t>
    </r>
  </si>
  <si>
    <t xml:space="preserve"> CFU/Sample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</si>
</sst>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sz val="10"/>
      <color theme="1"/>
      <name val="Times New Roman"/>
      <family val="1"/>
    </font>
    <font>
      <sz val="10"/>
      <name val="Times New Roman"/>
      <family val="1"/>
    </font>
    <font>
      <sz val="10"/>
      <color rgb="FFFF0000"/>
      <name val="Times New Roman"/>
      <family val="1"/>
    </font>
    <font>
      <sz val="10"/>
      <color indexed="8"/>
      <name val="Times New Roman"/>
      <family val="1"/>
    </font>
    <font>
      <b/>
      <u/>
      <sz val="10"/>
      <color indexed="8"/>
      <name val="Times New Roman"/>
      <family val="1"/>
    </font>
    <font>
      <vertAlign val="superscript"/>
      <sz val="10"/>
      <color rgb="FF000000"/>
      <name val="Times New Roman"/>
      <family val="1"/>
    </font>
    <font>
      <sz val="8"/>
      <color theme="1"/>
      <name val="Times New Roman"/>
      <family val="1"/>
    </font>
    <font>
      <b/>
      <vertAlign val="superscript"/>
      <sz val="8"/>
      <color indexed="8"/>
      <name val="Times New Roman"/>
      <family val="1"/>
    </font>
    <font>
      <b/>
      <sz val="8"/>
      <color indexed="8"/>
      <name val="Times New Roman"/>
      <family val="1"/>
    </font>
    <font>
      <sz val="8"/>
      <name val="Times New Roman"/>
      <family val="1"/>
    </font>
    <font>
      <b/>
      <sz val="9"/>
      <color indexed="81"/>
      <name val="Tahoma"/>
      <family val="2"/>
    </font>
    <font>
      <sz val="9"/>
      <color indexed="81"/>
      <name val="Tahoma"/>
      <family val="2"/>
    </font>
    <font>
      <b/>
      <sz val="14"/>
      <color theme="1"/>
      <name val="Times New Roman"/>
      <family val="1"/>
    </font>
    <font>
      <sz val="8"/>
      <color rgb="FF000000"/>
      <name val="Calibri"/>
      <family val="2"/>
    </font>
    <font>
      <sz val="10"/>
      <color rgb="FF000000"/>
      <name val="Times New Roman"/>
    </font>
    <font>
      <b/>
      <vertAlign val="superscript"/>
      <sz val="10"/>
      <color rgb="FF000000"/>
      <name val="Times New Roman"/>
    </font>
    <font>
      <b/>
      <sz val="10"/>
      <color rgb="FF000000"/>
      <name val="Times New Roman"/>
    </font>
    <font>
      <b/>
      <sz val="10"/>
      <name val="Calibri"/>
      <family val="2"/>
      <scheme val="minor"/>
    </font>
    <font>
      <b/>
      <sz val="10"/>
      <color theme="0"/>
      <name val="Calibri"/>
      <family val="2"/>
      <scheme val="minor"/>
    </font>
    <font>
      <b/>
      <sz val="10"/>
      <color theme="1"/>
      <name val="Times New Roman"/>
      <family val="1"/>
    </font>
    <font>
      <b/>
      <vertAlign val="superscript"/>
      <sz val="10"/>
      <color theme="1"/>
      <name val="Times New Roman"/>
      <family val="1"/>
    </font>
    <font>
      <b/>
      <sz val="10"/>
      <color rgb="FFFF0000"/>
      <name val="Times New Roman"/>
      <family val="1"/>
    </font>
    <font>
      <sz val="16"/>
      <color theme="1"/>
      <name val="Times New Roman"/>
      <family val="1"/>
    </font>
    <font>
      <b/>
      <sz val="18"/>
      <color theme="1"/>
      <name val="Times New Roman"/>
      <family val="1"/>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E2C5FF"/>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92D050"/>
        <bgColor rgb="FF000000"/>
      </patternFill>
    </fill>
    <fill>
      <patternFill patternType="solid">
        <fgColor rgb="FFFF7C80"/>
        <bgColor rgb="FF000000"/>
      </patternFill>
    </fill>
    <fill>
      <patternFill patternType="solid">
        <fgColor rgb="FFFF7C80"/>
        <bgColor indexed="64"/>
      </patternFill>
    </fill>
    <fill>
      <patternFill patternType="solid">
        <fgColor theme="5" tint="0.59999389629810485"/>
        <bgColor rgb="FF000000"/>
      </patternFill>
    </fill>
    <fill>
      <patternFill patternType="solid">
        <fgColor rgb="FFFFC000"/>
        <bgColor indexed="64"/>
      </patternFill>
    </fill>
    <fill>
      <patternFill patternType="solid">
        <fgColor rgb="FFFF4F4F"/>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5"/>
        <bgColor indexed="64"/>
      </patternFill>
    </fill>
    <fill>
      <patternFill patternType="solid">
        <fgColor theme="7" tint="0.59999389629810485"/>
        <bgColor indexed="64"/>
      </patternFill>
    </fill>
    <fill>
      <patternFill patternType="solid">
        <fgColor rgb="FFFF000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119">
    <xf numFmtId="0" fontId="0" fillId="0" borderId="0" xfId="0"/>
    <xf numFmtId="0" fontId="19" fillId="0" borderId="0" xfId="0" applyFont="1" applyAlignment="1">
      <alignment horizontal="center" vertical="center"/>
    </xf>
    <xf numFmtId="0" fontId="19" fillId="0" borderId="10" xfId="0" applyFont="1" applyBorder="1"/>
    <xf numFmtId="0" fontId="19" fillId="0" borderId="10" xfId="0" applyFont="1" applyBorder="1" applyAlignment="1">
      <alignment horizontal="center" vertical="center"/>
    </xf>
    <xf numFmtId="0" fontId="19" fillId="0" borderId="10" xfId="0" applyFont="1" applyBorder="1" applyAlignment="1">
      <alignment vertical="center"/>
    </xf>
    <xf numFmtId="14" fontId="19" fillId="0" borderId="10" xfId="0" applyNumberFormat="1" applyFont="1" applyBorder="1" applyAlignment="1">
      <alignment horizontal="center" vertical="center"/>
    </xf>
    <xf numFmtId="2" fontId="20" fillId="0" borderId="11" xfId="0" applyNumberFormat="1" applyFont="1" applyBorder="1" applyAlignment="1">
      <alignment horizontal="center" vertical="center" wrapText="1"/>
    </xf>
    <xf numFmtId="0" fontId="19" fillId="37" borderId="10"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0" xfId="0" applyFont="1" applyBorder="1" applyAlignment="1">
      <alignment wrapText="1"/>
    </xf>
    <xf numFmtId="0" fontId="19" fillId="0" borderId="0" xfId="0" applyFont="1"/>
    <xf numFmtId="14" fontId="19" fillId="0" borderId="10" xfId="0" applyNumberFormat="1" applyFont="1" applyBorder="1" applyAlignment="1">
      <alignment vertical="center"/>
    </xf>
    <xf numFmtId="0" fontId="19" fillId="0" borderId="10" xfId="0" applyFont="1" applyBorder="1" applyAlignment="1">
      <alignment vertical="center" wrapText="1"/>
    </xf>
    <xf numFmtId="0" fontId="19" fillId="34" borderId="10" xfId="0" applyFont="1" applyFill="1" applyBorder="1" applyAlignment="1">
      <alignment vertical="center"/>
    </xf>
    <xf numFmtId="0" fontId="19" fillId="0" borderId="10" xfId="0" applyFont="1" applyFill="1" applyBorder="1" applyAlignment="1">
      <alignment horizontal="left" vertical="center"/>
    </xf>
    <xf numFmtId="0" fontId="19" fillId="0" borderId="10" xfId="0" applyFont="1" applyFill="1" applyBorder="1" applyAlignment="1">
      <alignment vertical="center"/>
    </xf>
    <xf numFmtId="14" fontId="19" fillId="0" borderId="10" xfId="0" applyNumberFormat="1" applyFont="1" applyFill="1" applyBorder="1" applyAlignment="1">
      <alignment horizontal="center" vertical="center"/>
    </xf>
    <xf numFmtId="2" fontId="20" fillId="0" borderId="11" xfId="0" applyNumberFormat="1" applyFont="1" applyBorder="1" applyAlignment="1" applyProtection="1">
      <alignment horizontal="center" vertical="center" wrapText="1"/>
    </xf>
    <xf numFmtId="0" fontId="19" fillId="35" borderId="10" xfId="0" applyFont="1" applyFill="1" applyBorder="1" applyAlignment="1">
      <alignment horizontal="center" vertical="center"/>
    </xf>
    <xf numFmtId="164" fontId="19" fillId="0" borderId="10" xfId="0" applyNumberFormat="1" applyFont="1" applyBorder="1" applyAlignment="1">
      <alignment horizontal="center" vertical="center"/>
    </xf>
    <xf numFmtId="164" fontId="20" fillId="0" borderId="11" xfId="0" applyNumberFormat="1" applyFont="1" applyBorder="1" applyAlignment="1">
      <alignment horizontal="center" vertical="center" wrapText="1"/>
    </xf>
    <xf numFmtId="0" fontId="19" fillId="38" borderId="10" xfId="0" applyFont="1" applyFill="1" applyBorder="1" applyAlignment="1">
      <alignment horizontal="center" vertical="center"/>
    </xf>
    <xf numFmtId="0" fontId="19" fillId="0" borderId="10" xfId="0" applyFont="1" applyBorder="1" applyAlignment="1">
      <alignment horizontal="left" vertical="center" wrapText="1"/>
    </xf>
    <xf numFmtId="0" fontId="19" fillId="34" borderId="10" xfId="0" applyFont="1" applyFill="1" applyBorder="1" applyAlignment="1">
      <alignment horizontal="center" vertical="center"/>
    </xf>
    <xf numFmtId="0" fontId="19" fillId="0" borderId="12" xfId="0" applyFont="1" applyBorder="1" applyAlignment="1">
      <alignment horizontal="center" vertical="center"/>
    </xf>
    <xf numFmtId="164" fontId="19" fillId="0" borderId="12" xfId="0" applyNumberFormat="1" applyFont="1" applyBorder="1" applyAlignment="1">
      <alignment horizontal="center" vertical="center"/>
    </xf>
    <xf numFmtId="0" fontId="21" fillId="0" borderId="10" xfId="0" applyFont="1" applyBorder="1" applyAlignment="1">
      <alignment horizontal="center" vertical="center"/>
    </xf>
    <xf numFmtId="0" fontId="19" fillId="36" borderId="10" xfId="0" applyFont="1" applyFill="1" applyBorder="1" applyAlignment="1">
      <alignment horizontal="center" vertical="center"/>
    </xf>
    <xf numFmtId="0" fontId="19" fillId="0" borderId="0" xfId="0" applyFont="1" applyFill="1"/>
    <xf numFmtId="0" fontId="22" fillId="0" borderId="0" xfId="0" applyFont="1" applyAlignment="1" applyProtection="1">
      <alignment horizontal="left" vertical="center"/>
      <protection locked="0"/>
    </xf>
    <xf numFmtId="0" fontId="22"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5" fillId="33" borderId="0" xfId="0" applyFont="1" applyFill="1" applyBorder="1" applyAlignment="1">
      <alignment horizontal="center" vertical="center" wrapText="1"/>
    </xf>
    <xf numFmtId="0" fontId="25" fillId="0" borderId="0" xfId="0" applyFont="1" applyAlignment="1">
      <alignment horizontal="center" vertical="center"/>
    </xf>
    <xf numFmtId="0" fontId="25" fillId="0" borderId="10" xfId="0" applyFont="1" applyBorder="1"/>
    <xf numFmtId="0" fontId="25" fillId="0" borderId="10" xfId="0" applyFont="1" applyBorder="1" applyAlignment="1">
      <alignment horizontal="center" vertical="center"/>
    </xf>
    <xf numFmtId="0" fontId="25" fillId="0" borderId="10" xfId="0" applyFont="1" applyBorder="1" applyAlignment="1">
      <alignment vertical="center"/>
    </xf>
    <xf numFmtId="14" fontId="25" fillId="0" borderId="10" xfId="0" applyNumberFormat="1" applyFont="1" applyBorder="1" applyAlignment="1">
      <alignment horizontal="center" vertical="center"/>
    </xf>
    <xf numFmtId="2" fontId="28" fillId="0" borderId="11" xfId="0" applyNumberFormat="1" applyFont="1" applyBorder="1" applyAlignment="1">
      <alignment horizontal="center" vertical="center" wrapText="1"/>
    </xf>
    <xf numFmtId="0" fontId="25" fillId="37"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0" xfId="0" applyFont="1" applyBorder="1" applyAlignment="1">
      <alignment wrapText="1"/>
    </xf>
    <xf numFmtId="0" fontId="25" fillId="0" borderId="0" xfId="0" applyFont="1" applyBorder="1" applyAlignment="1">
      <alignment wrapText="1"/>
    </xf>
    <xf numFmtId="0" fontId="25" fillId="0" borderId="0" xfId="0" applyFont="1" applyFill="1" applyBorder="1" applyAlignment="1">
      <alignment horizontal="center" vertical="center"/>
    </xf>
    <xf numFmtId="0" fontId="25" fillId="0" borderId="0" xfId="0" applyFont="1"/>
    <xf numFmtId="14" fontId="25" fillId="0" borderId="10" xfId="0" applyNumberFormat="1" applyFont="1" applyBorder="1" applyAlignment="1">
      <alignment vertical="center"/>
    </xf>
    <xf numFmtId="0" fontId="25" fillId="0" borderId="10" xfId="0" applyFont="1" applyBorder="1" applyAlignment="1">
      <alignment vertical="center" wrapText="1"/>
    </xf>
    <xf numFmtId="0" fontId="25" fillId="0" borderId="0" xfId="0" applyFont="1" applyBorder="1" applyAlignment="1">
      <alignment vertical="center" wrapText="1"/>
    </xf>
    <xf numFmtId="0" fontId="25" fillId="35" borderId="10" xfId="0" applyFont="1" applyFill="1" applyBorder="1" applyAlignment="1">
      <alignment horizontal="center" vertical="center"/>
    </xf>
    <xf numFmtId="164" fontId="25" fillId="0" borderId="10" xfId="0" applyNumberFormat="1" applyFont="1" applyBorder="1" applyAlignment="1">
      <alignment horizontal="center" vertical="center"/>
    </xf>
    <xf numFmtId="0" fontId="18" fillId="0" borderId="0" xfId="0" applyFont="1"/>
    <xf numFmtId="0" fontId="0" fillId="36" borderId="13" xfId="0" applyFill="1" applyBorder="1"/>
    <xf numFmtId="2" fontId="0" fillId="40" borderId="13" xfId="0" applyNumberFormat="1" applyFill="1" applyBorder="1"/>
    <xf numFmtId="0" fontId="0" fillId="0" borderId="13" xfId="0" applyBorder="1"/>
    <xf numFmtId="2" fontId="0" fillId="0" borderId="13" xfId="0" applyNumberFormat="1" applyBorder="1"/>
    <xf numFmtId="2" fontId="0" fillId="36" borderId="13" xfId="0" applyNumberFormat="1" applyFill="1" applyBorder="1"/>
    <xf numFmtId="0" fontId="31" fillId="0" borderId="0" xfId="0" applyFont="1" applyAlignment="1">
      <alignment horizontal="center" vertical="center"/>
    </xf>
    <xf numFmtId="0" fontId="0" fillId="40" borderId="14" xfId="0" applyFill="1" applyBorder="1"/>
    <xf numFmtId="0" fontId="0" fillId="40" borderId="13" xfId="0" applyFill="1" applyBorder="1"/>
    <xf numFmtId="0" fontId="32" fillId="41" borderId="10" xfId="0" applyFont="1" applyFill="1" applyBorder="1" applyAlignment="1"/>
    <xf numFmtId="0" fontId="32" fillId="0" borderId="15" xfId="0" applyFont="1" applyFill="1" applyBorder="1" applyAlignment="1">
      <alignment wrapText="1"/>
    </xf>
    <xf numFmtId="0" fontId="32" fillId="0" borderId="10" xfId="0" applyFont="1" applyFill="1" applyBorder="1" applyAlignment="1">
      <alignment wrapText="1"/>
    </xf>
    <xf numFmtId="0" fontId="32" fillId="41" borderId="0" xfId="0" applyFont="1" applyFill="1" applyBorder="1" applyAlignment="1"/>
    <xf numFmtId="0" fontId="32" fillId="41" borderId="15" xfId="0" applyFont="1" applyFill="1" applyBorder="1" applyAlignment="1"/>
    <xf numFmtId="14" fontId="19" fillId="33" borderId="10" xfId="0" applyNumberFormat="1"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33" fillId="33" borderId="10" xfId="0" applyFont="1" applyFill="1" applyBorder="1" applyAlignment="1">
      <alignment horizontal="center" vertical="center" wrapText="1"/>
    </xf>
    <xf numFmtId="0" fontId="25" fillId="33" borderId="10" xfId="0" applyFont="1" applyFill="1" applyBorder="1" applyAlignment="1">
      <alignment horizontal="center" vertical="center" wrapText="1"/>
    </xf>
    <xf numFmtId="2" fontId="19" fillId="0" borderId="0" xfId="0" applyNumberFormat="1" applyFont="1"/>
    <xf numFmtId="0" fontId="36" fillId="36" borderId="13" xfId="0" applyFont="1" applyFill="1" applyBorder="1" applyAlignment="1">
      <alignment wrapText="1"/>
    </xf>
    <xf numFmtId="2" fontId="37" fillId="39" borderId="13" xfId="0" applyNumberFormat="1" applyFont="1" applyFill="1" applyBorder="1" applyAlignment="1">
      <alignment wrapText="1"/>
    </xf>
    <xf numFmtId="0" fontId="38" fillId="0" borderId="0" xfId="0" applyFont="1" applyAlignment="1">
      <alignment horizontal="center" vertical="center"/>
    </xf>
    <xf numFmtId="0" fontId="38" fillId="33" borderId="10" xfId="0" applyFont="1" applyFill="1" applyBorder="1" applyAlignment="1">
      <alignment horizontal="center" vertical="center" wrapText="1"/>
    </xf>
    <xf numFmtId="0" fontId="38" fillId="0" borderId="10" xfId="0" applyFont="1" applyBorder="1" applyAlignment="1">
      <alignment horizontal="center" vertical="center"/>
    </xf>
    <xf numFmtId="164" fontId="38" fillId="0" borderId="10" xfId="0" applyNumberFormat="1" applyFont="1" applyBorder="1" applyAlignment="1">
      <alignment horizontal="center" vertical="center"/>
    </xf>
    <xf numFmtId="0" fontId="38" fillId="0" borderId="0" xfId="0" applyFont="1"/>
    <xf numFmtId="165" fontId="38" fillId="0" borderId="0" xfId="0" applyNumberFormat="1" applyFont="1"/>
    <xf numFmtId="0" fontId="0" fillId="0" borderId="14" xfId="0" applyBorder="1"/>
    <xf numFmtId="0" fontId="38" fillId="35" borderId="10" xfId="0" applyFont="1" applyFill="1" applyBorder="1" applyAlignment="1">
      <alignment horizontal="center" vertical="center" wrapText="1"/>
    </xf>
    <xf numFmtId="0" fontId="38" fillId="0" borderId="10" xfId="0" applyFont="1" applyBorder="1"/>
    <xf numFmtId="165" fontId="38" fillId="0" borderId="10" xfId="0" applyNumberFormat="1" applyFont="1" applyBorder="1"/>
    <xf numFmtId="0" fontId="32" fillId="42" borderId="10" xfId="0" applyFont="1" applyFill="1" applyBorder="1" applyAlignment="1">
      <alignment wrapText="1"/>
    </xf>
    <xf numFmtId="0" fontId="18" fillId="43" borderId="10" xfId="0" applyFont="1" applyFill="1" applyBorder="1" applyAlignment="1">
      <alignment wrapText="1"/>
    </xf>
    <xf numFmtId="0" fontId="32" fillId="44" borderId="10" xfId="0" applyFont="1" applyFill="1" applyBorder="1" applyAlignment="1">
      <alignment wrapText="1"/>
    </xf>
    <xf numFmtId="0" fontId="32" fillId="44" borderId="15" xfId="0" applyFont="1" applyFill="1" applyBorder="1" applyAlignment="1">
      <alignment wrapText="1"/>
    </xf>
    <xf numFmtId="1" fontId="40" fillId="45" borderId="10" xfId="0" applyNumberFormat="1" applyFont="1" applyFill="1" applyBorder="1" applyAlignment="1">
      <alignment horizontal="center" vertical="center"/>
    </xf>
    <xf numFmtId="0" fontId="18" fillId="46" borderId="10" xfId="0" applyFont="1" applyFill="1" applyBorder="1" applyAlignment="1">
      <alignment wrapText="1"/>
    </xf>
    <xf numFmtId="0" fontId="38" fillId="45" borderId="10" xfId="0" applyFont="1" applyFill="1" applyBorder="1" applyAlignment="1">
      <alignment horizontal="center" vertical="center"/>
    </xf>
    <xf numFmtId="0" fontId="38" fillId="0" borderId="0" xfId="0" applyFont="1" applyAlignment="1">
      <alignment horizontal="center" vertical="center" wrapText="1"/>
    </xf>
    <xf numFmtId="0" fontId="0" fillId="34" borderId="10" xfId="0" applyFill="1" applyBorder="1" applyAlignment="1">
      <alignment horizontal="center"/>
    </xf>
    <xf numFmtId="0" fontId="0" fillId="0" borderId="10" xfId="0" applyBorder="1" applyAlignment="1">
      <alignment horizontal="center"/>
    </xf>
    <xf numFmtId="0" fontId="0" fillId="47" borderId="10" xfId="0" applyFill="1" applyBorder="1" applyAlignment="1">
      <alignment horizontal="center"/>
    </xf>
    <xf numFmtId="9" fontId="0" fillId="47" borderId="10" xfId="42" applyFont="1" applyFill="1" applyBorder="1" applyAlignment="1">
      <alignment horizontal="center"/>
    </xf>
    <xf numFmtId="0" fontId="0" fillId="36" borderId="10" xfId="0" applyFill="1" applyBorder="1" applyAlignment="1">
      <alignment horizontal="center"/>
    </xf>
    <xf numFmtId="9" fontId="0" fillId="36" borderId="10" xfId="42" applyFont="1" applyFill="1" applyBorder="1" applyAlignment="1">
      <alignment horizontal="center"/>
    </xf>
    <xf numFmtId="0" fontId="0" fillId="43" borderId="10" xfId="0" applyFill="1" applyBorder="1" applyAlignment="1">
      <alignment horizontal="center"/>
    </xf>
    <xf numFmtId="9" fontId="0" fillId="43" borderId="10" xfId="42" applyFont="1" applyFill="1" applyBorder="1" applyAlignment="1">
      <alignment horizontal="center"/>
    </xf>
    <xf numFmtId="0" fontId="0" fillId="34" borderId="10" xfId="0" applyFill="1" applyBorder="1" applyAlignment="1">
      <alignment horizontal="center" vertical="center"/>
    </xf>
    <xf numFmtId="0" fontId="0" fillId="36" borderId="10" xfId="0" applyFill="1" applyBorder="1" applyAlignment="1">
      <alignment horizontal="center" vertical="center"/>
    </xf>
    <xf numFmtId="0" fontId="0" fillId="43" borderId="10" xfId="0" applyFill="1" applyBorder="1" applyAlignment="1">
      <alignment horizontal="center" vertical="center"/>
    </xf>
    <xf numFmtId="9" fontId="0" fillId="34" borderId="10" xfId="0" applyNumberFormat="1" applyFill="1" applyBorder="1" applyAlignment="1">
      <alignment horizontal="center"/>
    </xf>
    <xf numFmtId="0" fontId="19" fillId="36" borderId="10" xfId="0" applyFont="1" applyFill="1" applyBorder="1" applyAlignment="1">
      <alignment vertical="center"/>
    </xf>
    <xf numFmtId="0" fontId="0" fillId="48" borderId="13" xfId="0" applyFill="1" applyBorder="1"/>
    <xf numFmtId="0" fontId="0" fillId="49" borderId="13" xfId="0" applyFill="1" applyBorder="1"/>
    <xf numFmtId="0" fontId="0" fillId="50" borderId="13" xfId="0" applyFill="1" applyBorder="1"/>
    <xf numFmtId="0" fontId="19" fillId="51" borderId="10" xfId="0" applyFont="1" applyFill="1" applyBorder="1" applyAlignment="1">
      <alignment horizontal="center" vertical="center"/>
    </xf>
    <xf numFmtId="0" fontId="32" fillId="42" borderId="0" xfId="0" applyFont="1" applyFill="1" applyBorder="1" applyAlignment="1">
      <alignment wrapText="1"/>
    </xf>
    <xf numFmtId="0" fontId="18" fillId="46" borderId="15" xfId="0" applyFont="1" applyFill="1" applyBorder="1" applyAlignment="1">
      <alignment wrapText="1"/>
    </xf>
    <xf numFmtId="0" fontId="18" fillId="43" borderId="15" xfId="0" applyFont="1" applyFill="1" applyBorder="1" applyAlignment="1">
      <alignment wrapText="1"/>
    </xf>
    <xf numFmtId="0" fontId="31" fillId="0" borderId="0" xfId="0" applyFont="1" applyAlignment="1">
      <alignment horizontal="center" vertical="center" wrapText="1"/>
    </xf>
    <xf numFmtId="16" fontId="19" fillId="0" borderId="0" xfId="0" applyNumberFormat="1" applyFont="1"/>
    <xf numFmtId="0" fontId="41" fillId="0" borderId="0" xfId="0" applyFont="1"/>
    <xf numFmtId="0" fontId="42" fillId="0" borderId="0" xfId="0" applyFont="1"/>
    <xf numFmtId="0" fontId="20" fillId="51" borderId="10" xfId="0" applyFont="1" applyFill="1" applyBorder="1" applyAlignment="1">
      <alignment horizontal="center" vertical="center"/>
    </xf>
    <xf numFmtId="164" fontId="19" fillId="51" borderId="10" xfId="0" applyNumberFormat="1" applyFont="1" applyFill="1" applyBorder="1" applyAlignment="1">
      <alignment horizontal="center" vertical="center"/>
    </xf>
    <xf numFmtId="0" fontId="19" fillId="51" borderId="12" xfId="0" applyFont="1" applyFill="1" applyBorder="1" applyAlignment="1">
      <alignment horizontal="center" vertical="center"/>
    </xf>
    <xf numFmtId="164" fontId="19" fillId="51" borderId="12" xfId="0" applyNumberFormat="1" applyFont="1" applyFill="1" applyBorder="1" applyAlignment="1">
      <alignment horizontal="center" vertical="center"/>
    </xf>
    <xf numFmtId="14" fontId="25" fillId="33" borderId="10" xfId="0" applyNumberFormat="1" applyFont="1" applyFill="1" applyBorder="1" applyAlignment="1">
      <alignment horizontal="center" vertical="center" wrapText="1"/>
    </xf>
    <xf numFmtId="0" fontId="25" fillId="33" borderId="1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7C80"/>
      <color rgb="FFFF6699"/>
      <color rgb="FFE2C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FU%20sample%20form%20Data%206.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U - Standard Lat-Long"/>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M188"/>
  <sheetViews>
    <sheetView tabSelected="1" topLeftCell="R1" zoomScale="70" zoomScaleNormal="70" workbookViewId="0">
      <pane ySplit="1" topLeftCell="A34" activePane="bottomLeft" state="frozen"/>
      <selection activeCell="J1" sqref="J1"/>
      <selection pane="bottomLeft" activeCell="AK1" sqref="AK1"/>
    </sheetView>
  </sheetViews>
  <sheetFormatPr defaultColWidth="10.81640625" defaultRowHeight="20.149999999999999" customHeight="1" x14ac:dyDescent="0.3"/>
  <cols>
    <col min="1" max="2" width="10.81640625" style="10" customWidth="1"/>
    <col min="3" max="3" width="19" style="28" customWidth="1"/>
    <col min="4" max="4" width="10.81640625" style="1" customWidth="1"/>
    <col min="5" max="7" width="10.81640625" style="10" customWidth="1"/>
    <col min="8" max="9" width="14.36328125" style="10" customWidth="1"/>
    <col min="10" max="10" width="17.453125" style="10" customWidth="1"/>
    <col min="11" max="19" width="10.81640625" style="10" customWidth="1"/>
    <col min="20" max="20" width="10.81640625" style="10"/>
    <col min="21" max="21" width="12.7265625" style="10" customWidth="1"/>
    <col min="22" max="25" width="10.81640625" style="10"/>
    <col min="26" max="28" width="10.81640625" style="10" customWidth="1"/>
    <col min="29" max="29" width="10.81640625" style="75"/>
    <col min="30" max="30" width="10.81640625" style="10"/>
    <col min="31" max="31" width="24.81640625" style="10" customWidth="1"/>
    <col min="32" max="32" width="10.81640625" style="10" customWidth="1"/>
    <col min="33" max="33" width="10.81640625" style="10"/>
    <col min="34" max="34" width="17.54296875" style="10" customWidth="1"/>
    <col min="35" max="35" width="10.81640625" style="10"/>
    <col min="36" max="36" width="10.81640625" style="68"/>
    <col min="37" max="37" width="10.81640625" style="75"/>
    <col min="38" max="38" width="13.1796875" style="10" customWidth="1"/>
    <col min="39" max="16384" width="10.81640625" style="10"/>
  </cols>
  <sheetData>
    <row r="1" spans="1:39" s="1" customFormat="1" ht="60.75" customHeight="1" x14ac:dyDescent="0.3">
      <c r="A1" s="65" t="s">
        <v>0</v>
      </c>
      <c r="B1" s="65" t="s">
        <v>1</v>
      </c>
      <c r="C1" s="65" t="s">
        <v>2</v>
      </c>
      <c r="D1" s="65" t="s">
        <v>3</v>
      </c>
      <c r="E1" s="65" t="s">
        <v>4</v>
      </c>
      <c r="F1" s="65" t="s">
        <v>5</v>
      </c>
      <c r="G1" s="65" t="s">
        <v>6</v>
      </c>
      <c r="H1" s="64" t="s">
        <v>7</v>
      </c>
      <c r="I1" s="64" t="s">
        <v>7</v>
      </c>
      <c r="J1" s="64" t="s">
        <v>7</v>
      </c>
      <c r="K1" s="65" t="s">
        <v>8</v>
      </c>
      <c r="L1" s="65" t="s">
        <v>8</v>
      </c>
      <c r="M1" s="65" t="s">
        <v>8</v>
      </c>
      <c r="N1" s="65" t="s">
        <v>9</v>
      </c>
      <c r="O1" s="65" t="s">
        <v>9</v>
      </c>
      <c r="P1" s="65" t="s">
        <v>9</v>
      </c>
      <c r="Q1" s="65" t="s">
        <v>10</v>
      </c>
      <c r="R1" s="65" t="s">
        <v>10</v>
      </c>
      <c r="S1" s="65" t="s">
        <v>10</v>
      </c>
      <c r="T1" s="66" t="s">
        <v>383</v>
      </c>
      <c r="U1" s="66" t="s">
        <v>11</v>
      </c>
      <c r="V1" s="66" t="s">
        <v>11</v>
      </c>
      <c r="W1" s="65" t="s">
        <v>12</v>
      </c>
      <c r="X1" s="65" t="s">
        <v>13</v>
      </c>
      <c r="Y1" s="65" t="s">
        <v>14</v>
      </c>
      <c r="Z1" s="65" t="s">
        <v>15</v>
      </c>
      <c r="AA1" s="65" t="s">
        <v>16</v>
      </c>
      <c r="AB1" s="65" t="s">
        <v>17</v>
      </c>
      <c r="AC1" s="72" t="s">
        <v>385</v>
      </c>
      <c r="AD1" s="65" t="s">
        <v>19</v>
      </c>
      <c r="AE1" s="65" t="s">
        <v>20</v>
      </c>
      <c r="AF1" s="65" t="s">
        <v>21</v>
      </c>
      <c r="AG1" s="65" t="s">
        <v>22</v>
      </c>
      <c r="AH1" s="3" t="s">
        <v>23</v>
      </c>
      <c r="AI1" s="69" t="s">
        <v>24</v>
      </c>
      <c r="AJ1" s="70" t="s">
        <v>25</v>
      </c>
      <c r="AK1" s="88" t="s">
        <v>384</v>
      </c>
      <c r="AL1" s="71" t="s">
        <v>27</v>
      </c>
      <c r="AM1" s="109" t="s">
        <v>381</v>
      </c>
    </row>
    <row r="2" spans="1:39" ht="32" customHeight="1" x14ac:dyDescent="0.35">
      <c r="A2" s="2"/>
      <c r="B2" s="3" t="s">
        <v>27</v>
      </c>
      <c r="C2" s="4" t="s">
        <v>59</v>
      </c>
      <c r="D2" s="5">
        <v>44687</v>
      </c>
      <c r="E2" s="5">
        <v>44691</v>
      </c>
      <c r="F2" s="5">
        <v>44691</v>
      </c>
      <c r="G2" s="6">
        <v>20</v>
      </c>
      <c r="H2" s="3" t="s">
        <v>30</v>
      </c>
      <c r="I2" s="3" t="s">
        <v>30</v>
      </c>
      <c r="J2" s="3" t="s">
        <v>30</v>
      </c>
      <c r="K2" s="3" t="s">
        <v>30</v>
      </c>
      <c r="L2" s="3" t="s">
        <v>30</v>
      </c>
      <c r="M2" s="3" t="s">
        <v>30</v>
      </c>
      <c r="N2" s="3" t="s">
        <v>30</v>
      </c>
      <c r="O2" s="3" t="s">
        <v>30</v>
      </c>
      <c r="P2" s="3" t="s">
        <v>30</v>
      </c>
      <c r="Q2" s="3" t="s">
        <v>30</v>
      </c>
      <c r="R2" s="3" t="s">
        <v>30</v>
      </c>
      <c r="S2" s="3" t="s">
        <v>30</v>
      </c>
      <c r="T2" s="3" t="s">
        <v>30</v>
      </c>
      <c r="U2" s="7" t="s">
        <v>31</v>
      </c>
      <c r="V2" s="7" t="s">
        <v>31</v>
      </c>
      <c r="W2" s="3" t="s">
        <v>30</v>
      </c>
      <c r="X2" s="3" t="s">
        <v>30</v>
      </c>
      <c r="Y2" s="8" t="s">
        <v>31</v>
      </c>
      <c r="Z2" s="8"/>
      <c r="AA2" s="8"/>
      <c r="AB2" s="8"/>
      <c r="AC2" s="73">
        <v>0</v>
      </c>
      <c r="AD2" s="59" t="s">
        <v>32</v>
      </c>
      <c r="AE2" s="60" t="s">
        <v>33</v>
      </c>
      <c r="AF2" s="9" t="s">
        <v>60</v>
      </c>
      <c r="AG2" s="9" t="s">
        <v>41</v>
      </c>
      <c r="AH2" s="8" t="s">
        <v>36</v>
      </c>
      <c r="AI2" s="51" t="s">
        <v>61</v>
      </c>
      <c r="AJ2" s="52">
        <v>372.51067499887432</v>
      </c>
      <c r="AK2" s="76">
        <f t="shared" ref="AK2:AK33" si="0">AC2/AJ2</f>
        <v>0</v>
      </c>
      <c r="AL2" s="58" t="s">
        <v>62</v>
      </c>
    </row>
    <row r="3" spans="1:39" ht="27" customHeight="1" x14ac:dyDescent="0.35">
      <c r="A3" s="2"/>
      <c r="B3" s="14" t="s">
        <v>27</v>
      </c>
      <c r="C3" s="4" t="s">
        <v>70</v>
      </c>
      <c r="D3" s="5">
        <v>44687</v>
      </c>
      <c r="E3" s="5">
        <v>44691</v>
      </c>
      <c r="F3" s="5">
        <v>44691</v>
      </c>
      <c r="G3" s="6">
        <v>20</v>
      </c>
      <c r="H3" s="3" t="s">
        <v>30</v>
      </c>
      <c r="I3" s="3" t="s">
        <v>30</v>
      </c>
      <c r="J3" s="3" t="s">
        <v>30</v>
      </c>
      <c r="K3" s="3" t="s">
        <v>30</v>
      </c>
      <c r="L3" s="3" t="s">
        <v>30</v>
      </c>
      <c r="M3" s="3" t="s">
        <v>30</v>
      </c>
      <c r="N3" s="3" t="s">
        <v>30</v>
      </c>
      <c r="O3" s="3" t="s">
        <v>30</v>
      </c>
      <c r="P3" s="3" t="s">
        <v>30</v>
      </c>
      <c r="Q3" s="3" t="s">
        <v>30</v>
      </c>
      <c r="R3" s="3" t="s">
        <v>30</v>
      </c>
      <c r="S3" s="3" t="s">
        <v>30</v>
      </c>
      <c r="T3" s="3" t="s">
        <v>30</v>
      </c>
      <c r="U3" s="7" t="s">
        <v>31</v>
      </c>
      <c r="V3" s="7" t="s">
        <v>31</v>
      </c>
      <c r="W3" s="3" t="s">
        <v>30</v>
      </c>
      <c r="X3" s="3" t="s">
        <v>30</v>
      </c>
      <c r="Y3" s="8" t="s">
        <v>31</v>
      </c>
      <c r="Z3" s="8"/>
      <c r="AA3" s="8"/>
      <c r="AB3" s="8"/>
      <c r="AC3" s="73">
        <v>0</v>
      </c>
      <c r="AD3" s="59" t="s">
        <v>32</v>
      </c>
      <c r="AE3" s="60" t="s">
        <v>33</v>
      </c>
      <c r="AF3" s="9" t="s">
        <v>71</v>
      </c>
      <c r="AG3" s="9" t="s">
        <v>41</v>
      </c>
      <c r="AH3" s="8" t="s">
        <v>36</v>
      </c>
      <c r="AI3" s="51" t="s">
        <v>72</v>
      </c>
      <c r="AJ3" s="54">
        <v>354.12719999223947</v>
      </c>
      <c r="AK3" s="76">
        <f t="shared" si="0"/>
        <v>0</v>
      </c>
      <c r="AL3" s="53" t="s">
        <v>73</v>
      </c>
    </row>
    <row r="4" spans="1:39" ht="20.149999999999999" customHeight="1" x14ac:dyDescent="0.35">
      <c r="A4" s="2"/>
      <c r="B4" s="3" t="s">
        <v>27</v>
      </c>
      <c r="C4" s="4" t="s">
        <v>55</v>
      </c>
      <c r="D4" s="5">
        <v>44687</v>
      </c>
      <c r="E4" s="5">
        <v>44691</v>
      </c>
      <c r="F4" s="5">
        <v>44691</v>
      </c>
      <c r="G4" s="6">
        <v>20</v>
      </c>
      <c r="H4" s="3" t="s">
        <v>30</v>
      </c>
      <c r="I4" s="3" t="s">
        <v>30</v>
      </c>
      <c r="J4" s="3" t="s">
        <v>30</v>
      </c>
      <c r="K4" s="3" t="s">
        <v>30</v>
      </c>
      <c r="L4" s="3" t="s">
        <v>30</v>
      </c>
      <c r="M4" s="3" t="s">
        <v>30</v>
      </c>
      <c r="N4" s="3" t="s">
        <v>30</v>
      </c>
      <c r="O4" s="3" t="s">
        <v>30</v>
      </c>
      <c r="P4" s="3" t="s">
        <v>30</v>
      </c>
      <c r="Q4" s="3" t="s">
        <v>30</v>
      </c>
      <c r="R4" s="3" t="s">
        <v>30</v>
      </c>
      <c r="S4" s="3" t="s">
        <v>30</v>
      </c>
      <c r="T4" s="3" t="s">
        <v>30</v>
      </c>
      <c r="U4" s="7" t="s">
        <v>31</v>
      </c>
      <c r="V4" s="7" t="s">
        <v>31</v>
      </c>
      <c r="W4" s="3" t="s">
        <v>30</v>
      </c>
      <c r="X4" s="3" t="s">
        <v>30</v>
      </c>
      <c r="Y4" s="8" t="s">
        <v>31</v>
      </c>
      <c r="Z4" s="8"/>
      <c r="AA4" s="8"/>
      <c r="AB4" s="8"/>
      <c r="AC4" s="73">
        <v>0</v>
      </c>
      <c r="AD4" s="59" t="s">
        <v>32</v>
      </c>
      <c r="AE4" s="60" t="s">
        <v>33</v>
      </c>
      <c r="AF4" s="9" t="s">
        <v>56</v>
      </c>
      <c r="AG4" s="9" t="s">
        <v>41</v>
      </c>
      <c r="AH4" s="8" t="s">
        <v>36</v>
      </c>
      <c r="AI4" s="51" t="s">
        <v>57</v>
      </c>
      <c r="AJ4" s="54">
        <v>407.00899999785202</v>
      </c>
      <c r="AK4" s="76">
        <f t="shared" si="0"/>
        <v>0</v>
      </c>
      <c r="AL4" s="53" t="s">
        <v>58</v>
      </c>
    </row>
    <row r="5" spans="1:39" ht="20.149999999999999" customHeight="1" x14ac:dyDescent="0.35">
      <c r="A5" s="2"/>
      <c r="B5" s="3" t="s">
        <v>27</v>
      </c>
      <c r="C5" s="4" t="s">
        <v>39</v>
      </c>
      <c r="D5" s="5">
        <v>44687</v>
      </c>
      <c r="E5" s="5">
        <v>44691</v>
      </c>
      <c r="F5" s="5">
        <v>44691</v>
      </c>
      <c r="G5" s="6">
        <v>20</v>
      </c>
      <c r="H5" s="3" t="s">
        <v>30</v>
      </c>
      <c r="I5" s="3" t="s">
        <v>30</v>
      </c>
      <c r="J5" s="3" t="s">
        <v>30</v>
      </c>
      <c r="K5" s="3" t="s">
        <v>30</v>
      </c>
      <c r="L5" s="3" t="s">
        <v>30</v>
      </c>
      <c r="M5" s="3" t="s">
        <v>30</v>
      </c>
      <c r="N5" s="3" t="s">
        <v>30</v>
      </c>
      <c r="O5" s="3" t="s">
        <v>30</v>
      </c>
      <c r="P5" s="3" t="s">
        <v>30</v>
      </c>
      <c r="Q5" s="3" t="s">
        <v>30</v>
      </c>
      <c r="R5" s="3" t="s">
        <v>30</v>
      </c>
      <c r="S5" s="3" t="s">
        <v>30</v>
      </c>
      <c r="T5" s="3" t="s">
        <v>30</v>
      </c>
      <c r="U5" s="7" t="s">
        <v>31</v>
      </c>
      <c r="V5" s="7" t="s">
        <v>31</v>
      </c>
      <c r="W5" s="3" t="s">
        <v>30</v>
      </c>
      <c r="X5" s="3" t="s">
        <v>30</v>
      </c>
      <c r="Y5" s="8" t="s">
        <v>31</v>
      </c>
      <c r="Z5" s="8"/>
      <c r="AA5" s="8"/>
      <c r="AB5" s="8"/>
      <c r="AC5" s="73">
        <v>0</v>
      </c>
      <c r="AD5" s="59" t="s">
        <v>32</v>
      </c>
      <c r="AE5" s="61" t="s">
        <v>33</v>
      </c>
      <c r="AF5" s="9" t="s">
        <v>40</v>
      </c>
      <c r="AG5" s="9" t="s">
        <v>41</v>
      </c>
      <c r="AH5" s="8" t="s">
        <v>36</v>
      </c>
      <c r="AI5" s="51" t="s">
        <v>42</v>
      </c>
      <c r="AJ5" s="52">
        <v>369.56966666197155</v>
      </c>
      <c r="AK5" s="76">
        <f t="shared" si="0"/>
        <v>0</v>
      </c>
      <c r="AL5" s="58" t="s">
        <v>43</v>
      </c>
    </row>
    <row r="6" spans="1:39" ht="20.149999999999999" customHeight="1" x14ac:dyDescent="0.35">
      <c r="A6" s="2"/>
      <c r="B6" s="3" t="s">
        <v>27</v>
      </c>
      <c r="C6" s="4" t="s">
        <v>52</v>
      </c>
      <c r="D6" s="5">
        <v>44687</v>
      </c>
      <c r="E6" s="5">
        <v>44691</v>
      </c>
      <c r="F6" s="5">
        <v>44691</v>
      </c>
      <c r="G6" s="6">
        <v>20</v>
      </c>
      <c r="H6" s="3" t="s">
        <v>30</v>
      </c>
      <c r="I6" s="3" t="s">
        <v>30</v>
      </c>
      <c r="J6" s="3" t="s">
        <v>30</v>
      </c>
      <c r="K6" s="3" t="s">
        <v>30</v>
      </c>
      <c r="L6" s="3" t="s">
        <v>30</v>
      </c>
      <c r="M6" s="3" t="s">
        <v>30</v>
      </c>
      <c r="N6" s="3" t="s">
        <v>30</v>
      </c>
      <c r="O6" s="3" t="s">
        <v>30</v>
      </c>
      <c r="P6" s="3" t="s">
        <v>30</v>
      </c>
      <c r="Q6" s="3" t="s">
        <v>30</v>
      </c>
      <c r="R6" s="3" t="s">
        <v>30</v>
      </c>
      <c r="S6" s="3" t="s">
        <v>30</v>
      </c>
      <c r="T6" s="3" t="s">
        <v>30</v>
      </c>
      <c r="U6" s="7" t="s">
        <v>31</v>
      </c>
      <c r="V6" s="7" t="s">
        <v>31</v>
      </c>
      <c r="W6" s="3" t="s">
        <v>30</v>
      </c>
      <c r="X6" s="3" t="s">
        <v>30</v>
      </c>
      <c r="Y6" s="8" t="s">
        <v>31</v>
      </c>
      <c r="Z6" s="8"/>
      <c r="AA6" s="8"/>
      <c r="AB6" s="8"/>
      <c r="AC6" s="73">
        <v>0</v>
      </c>
      <c r="AD6" s="59" t="s">
        <v>32</v>
      </c>
      <c r="AE6" s="61" t="s">
        <v>33</v>
      </c>
      <c r="AF6" s="9" t="s">
        <v>49</v>
      </c>
      <c r="AG6" s="9" t="s">
        <v>41</v>
      </c>
      <c r="AH6" s="8" t="s">
        <v>36</v>
      </c>
      <c r="AI6" s="51" t="s">
        <v>53</v>
      </c>
      <c r="AJ6" s="52">
        <v>369.964833342936</v>
      </c>
      <c r="AK6" s="76">
        <f t="shared" si="0"/>
        <v>0</v>
      </c>
      <c r="AL6" s="58" t="s">
        <v>54</v>
      </c>
    </row>
    <row r="7" spans="1:39" ht="25" customHeight="1" x14ac:dyDescent="0.35">
      <c r="A7" s="2"/>
      <c r="B7" s="3" t="s">
        <v>27</v>
      </c>
      <c r="C7" s="4" t="s">
        <v>48</v>
      </c>
      <c r="D7" s="5">
        <v>44687</v>
      </c>
      <c r="E7" s="5">
        <v>44691</v>
      </c>
      <c r="F7" s="5">
        <v>44691</v>
      </c>
      <c r="G7" s="6">
        <v>20</v>
      </c>
      <c r="H7" s="3" t="s">
        <v>30</v>
      </c>
      <c r="I7" s="3" t="s">
        <v>30</v>
      </c>
      <c r="J7" s="3" t="s">
        <v>30</v>
      </c>
      <c r="K7" s="3" t="s">
        <v>30</v>
      </c>
      <c r="L7" s="3" t="s">
        <v>30</v>
      </c>
      <c r="M7" s="3" t="s">
        <v>30</v>
      </c>
      <c r="N7" s="3" t="s">
        <v>30</v>
      </c>
      <c r="O7" s="3" t="s">
        <v>30</v>
      </c>
      <c r="P7" s="3" t="s">
        <v>30</v>
      </c>
      <c r="Q7" s="3" t="s">
        <v>30</v>
      </c>
      <c r="R7" s="3" t="s">
        <v>30</v>
      </c>
      <c r="S7" s="3" t="s">
        <v>30</v>
      </c>
      <c r="T7" s="3" t="s">
        <v>30</v>
      </c>
      <c r="U7" s="7" t="s">
        <v>31</v>
      </c>
      <c r="V7" s="7" t="s">
        <v>31</v>
      </c>
      <c r="W7" s="3" t="s">
        <v>30</v>
      </c>
      <c r="X7" s="3" t="s">
        <v>30</v>
      </c>
      <c r="Y7" s="8" t="s">
        <v>31</v>
      </c>
      <c r="Z7" s="8"/>
      <c r="AA7" s="8"/>
      <c r="AB7" s="8"/>
      <c r="AC7" s="73">
        <v>0</v>
      </c>
      <c r="AD7" s="59" t="s">
        <v>32</v>
      </c>
      <c r="AE7" s="61" t="s">
        <v>33</v>
      </c>
      <c r="AF7" s="9" t="s">
        <v>49</v>
      </c>
      <c r="AG7" s="9" t="s">
        <v>41</v>
      </c>
      <c r="AH7" s="8" t="s">
        <v>36</v>
      </c>
      <c r="AI7" s="51" t="s">
        <v>50</v>
      </c>
      <c r="AJ7" s="54">
        <v>380.77440001018363</v>
      </c>
      <c r="AK7" s="76">
        <f t="shared" si="0"/>
        <v>0</v>
      </c>
      <c r="AL7" s="53" t="s">
        <v>51</v>
      </c>
    </row>
    <row r="8" spans="1:39" ht="38.5" customHeight="1" x14ac:dyDescent="0.35">
      <c r="A8" s="2"/>
      <c r="B8" s="3" t="s">
        <v>27</v>
      </c>
      <c r="C8" s="4" t="s">
        <v>44</v>
      </c>
      <c r="D8" s="5">
        <v>44687</v>
      </c>
      <c r="E8" s="5">
        <v>44691</v>
      </c>
      <c r="F8" s="5">
        <v>44691</v>
      </c>
      <c r="G8" s="20">
        <v>20</v>
      </c>
      <c r="H8" s="3" t="s">
        <v>30</v>
      </c>
      <c r="I8" s="3" t="s">
        <v>30</v>
      </c>
      <c r="J8" s="3" t="s">
        <v>30</v>
      </c>
      <c r="K8" s="3" t="s">
        <v>30</v>
      </c>
      <c r="L8" s="3" t="s">
        <v>30</v>
      </c>
      <c r="M8" s="3" t="s">
        <v>30</v>
      </c>
      <c r="N8" s="3" t="s">
        <v>30</v>
      </c>
      <c r="O8" s="3" t="s">
        <v>30</v>
      </c>
      <c r="P8" s="3" t="s">
        <v>30</v>
      </c>
      <c r="Q8" s="3" t="s">
        <v>30</v>
      </c>
      <c r="R8" s="3" t="s">
        <v>30</v>
      </c>
      <c r="S8" s="3" t="s">
        <v>30</v>
      </c>
      <c r="T8" s="3" t="s">
        <v>30</v>
      </c>
      <c r="U8" s="7" t="s">
        <v>31</v>
      </c>
      <c r="V8" s="7" t="s">
        <v>31</v>
      </c>
      <c r="W8" s="3" t="s">
        <v>30</v>
      </c>
      <c r="X8" s="3" t="s">
        <v>30</v>
      </c>
      <c r="Y8" s="8" t="s">
        <v>31</v>
      </c>
      <c r="Z8" s="8"/>
      <c r="AA8" s="8"/>
      <c r="AB8" s="8"/>
      <c r="AC8" s="73">
        <v>0</v>
      </c>
      <c r="AD8" s="59" t="s">
        <v>32</v>
      </c>
      <c r="AE8" s="60" t="s">
        <v>33</v>
      </c>
      <c r="AF8" s="9" t="s">
        <v>45</v>
      </c>
      <c r="AG8" s="9" t="s">
        <v>41</v>
      </c>
      <c r="AH8" s="8" t="s">
        <v>36</v>
      </c>
      <c r="AI8" s="51" t="s">
        <v>46</v>
      </c>
      <c r="AJ8" s="54">
        <v>392.36544166618415</v>
      </c>
      <c r="AK8" s="76">
        <f t="shared" si="0"/>
        <v>0</v>
      </c>
      <c r="AL8" s="53" t="s">
        <v>47</v>
      </c>
    </row>
    <row r="9" spans="1:39" ht="46.5" customHeight="1" x14ac:dyDescent="0.35">
      <c r="A9" s="2"/>
      <c r="B9" s="3" t="s">
        <v>27</v>
      </c>
      <c r="C9" s="4" t="s">
        <v>74</v>
      </c>
      <c r="D9" s="5">
        <v>44687</v>
      </c>
      <c r="E9" s="5">
        <v>44691</v>
      </c>
      <c r="F9" s="5">
        <v>44691</v>
      </c>
      <c r="G9" s="6">
        <v>20</v>
      </c>
      <c r="H9" s="3" t="s">
        <v>30</v>
      </c>
      <c r="I9" s="3" t="s">
        <v>30</v>
      </c>
      <c r="J9" s="3" t="s">
        <v>30</v>
      </c>
      <c r="K9" s="3" t="s">
        <v>30</v>
      </c>
      <c r="L9" s="3" t="s">
        <v>30</v>
      </c>
      <c r="M9" s="3" t="s">
        <v>30</v>
      </c>
      <c r="N9" s="3" t="s">
        <v>30</v>
      </c>
      <c r="O9" s="3" t="s">
        <v>30</v>
      </c>
      <c r="P9" s="3" t="s">
        <v>30</v>
      </c>
      <c r="Q9" s="3" t="s">
        <v>30</v>
      </c>
      <c r="R9" s="3" t="s">
        <v>30</v>
      </c>
      <c r="S9" s="3" t="s">
        <v>30</v>
      </c>
      <c r="T9" s="3" t="s">
        <v>30</v>
      </c>
      <c r="U9" s="7" t="s">
        <v>31</v>
      </c>
      <c r="V9" s="7" t="s">
        <v>31</v>
      </c>
      <c r="W9" s="3" t="s">
        <v>30</v>
      </c>
      <c r="X9" s="3" t="s">
        <v>30</v>
      </c>
      <c r="Y9" s="8" t="s">
        <v>31</v>
      </c>
      <c r="Z9" s="8"/>
      <c r="AA9" s="8"/>
      <c r="AB9" s="8"/>
      <c r="AC9" s="73">
        <v>0</v>
      </c>
      <c r="AD9" s="59" t="s">
        <v>32</v>
      </c>
      <c r="AE9" s="60" t="s">
        <v>33</v>
      </c>
      <c r="AF9" s="9" t="s">
        <v>75</v>
      </c>
      <c r="AG9" s="9" t="s">
        <v>41</v>
      </c>
      <c r="AH9" s="8" t="s">
        <v>36</v>
      </c>
      <c r="AI9" s="51" t="s">
        <v>76</v>
      </c>
      <c r="AJ9" s="52">
        <v>386.22293333759552</v>
      </c>
      <c r="AK9" s="76">
        <f t="shared" si="0"/>
        <v>0</v>
      </c>
      <c r="AL9" s="58" t="s">
        <v>77</v>
      </c>
    </row>
    <row r="10" spans="1:39" ht="43" customHeight="1" x14ac:dyDescent="0.35">
      <c r="A10" s="2"/>
      <c r="B10" s="14" t="s">
        <v>27</v>
      </c>
      <c r="C10" s="4" t="s">
        <v>63</v>
      </c>
      <c r="D10" s="5">
        <v>44687</v>
      </c>
      <c r="E10" s="5">
        <v>44691</v>
      </c>
      <c r="F10" s="5">
        <v>44691</v>
      </c>
      <c r="G10" s="6">
        <v>20</v>
      </c>
      <c r="H10" s="3" t="s">
        <v>30</v>
      </c>
      <c r="I10" s="3" t="s">
        <v>30</v>
      </c>
      <c r="J10" s="3" t="s">
        <v>30</v>
      </c>
      <c r="K10" s="3" t="s">
        <v>30</v>
      </c>
      <c r="L10" s="3" t="s">
        <v>30</v>
      </c>
      <c r="M10" s="3" t="s">
        <v>30</v>
      </c>
      <c r="N10" s="3" t="s">
        <v>30</v>
      </c>
      <c r="O10" s="3" t="s">
        <v>30</v>
      </c>
      <c r="P10" s="3" t="s">
        <v>30</v>
      </c>
      <c r="Q10" s="3" t="s">
        <v>30</v>
      </c>
      <c r="R10" s="3" t="s">
        <v>30</v>
      </c>
      <c r="S10" s="3" t="s">
        <v>30</v>
      </c>
      <c r="T10" s="3" t="s">
        <v>30</v>
      </c>
      <c r="U10" s="7" t="s">
        <v>31</v>
      </c>
      <c r="V10" s="7" t="s">
        <v>31</v>
      </c>
      <c r="W10" s="3" t="s">
        <v>30</v>
      </c>
      <c r="X10" s="3" t="s">
        <v>30</v>
      </c>
      <c r="Y10" s="8" t="s">
        <v>31</v>
      </c>
      <c r="Z10" s="8"/>
      <c r="AA10" s="8"/>
      <c r="AB10" s="8"/>
      <c r="AC10" s="73">
        <v>0</v>
      </c>
      <c r="AD10" s="62" t="s">
        <v>32</v>
      </c>
      <c r="AE10" s="61" t="s">
        <v>33</v>
      </c>
      <c r="AF10" s="9" t="s">
        <v>64</v>
      </c>
      <c r="AG10" s="9" t="s">
        <v>41</v>
      </c>
      <c r="AH10" s="8" t="s">
        <v>36</v>
      </c>
      <c r="AI10" s="51" t="s">
        <v>65</v>
      </c>
      <c r="AJ10" s="52">
        <v>343.51466666501034</v>
      </c>
      <c r="AK10" s="76">
        <f t="shared" si="0"/>
        <v>0</v>
      </c>
      <c r="AL10" s="58" t="s">
        <v>66</v>
      </c>
    </row>
    <row r="11" spans="1:39" ht="50" customHeight="1" x14ac:dyDescent="0.35">
      <c r="A11" s="3" t="s">
        <v>31</v>
      </c>
      <c r="B11" s="3" t="s">
        <v>27</v>
      </c>
      <c r="C11" s="4" t="s">
        <v>110</v>
      </c>
      <c r="D11" s="5">
        <v>44698</v>
      </c>
      <c r="E11" s="5">
        <v>44699</v>
      </c>
      <c r="F11" s="5">
        <v>44699</v>
      </c>
      <c r="G11" s="6">
        <v>20</v>
      </c>
      <c r="H11" s="3">
        <v>4</v>
      </c>
      <c r="I11" s="3">
        <v>5</v>
      </c>
      <c r="J11" s="3">
        <v>5</v>
      </c>
      <c r="K11" s="3" t="s">
        <v>30</v>
      </c>
      <c r="L11" s="3" t="s">
        <v>30</v>
      </c>
      <c r="M11" s="3">
        <v>1</v>
      </c>
      <c r="N11" s="3" t="s">
        <v>30</v>
      </c>
      <c r="O11" s="3" t="s">
        <v>30</v>
      </c>
      <c r="P11" s="3" t="s">
        <v>30</v>
      </c>
      <c r="Q11" s="3" t="s">
        <v>30</v>
      </c>
      <c r="R11" s="3" t="s">
        <v>30</v>
      </c>
      <c r="S11" s="3" t="s">
        <v>30</v>
      </c>
      <c r="T11" s="18">
        <v>53</v>
      </c>
      <c r="U11" s="18">
        <v>56</v>
      </c>
      <c r="V11" s="18">
        <v>60</v>
      </c>
      <c r="W11" s="3" t="s">
        <v>85</v>
      </c>
      <c r="X11" s="27">
        <v>0</v>
      </c>
      <c r="Y11" s="3">
        <v>6.3</v>
      </c>
      <c r="Z11" s="3">
        <f>SUM(T11:V11, X11)</f>
        <v>169</v>
      </c>
      <c r="AA11" s="3">
        <v>3</v>
      </c>
      <c r="AB11" s="19">
        <f>Z11/AA11</f>
        <v>56.333333333333336</v>
      </c>
      <c r="AC11" s="74">
        <f>AB11*G11</f>
        <v>1126.6666666666667</v>
      </c>
      <c r="AD11" s="62" t="s">
        <v>32</v>
      </c>
      <c r="AE11" s="59" t="s">
        <v>104</v>
      </c>
      <c r="AF11" s="12" t="s">
        <v>98</v>
      </c>
      <c r="AG11" s="9" t="s">
        <v>41</v>
      </c>
      <c r="AH11" s="8" t="s">
        <v>87</v>
      </c>
      <c r="AI11" s="51" t="s">
        <v>111</v>
      </c>
      <c r="AJ11" s="52">
        <v>550.19800001033934</v>
      </c>
      <c r="AK11" s="76">
        <f t="shared" si="0"/>
        <v>2.0477476592890094</v>
      </c>
      <c r="AL11" s="58" t="s">
        <v>62</v>
      </c>
    </row>
    <row r="12" spans="1:39" ht="48.5" customHeight="1" x14ac:dyDescent="0.35">
      <c r="A12" s="2"/>
      <c r="B12" s="14" t="s">
        <v>27</v>
      </c>
      <c r="C12" s="4" t="s">
        <v>100</v>
      </c>
      <c r="D12" s="5">
        <v>44698</v>
      </c>
      <c r="E12" s="5">
        <v>44699</v>
      </c>
      <c r="F12" s="5">
        <v>44699</v>
      </c>
      <c r="G12" s="6">
        <v>20</v>
      </c>
      <c r="H12" s="3">
        <v>1</v>
      </c>
      <c r="I12" s="3" t="s">
        <v>30</v>
      </c>
      <c r="J12" s="3" t="s">
        <v>30</v>
      </c>
      <c r="K12" s="3" t="s">
        <v>30</v>
      </c>
      <c r="L12" s="3" t="s">
        <v>30</v>
      </c>
      <c r="M12" s="3" t="s">
        <v>30</v>
      </c>
      <c r="N12" s="3" t="s">
        <v>30</v>
      </c>
      <c r="O12" s="3" t="s">
        <v>30</v>
      </c>
      <c r="P12" s="3" t="s">
        <v>30</v>
      </c>
      <c r="Q12" s="3" t="s">
        <v>30</v>
      </c>
      <c r="R12" s="3" t="s">
        <v>30</v>
      </c>
      <c r="S12" s="3" t="s">
        <v>30</v>
      </c>
      <c r="T12" s="18">
        <v>6</v>
      </c>
      <c r="U12" s="18">
        <v>0</v>
      </c>
      <c r="V12" s="18">
        <v>7</v>
      </c>
      <c r="W12" s="3" t="s">
        <v>85</v>
      </c>
      <c r="X12" s="27">
        <v>0</v>
      </c>
      <c r="Y12" s="3">
        <v>8.5</v>
      </c>
      <c r="Z12" s="3">
        <f>SUM(T12:V12, X12)</f>
        <v>13</v>
      </c>
      <c r="AA12" s="3">
        <f>3+Y12</f>
        <v>11.5</v>
      </c>
      <c r="AB12" s="19">
        <f>Z12/AA12</f>
        <v>1.1304347826086956</v>
      </c>
      <c r="AC12" s="85">
        <f>AB12*20</f>
        <v>22.60869565217391</v>
      </c>
      <c r="AD12" s="106" t="s">
        <v>367</v>
      </c>
      <c r="AE12" s="86" t="s">
        <v>370</v>
      </c>
      <c r="AF12" s="12" t="s">
        <v>101</v>
      </c>
      <c r="AG12" s="9" t="s">
        <v>41</v>
      </c>
      <c r="AH12" s="8" t="s">
        <v>87</v>
      </c>
      <c r="AI12" s="51" t="s">
        <v>102</v>
      </c>
      <c r="AJ12" s="52">
        <v>519.47279992079996</v>
      </c>
      <c r="AK12" s="76">
        <f t="shared" si="0"/>
        <v>4.3522385879724373E-2</v>
      </c>
      <c r="AL12" s="58" t="s">
        <v>73</v>
      </c>
    </row>
    <row r="13" spans="1:39" ht="46.5" customHeight="1" x14ac:dyDescent="0.35">
      <c r="A13" s="3" t="s">
        <v>31</v>
      </c>
      <c r="B13" s="3" t="s">
        <v>27</v>
      </c>
      <c r="C13" s="4" t="s">
        <v>112</v>
      </c>
      <c r="D13" s="5">
        <v>44698</v>
      </c>
      <c r="E13" s="5">
        <v>44699</v>
      </c>
      <c r="F13" s="5">
        <v>44699</v>
      </c>
      <c r="G13" s="6">
        <v>20</v>
      </c>
      <c r="H13" s="3">
        <v>7</v>
      </c>
      <c r="I13" s="3">
        <v>8</v>
      </c>
      <c r="J13" s="3">
        <v>6</v>
      </c>
      <c r="K13" s="3" t="s">
        <v>30</v>
      </c>
      <c r="L13" s="3">
        <v>1</v>
      </c>
      <c r="M13" s="3" t="s">
        <v>30</v>
      </c>
      <c r="N13" s="3" t="s">
        <v>30</v>
      </c>
      <c r="O13" s="3" t="s">
        <v>30</v>
      </c>
      <c r="P13" s="3" t="s">
        <v>30</v>
      </c>
      <c r="Q13" s="3" t="s">
        <v>30</v>
      </c>
      <c r="R13" s="3" t="s">
        <v>30</v>
      </c>
      <c r="S13" s="3" t="s">
        <v>30</v>
      </c>
      <c r="T13" s="18">
        <v>53</v>
      </c>
      <c r="U13" s="18">
        <v>79</v>
      </c>
      <c r="V13" s="18">
        <v>82</v>
      </c>
      <c r="W13" s="3" t="s">
        <v>85</v>
      </c>
      <c r="X13" s="3" t="s">
        <v>113</v>
      </c>
      <c r="Y13" s="3">
        <v>7.2</v>
      </c>
      <c r="Z13" s="3">
        <f>SUM(T13:V13)</f>
        <v>214</v>
      </c>
      <c r="AA13" s="3">
        <v>3</v>
      </c>
      <c r="AB13" s="19">
        <f t="shared" ref="AB13:AB19" si="1">Z13/AA13</f>
        <v>71.333333333333329</v>
      </c>
      <c r="AC13" s="74">
        <f>AB13*G13</f>
        <v>1426.6666666666665</v>
      </c>
      <c r="AD13" s="59" t="s">
        <v>32</v>
      </c>
      <c r="AE13" s="59" t="s">
        <v>104</v>
      </c>
      <c r="AF13" s="12" t="s">
        <v>98</v>
      </c>
      <c r="AG13" s="9" t="s">
        <v>41</v>
      </c>
      <c r="AH13" s="8" t="s">
        <v>87</v>
      </c>
      <c r="AI13" s="51" t="s">
        <v>114</v>
      </c>
      <c r="AJ13" s="54">
        <v>608.65166658279759</v>
      </c>
      <c r="AK13" s="76">
        <f t="shared" si="0"/>
        <v>2.3439789045128503</v>
      </c>
      <c r="AL13" s="53" t="s">
        <v>58</v>
      </c>
    </row>
    <row r="14" spans="1:39" ht="45.5" customHeight="1" x14ac:dyDescent="0.35">
      <c r="A14" s="3" t="s">
        <v>31</v>
      </c>
      <c r="B14" s="3" t="s">
        <v>27</v>
      </c>
      <c r="C14" s="4" t="s">
        <v>103</v>
      </c>
      <c r="D14" s="5">
        <v>44698</v>
      </c>
      <c r="E14" s="5">
        <v>44699</v>
      </c>
      <c r="F14" s="5">
        <v>44699</v>
      </c>
      <c r="G14" s="6">
        <v>20</v>
      </c>
      <c r="H14" s="3">
        <v>1</v>
      </c>
      <c r="I14" s="3" t="s">
        <v>30</v>
      </c>
      <c r="J14" s="3" t="s">
        <v>30</v>
      </c>
      <c r="K14" s="3" t="s">
        <v>30</v>
      </c>
      <c r="L14" s="3" t="s">
        <v>30</v>
      </c>
      <c r="M14" s="3" t="s">
        <v>30</v>
      </c>
      <c r="N14" s="3" t="s">
        <v>30</v>
      </c>
      <c r="O14" s="3" t="s">
        <v>30</v>
      </c>
      <c r="P14" s="3" t="s">
        <v>30</v>
      </c>
      <c r="Q14" s="3" t="s">
        <v>30</v>
      </c>
      <c r="R14" s="3" t="s">
        <v>30</v>
      </c>
      <c r="S14" s="3" t="s">
        <v>30</v>
      </c>
      <c r="T14" s="18">
        <v>23</v>
      </c>
      <c r="U14" s="18">
        <v>25</v>
      </c>
      <c r="V14" s="18">
        <v>30</v>
      </c>
      <c r="W14" s="3" t="s">
        <v>85</v>
      </c>
      <c r="X14" s="18">
        <v>65</v>
      </c>
      <c r="Y14" s="3">
        <v>8.3000000000000007</v>
      </c>
      <c r="Z14" s="3">
        <f>SUM(T14:V14, X14)</f>
        <v>143</v>
      </c>
      <c r="AA14" s="3">
        <f>3+Y14</f>
        <v>11.3</v>
      </c>
      <c r="AB14" s="19">
        <f t="shared" si="1"/>
        <v>12.654867256637168</v>
      </c>
      <c r="AC14" s="74">
        <f>AB14*G14</f>
        <v>253.09734513274336</v>
      </c>
      <c r="AD14" s="62" t="s">
        <v>32</v>
      </c>
      <c r="AE14" s="59" t="s">
        <v>104</v>
      </c>
      <c r="AF14" s="12" t="s">
        <v>98</v>
      </c>
      <c r="AG14" s="9" t="s">
        <v>41</v>
      </c>
      <c r="AH14" s="8" t="s">
        <v>87</v>
      </c>
      <c r="AI14" s="51" t="s">
        <v>105</v>
      </c>
      <c r="AJ14" s="54">
        <v>353.82000000599999</v>
      </c>
      <c r="AK14" s="76">
        <f t="shared" si="0"/>
        <v>0.71532797786572666</v>
      </c>
      <c r="AL14" s="53" t="s">
        <v>43</v>
      </c>
    </row>
    <row r="15" spans="1:39" ht="45" customHeight="1" x14ac:dyDescent="0.35">
      <c r="A15" s="3" t="s">
        <v>31</v>
      </c>
      <c r="B15" s="3" t="s">
        <v>27</v>
      </c>
      <c r="C15" s="4" t="s">
        <v>106</v>
      </c>
      <c r="D15" s="5">
        <v>44698</v>
      </c>
      <c r="E15" s="5">
        <v>44699</v>
      </c>
      <c r="F15" s="5">
        <v>44699</v>
      </c>
      <c r="G15" s="6">
        <v>20</v>
      </c>
      <c r="H15" s="3">
        <v>4</v>
      </c>
      <c r="I15" s="3">
        <v>9</v>
      </c>
      <c r="J15" s="3">
        <v>9</v>
      </c>
      <c r="K15" s="3" t="s">
        <v>30</v>
      </c>
      <c r="L15" s="3" t="s">
        <v>30</v>
      </c>
      <c r="M15" s="3" t="s">
        <v>30</v>
      </c>
      <c r="N15" s="3" t="s">
        <v>30</v>
      </c>
      <c r="O15" s="3" t="s">
        <v>30</v>
      </c>
      <c r="P15" s="3" t="s">
        <v>30</v>
      </c>
      <c r="Q15" s="3" t="s">
        <v>30</v>
      </c>
      <c r="R15" s="3" t="s">
        <v>30</v>
      </c>
      <c r="S15" s="3" t="s">
        <v>30</v>
      </c>
      <c r="T15" s="18">
        <v>47</v>
      </c>
      <c r="U15" s="18">
        <v>44</v>
      </c>
      <c r="V15" s="18">
        <v>33</v>
      </c>
      <c r="W15" s="3" t="s">
        <v>85</v>
      </c>
      <c r="X15" s="18">
        <v>163</v>
      </c>
      <c r="Y15" s="3">
        <v>8</v>
      </c>
      <c r="Z15" s="3">
        <f>SUM(T15:V15, X15)</f>
        <v>287</v>
      </c>
      <c r="AA15" s="3">
        <f>3+Y15</f>
        <v>11</v>
      </c>
      <c r="AB15" s="19">
        <f t="shared" si="1"/>
        <v>26.09090909090909</v>
      </c>
      <c r="AC15" s="74">
        <f>AB15*G15</f>
        <v>521.81818181818176</v>
      </c>
      <c r="AD15" s="59" t="s">
        <v>32</v>
      </c>
      <c r="AE15" s="59" t="s">
        <v>104</v>
      </c>
      <c r="AF15" s="12" t="s">
        <v>98</v>
      </c>
      <c r="AG15" s="9" t="s">
        <v>41</v>
      </c>
      <c r="AH15" s="8" t="s">
        <v>87</v>
      </c>
      <c r="AI15" s="51" t="s">
        <v>107</v>
      </c>
      <c r="AJ15" s="52">
        <v>515.30700008078713</v>
      </c>
      <c r="AK15" s="76">
        <f t="shared" si="0"/>
        <v>1.0126355390793718</v>
      </c>
      <c r="AL15" s="58" t="s">
        <v>54</v>
      </c>
    </row>
    <row r="16" spans="1:39" ht="48" customHeight="1" x14ac:dyDescent="0.35">
      <c r="A16" s="3" t="s">
        <v>31</v>
      </c>
      <c r="B16" s="3" t="s">
        <v>27</v>
      </c>
      <c r="C16" s="4" t="s">
        <v>108</v>
      </c>
      <c r="D16" s="5">
        <v>44698</v>
      </c>
      <c r="E16" s="5">
        <v>44699</v>
      </c>
      <c r="F16" s="5">
        <v>44699</v>
      </c>
      <c r="G16" s="6">
        <v>20</v>
      </c>
      <c r="H16" s="3">
        <v>2</v>
      </c>
      <c r="I16" s="3">
        <v>3</v>
      </c>
      <c r="J16" s="3">
        <v>4</v>
      </c>
      <c r="K16" s="3" t="s">
        <v>30</v>
      </c>
      <c r="L16" s="3" t="s">
        <v>30</v>
      </c>
      <c r="M16" s="3" t="s">
        <v>30</v>
      </c>
      <c r="N16" s="3" t="s">
        <v>30</v>
      </c>
      <c r="O16" s="3" t="s">
        <v>30</v>
      </c>
      <c r="P16" s="3" t="s">
        <v>30</v>
      </c>
      <c r="Q16" s="3" t="s">
        <v>30</v>
      </c>
      <c r="R16" s="3" t="s">
        <v>30</v>
      </c>
      <c r="S16" s="3" t="s">
        <v>30</v>
      </c>
      <c r="T16" s="18">
        <v>39</v>
      </c>
      <c r="U16" s="18">
        <v>51</v>
      </c>
      <c r="V16" s="18">
        <v>45</v>
      </c>
      <c r="W16" s="3" t="s">
        <v>85</v>
      </c>
      <c r="X16" s="27">
        <v>0</v>
      </c>
      <c r="Y16" s="3">
        <v>8.5</v>
      </c>
      <c r="Z16" s="3">
        <f>SUM(T16:V16)</f>
        <v>135</v>
      </c>
      <c r="AA16" s="3">
        <v>3</v>
      </c>
      <c r="AB16" s="19">
        <f t="shared" si="1"/>
        <v>45</v>
      </c>
      <c r="AC16" s="74">
        <f>AB16*G16</f>
        <v>900</v>
      </c>
      <c r="AD16" s="62" t="s">
        <v>32</v>
      </c>
      <c r="AE16" s="59" t="s">
        <v>104</v>
      </c>
      <c r="AF16" s="12" t="s">
        <v>98</v>
      </c>
      <c r="AG16" s="9" t="s">
        <v>41</v>
      </c>
      <c r="AH16" s="8" t="s">
        <v>87</v>
      </c>
      <c r="AI16" s="51" t="s">
        <v>109</v>
      </c>
      <c r="AJ16" s="52">
        <v>582.15083323752594</v>
      </c>
      <c r="AK16" s="76">
        <f t="shared" si="0"/>
        <v>1.5459910879021057</v>
      </c>
      <c r="AL16" s="58" t="s">
        <v>51</v>
      </c>
    </row>
    <row r="17" spans="1:39" ht="42" customHeight="1" x14ac:dyDescent="0.35">
      <c r="A17" s="2"/>
      <c r="B17" s="3" t="s">
        <v>27</v>
      </c>
      <c r="C17" s="4" t="s">
        <v>115</v>
      </c>
      <c r="D17" s="5">
        <v>44698</v>
      </c>
      <c r="E17" s="5">
        <v>44699</v>
      </c>
      <c r="F17" s="5">
        <v>44699</v>
      </c>
      <c r="G17" s="6">
        <v>20</v>
      </c>
      <c r="H17" s="27">
        <v>19</v>
      </c>
      <c r="I17" s="27">
        <v>17</v>
      </c>
      <c r="J17" s="27">
        <v>15</v>
      </c>
      <c r="K17" s="3" t="s">
        <v>30</v>
      </c>
      <c r="L17" s="3" t="s">
        <v>30</v>
      </c>
      <c r="M17" s="3">
        <v>1</v>
      </c>
      <c r="N17" s="3" t="s">
        <v>30</v>
      </c>
      <c r="O17" s="3" t="s">
        <v>30</v>
      </c>
      <c r="P17" s="3" t="s">
        <v>30</v>
      </c>
      <c r="Q17" s="3" t="s">
        <v>30</v>
      </c>
      <c r="R17" s="3" t="s">
        <v>30</v>
      </c>
      <c r="S17" s="3" t="s">
        <v>30</v>
      </c>
      <c r="T17" s="27">
        <v>0</v>
      </c>
      <c r="U17" s="27">
        <v>0</v>
      </c>
      <c r="V17" s="27">
        <v>0</v>
      </c>
      <c r="W17" s="3" t="s">
        <v>85</v>
      </c>
      <c r="X17" s="27">
        <v>0</v>
      </c>
      <c r="Y17" s="3">
        <v>8.4</v>
      </c>
      <c r="Z17" s="3">
        <f>H17*10</f>
        <v>190</v>
      </c>
      <c r="AA17" s="3">
        <v>0.1</v>
      </c>
      <c r="AB17" s="19">
        <f t="shared" si="1"/>
        <v>1900</v>
      </c>
      <c r="AC17" s="85">
        <v>300</v>
      </c>
      <c r="AD17" s="106" t="s">
        <v>367</v>
      </c>
      <c r="AE17" s="86" t="s">
        <v>370</v>
      </c>
      <c r="AF17" s="12" t="s">
        <v>98</v>
      </c>
      <c r="AG17" s="9" t="s">
        <v>41</v>
      </c>
      <c r="AH17" s="8" t="s">
        <v>87</v>
      </c>
      <c r="AI17" s="51" t="s">
        <v>116</v>
      </c>
      <c r="AJ17" s="54">
        <v>362.88</v>
      </c>
      <c r="AK17" s="76">
        <f t="shared" si="0"/>
        <v>0.82671957671957674</v>
      </c>
      <c r="AL17" s="53" t="s">
        <v>82</v>
      </c>
    </row>
    <row r="18" spans="1:39" ht="47" customHeight="1" x14ac:dyDescent="0.35">
      <c r="A18" s="2"/>
      <c r="B18" s="3" t="s">
        <v>27</v>
      </c>
      <c r="C18" s="4" t="s">
        <v>91</v>
      </c>
      <c r="D18" s="5">
        <v>44698</v>
      </c>
      <c r="E18" s="5">
        <v>44699</v>
      </c>
      <c r="F18" s="5">
        <v>44699</v>
      </c>
      <c r="G18" s="6">
        <v>20</v>
      </c>
      <c r="H18" s="3" t="s">
        <v>30</v>
      </c>
      <c r="I18" s="3" t="s">
        <v>30</v>
      </c>
      <c r="J18" s="3" t="s">
        <v>30</v>
      </c>
      <c r="K18" s="3" t="s">
        <v>30</v>
      </c>
      <c r="L18" s="3" t="s">
        <v>30</v>
      </c>
      <c r="M18" s="3" t="s">
        <v>30</v>
      </c>
      <c r="N18" s="3" t="s">
        <v>30</v>
      </c>
      <c r="O18" s="3" t="s">
        <v>30</v>
      </c>
      <c r="P18" s="3" t="s">
        <v>30</v>
      </c>
      <c r="Q18" s="3" t="s">
        <v>30</v>
      </c>
      <c r="R18" s="3" t="s">
        <v>30</v>
      </c>
      <c r="S18" s="3" t="s">
        <v>30</v>
      </c>
      <c r="T18" s="18">
        <v>0</v>
      </c>
      <c r="U18" s="18">
        <v>0</v>
      </c>
      <c r="V18" s="18">
        <v>0</v>
      </c>
      <c r="W18" s="3" t="s">
        <v>85</v>
      </c>
      <c r="X18" s="18">
        <v>0</v>
      </c>
      <c r="Y18" s="3">
        <v>6.4</v>
      </c>
      <c r="Z18" s="105">
        <v>1</v>
      </c>
      <c r="AA18" s="3">
        <f>3+Y18</f>
        <v>9.4</v>
      </c>
      <c r="AB18" s="19">
        <f t="shared" si="1"/>
        <v>0.10638297872340426</v>
      </c>
      <c r="AC18" s="74">
        <f>AB18*G18</f>
        <v>2.1276595744680851</v>
      </c>
      <c r="AD18" s="59" t="s">
        <v>32</v>
      </c>
      <c r="AE18" s="61" t="s">
        <v>33</v>
      </c>
      <c r="AF18" s="12" t="s">
        <v>92</v>
      </c>
      <c r="AG18" s="9" t="s">
        <v>41</v>
      </c>
      <c r="AH18" s="8" t="s">
        <v>87</v>
      </c>
      <c r="AI18" s="51" t="s">
        <v>93</v>
      </c>
      <c r="AJ18" s="52">
        <v>562.69999982614672</v>
      </c>
      <c r="AK18" s="76">
        <f t="shared" si="0"/>
        <v>3.7811614983569442E-3</v>
      </c>
      <c r="AL18" s="58" t="s">
        <v>47</v>
      </c>
    </row>
    <row r="19" spans="1:39" ht="41.5" customHeight="1" x14ac:dyDescent="0.35">
      <c r="A19" s="2"/>
      <c r="B19" s="14" t="s">
        <v>27</v>
      </c>
      <c r="C19" s="4" t="s">
        <v>94</v>
      </c>
      <c r="D19" s="5">
        <v>44698</v>
      </c>
      <c r="E19" s="5">
        <v>44699</v>
      </c>
      <c r="F19" s="5">
        <v>44699</v>
      </c>
      <c r="G19" s="6">
        <v>20</v>
      </c>
      <c r="H19" s="3" t="s">
        <v>30</v>
      </c>
      <c r="I19" s="3" t="s">
        <v>30</v>
      </c>
      <c r="J19" s="3" t="s">
        <v>30</v>
      </c>
      <c r="K19" s="3" t="s">
        <v>30</v>
      </c>
      <c r="L19" s="3" t="s">
        <v>30</v>
      </c>
      <c r="M19" s="3" t="s">
        <v>30</v>
      </c>
      <c r="N19" s="3" t="s">
        <v>30</v>
      </c>
      <c r="O19" s="3" t="s">
        <v>30</v>
      </c>
      <c r="P19" s="3" t="s">
        <v>30</v>
      </c>
      <c r="Q19" s="3" t="s">
        <v>30</v>
      </c>
      <c r="R19" s="3" t="s">
        <v>30</v>
      </c>
      <c r="S19" s="3" t="s">
        <v>30</v>
      </c>
      <c r="T19" s="18">
        <v>0</v>
      </c>
      <c r="U19" s="18">
        <v>0</v>
      </c>
      <c r="V19" s="18">
        <v>0</v>
      </c>
      <c r="W19" s="3" t="s">
        <v>85</v>
      </c>
      <c r="X19" s="18">
        <v>0</v>
      </c>
      <c r="Y19" s="3">
        <v>7.6</v>
      </c>
      <c r="Z19" s="105">
        <v>1</v>
      </c>
      <c r="AA19" s="3">
        <f>3+Y19</f>
        <v>10.6</v>
      </c>
      <c r="AB19" s="19">
        <f t="shared" si="1"/>
        <v>9.4339622641509441E-2</v>
      </c>
      <c r="AC19" s="74">
        <f>AB19*G19</f>
        <v>1.8867924528301887</v>
      </c>
      <c r="AD19" s="59" t="s">
        <v>32</v>
      </c>
      <c r="AE19" s="60" t="s">
        <v>33</v>
      </c>
      <c r="AF19" s="12" t="s">
        <v>95</v>
      </c>
      <c r="AG19" s="9" t="s">
        <v>41</v>
      </c>
      <c r="AH19" s="8" t="s">
        <v>87</v>
      </c>
      <c r="AI19" s="51" t="s">
        <v>96</v>
      </c>
      <c r="AJ19" s="52">
        <v>519.81333334294823</v>
      </c>
      <c r="AK19" s="76">
        <f t="shared" si="0"/>
        <v>3.6297500117900448E-3</v>
      </c>
      <c r="AL19" s="58" t="s">
        <v>77</v>
      </c>
    </row>
    <row r="20" spans="1:39" ht="47" customHeight="1" x14ac:dyDescent="0.35">
      <c r="A20" s="2"/>
      <c r="B20" s="3" t="s">
        <v>27</v>
      </c>
      <c r="C20" s="4" t="s">
        <v>97</v>
      </c>
      <c r="D20" s="5">
        <v>44698</v>
      </c>
      <c r="E20" s="5">
        <v>44699</v>
      </c>
      <c r="F20" s="5">
        <v>44699</v>
      </c>
      <c r="G20" s="6">
        <v>20</v>
      </c>
      <c r="H20" s="3">
        <v>1</v>
      </c>
      <c r="I20" s="3">
        <v>1</v>
      </c>
      <c r="J20" s="3" t="s">
        <v>30</v>
      </c>
      <c r="K20" s="3" t="s">
        <v>30</v>
      </c>
      <c r="L20" s="3" t="s">
        <v>30</v>
      </c>
      <c r="M20" s="3" t="s">
        <v>30</v>
      </c>
      <c r="N20" s="3" t="s">
        <v>30</v>
      </c>
      <c r="O20" s="3" t="s">
        <v>30</v>
      </c>
      <c r="P20" s="3" t="s">
        <v>30</v>
      </c>
      <c r="Q20" s="3" t="s">
        <v>30</v>
      </c>
      <c r="R20" s="3" t="s">
        <v>30</v>
      </c>
      <c r="S20" s="3" t="s">
        <v>30</v>
      </c>
      <c r="T20" s="18">
        <v>5</v>
      </c>
      <c r="U20" s="18">
        <v>5</v>
      </c>
      <c r="V20" s="18">
        <v>1</v>
      </c>
      <c r="W20" s="3" t="s">
        <v>85</v>
      </c>
      <c r="X20" s="18">
        <v>13</v>
      </c>
      <c r="Y20" s="3">
        <v>7.3</v>
      </c>
      <c r="Z20" s="3">
        <f>SUM(T20:V20,X20)</f>
        <v>24</v>
      </c>
      <c r="AA20" s="3">
        <f>3+Y20</f>
        <v>10.3</v>
      </c>
      <c r="AB20" s="19">
        <f>Z20/AA20</f>
        <v>2.3300970873786406</v>
      </c>
      <c r="AC20" s="85">
        <f>AB20*20</f>
        <v>46.601941747572809</v>
      </c>
      <c r="AD20" s="81" t="s">
        <v>367</v>
      </c>
      <c r="AE20" s="107" t="s">
        <v>370</v>
      </c>
      <c r="AF20" s="12" t="s">
        <v>98</v>
      </c>
      <c r="AG20" s="9" t="s">
        <v>41</v>
      </c>
      <c r="AH20" s="8" t="s">
        <v>87</v>
      </c>
      <c r="AI20" s="51" t="s">
        <v>99</v>
      </c>
      <c r="AJ20" s="54">
        <v>461.17049999871409</v>
      </c>
      <c r="AK20" s="76">
        <f t="shared" si="0"/>
        <v>0.10105143704487332</v>
      </c>
      <c r="AL20" s="53" t="s">
        <v>66</v>
      </c>
    </row>
    <row r="21" spans="1:39" ht="45" customHeight="1" x14ac:dyDescent="0.35">
      <c r="A21" s="3" t="s">
        <v>31</v>
      </c>
      <c r="B21" s="3" t="s">
        <v>27</v>
      </c>
      <c r="C21" s="101" t="s">
        <v>165</v>
      </c>
      <c r="D21" s="5">
        <v>44698</v>
      </c>
      <c r="E21" s="5">
        <v>44699</v>
      </c>
      <c r="F21" s="5">
        <v>44699</v>
      </c>
      <c r="G21" s="6">
        <v>20</v>
      </c>
      <c r="H21" s="3">
        <v>15</v>
      </c>
      <c r="I21" s="3">
        <v>11</v>
      </c>
      <c r="J21" s="3">
        <v>9</v>
      </c>
      <c r="K21" s="3">
        <v>1</v>
      </c>
      <c r="L21" s="3">
        <v>2</v>
      </c>
      <c r="M21" s="3" t="s">
        <v>30</v>
      </c>
      <c r="N21" s="3" t="s">
        <v>30</v>
      </c>
      <c r="O21" s="3" t="s">
        <v>30</v>
      </c>
      <c r="P21" s="3" t="s">
        <v>30</v>
      </c>
      <c r="Q21" s="3" t="s">
        <v>30</v>
      </c>
      <c r="R21" s="3" t="s">
        <v>30</v>
      </c>
      <c r="S21" s="3" t="s">
        <v>30</v>
      </c>
      <c r="T21" s="18">
        <v>137</v>
      </c>
      <c r="U21" s="18">
        <v>134</v>
      </c>
      <c r="V21" s="18">
        <v>123</v>
      </c>
      <c r="W21" s="3" t="s">
        <v>85</v>
      </c>
      <c r="X21" s="27">
        <v>0</v>
      </c>
      <c r="Y21" s="3">
        <v>7.3</v>
      </c>
      <c r="Z21" s="3">
        <f>SUM(T21:V21, X21)</f>
        <v>394</v>
      </c>
      <c r="AA21" s="3">
        <v>3</v>
      </c>
      <c r="AB21" s="19">
        <f>Z21/AA21</f>
        <v>131.33333333333334</v>
      </c>
      <c r="AC21" s="74">
        <f>AB21*G21</f>
        <v>2626.666666666667</v>
      </c>
      <c r="AD21" s="59" t="s">
        <v>32</v>
      </c>
      <c r="AE21" s="63" t="s">
        <v>104</v>
      </c>
      <c r="AF21" s="12" t="s">
        <v>98</v>
      </c>
      <c r="AG21" s="9" t="s">
        <v>41</v>
      </c>
      <c r="AH21" s="8" t="s">
        <v>118</v>
      </c>
      <c r="AI21" s="51" t="s">
        <v>166</v>
      </c>
      <c r="AJ21" s="52">
        <v>505.64958333809039</v>
      </c>
      <c r="AK21" s="76">
        <f t="shared" si="0"/>
        <v>5.1946382499249673</v>
      </c>
      <c r="AL21" s="58" t="s">
        <v>62</v>
      </c>
      <c r="AM21" s="110">
        <v>45058</v>
      </c>
    </row>
    <row r="22" spans="1:39" ht="55.5" customHeight="1" x14ac:dyDescent="0.35">
      <c r="A22" s="3" t="s">
        <v>31</v>
      </c>
      <c r="B22" s="3" t="s">
        <v>27</v>
      </c>
      <c r="C22" s="4" t="s">
        <v>155</v>
      </c>
      <c r="D22" s="5">
        <v>44698</v>
      </c>
      <c r="E22" s="5">
        <v>44699</v>
      </c>
      <c r="F22" s="5">
        <v>44699</v>
      </c>
      <c r="G22" s="6">
        <v>20</v>
      </c>
      <c r="H22" s="3">
        <v>2</v>
      </c>
      <c r="I22" s="3" t="s">
        <v>30</v>
      </c>
      <c r="J22" s="3" t="s">
        <v>30</v>
      </c>
      <c r="K22" s="3">
        <v>1</v>
      </c>
      <c r="L22" s="3" t="s">
        <v>30</v>
      </c>
      <c r="M22" s="3" t="s">
        <v>30</v>
      </c>
      <c r="N22" s="3" t="s">
        <v>30</v>
      </c>
      <c r="O22" s="3" t="s">
        <v>30</v>
      </c>
      <c r="P22" s="3" t="s">
        <v>30</v>
      </c>
      <c r="Q22" s="3" t="s">
        <v>30</v>
      </c>
      <c r="R22" s="3" t="s">
        <v>30</v>
      </c>
      <c r="S22" s="3" t="s">
        <v>30</v>
      </c>
      <c r="T22" s="18">
        <v>1</v>
      </c>
      <c r="U22" s="18">
        <v>3</v>
      </c>
      <c r="V22" s="18">
        <v>4</v>
      </c>
      <c r="W22" s="3" t="s">
        <v>85</v>
      </c>
      <c r="X22" s="18">
        <v>42</v>
      </c>
      <c r="Y22" s="3">
        <v>9.3000000000000007</v>
      </c>
      <c r="Z22" s="3"/>
      <c r="AA22" s="3"/>
      <c r="AB22" s="19">
        <f>X22/Y22</f>
        <v>4.5161290322580641</v>
      </c>
      <c r="AC22" s="74">
        <f>AB22*G22</f>
        <v>90.322580645161281</v>
      </c>
      <c r="AD22" s="59" t="s">
        <v>32</v>
      </c>
      <c r="AE22" s="59" t="s">
        <v>104</v>
      </c>
      <c r="AF22" s="12" t="s">
        <v>101</v>
      </c>
      <c r="AG22" s="9" t="s">
        <v>41</v>
      </c>
      <c r="AH22" s="8" t="s">
        <v>118</v>
      </c>
      <c r="AI22" s="51" t="s">
        <v>156</v>
      </c>
      <c r="AJ22" s="54">
        <v>280.9306166718132</v>
      </c>
      <c r="AK22" s="76">
        <f t="shared" si="0"/>
        <v>0.3215120577287498</v>
      </c>
      <c r="AL22" s="53" t="s">
        <v>62</v>
      </c>
      <c r="AM22" s="110">
        <v>45059</v>
      </c>
    </row>
    <row r="23" spans="1:39" ht="40.5" customHeight="1" x14ac:dyDescent="0.35">
      <c r="A23" s="3" t="s">
        <v>31</v>
      </c>
      <c r="B23" s="3" t="s">
        <v>27</v>
      </c>
      <c r="C23" s="4" t="s">
        <v>135</v>
      </c>
      <c r="D23" s="5">
        <v>44698</v>
      </c>
      <c r="E23" s="5">
        <v>44699</v>
      </c>
      <c r="F23" s="5">
        <v>44699</v>
      </c>
      <c r="G23" s="6">
        <v>20</v>
      </c>
      <c r="H23" s="3" t="s">
        <v>30</v>
      </c>
      <c r="I23" s="3" t="s">
        <v>30</v>
      </c>
      <c r="J23" s="3" t="s">
        <v>30</v>
      </c>
      <c r="K23" s="3" t="s">
        <v>30</v>
      </c>
      <c r="L23" s="3" t="s">
        <v>30</v>
      </c>
      <c r="M23" s="3" t="s">
        <v>30</v>
      </c>
      <c r="N23" s="3" t="s">
        <v>30</v>
      </c>
      <c r="O23" s="3" t="s">
        <v>30</v>
      </c>
      <c r="P23" s="3" t="s">
        <v>30</v>
      </c>
      <c r="Q23" s="3" t="s">
        <v>30</v>
      </c>
      <c r="R23" s="3" t="s">
        <v>30</v>
      </c>
      <c r="S23" s="3" t="s">
        <v>30</v>
      </c>
      <c r="T23" s="18">
        <v>0</v>
      </c>
      <c r="U23" s="18">
        <v>0</v>
      </c>
      <c r="V23" s="18">
        <v>0</v>
      </c>
      <c r="W23" s="3" t="s">
        <v>85</v>
      </c>
      <c r="X23" s="18">
        <v>0</v>
      </c>
      <c r="Y23" s="3">
        <v>6.9</v>
      </c>
      <c r="Z23" s="105">
        <v>1</v>
      </c>
      <c r="AA23" s="3">
        <f>3+Y23</f>
        <v>9.9</v>
      </c>
      <c r="AB23" s="19">
        <f>Z23/AA23</f>
        <v>0.10101010101010101</v>
      </c>
      <c r="AC23" s="74">
        <f>AB23*G23</f>
        <v>2.0202020202020203</v>
      </c>
      <c r="AD23" s="59" t="s">
        <v>32</v>
      </c>
      <c r="AE23" s="61" t="s">
        <v>33</v>
      </c>
      <c r="AF23" s="12" t="s">
        <v>101</v>
      </c>
      <c r="AG23" s="9" t="s">
        <v>41</v>
      </c>
      <c r="AH23" s="8" t="s">
        <v>118</v>
      </c>
      <c r="AI23" s="51" t="s">
        <v>136</v>
      </c>
      <c r="AJ23" s="54">
        <v>234.92317777678412</v>
      </c>
      <c r="AK23" s="76">
        <f t="shared" si="0"/>
        <v>8.5994155166824217E-3</v>
      </c>
      <c r="AL23" s="53" t="s">
        <v>73</v>
      </c>
      <c r="AM23" s="110">
        <v>45059</v>
      </c>
    </row>
    <row r="24" spans="1:39" ht="50" customHeight="1" x14ac:dyDescent="0.35">
      <c r="A24" s="3" t="s">
        <v>31</v>
      </c>
      <c r="B24" s="3" t="s">
        <v>27</v>
      </c>
      <c r="C24" s="101" t="s">
        <v>153</v>
      </c>
      <c r="D24" s="5">
        <v>44698</v>
      </c>
      <c r="E24" s="5">
        <v>44699</v>
      </c>
      <c r="F24" s="5">
        <v>44699</v>
      </c>
      <c r="G24" s="6">
        <v>20</v>
      </c>
      <c r="H24" s="3">
        <v>1</v>
      </c>
      <c r="I24" s="3">
        <v>1</v>
      </c>
      <c r="J24" s="3" t="s">
        <v>30</v>
      </c>
      <c r="K24" s="3" t="s">
        <v>30</v>
      </c>
      <c r="L24" s="3" t="s">
        <v>30</v>
      </c>
      <c r="M24" s="3" t="s">
        <v>30</v>
      </c>
      <c r="N24" s="3" t="s">
        <v>30</v>
      </c>
      <c r="O24" s="3" t="s">
        <v>30</v>
      </c>
      <c r="P24" s="3" t="s">
        <v>30</v>
      </c>
      <c r="Q24" s="3" t="s">
        <v>30</v>
      </c>
      <c r="R24" s="3" t="s">
        <v>30</v>
      </c>
      <c r="S24" s="3" t="s">
        <v>30</v>
      </c>
      <c r="T24" s="18">
        <v>1</v>
      </c>
      <c r="U24" s="18">
        <v>3</v>
      </c>
      <c r="V24" s="18">
        <v>5</v>
      </c>
      <c r="W24" s="3" t="s">
        <v>85</v>
      </c>
      <c r="X24" s="18">
        <v>21</v>
      </c>
      <c r="Y24" s="3">
        <v>7.5</v>
      </c>
      <c r="Z24" s="3"/>
      <c r="AA24" s="3"/>
      <c r="AB24" s="19">
        <f>X24/Y24</f>
        <v>2.8</v>
      </c>
      <c r="AC24" s="74">
        <f>AB24*G24</f>
        <v>56</v>
      </c>
      <c r="AD24" s="59" t="s">
        <v>32</v>
      </c>
      <c r="AE24" s="59" t="s">
        <v>104</v>
      </c>
      <c r="AF24" s="12" t="s">
        <v>101</v>
      </c>
      <c r="AG24" s="9" t="s">
        <v>41</v>
      </c>
      <c r="AH24" s="8" t="s">
        <v>118</v>
      </c>
      <c r="AI24" s="51" t="s">
        <v>154</v>
      </c>
      <c r="AJ24" s="52">
        <v>482.73399999972406</v>
      </c>
      <c r="AK24" s="76">
        <f t="shared" si="0"/>
        <v>0.1160059163017977</v>
      </c>
      <c r="AL24" s="58" t="s">
        <v>73</v>
      </c>
      <c r="AM24" s="110">
        <v>45058</v>
      </c>
    </row>
    <row r="25" spans="1:39" ht="40.5" customHeight="1" x14ac:dyDescent="0.35">
      <c r="A25" s="3" t="s">
        <v>31</v>
      </c>
      <c r="B25" s="3" t="s">
        <v>27</v>
      </c>
      <c r="C25" s="4" t="s">
        <v>145</v>
      </c>
      <c r="D25" s="5">
        <v>44698</v>
      </c>
      <c r="E25" s="5">
        <v>44699</v>
      </c>
      <c r="F25" s="5">
        <v>44699</v>
      </c>
      <c r="G25" s="6">
        <v>20</v>
      </c>
      <c r="H25" s="3" t="s">
        <v>30</v>
      </c>
      <c r="I25" s="3" t="s">
        <v>30</v>
      </c>
      <c r="J25" s="3" t="s">
        <v>30</v>
      </c>
      <c r="K25" s="3" t="s">
        <v>30</v>
      </c>
      <c r="L25" s="3" t="s">
        <v>30</v>
      </c>
      <c r="M25" s="3" t="s">
        <v>30</v>
      </c>
      <c r="N25" s="3" t="s">
        <v>30</v>
      </c>
      <c r="O25" s="3" t="s">
        <v>30</v>
      </c>
      <c r="P25" s="3" t="s">
        <v>30</v>
      </c>
      <c r="Q25" s="3" t="s">
        <v>30</v>
      </c>
      <c r="R25" s="3" t="s">
        <v>30</v>
      </c>
      <c r="S25" s="3" t="s">
        <v>30</v>
      </c>
      <c r="T25" s="18">
        <v>0</v>
      </c>
      <c r="U25" s="18">
        <v>0</v>
      </c>
      <c r="V25" s="18">
        <v>0</v>
      </c>
      <c r="W25" s="3" t="s">
        <v>85</v>
      </c>
      <c r="X25" s="18">
        <v>1</v>
      </c>
      <c r="Y25" s="3">
        <v>8.6</v>
      </c>
      <c r="Z25" s="3">
        <f>X25</f>
        <v>1</v>
      </c>
      <c r="AA25" s="3">
        <f>Y25+3</f>
        <v>11.6</v>
      </c>
      <c r="AB25" s="19">
        <f t="shared" ref="AB25:AB33" si="2">Z25/AA25</f>
        <v>8.6206896551724144E-2</v>
      </c>
      <c r="AC25" s="85">
        <f>AB25*20</f>
        <v>1.7241379310344829</v>
      </c>
      <c r="AD25" s="81" t="s">
        <v>367</v>
      </c>
      <c r="AE25" s="107" t="s">
        <v>370</v>
      </c>
      <c r="AF25" s="12" t="s">
        <v>129</v>
      </c>
      <c r="AG25" s="9" t="s">
        <v>41</v>
      </c>
      <c r="AH25" s="8" t="s">
        <v>118</v>
      </c>
      <c r="AI25" s="51" t="s">
        <v>146</v>
      </c>
      <c r="AJ25" s="54">
        <v>311.14810834109727</v>
      </c>
      <c r="AK25" s="76">
        <f t="shared" si="0"/>
        <v>5.5412129619775491E-3</v>
      </c>
      <c r="AL25" s="53" t="s">
        <v>58</v>
      </c>
      <c r="AM25" s="110">
        <v>45059</v>
      </c>
    </row>
    <row r="26" spans="1:39" ht="39.5" customHeight="1" x14ac:dyDescent="0.35">
      <c r="A26" s="3" t="s">
        <v>31</v>
      </c>
      <c r="B26" s="3" t="s">
        <v>27</v>
      </c>
      <c r="C26" s="101" t="s">
        <v>163</v>
      </c>
      <c r="D26" s="5">
        <v>44698</v>
      </c>
      <c r="E26" s="5">
        <v>44699</v>
      </c>
      <c r="F26" s="5">
        <v>44699</v>
      </c>
      <c r="G26" s="6">
        <v>20</v>
      </c>
      <c r="H26" s="3">
        <v>9</v>
      </c>
      <c r="I26" s="3">
        <v>10</v>
      </c>
      <c r="J26" s="3">
        <v>14</v>
      </c>
      <c r="K26" s="3">
        <v>1</v>
      </c>
      <c r="L26" s="3" t="s">
        <v>30</v>
      </c>
      <c r="M26" s="3" t="s">
        <v>30</v>
      </c>
      <c r="N26" s="3" t="s">
        <v>30</v>
      </c>
      <c r="O26" s="3" t="s">
        <v>30</v>
      </c>
      <c r="P26" s="3" t="s">
        <v>30</v>
      </c>
      <c r="Q26" s="3" t="s">
        <v>30</v>
      </c>
      <c r="R26" s="3" t="s">
        <v>30</v>
      </c>
      <c r="S26" s="3" t="s">
        <v>30</v>
      </c>
      <c r="T26" s="18">
        <v>65</v>
      </c>
      <c r="U26" s="18">
        <v>68</v>
      </c>
      <c r="V26" s="18">
        <v>78</v>
      </c>
      <c r="W26" s="3" t="s">
        <v>85</v>
      </c>
      <c r="X26" s="27">
        <v>0</v>
      </c>
      <c r="Y26" s="3">
        <v>8</v>
      </c>
      <c r="Z26" s="3">
        <f>SUM(T26:V26, X26)</f>
        <v>211</v>
      </c>
      <c r="AA26" s="3">
        <v>3</v>
      </c>
      <c r="AB26" s="19">
        <f t="shared" si="2"/>
        <v>70.333333333333329</v>
      </c>
      <c r="AC26" s="74">
        <f>AB26*G26</f>
        <v>1406.6666666666665</v>
      </c>
      <c r="AD26" s="59" t="s">
        <v>32</v>
      </c>
      <c r="AE26" s="63" t="s">
        <v>104</v>
      </c>
      <c r="AF26" s="12" t="s">
        <v>98</v>
      </c>
      <c r="AG26" s="9" t="s">
        <v>41</v>
      </c>
      <c r="AH26" s="8" t="s">
        <v>118</v>
      </c>
      <c r="AI26" s="51" t="s">
        <v>164</v>
      </c>
      <c r="AJ26" s="54">
        <v>531.38186111203322</v>
      </c>
      <c r="AK26" s="76">
        <f t="shared" si="0"/>
        <v>2.6471860814422752</v>
      </c>
      <c r="AL26" s="53" t="s">
        <v>58</v>
      </c>
      <c r="AM26" s="110">
        <v>45058</v>
      </c>
    </row>
    <row r="27" spans="1:39" ht="41.5" customHeight="1" x14ac:dyDescent="0.35">
      <c r="A27" s="3" t="s">
        <v>31</v>
      </c>
      <c r="B27" s="3" t="s">
        <v>27</v>
      </c>
      <c r="C27" s="4" t="s">
        <v>147</v>
      </c>
      <c r="D27" s="5">
        <v>44698</v>
      </c>
      <c r="E27" s="5">
        <v>44699</v>
      </c>
      <c r="F27" s="5">
        <v>44699</v>
      </c>
      <c r="G27" s="6">
        <v>20</v>
      </c>
      <c r="H27" s="3" t="s">
        <v>30</v>
      </c>
      <c r="I27" s="3" t="s">
        <v>30</v>
      </c>
      <c r="J27" s="3" t="s">
        <v>30</v>
      </c>
      <c r="K27" s="3" t="s">
        <v>30</v>
      </c>
      <c r="L27" s="3" t="s">
        <v>30</v>
      </c>
      <c r="M27" s="3" t="s">
        <v>30</v>
      </c>
      <c r="N27" s="3" t="s">
        <v>30</v>
      </c>
      <c r="O27" s="3" t="s">
        <v>30</v>
      </c>
      <c r="P27" s="3" t="s">
        <v>30</v>
      </c>
      <c r="Q27" s="3" t="s">
        <v>30</v>
      </c>
      <c r="R27" s="3" t="s">
        <v>30</v>
      </c>
      <c r="S27" s="3" t="s">
        <v>30</v>
      </c>
      <c r="T27" s="18">
        <v>0</v>
      </c>
      <c r="U27" s="18">
        <v>0</v>
      </c>
      <c r="V27" s="18">
        <v>0</v>
      </c>
      <c r="W27" s="3" t="s">
        <v>85</v>
      </c>
      <c r="X27" s="18">
        <v>3</v>
      </c>
      <c r="Y27" s="3">
        <v>7</v>
      </c>
      <c r="Z27" s="3">
        <v>3</v>
      </c>
      <c r="AA27" s="3">
        <v>10</v>
      </c>
      <c r="AB27" s="19">
        <f t="shared" si="2"/>
        <v>0.3</v>
      </c>
      <c r="AC27" s="85">
        <f>AB27*20</f>
        <v>6</v>
      </c>
      <c r="AD27" s="81" t="s">
        <v>367</v>
      </c>
      <c r="AE27" s="107" t="s">
        <v>370</v>
      </c>
      <c r="AF27" s="12" t="s">
        <v>129</v>
      </c>
      <c r="AG27" s="9" t="s">
        <v>41</v>
      </c>
      <c r="AH27" s="8" t="s">
        <v>118</v>
      </c>
      <c r="AI27" s="51" t="s">
        <v>148</v>
      </c>
      <c r="AJ27" s="52">
        <v>304.23054166206623</v>
      </c>
      <c r="AK27" s="76">
        <f t="shared" si="0"/>
        <v>1.9721885801540238E-2</v>
      </c>
      <c r="AL27" s="58" t="s">
        <v>43</v>
      </c>
      <c r="AM27" s="110">
        <v>45059</v>
      </c>
    </row>
    <row r="28" spans="1:39" ht="40" customHeight="1" x14ac:dyDescent="0.35">
      <c r="A28" s="3" t="s">
        <v>31</v>
      </c>
      <c r="B28" s="3" t="s">
        <v>27</v>
      </c>
      <c r="C28" s="101" t="s">
        <v>159</v>
      </c>
      <c r="D28" s="5">
        <v>44698</v>
      </c>
      <c r="E28" s="5">
        <v>44699</v>
      </c>
      <c r="F28" s="5">
        <v>44699</v>
      </c>
      <c r="G28" s="6">
        <v>20</v>
      </c>
      <c r="H28" s="3">
        <v>2</v>
      </c>
      <c r="I28" s="3">
        <v>4</v>
      </c>
      <c r="J28" s="3">
        <v>2</v>
      </c>
      <c r="K28" s="3">
        <v>1</v>
      </c>
      <c r="L28" s="3" t="s">
        <v>30</v>
      </c>
      <c r="M28" s="3" t="s">
        <v>30</v>
      </c>
      <c r="N28" s="3" t="s">
        <v>30</v>
      </c>
      <c r="O28" s="3" t="s">
        <v>30</v>
      </c>
      <c r="P28" s="3" t="s">
        <v>30</v>
      </c>
      <c r="Q28" s="3" t="s">
        <v>30</v>
      </c>
      <c r="R28" s="3" t="s">
        <v>30</v>
      </c>
      <c r="S28" s="3" t="s">
        <v>30</v>
      </c>
      <c r="T28" s="18">
        <v>33</v>
      </c>
      <c r="U28" s="18">
        <v>34</v>
      </c>
      <c r="V28" s="18">
        <v>24</v>
      </c>
      <c r="W28" s="3" t="s">
        <v>85</v>
      </c>
      <c r="X28" s="27">
        <v>0</v>
      </c>
      <c r="Y28" s="3">
        <v>7.7</v>
      </c>
      <c r="Z28" s="3">
        <f>SUM(T28:V28)</f>
        <v>91</v>
      </c>
      <c r="AA28" s="3">
        <v>3</v>
      </c>
      <c r="AB28" s="19">
        <f t="shared" si="2"/>
        <v>30.333333333333332</v>
      </c>
      <c r="AC28" s="74">
        <f>AB28*G28</f>
        <v>606.66666666666663</v>
      </c>
      <c r="AD28" s="59" t="s">
        <v>32</v>
      </c>
      <c r="AE28" s="63" t="s">
        <v>104</v>
      </c>
      <c r="AF28" s="12" t="s">
        <v>98</v>
      </c>
      <c r="AG28" s="9" t="s">
        <v>41</v>
      </c>
      <c r="AH28" s="8" t="s">
        <v>118</v>
      </c>
      <c r="AI28" s="51" t="s">
        <v>160</v>
      </c>
      <c r="AJ28" s="54">
        <v>533.243138891998</v>
      </c>
      <c r="AK28" s="76">
        <f t="shared" si="0"/>
        <v>1.1376924003696176</v>
      </c>
      <c r="AL28" s="53" t="s">
        <v>43</v>
      </c>
      <c r="AM28" s="110">
        <v>45058</v>
      </c>
    </row>
    <row r="29" spans="1:39" ht="37" customHeight="1" x14ac:dyDescent="0.35">
      <c r="A29" s="3" t="s">
        <v>31</v>
      </c>
      <c r="B29" s="3" t="s">
        <v>27</v>
      </c>
      <c r="C29" s="101" t="s">
        <v>161</v>
      </c>
      <c r="D29" s="5">
        <v>44698</v>
      </c>
      <c r="E29" s="5">
        <v>44699</v>
      </c>
      <c r="F29" s="5">
        <v>44699</v>
      </c>
      <c r="G29" s="6">
        <v>20</v>
      </c>
      <c r="H29" s="3">
        <v>9</v>
      </c>
      <c r="I29" s="3">
        <v>3</v>
      </c>
      <c r="J29" s="3">
        <v>1</v>
      </c>
      <c r="K29" s="3">
        <v>1</v>
      </c>
      <c r="L29" s="3" t="s">
        <v>30</v>
      </c>
      <c r="M29" s="3" t="s">
        <v>30</v>
      </c>
      <c r="N29" s="3" t="s">
        <v>30</v>
      </c>
      <c r="O29" s="3" t="s">
        <v>30</v>
      </c>
      <c r="P29" s="3" t="s">
        <v>30</v>
      </c>
      <c r="Q29" s="3" t="s">
        <v>30</v>
      </c>
      <c r="R29" s="3" t="s">
        <v>30</v>
      </c>
      <c r="S29" s="3" t="s">
        <v>30</v>
      </c>
      <c r="T29" s="18">
        <v>54</v>
      </c>
      <c r="U29" s="18">
        <v>45</v>
      </c>
      <c r="V29" s="18">
        <v>47</v>
      </c>
      <c r="W29" s="3" t="s">
        <v>85</v>
      </c>
      <c r="X29" s="18">
        <v>209</v>
      </c>
      <c r="Y29" s="3">
        <v>7.9</v>
      </c>
      <c r="Z29" s="3">
        <f>SUM(T29:V29, X29)</f>
        <v>355</v>
      </c>
      <c r="AA29" s="3">
        <f>3+Y29</f>
        <v>10.9</v>
      </c>
      <c r="AB29" s="19">
        <f t="shared" si="2"/>
        <v>32.568807339449542</v>
      </c>
      <c r="AC29" s="74">
        <f>AB29*G29</f>
        <v>651.37614678899081</v>
      </c>
      <c r="AD29" s="59" t="s">
        <v>32</v>
      </c>
      <c r="AE29" s="63" t="s">
        <v>104</v>
      </c>
      <c r="AF29" s="12" t="s">
        <v>98</v>
      </c>
      <c r="AG29" s="9" t="s">
        <v>41</v>
      </c>
      <c r="AH29" s="8" t="s">
        <v>118</v>
      </c>
      <c r="AI29" s="51" t="s">
        <v>162</v>
      </c>
      <c r="AJ29" s="54">
        <v>567.39566667069278</v>
      </c>
      <c r="AK29" s="76">
        <f t="shared" si="0"/>
        <v>1.1480104361936181</v>
      </c>
      <c r="AL29" s="53" t="s">
        <v>54</v>
      </c>
      <c r="AM29" s="110">
        <v>45058</v>
      </c>
    </row>
    <row r="30" spans="1:39" ht="30.5" customHeight="1" x14ac:dyDescent="0.35">
      <c r="A30" s="2"/>
      <c r="B30" s="3" t="s">
        <v>27</v>
      </c>
      <c r="C30" s="4" t="s">
        <v>128</v>
      </c>
      <c r="D30" s="5">
        <v>44698</v>
      </c>
      <c r="E30" s="5">
        <v>44699</v>
      </c>
      <c r="F30" s="5">
        <v>44699</v>
      </c>
      <c r="G30" s="6">
        <v>20</v>
      </c>
      <c r="H30" s="3" t="s">
        <v>30</v>
      </c>
      <c r="I30" s="3" t="s">
        <v>30</v>
      </c>
      <c r="J30" s="3" t="s">
        <v>30</v>
      </c>
      <c r="K30" s="3" t="s">
        <v>30</v>
      </c>
      <c r="L30" s="3" t="s">
        <v>30</v>
      </c>
      <c r="M30" s="3" t="s">
        <v>30</v>
      </c>
      <c r="N30" s="3" t="s">
        <v>30</v>
      </c>
      <c r="O30" s="3" t="s">
        <v>30</v>
      </c>
      <c r="P30" s="3" t="s">
        <v>30</v>
      </c>
      <c r="Q30" s="3" t="s">
        <v>30</v>
      </c>
      <c r="R30" s="3" t="s">
        <v>30</v>
      </c>
      <c r="S30" s="3" t="s">
        <v>30</v>
      </c>
      <c r="T30" s="18">
        <v>0</v>
      </c>
      <c r="U30" s="18">
        <v>0</v>
      </c>
      <c r="V30" s="18">
        <v>0</v>
      </c>
      <c r="W30" s="3" t="s">
        <v>85</v>
      </c>
      <c r="X30" s="18">
        <v>0</v>
      </c>
      <c r="Y30" s="3">
        <v>7.6</v>
      </c>
      <c r="Z30" s="105">
        <v>1</v>
      </c>
      <c r="AA30" s="3">
        <f>3+Y30</f>
        <v>10.6</v>
      </c>
      <c r="AB30" s="19">
        <f t="shared" si="2"/>
        <v>9.4339622641509441E-2</v>
      </c>
      <c r="AC30" s="74">
        <f>AB30*G30</f>
        <v>1.8867924528301887</v>
      </c>
      <c r="AD30" s="59" t="s">
        <v>32</v>
      </c>
      <c r="AE30" s="60" t="s">
        <v>33</v>
      </c>
      <c r="AF30" s="12" t="s">
        <v>129</v>
      </c>
      <c r="AG30" s="9" t="s">
        <v>41</v>
      </c>
      <c r="AH30" s="8" t="s">
        <v>118</v>
      </c>
      <c r="AI30" s="51" t="s">
        <v>130</v>
      </c>
      <c r="AJ30" s="52">
        <v>323.01614999813683</v>
      </c>
      <c r="AK30" s="76">
        <f t="shared" si="0"/>
        <v>5.8411706437621518E-3</v>
      </c>
      <c r="AL30" s="58" t="s">
        <v>54</v>
      </c>
      <c r="AM30" s="110">
        <v>45059</v>
      </c>
    </row>
    <row r="31" spans="1:39" ht="39.5" customHeight="1" x14ac:dyDescent="0.35">
      <c r="A31" s="3" t="s">
        <v>31</v>
      </c>
      <c r="B31" s="3" t="s">
        <v>27</v>
      </c>
      <c r="C31" s="4" t="s">
        <v>126</v>
      </c>
      <c r="D31" s="5">
        <v>44698</v>
      </c>
      <c r="E31" s="5">
        <v>44699</v>
      </c>
      <c r="F31" s="5">
        <v>44699</v>
      </c>
      <c r="G31" s="6">
        <v>20</v>
      </c>
      <c r="H31" s="3" t="s">
        <v>30</v>
      </c>
      <c r="I31" s="3" t="s">
        <v>30</v>
      </c>
      <c r="J31" s="3" t="s">
        <v>30</v>
      </c>
      <c r="K31" s="3" t="s">
        <v>30</v>
      </c>
      <c r="L31" s="3" t="s">
        <v>30</v>
      </c>
      <c r="M31" s="3" t="s">
        <v>30</v>
      </c>
      <c r="N31" s="3" t="s">
        <v>30</v>
      </c>
      <c r="O31" s="3" t="s">
        <v>30</v>
      </c>
      <c r="P31" s="3" t="s">
        <v>30</v>
      </c>
      <c r="Q31" s="3" t="s">
        <v>30</v>
      </c>
      <c r="R31" s="3" t="s">
        <v>30</v>
      </c>
      <c r="S31" s="3" t="s">
        <v>30</v>
      </c>
      <c r="T31" s="18">
        <v>0</v>
      </c>
      <c r="U31" s="18">
        <v>0</v>
      </c>
      <c r="V31" s="18">
        <v>0</v>
      </c>
      <c r="W31" s="3" t="s">
        <v>85</v>
      </c>
      <c r="X31" s="18">
        <v>0</v>
      </c>
      <c r="Y31" s="3">
        <v>6.7</v>
      </c>
      <c r="Z31" s="105">
        <v>1</v>
      </c>
      <c r="AA31" s="3">
        <f>3+Y31</f>
        <v>9.6999999999999993</v>
      </c>
      <c r="AB31" s="19">
        <f t="shared" si="2"/>
        <v>0.10309278350515465</v>
      </c>
      <c r="AC31" s="74">
        <f>AB31*G31</f>
        <v>2.061855670103093</v>
      </c>
      <c r="AD31" s="59" t="s">
        <v>32</v>
      </c>
      <c r="AE31" s="60" t="s">
        <v>33</v>
      </c>
      <c r="AF31" s="12" t="s">
        <v>101</v>
      </c>
      <c r="AG31" s="9" t="s">
        <v>41</v>
      </c>
      <c r="AH31" s="8" t="s">
        <v>118</v>
      </c>
      <c r="AI31" s="51" t="s">
        <v>127</v>
      </c>
      <c r="AJ31" s="54">
        <v>335.41762499625327</v>
      </c>
      <c r="AK31" s="76">
        <f t="shared" si="0"/>
        <v>6.1471297762785261E-3</v>
      </c>
      <c r="AL31" s="53" t="s">
        <v>51</v>
      </c>
      <c r="AM31" s="110">
        <v>45059</v>
      </c>
    </row>
    <row r="32" spans="1:39" ht="41.5" customHeight="1" x14ac:dyDescent="0.35">
      <c r="A32" s="3" t="s">
        <v>31</v>
      </c>
      <c r="B32" s="3" t="s">
        <v>27</v>
      </c>
      <c r="C32" s="101" t="s">
        <v>157</v>
      </c>
      <c r="D32" s="5">
        <v>44698</v>
      </c>
      <c r="E32" s="5">
        <v>44699</v>
      </c>
      <c r="F32" s="5">
        <v>44699</v>
      </c>
      <c r="G32" s="6">
        <v>20</v>
      </c>
      <c r="H32" s="3">
        <v>3</v>
      </c>
      <c r="I32" s="3" t="s">
        <v>30</v>
      </c>
      <c r="J32" s="3">
        <v>2</v>
      </c>
      <c r="K32" s="3" t="s">
        <v>30</v>
      </c>
      <c r="L32" s="3" t="s">
        <v>30</v>
      </c>
      <c r="M32" s="3" t="s">
        <v>30</v>
      </c>
      <c r="N32" s="3" t="s">
        <v>30</v>
      </c>
      <c r="O32" s="3" t="s">
        <v>30</v>
      </c>
      <c r="P32" s="3" t="s">
        <v>30</v>
      </c>
      <c r="Q32" s="3" t="s">
        <v>30</v>
      </c>
      <c r="R32" s="3" t="s">
        <v>30</v>
      </c>
      <c r="S32" s="3" t="s">
        <v>30</v>
      </c>
      <c r="T32" s="18">
        <v>8</v>
      </c>
      <c r="U32" s="18">
        <v>6</v>
      </c>
      <c r="V32" s="18">
        <v>9</v>
      </c>
      <c r="W32" s="3" t="s">
        <v>85</v>
      </c>
      <c r="X32" s="27">
        <v>0</v>
      </c>
      <c r="Y32" s="3">
        <v>10</v>
      </c>
      <c r="Z32" s="3">
        <f>SUM(T32:V32,X32)</f>
        <v>23</v>
      </c>
      <c r="AA32" s="3">
        <v>13</v>
      </c>
      <c r="AB32" s="19">
        <f t="shared" si="2"/>
        <v>1.7692307692307692</v>
      </c>
      <c r="AC32" s="85">
        <f>AB32*20</f>
        <v>35.384615384615387</v>
      </c>
      <c r="AD32" s="81" t="s">
        <v>367</v>
      </c>
      <c r="AE32" s="107" t="s">
        <v>370</v>
      </c>
      <c r="AF32" s="12" t="s">
        <v>95</v>
      </c>
      <c r="AG32" s="9" t="s">
        <v>41</v>
      </c>
      <c r="AH32" s="8" t="s">
        <v>118</v>
      </c>
      <c r="AI32" s="51" t="s">
        <v>158</v>
      </c>
      <c r="AJ32" s="52">
        <v>505.90404444239192</v>
      </c>
      <c r="AK32" s="76">
        <f t="shared" si="0"/>
        <v>6.9943333668376489E-2</v>
      </c>
      <c r="AL32" s="58" t="s">
        <v>51</v>
      </c>
      <c r="AM32" s="110">
        <v>45058</v>
      </c>
    </row>
    <row r="33" spans="1:39" ht="52" customHeight="1" x14ac:dyDescent="0.35">
      <c r="A33" s="3" t="s">
        <v>31</v>
      </c>
      <c r="B33" s="3" t="s">
        <v>27</v>
      </c>
      <c r="C33" s="101" t="s">
        <v>151</v>
      </c>
      <c r="D33" s="5">
        <v>44698</v>
      </c>
      <c r="E33" s="5">
        <v>44699</v>
      </c>
      <c r="F33" s="5">
        <v>44699</v>
      </c>
      <c r="G33" s="6">
        <v>20</v>
      </c>
      <c r="H33" s="3" t="s">
        <v>30</v>
      </c>
      <c r="I33" s="3" t="s">
        <v>30</v>
      </c>
      <c r="J33" s="3">
        <v>1</v>
      </c>
      <c r="K33" s="3" t="s">
        <v>30</v>
      </c>
      <c r="L33" s="3" t="s">
        <v>30</v>
      </c>
      <c r="M33" s="3" t="s">
        <v>30</v>
      </c>
      <c r="N33" s="3" t="s">
        <v>30</v>
      </c>
      <c r="O33" s="3" t="s">
        <v>30</v>
      </c>
      <c r="P33" s="3" t="s">
        <v>30</v>
      </c>
      <c r="Q33" s="3" t="s">
        <v>30</v>
      </c>
      <c r="R33" s="3" t="s">
        <v>30</v>
      </c>
      <c r="S33" s="3" t="s">
        <v>30</v>
      </c>
      <c r="T33" s="18">
        <v>3</v>
      </c>
      <c r="U33" s="18">
        <v>4</v>
      </c>
      <c r="V33" s="18">
        <v>4</v>
      </c>
      <c r="W33" s="3" t="s">
        <v>85</v>
      </c>
      <c r="X33" s="18">
        <v>18</v>
      </c>
      <c r="Y33" s="3">
        <v>7.5</v>
      </c>
      <c r="Z33" s="3">
        <f>SUM(T33:V33,X33)</f>
        <v>29</v>
      </c>
      <c r="AA33" s="3">
        <f>3+Y33</f>
        <v>10.5</v>
      </c>
      <c r="AB33" s="19">
        <f t="shared" si="2"/>
        <v>2.7619047619047619</v>
      </c>
      <c r="AC33" s="74">
        <f t="shared" ref="AC33:AC39" si="3">AB33*G33</f>
        <v>55.238095238095241</v>
      </c>
      <c r="AD33" s="59" t="s">
        <v>32</v>
      </c>
      <c r="AE33" s="63" t="s">
        <v>104</v>
      </c>
      <c r="AF33" s="12" t="s">
        <v>101</v>
      </c>
      <c r="AG33" s="9" t="s">
        <v>41</v>
      </c>
      <c r="AH33" s="8" t="s">
        <v>118</v>
      </c>
      <c r="AI33" s="51" t="s">
        <v>152</v>
      </c>
      <c r="AJ33" s="52">
        <v>501.13585000260571</v>
      </c>
      <c r="AK33" s="76">
        <f t="shared" si="0"/>
        <v>0.1102257905472299</v>
      </c>
      <c r="AL33" s="58" t="s">
        <v>82</v>
      </c>
      <c r="AM33" s="110">
        <v>45058</v>
      </c>
    </row>
    <row r="34" spans="1:39" ht="45" customHeight="1" x14ac:dyDescent="0.35">
      <c r="A34" s="3" t="s">
        <v>31</v>
      </c>
      <c r="B34" s="3" t="s">
        <v>27</v>
      </c>
      <c r="C34" s="4" t="s">
        <v>137</v>
      </c>
      <c r="D34" s="5">
        <v>44698</v>
      </c>
      <c r="E34" s="5">
        <v>44699</v>
      </c>
      <c r="F34" s="5">
        <v>44699</v>
      </c>
      <c r="G34" s="6">
        <v>20</v>
      </c>
      <c r="H34" s="3" t="s">
        <v>30</v>
      </c>
      <c r="I34" s="3" t="s">
        <v>30</v>
      </c>
      <c r="J34" s="3" t="s">
        <v>30</v>
      </c>
      <c r="K34" s="3" t="s">
        <v>30</v>
      </c>
      <c r="L34" s="3" t="s">
        <v>30</v>
      </c>
      <c r="M34" s="3" t="s">
        <v>30</v>
      </c>
      <c r="N34" s="3" t="s">
        <v>30</v>
      </c>
      <c r="O34" s="3" t="s">
        <v>30</v>
      </c>
      <c r="P34" s="3" t="s">
        <v>30</v>
      </c>
      <c r="Q34" s="3" t="s">
        <v>30</v>
      </c>
      <c r="R34" s="3" t="s">
        <v>30</v>
      </c>
      <c r="S34" s="3" t="s">
        <v>30</v>
      </c>
      <c r="T34" s="18">
        <v>0</v>
      </c>
      <c r="U34" s="18">
        <v>0</v>
      </c>
      <c r="V34" s="18">
        <v>0</v>
      </c>
      <c r="W34" s="3" t="s">
        <v>85</v>
      </c>
      <c r="X34" s="18">
        <v>0</v>
      </c>
      <c r="Y34" s="3">
        <v>7.1</v>
      </c>
      <c r="Z34" s="105">
        <v>1</v>
      </c>
      <c r="AA34" s="3">
        <f t="shared" ref="AA34:AA39" si="4">3+Y34</f>
        <v>10.1</v>
      </c>
      <c r="AB34" s="19">
        <f t="shared" ref="AB34:AB39" si="5">Z34/AA34</f>
        <v>9.9009900990099015E-2</v>
      </c>
      <c r="AC34" s="74">
        <f t="shared" si="3"/>
        <v>1.9801980198019802</v>
      </c>
      <c r="AD34" s="59" t="s">
        <v>32</v>
      </c>
      <c r="AE34" s="60" t="s">
        <v>33</v>
      </c>
      <c r="AF34" s="12" t="s">
        <v>129</v>
      </c>
      <c r="AG34" s="9" t="s">
        <v>41</v>
      </c>
      <c r="AH34" s="8" t="s">
        <v>118</v>
      </c>
      <c r="AI34" s="51" t="s">
        <v>138</v>
      </c>
      <c r="AJ34" s="52">
        <v>242.81284722858103</v>
      </c>
      <c r="AK34" s="76">
        <f t="shared" ref="AK34:AK65" si="6">AC34/AJ34</f>
        <v>8.1552440177839764E-3</v>
      </c>
      <c r="AL34" s="58" t="s">
        <v>82</v>
      </c>
      <c r="AM34" s="110">
        <v>45059</v>
      </c>
    </row>
    <row r="35" spans="1:39" ht="38.5" customHeight="1" x14ac:dyDescent="0.35">
      <c r="A35" s="3" t="s">
        <v>31</v>
      </c>
      <c r="B35" s="3" t="s">
        <v>27</v>
      </c>
      <c r="C35" s="4" t="s">
        <v>131</v>
      </c>
      <c r="D35" s="5">
        <v>44698</v>
      </c>
      <c r="E35" s="5">
        <v>44699</v>
      </c>
      <c r="F35" s="5">
        <v>44699</v>
      </c>
      <c r="G35" s="6">
        <v>20</v>
      </c>
      <c r="H35" s="3" t="s">
        <v>30</v>
      </c>
      <c r="I35" s="3" t="s">
        <v>30</v>
      </c>
      <c r="J35" s="3" t="s">
        <v>30</v>
      </c>
      <c r="K35" s="3" t="s">
        <v>30</v>
      </c>
      <c r="L35" s="3" t="s">
        <v>30</v>
      </c>
      <c r="M35" s="3" t="s">
        <v>30</v>
      </c>
      <c r="N35" s="3" t="s">
        <v>30</v>
      </c>
      <c r="O35" s="3" t="s">
        <v>30</v>
      </c>
      <c r="P35" s="3" t="s">
        <v>30</v>
      </c>
      <c r="Q35" s="3" t="s">
        <v>30</v>
      </c>
      <c r="R35" s="3" t="s">
        <v>30</v>
      </c>
      <c r="S35" s="3" t="s">
        <v>30</v>
      </c>
      <c r="T35" s="18">
        <v>0</v>
      </c>
      <c r="U35" s="18">
        <v>0</v>
      </c>
      <c r="V35" s="18">
        <v>0</v>
      </c>
      <c r="W35" s="3" t="s">
        <v>85</v>
      </c>
      <c r="X35" s="18">
        <v>0</v>
      </c>
      <c r="Y35" s="3">
        <v>8.1</v>
      </c>
      <c r="Z35" s="105">
        <v>1</v>
      </c>
      <c r="AA35" s="3">
        <f t="shared" si="4"/>
        <v>11.1</v>
      </c>
      <c r="AB35" s="19">
        <f t="shared" si="5"/>
        <v>9.00900900900901E-2</v>
      </c>
      <c r="AC35" s="74">
        <f t="shared" si="3"/>
        <v>1.801801801801802</v>
      </c>
      <c r="AD35" s="59" t="s">
        <v>32</v>
      </c>
      <c r="AE35" s="60" t="s">
        <v>33</v>
      </c>
      <c r="AF35" s="12" t="s">
        <v>129</v>
      </c>
      <c r="AG35" s="9" t="s">
        <v>41</v>
      </c>
      <c r="AH35" s="8" t="s">
        <v>118</v>
      </c>
      <c r="AI35" s="51" t="s">
        <v>132</v>
      </c>
      <c r="AJ35" s="52">
        <v>246.03214999278774</v>
      </c>
      <c r="AK35" s="76">
        <f t="shared" si="6"/>
        <v>7.3234404603407348E-3</v>
      </c>
      <c r="AL35" s="58" t="s">
        <v>47</v>
      </c>
      <c r="AM35" s="110">
        <v>45059</v>
      </c>
    </row>
    <row r="36" spans="1:39" ht="40.5" customHeight="1" x14ac:dyDescent="0.35">
      <c r="A36" s="3" t="s">
        <v>31</v>
      </c>
      <c r="B36" s="3" t="s">
        <v>27</v>
      </c>
      <c r="C36" s="101" t="s">
        <v>141</v>
      </c>
      <c r="D36" s="5">
        <v>44698</v>
      </c>
      <c r="E36" s="5">
        <v>44699</v>
      </c>
      <c r="F36" s="5">
        <v>44699</v>
      </c>
      <c r="G36" s="6">
        <v>20</v>
      </c>
      <c r="H36" s="3" t="s">
        <v>30</v>
      </c>
      <c r="I36" s="3" t="s">
        <v>30</v>
      </c>
      <c r="J36" s="3" t="s">
        <v>30</v>
      </c>
      <c r="K36" s="3" t="s">
        <v>30</v>
      </c>
      <c r="L36" s="3" t="s">
        <v>30</v>
      </c>
      <c r="M36" s="3" t="s">
        <v>30</v>
      </c>
      <c r="N36" s="3" t="s">
        <v>30</v>
      </c>
      <c r="O36" s="3" t="s">
        <v>30</v>
      </c>
      <c r="P36" s="3" t="s">
        <v>30</v>
      </c>
      <c r="Q36" s="3" t="s">
        <v>30</v>
      </c>
      <c r="R36" s="3" t="s">
        <v>30</v>
      </c>
      <c r="S36" s="3" t="s">
        <v>30</v>
      </c>
      <c r="T36" s="18">
        <v>0</v>
      </c>
      <c r="U36" s="18">
        <v>0</v>
      </c>
      <c r="V36" s="18">
        <v>0</v>
      </c>
      <c r="W36" s="3" t="s">
        <v>85</v>
      </c>
      <c r="X36" s="18">
        <v>0</v>
      </c>
      <c r="Y36" s="3">
        <v>7.7</v>
      </c>
      <c r="Z36" s="105">
        <v>1</v>
      </c>
      <c r="AA36" s="3">
        <f t="shared" si="4"/>
        <v>10.7</v>
      </c>
      <c r="AB36" s="19">
        <f t="shared" si="5"/>
        <v>9.3457943925233655E-2</v>
      </c>
      <c r="AC36" s="74">
        <f t="shared" si="3"/>
        <v>1.8691588785046731</v>
      </c>
      <c r="AD36" s="59" t="s">
        <v>32</v>
      </c>
      <c r="AE36" s="60" t="s">
        <v>33</v>
      </c>
      <c r="AF36" s="12" t="s">
        <v>101</v>
      </c>
      <c r="AG36" s="9" t="s">
        <v>41</v>
      </c>
      <c r="AH36" s="8" t="s">
        <v>118</v>
      </c>
      <c r="AI36" s="51" t="s">
        <v>142</v>
      </c>
      <c r="AJ36" s="54">
        <v>548.81566666129436</v>
      </c>
      <c r="AK36" s="76">
        <f t="shared" si="6"/>
        <v>3.4058045206246607E-3</v>
      </c>
      <c r="AL36" s="53" t="s">
        <v>47</v>
      </c>
      <c r="AM36" s="110">
        <v>45058</v>
      </c>
    </row>
    <row r="37" spans="1:39" ht="33.5" customHeight="1" x14ac:dyDescent="0.35">
      <c r="A37" s="3" t="s">
        <v>31</v>
      </c>
      <c r="B37" s="3" t="s">
        <v>27</v>
      </c>
      <c r="C37" s="101" t="s">
        <v>139</v>
      </c>
      <c r="D37" s="5">
        <v>44698</v>
      </c>
      <c r="E37" s="5">
        <v>44699</v>
      </c>
      <c r="F37" s="5">
        <v>44699</v>
      </c>
      <c r="G37" s="6">
        <v>20</v>
      </c>
      <c r="H37" s="3" t="s">
        <v>30</v>
      </c>
      <c r="I37" s="3" t="s">
        <v>30</v>
      </c>
      <c r="J37" s="3" t="s">
        <v>30</v>
      </c>
      <c r="K37" s="3" t="s">
        <v>30</v>
      </c>
      <c r="L37" s="3" t="s">
        <v>30</v>
      </c>
      <c r="M37" s="3" t="s">
        <v>30</v>
      </c>
      <c r="N37" s="3" t="s">
        <v>30</v>
      </c>
      <c r="O37" s="3" t="s">
        <v>30</v>
      </c>
      <c r="P37" s="3" t="s">
        <v>30</v>
      </c>
      <c r="Q37" s="3" t="s">
        <v>30</v>
      </c>
      <c r="R37" s="3" t="s">
        <v>30</v>
      </c>
      <c r="S37" s="3" t="s">
        <v>30</v>
      </c>
      <c r="T37" s="18">
        <v>0</v>
      </c>
      <c r="U37" s="18">
        <v>0</v>
      </c>
      <c r="V37" s="18">
        <v>0</v>
      </c>
      <c r="W37" s="3" t="s">
        <v>85</v>
      </c>
      <c r="X37" s="18">
        <v>0</v>
      </c>
      <c r="Y37" s="3">
        <v>7.1</v>
      </c>
      <c r="Z37" s="105">
        <v>1</v>
      </c>
      <c r="AA37" s="3">
        <f t="shared" si="4"/>
        <v>10.1</v>
      </c>
      <c r="AB37" s="19">
        <f t="shared" si="5"/>
        <v>9.9009900990099015E-2</v>
      </c>
      <c r="AC37" s="74">
        <f t="shared" si="3"/>
        <v>1.9801980198019802</v>
      </c>
      <c r="AD37" s="59" t="s">
        <v>32</v>
      </c>
      <c r="AE37" s="60" t="s">
        <v>33</v>
      </c>
      <c r="AF37" s="12" t="s">
        <v>101</v>
      </c>
      <c r="AG37" s="9" t="s">
        <v>41</v>
      </c>
      <c r="AH37" s="8" t="s">
        <v>118</v>
      </c>
      <c r="AI37" s="51" t="s">
        <v>140</v>
      </c>
      <c r="AJ37" s="54">
        <v>528.97415833680896</v>
      </c>
      <c r="AK37" s="76">
        <f t="shared" si="6"/>
        <v>3.7434683501895126E-3</v>
      </c>
      <c r="AL37" s="53" t="s">
        <v>77</v>
      </c>
      <c r="AM37" s="110">
        <v>45058</v>
      </c>
    </row>
    <row r="38" spans="1:39" ht="36.5" customHeight="1" x14ac:dyDescent="0.35">
      <c r="A38" s="2"/>
      <c r="B38" s="3" t="s">
        <v>27</v>
      </c>
      <c r="C38" s="4" t="s">
        <v>143</v>
      </c>
      <c r="D38" s="5">
        <v>44698</v>
      </c>
      <c r="E38" s="5">
        <v>44699</v>
      </c>
      <c r="F38" s="5">
        <v>44699</v>
      </c>
      <c r="G38" s="6">
        <v>20</v>
      </c>
      <c r="H38" s="3" t="s">
        <v>30</v>
      </c>
      <c r="I38" s="3" t="s">
        <v>30</v>
      </c>
      <c r="J38" s="3" t="s">
        <v>30</v>
      </c>
      <c r="K38" s="3" t="s">
        <v>30</v>
      </c>
      <c r="L38" s="3" t="s">
        <v>30</v>
      </c>
      <c r="M38" s="3" t="s">
        <v>30</v>
      </c>
      <c r="N38" s="3" t="s">
        <v>30</v>
      </c>
      <c r="O38" s="3" t="s">
        <v>30</v>
      </c>
      <c r="P38" s="3" t="s">
        <v>30</v>
      </c>
      <c r="Q38" s="3" t="s">
        <v>30</v>
      </c>
      <c r="R38" s="3" t="s">
        <v>30</v>
      </c>
      <c r="S38" s="3" t="s">
        <v>30</v>
      </c>
      <c r="T38" s="18">
        <v>0</v>
      </c>
      <c r="U38" s="18">
        <v>0</v>
      </c>
      <c r="V38" s="18">
        <v>0</v>
      </c>
      <c r="W38" s="3" t="s">
        <v>85</v>
      </c>
      <c r="X38" s="18">
        <v>0</v>
      </c>
      <c r="Y38" s="3">
        <v>8.8000000000000007</v>
      </c>
      <c r="Z38" s="105">
        <v>1</v>
      </c>
      <c r="AA38" s="3">
        <f t="shared" si="4"/>
        <v>11.8</v>
      </c>
      <c r="AB38" s="19">
        <f t="shared" si="5"/>
        <v>8.4745762711864403E-2</v>
      </c>
      <c r="AC38" s="74">
        <f t="shared" si="3"/>
        <v>1.6949152542372881</v>
      </c>
      <c r="AD38" s="59" t="s">
        <v>32</v>
      </c>
      <c r="AE38" s="60" t="s">
        <v>33</v>
      </c>
      <c r="AF38" s="12" t="s">
        <v>101</v>
      </c>
      <c r="AG38" s="9" t="s">
        <v>41</v>
      </c>
      <c r="AH38" s="8" t="s">
        <v>118</v>
      </c>
      <c r="AI38" s="51" t="s">
        <v>144</v>
      </c>
      <c r="AJ38" s="52">
        <v>234.1116749990112</v>
      </c>
      <c r="AK38" s="76">
        <f t="shared" si="6"/>
        <v>7.2397724472495735E-3</v>
      </c>
      <c r="AL38" s="58" t="s">
        <v>77</v>
      </c>
      <c r="AM38" s="110">
        <v>45059</v>
      </c>
    </row>
    <row r="39" spans="1:39" ht="33" customHeight="1" x14ac:dyDescent="0.35">
      <c r="A39" s="3" t="s">
        <v>31</v>
      </c>
      <c r="B39" s="3" t="s">
        <v>27</v>
      </c>
      <c r="C39" s="4" t="s">
        <v>133</v>
      </c>
      <c r="D39" s="5">
        <v>44698</v>
      </c>
      <c r="E39" s="5">
        <v>44699</v>
      </c>
      <c r="F39" s="5">
        <v>44699</v>
      </c>
      <c r="G39" s="6">
        <v>20</v>
      </c>
      <c r="H39" s="3" t="s">
        <v>30</v>
      </c>
      <c r="I39" s="3" t="s">
        <v>30</v>
      </c>
      <c r="J39" s="3" t="s">
        <v>30</v>
      </c>
      <c r="K39" s="3" t="s">
        <v>30</v>
      </c>
      <c r="L39" s="3" t="s">
        <v>30</v>
      </c>
      <c r="M39" s="3" t="s">
        <v>30</v>
      </c>
      <c r="N39" s="3" t="s">
        <v>30</v>
      </c>
      <c r="O39" s="3" t="s">
        <v>30</v>
      </c>
      <c r="P39" s="3" t="s">
        <v>30</v>
      </c>
      <c r="Q39" s="3" t="s">
        <v>30</v>
      </c>
      <c r="R39" s="3" t="s">
        <v>30</v>
      </c>
      <c r="S39" s="3" t="s">
        <v>30</v>
      </c>
      <c r="T39" s="18">
        <v>0</v>
      </c>
      <c r="U39" s="18">
        <v>0</v>
      </c>
      <c r="V39" s="18">
        <v>0</v>
      </c>
      <c r="W39" s="3" t="s">
        <v>85</v>
      </c>
      <c r="X39" s="18">
        <v>0</v>
      </c>
      <c r="Y39" s="3">
        <v>6</v>
      </c>
      <c r="Z39" s="105">
        <v>1</v>
      </c>
      <c r="AA39" s="3">
        <f t="shared" si="4"/>
        <v>9</v>
      </c>
      <c r="AB39" s="19">
        <f t="shared" si="5"/>
        <v>0.1111111111111111</v>
      </c>
      <c r="AC39" s="74">
        <f t="shared" si="3"/>
        <v>2.2222222222222223</v>
      </c>
      <c r="AD39" s="59" t="s">
        <v>32</v>
      </c>
      <c r="AE39" s="60" t="s">
        <v>33</v>
      </c>
      <c r="AF39" s="12" t="s">
        <v>101</v>
      </c>
      <c r="AG39" s="9" t="s">
        <v>41</v>
      </c>
      <c r="AH39" s="8" t="s">
        <v>118</v>
      </c>
      <c r="AI39" s="51" t="s">
        <v>134</v>
      </c>
      <c r="AJ39" s="54">
        <v>156.0504</v>
      </c>
      <c r="AK39" s="76">
        <f t="shared" si="6"/>
        <v>1.4240413496038603E-2</v>
      </c>
      <c r="AL39" s="53" t="s">
        <v>66</v>
      </c>
      <c r="AM39" s="110">
        <v>45059</v>
      </c>
    </row>
    <row r="40" spans="1:39" ht="36.5" customHeight="1" x14ac:dyDescent="0.35">
      <c r="A40" s="3" t="s">
        <v>31</v>
      </c>
      <c r="B40" s="3" t="s">
        <v>27</v>
      </c>
      <c r="C40" s="101" t="s">
        <v>149</v>
      </c>
      <c r="D40" s="5">
        <v>44698</v>
      </c>
      <c r="E40" s="5">
        <v>44699</v>
      </c>
      <c r="F40" s="5">
        <v>44699</v>
      </c>
      <c r="G40" s="6">
        <v>20</v>
      </c>
      <c r="H40" s="3" t="s">
        <v>30</v>
      </c>
      <c r="I40" s="3" t="s">
        <v>30</v>
      </c>
      <c r="J40" s="3" t="s">
        <v>30</v>
      </c>
      <c r="K40" s="3" t="s">
        <v>30</v>
      </c>
      <c r="L40" s="3" t="s">
        <v>30</v>
      </c>
      <c r="M40" s="3" t="s">
        <v>30</v>
      </c>
      <c r="N40" s="3" t="s">
        <v>30</v>
      </c>
      <c r="O40" s="3" t="s">
        <v>30</v>
      </c>
      <c r="P40" s="3" t="s">
        <v>30</v>
      </c>
      <c r="Q40" s="3" t="s">
        <v>30</v>
      </c>
      <c r="R40" s="3" t="s">
        <v>30</v>
      </c>
      <c r="S40" s="3" t="s">
        <v>30</v>
      </c>
      <c r="T40" s="18">
        <v>1</v>
      </c>
      <c r="U40" s="18">
        <v>2</v>
      </c>
      <c r="V40" s="18">
        <v>1</v>
      </c>
      <c r="W40" s="3" t="s">
        <v>85</v>
      </c>
      <c r="X40" s="27">
        <v>0</v>
      </c>
      <c r="Y40" s="3">
        <v>7.8</v>
      </c>
      <c r="Z40" s="3">
        <f>SUM(T40:V40,X40)</f>
        <v>4</v>
      </c>
      <c r="AA40" s="3">
        <f>3+Y40</f>
        <v>10.8</v>
      </c>
      <c r="AB40" s="19">
        <f>Z40/AA40</f>
        <v>0.37037037037037035</v>
      </c>
      <c r="AC40" s="85">
        <f>AB40*20</f>
        <v>7.4074074074074066</v>
      </c>
      <c r="AD40" s="81" t="s">
        <v>367</v>
      </c>
      <c r="AE40" s="86" t="s">
        <v>370</v>
      </c>
      <c r="AF40" s="12" t="s">
        <v>101</v>
      </c>
      <c r="AG40" s="9" t="s">
        <v>41</v>
      </c>
      <c r="AH40" s="8" t="s">
        <v>118</v>
      </c>
      <c r="AI40" s="51" t="s">
        <v>150</v>
      </c>
      <c r="AJ40" s="52">
        <v>485.81546667180953</v>
      </c>
      <c r="AK40" s="76">
        <f t="shared" si="6"/>
        <v>1.5247368426027176E-2</v>
      </c>
      <c r="AL40" s="58" t="s">
        <v>66</v>
      </c>
      <c r="AM40" s="110">
        <v>45058</v>
      </c>
    </row>
    <row r="41" spans="1:39" ht="34.5" customHeight="1" x14ac:dyDescent="0.35">
      <c r="A41" s="2"/>
      <c r="B41" s="3" t="s">
        <v>27</v>
      </c>
      <c r="C41" s="4" t="s">
        <v>189</v>
      </c>
      <c r="D41" s="5">
        <v>44701</v>
      </c>
      <c r="E41" s="5">
        <v>44718</v>
      </c>
      <c r="F41" s="5">
        <v>44718</v>
      </c>
      <c r="G41" s="6">
        <v>20</v>
      </c>
      <c r="H41" s="3" t="s">
        <v>30</v>
      </c>
      <c r="I41" s="3" t="s">
        <v>30</v>
      </c>
      <c r="J41" s="3" t="s">
        <v>30</v>
      </c>
      <c r="K41" s="3" t="s">
        <v>30</v>
      </c>
      <c r="L41" s="3" t="s">
        <v>30</v>
      </c>
      <c r="M41" s="3" t="s">
        <v>30</v>
      </c>
      <c r="N41" s="3" t="s">
        <v>30</v>
      </c>
      <c r="O41" s="3" t="s">
        <v>30</v>
      </c>
      <c r="P41" s="3" t="s">
        <v>30</v>
      </c>
      <c r="Q41" s="3" t="s">
        <v>30</v>
      </c>
      <c r="R41" s="3" t="s">
        <v>30</v>
      </c>
      <c r="S41" s="3" t="s">
        <v>30</v>
      </c>
      <c r="T41" s="3" t="s">
        <v>30</v>
      </c>
      <c r="U41" s="7" t="s">
        <v>31</v>
      </c>
      <c r="V41" s="7" t="s">
        <v>31</v>
      </c>
      <c r="W41" s="21" t="s">
        <v>181</v>
      </c>
      <c r="X41" s="21" t="s">
        <v>181</v>
      </c>
      <c r="Y41" s="3">
        <v>5.7</v>
      </c>
      <c r="Z41" s="105">
        <v>1</v>
      </c>
      <c r="AA41" s="19">
        <v>1</v>
      </c>
      <c r="AB41" s="3">
        <f>Z41/AA41</f>
        <v>1</v>
      </c>
      <c r="AC41" s="87">
        <f>AB41*20</f>
        <v>20</v>
      </c>
      <c r="AD41" s="81" t="s">
        <v>367</v>
      </c>
      <c r="AE41" s="82" t="s">
        <v>371</v>
      </c>
      <c r="AF41" s="12" t="s">
        <v>190</v>
      </c>
      <c r="AG41" s="9" t="s">
        <v>41</v>
      </c>
      <c r="AH41" s="2" t="s">
        <v>168</v>
      </c>
      <c r="AI41" s="102" t="s">
        <v>191</v>
      </c>
      <c r="AJ41" s="54">
        <v>501.37026659071876</v>
      </c>
      <c r="AK41" s="76">
        <f t="shared" si="6"/>
        <v>3.9890678272563991E-2</v>
      </c>
      <c r="AL41" s="53" t="s">
        <v>62</v>
      </c>
      <c r="AM41" s="110">
        <v>45062</v>
      </c>
    </row>
    <row r="42" spans="1:39" ht="40" customHeight="1" x14ac:dyDescent="0.35">
      <c r="A42" s="2"/>
      <c r="B42" s="14" t="s">
        <v>27</v>
      </c>
      <c r="C42" s="4" t="s">
        <v>208</v>
      </c>
      <c r="D42" s="5">
        <v>44701</v>
      </c>
      <c r="E42" s="5">
        <v>44718</v>
      </c>
      <c r="F42" s="5">
        <v>44718</v>
      </c>
      <c r="G42" s="6">
        <v>20</v>
      </c>
      <c r="H42" s="3" t="s">
        <v>30</v>
      </c>
      <c r="I42" s="3" t="s">
        <v>30</v>
      </c>
      <c r="J42" s="3" t="s">
        <v>30</v>
      </c>
      <c r="K42" s="3" t="s">
        <v>30</v>
      </c>
      <c r="L42" s="3" t="s">
        <v>30</v>
      </c>
      <c r="M42" s="3" t="s">
        <v>30</v>
      </c>
      <c r="N42" s="3" t="s">
        <v>30</v>
      </c>
      <c r="O42" s="3" t="s">
        <v>30</v>
      </c>
      <c r="P42" s="3" t="s">
        <v>30</v>
      </c>
      <c r="Q42" s="3" t="s">
        <v>30</v>
      </c>
      <c r="R42" s="3" t="s">
        <v>30</v>
      </c>
      <c r="S42" s="3" t="s">
        <v>30</v>
      </c>
      <c r="T42" s="3" t="s">
        <v>30</v>
      </c>
      <c r="U42" s="7" t="s">
        <v>31</v>
      </c>
      <c r="V42" s="7" t="s">
        <v>31</v>
      </c>
      <c r="W42" s="21" t="s">
        <v>181</v>
      </c>
      <c r="X42" s="21" t="s">
        <v>181</v>
      </c>
      <c r="Y42" s="19">
        <v>6.1</v>
      </c>
      <c r="Z42" s="19">
        <v>1</v>
      </c>
      <c r="AA42" s="19">
        <v>1</v>
      </c>
      <c r="AB42" s="19">
        <f>Z42/AA42</f>
        <v>1</v>
      </c>
      <c r="AC42" s="87">
        <f>AB42*20</f>
        <v>20</v>
      </c>
      <c r="AD42" s="81" t="s">
        <v>367</v>
      </c>
      <c r="AE42" s="108" t="s">
        <v>371</v>
      </c>
      <c r="AF42" s="12" t="s">
        <v>196</v>
      </c>
      <c r="AG42" s="9" t="s">
        <v>41</v>
      </c>
      <c r="AH42" s="2" t="s">
        <v>168</v>
      </c>
      <c r="AI42" s="103" t="s">
        <v>209</v>
      </c>
      <c r="AJ42" s="54">
        <v>466.93849999245572</v>
      </c>
      <c r="AK42" s="76">
        <f t="shared" si="6"/>
        <v>4.2832193105351427E-2</v>
      </c>
      <c r="AL42" s="53" t="s">
        <v>62</v>
      </c>
      <c r="AM42" s="110">
        <v>45063</v>
      </c>
    </row>
    <row r="43" spans="1:39" ht="37" customHeight="1" x14ac:dyDescent="0.35">
      <c r="A43" s="2"/>
      <c r="B43" s="14" t="s">
        <v>27</v>
      </c>
      <c r="C43" s="4" t="s">
        <v>241</v>
      </c>
      <c r="D43" s="5">
        <v>44701</v>
      </c>
      <c r="E43" s="5">
        <v>44718</v>
      </c>
      <c r="F43" s="5">
        <v>44718</v>
      </c>
      <c r="G43" s="6">
        <v>20</v>
      </c>
      <c r="H43" s="3" t="s">
        <v>30</v>
      </c>
      <c r="I43" s="3" t="s">
        <v>30</v>
      </c>
      <c r="J43" s="3" t="s">
        <v>30</v>
      </c>
      <c r="K43" s="3" t="s">
        <v>30</v>
      </c>
      <c r="L43" s="3" t="s">
        <v>30</v>
      </c>
      <c r="M43" s="3" t="s">
        <v>30</v>
      </c>
      <c r="N43" s="3" t="s">
        <v>30</v>
      </c>
      <c r="O43" s="3" t="s">
        <v>30</v>
      </c>
      <c r="P43" s="3" t="s">
        <v>30</v>
      </c>
      <c r="Q43" s="3" t="s">
        <v>30</v>
      </c>
      <c r="R43" s="3" t="s">
        <v>30</v>
      </c>
      <c r="S43" s="3" t="s">
        <v>30</v>
      </c>
      <c r="T43" s="3" t="s">
        <v>30</v>
      </c>
      <c r="U43" s="7" t="s">
        <v>31</v>
      </c>
      <c r="V43" s="7" t="s">
        <v>31</v>
      </c>
      <c r="W43" s="3" t="s">
        <v>30</v>
      </c>
      <c r="X43" s="3">
        <v>1</v>
      </c>
      <c r="Y43" s="19">
        <v>6</v>
      </c>
      <c r="Z43" s="19">
        <v>1</v>
      </c>
      <c r="AA43" s="19">
        <v>7</v>
      </c>
      <c r="AB43" s="19">
        <f>Z43/AA43</f>
        <v>0.14285714285714285</v>
      </c>
      <c r="AC43" s="85">
        <f>AB43*20</f>
        <v>2.8571428571428568</v>
      </c>
      <c r="AD43" s="81" t="s">
        <v>367</v>
      </c>
      <c r="AE43" s="107" t="s">
        <v>370</v>
      </c>
      <c r="AF43" s="12" t="s">
        <v>196</v>
      </c>
      <c r="AG43" s="9" t="s">
        <v>41</v>
      </c>
      <c r="AH43" s="2" t="s">
        <v>168</v>
      </c>
      <c r="AI43" s="51" t="s">
        <v>242</v>
      </c>
      <c r="AJ43" s="52">
        <v>408.36199999491799</v>
      </c>
      <c r="AK43" s="76">
        <f t="shared" si="6"/>
        <v>6.9965933587807227E-3</v>
      </c>
      <c r="AL43" s="58" t="s">
        <v>62</v>
      </c>
      <c r="AM43" s="110">
        <v>45064</v>
      </c>
    </row>
    <row r="44" spans="1:39" ht="33" customHeight="1" x14ac:dyDescent="0.35">
      <c r="A44" s="2"/>
      <c r="B44" s="3" t="s">
        <v>27</v>
      </c>
      <c r="C44" s="4" t="s">
        <v>200</v>
      </c>
      <c r="D44" s="5">
        <v>44701</v>
      </c>
      <c r="E44" s="5">
        <v>44718</v>
      </c>
      <c r="F44" s="5">
        <v>44718</v>
      </c>
      <c r="G44" s="6">
        <v>20</v>
      </c>
      <c r="H44" s="3" t="s">
        <v>30</v>
      </c>
      <c r="I44" s="3" t="s">
        <v>30</v>
      </c>
      <c r="J44" s="3" t="s">
        <v>30</v>
      </c>
      <c r="K44" s="3" t="s">
        <v>30</v>
      </c>
      <c r="L44" s="3" t="s">
        <v>30</v>
      </c>
      <c r="M44" s="3" t="s">
        <v>30</v>
      </c>
      <c r="N44" s="3" t="s">
        <v>30</v>
      </c>
      <c r="O44" s="3" t="s">
        <v>30</v>
      </c>
      <c r="P44" s="3" t="s">
        <v>30</v>
      </c>
      <c r="Q44" s="3" t="s">
        <v>30</v>
      </c>
      <c r="R44" s="3" t="s">
        <v>30</v>
      </c>
      <c r="S44" s="3" t="s">
        <v>30</v>
      </c>
      <c r="T44" s="3" t="s">
        <v>30</v>
      </c>
      <c r="U44" s="7" t="s">
        <v>31</v>
      </c>
      <c r="V44" s="7" t="s">
        <v>31</v>
      </c>
      <c r="W44" s="21" t="s">
        <v>181</v>
      </c>
      <c r="X44" s="21" t="s">
        <v>181</v>
      </c>
      <c r="Y44" s="3">
        <v>6.3</v>
      </c>
      <c r="Z44" s="3">
        <v>1</v>
      </c>
      <c r="AA44" s="3">
        <v>1</v>
      </c>
      <c r="AB44" s="3">
        <f>Z44/AA44</f>
        <v>1</v>
      </c>
      <c r="AC44" s="87">
        <f>AB44*20</f>
        <v>20</v>
      </c>
      <c r="AD44" s="81" t="s">
        <v>367</v>
      </c>
      <c r="AE44" s="82" t="s">
        <v>371</v>
      </c>
      <c r="AF44" s="12" t="s">
        <v>196</v>
      </c>
      <c r="AG44" s="9" t="s">
        <v>41</v>
      </c>
      <c r="AH44" s="2" t="s">
        <v>168</v>
      </c>
      <c r="AI44" s="102" t="s">
        <v>201</v>
      </c>
      <c r="AJ44" s="54">
        <v>502.65435286642901</v>
      </c>
      <c r="AK44" s="76">
        <f t="shared" si="6"/>
        <v>3.9788773112076535E-2</v>
      </c>
      <c r="AL44" s="53" t="s">
        <v>73</v>
      </c>
      <c r="AM44" s="110">
        <v>45062</v>
      </c>
    </row>
    <row r="45" spans="1:39" ht="27" customHeight="1" x14ac:dyDescent="0.35">
      <c r="A45" s="2"/>
      <c r="B45" s="14" t="s">
        <v>27</v>
      </c>
      <c r="C45" s="4" t="s">
        <v>214</v>
      </c>
      <c r="D45" s="5">
        <v>44701</v>
      </c>
      <c r="E45" s="5">
        <v>44718</v>
      </c>
      <c r="F45" s="5">
        <v>44718</v>
      </c>
      <c r="G45" s="6">
        <v>20</v>
      </c>
      <c r="H45" s="3" t="s">
        <v>30</v>
      </c>
      <c r="I45" s="3" t="s">
        <v>30</v>
      </c>
      <c r="J45" s="3" t="s">
        <v>30</v>
      </c>
      <c r="K45" s="3" t="s">
        <v>30</v>
      </c>
      <c r="L45" s="3" t="s">
        <v>30</v>
      </c>
      <c r="M45" s="3" t="s">
        <v>30</v>
      </c>
      <c r="N45" s="3" t="s">
        <v>30</v>
      </c>
      <c r="O45" s="3" t="s">
        <v>30</v>
      </c>
      <c r="P45" s="3" t="s">
        <v>30</v>
      </c>
      <c r="Q45" s="3" t="s">
        <v>30</v>
      </c>
      <c r="R45" s="3" t="s">
        <v>30</v>
      </c>
      <c r="S45" s="3" t="s">
        <v>30</v>
      </c>
      <c r="T45" s="3" t="s">
        <v>30</v>
      </c>
      <c r="U45" s="7" t="s">
        <v>31</v>
      </c>
      <c r="V45" s="7" t="s">
        <v>31</v>
      </c>
      <c r="W45" s="3" t="s">
        <v>30</v>
      </c>
      <c r="X45" s="3" t="s">
        <v>30</v>
      </c>
      <c r="Y45" s="3">
        <v>5.5</v>
      </c>
      <c r="Z45" s="105">
        <v>1</v>
      </c>
      <c r="AA45" s="3">
        <f>6+Y45</f>
        <v>11.5</v>
      </c>
      <c r="AB45" s="19">
        <f t="shared" ref="AB45" si="7">Z45/AA45</f>
        <v>8.6956521739130432E-2</v>
      </c>
      <c r="AC45" s="74">
        <f t="shared" ref="AC45" si="8">AB45*G45</f>
        <v>1.7391304347826086</v>
      </c>
      <c r="AD45" s="3" t="s">
        <v>32</v>
      </c>
      <c r="AE45" s="61" t="s">
        <v>33</v>
      </c>
      <c r="AF45" s="12" t="s">
        <v>196</v>
      </c>
      <c r="AG45" s="9" t="s">
        <v>41</v>
      </c>
      <c r="AH45" s="2" t="s">
        <v>168</v>
      </c>
      <c r="AI45" s="103" t="s">
        <v>215</v>
      </c>
      <c r="AJ45" s="52">
        <v>446.82516666978688</v>
      </c>
      <c r="AK45" s="76">
        <f t="shared" si="6"/>
        <v>3.8921944521264225E-3</v>
      </c>
      <c r="AL45" s="58" t="s">
        <v>73</v>
      </c>
      <c r="AM45" s="110">
        <v>45063</v>
      </c>
    </row>
    <row r="46" spans="1:39" ht="26.5" customHeight="1" x14ac:dyDescent="0.35">
      <c r="A46" s="2"/>
      <c r="B46" s="14" t="s">
        <v>27</v>
      </c>
      <c r="C46" s="4" t="s">
        <v>239</v>
      </c>
      <c r="D46" s="5">
        <v>44701</v>
      </c>
      <c r="E46" s="5">
        <v>44718</v>
      </c>
      <c r="F46" s="5">
        <v>44718</v>
      </c>
      <c r="G46" s="6">
        <v>20</v>
      </c>
      <c r="H46" s="3" t="s">
        <v>30</v>
      </c>
      <c r="I46" s="3" t="s">
        <v>30</v>
      </c>
      <c r="J46" s="3" t="s">
        <v>30</v>
      </c>
      <c r="K46" s="3" t="s">
        <v>30</v>
      </c>
      <c r="L46" s="3" t="s">
        <v>30</v>
      </c>
      <c r="M46" s="3" t="s">
        <v>30</v>
      </c>
      <c r="N46" s="3" t="s">
        <v>30</v>
      </c>
      <c r="O46" s="3" t="s">
        <v>30</v>
      </c>
      <c r="P46" s="3" t="s">
        <v>30</v>
      </c>
      <c r="Q46" s="3" t="s">
        <v>30</v>
      </c>
      <c r="R46" s="3" t="s">
        <v>30</v>
      </c>
      <c r="S46" s="3" t="s">
        <v>30</v>
      </c>
      <c r="T46" s="3" t="s">
        <v>30</v>
      </c>
      <c r="U46" s="7" t="s">
        <v>31</v>
      </c>
      <c r="V46" s="7" t="s">
        <v>31</v>
      </c>
      <c r="W46" s="3" t="s">
        <v>30</v>
      </c>
      <c r="X46" s="3" t="s">
        <v>30</v>
      </c>
      <c r="Y46" s="3">
        <v>6.2</v>
      </c>
      <c r="Z46" s="105">
        <v>1</v>
      </c>
      <c r="AA46" s="3">
        <f>6+Y46</f>
        <v>12.2</v>
      </c>
      <c r="AB46" s="19">
        <f t="shared" ref="AB46" si="9">Z46/AA46</f>
        <v>8.1967213114754106E-2</v>
      </c>
      <c r="AC46" s="74">
        <f t="shared" ref="AC46" si="10">AB46*G46</f>
        <v>1.639344262295082</v>
      </c>
      <c r="AD46" s="59" t="s">
        <v>32</v>
      </c>
      <c r="AE46" s="61" t="s">
        <v>33</v>
      </c>
      <c r="AF46" s="12" t="s">
        <v>196</v>
      </c>
      <c r="AG46" s="9" t="s">
        <v>41</v>
      </c>
      <c r="AH46" s="2" t="s">
        <v>168</v>
      </c>
      <c r="AI46" s="51" t="s">
        <v>240</v>
      </c>
      <c r="AJ46" s="54">
        <v>352.79444444910047</v>
      </c>
      <c r="AK46" s="76">
        <f t="shared" si="6"/>
        <v>4.6467405824798889E-3</v>
      </c>
      <c r="AL46" s="53" t="s">
        <v>73</v>
      </c>
      <c r="AM46" s="110">
        <v>45064</v>
      </c>
    </row>
    <row r="47" spans="1:39" ht="32" customHeight="1" x14ac:dyDescent="0.35">
      <c r="A47" s="2"/>
      <c r="B47" s="3" t="s">
        <v>27</v>
      </c>
      <c r="C47" s="4" t="s">
        <v>243</v>
      </c>
      <c r="D47" s="5">
        <v>44701</v>
      </c>
      <c r="E47" s="5">
        <v>44718</v>
      </c>
      <c r="F47" s="5">
        <v>44718</v>
      </c>
      <c r="G47" s="6">
        <v>20</v>
      </c>
      <c r="H47" s="3" t="s">
        <v>30</v>
      </c>
      <c r="I47" s="3" t="s">
        <v>30</v>
      </c>
      <c r="J47" s="3" t="s">
        <v>30</v>
      </c>
      <c r="K47" s="3" t="s">
        <v>30</v>
      </c>
      <c r="L47" s="3" t="s">
        <v>30</v>
      </c>
      <c r="M47" s="3" t="s">
        <v>30</v>
      </c>
      <c r="N47" s="3" t="s">
        <v>30</v>
      </c>
      <c r="O47" s="3" t="s">
        <v>30</v>
      </c>
      <c r="P47" s="3" t="s">
        <v>30</v>
      </c>
      <c r="Q47" s="3" t="s">
        <v>30</v>
      </c>
      <c r="R47" s="3" t="s">
        <v>30</v>
      </c>
      <c r="S47" s="3" t="s">
        <v>30</v>
      </c>
      <c r="T47" s="23">
        <v>1</v>
      </c>
      <c r="U47" s="7" t="s">
        <v>31</v>
      </c>
      <c r="V47" s="7" t="s">
        <v>31</v>
      </c>
      <c r="W47" s="21" t="s">
        <v>181</v>
      </c>
      <c r="X47" s="21" t="s">
        <v>181</v>
      </c>
      <c r="Y47" s="3">
        <v>5.6</v>
      </c>
      <c r="Z47" s="113">
        <v>1</v>
      </c>
      <c r="AA47" s="3">
        <v>1</v>
      </c>
      <c r="AB47" s="3">
        <f>Z47/AA47</f>
        <v>1</v>
      </c>
      <c r="AC47" s="85">
        <f>AB47*20</f>
        <v>20</v>
      </c>
      <c r="AD47" s="81" t="s">
        <v>367</v>
      </c>
      <c r="AE47" s="86" t="s">
        <v>370</v>
      </c>
      <c r="AF47" s="12" t="s">
        <v>190</v>
      </c>
      <c r="AG47" s="9" t="s">
        <v>41</v>
      </c>
      <c r="AH47" s="2" t="s">
        <v>168</v>
      </c>
      <c r="AI47" s="102" t="s">
        <v>244</v>
      </c>
      <c r="AJ47" s="52">
        <v>491.05863881178112</v>
      </c>
      <c r="AK47" s="76">
        <f t="shared" si="6"/>
        <v>4.0728333480486517E-2</v>
      </c>
      <c r="AL47" s="58" t="s">
        <v>58</v>
      </c>
      <c r="AM47" s="110">
        <v>45062</v>
      </c>
    </row>
    <row r="48" spans="1:39" ht="48.5" customHeight="1" x14ac:dyDescent="0.35">
      <c r="A48" s="2"/>
      <c r="B48" s="14" t="s">
        <v>27</v>
      </c>
      <c r="C48" s="4" t="s">
        <v>204</v>
      </c>
      <c r="D48" s="5">
        <v>44701</v>
      </c>
      <c r="E48" s="5">
        <v>44718</v>
      </c>
      <c r="F48" s="5">
        <v>44718</v>
      </c>
      <c r="G48" s="6">
        <v>20</v>
      </c>
      <c r="H48" s="3" t="s">
        <v>30</v>
      </c>
      <c r="I48" s="3" t="s">
        <v>30</v>
      </c>
      <c r="J48" s="3" t="s">
        <v>30</v>
      </c>
      <c r="K48" s="3" t="s">
        <v>30</v>
      </c>
      <c r="L48" s="3" t="s">
        <v>30</v>
      </c>
      <c r="M48" s="3" t="s">
        <v>30</v>
      </c>
      <c r="N48" s="3" t="s">
        <v>30</v>
      </c>
      <c r="O48" s="3" t="s">
        <v>30</v>
      </c>
      <c r="P48" s="3" t="s">
        <v>30</v>
      </c>
      <c r="Q48" s="3" t="s">
        <v>30</v>
      </c>
      <c r="R48" s="3" t="s">
        <v>30</v>
      </c>
      <c r="S48" s="3" t="s">
        <v>30</v>
      </c>
      <c r="T48" s="3" t="s">
        <v>30</v>
      </c>
      <c r="U48" s="7" t="s">
        <v>31</v>
      </c>
      <c r="V48" s="7" t="s">
        <v>31</v>
      </c>
      <c r="W48" s="21" t="s">
        <v>181</v>
      </c>
      <c r="X48" s="21" t="s">
        <v>181</v>
      </c>
      <c r="Y48" s="19">
        <v>7</v>
      </c>
      <c r="Z48" s="114">
        <v>1</v>
      </c>
      <c r="AA48" s="19">
        <v>1</v>
      </c>
      <c r="AB48" s="19">
        <f>Z48/AA48</f>
        <v>1</v>
      </c>
      <c r="AC48" s="87">
        <f>AB48*20</f>
        <v>20</v>
      </c>
      <c r="AD48" s="81" t="s">
        <v>367</v>
      </c>
      <c r="AE48" s="82" t="s">
        <v>371</v>
      </c>
      <c r="AF48" s="12" t="s">
        <v>196</v>
      </c>
      <c r="AG48" s="9" t="s">
        <v>41</v>
      </c>
      <c r="AH48" s="2" t="s">
        <v>168</v>
      </c>
      <c r="AI48" s="103" t="s">
        <v>205</v>
      </c>
      <c r="AJ48" s="54">
        <v>491.20138889149388</v>
      </c>
      <c r="AK48" s="76">
        <f t="shared" si="6"/>
        <v>4.0716497250006735E-2</v>
      </c>
      <c r="AL48" s="53" t="s">
        <v>58</v>
      </c>
      <c r="AM48" s="110">
        <v>45063</v>
      </c>
    </row>
    <row r="49" spans="1:39" ht="48.5" customHeight="1" x14ac:dyDescent="0.35">
      <c r="A49" s="2"/>
      <c r="B49" s="14" t="s">
        <v>27</v>
      </c>
      <c r="C49" s="4" t="s">
        <v>229</v>
      </c>
      <c r="D49" s="5">
        <v>44701</v>
      </c>
      <c r="E49" s="5">
        <v>44718</v>
      </c>
      <c r="F49" s="5">
        <v>44718</v>
      </c>
      <c r="G49" s="6">
        <v>20</v>
      </c>
      <c r="H49" s="3" t="s">
        <v>30</v>
      </c>
      <c r="I49" s="3" t="s">
        <v>30</v>
      </c>
      <c r="J49" s="3" t="s">
        <v>30</v>
      </c>
      <c r="K49" s="3" t="s">
        <v>30</v>
      </c>
      <c r="L49" s="3" t="s">
        <v>30</v>
      </c>
      <c r="M49" s="3" t="s">
        <v>30</v>
      </c>
      <c r="N49" s="3" t="s">
        <v>30</v>
      </c>
      <c r="O49" s="3" t="s">
        <v>30</v>
      </c>
      <c r="P49" s="3" t="s">
        <v>30</v>
      </c>
      <c r="Q49" s="3" t="s">
        <v>30</v>
      </c>
      <c r="R49" s="3" t="s">
        <v>30</v>
      </c>
      <c r="S49" s="3" t="s">
        <v>30</v>
      </c>
      <c r="T49" s="3" t="s">
        <v>30</v>
      </c>
      <c r="U49" s="7" t="s">
        <v>31</v>
      </c>
      <c r="V49" s="7" t="s">
        <v>31</v>
      </c>
      <c r="W49" s="3" t="s">
        <v>30</v>
      </c>
      <c r="X49" s="3" t="s">
        <v>30</v>
      </c>
      <c r="Y49" s="19">
        <v>6</v>
      </c>
      <c r="Z49" s="105">
        <v>1</v>
      </c>
      <c r="AA49" s="19">
        <v>13</v>
      </c>
      <c r="AB49" s="19">
        <f t="shared" ref="AB49:AB50" si="11">Z49/AA49</f>
        <v>7.6923076923076927E-2</v>
      </c>
      <c r="AC49" s="74">
        <f t="shared" ref="AC49:AC50" si="12">AB49*G49</f>
        <v>1.5384615384615385</v>
      </c>
      <c r="AD49" s="59" t="s">
        <v>32</v>
      </c>
      <c r="AE49" s="61" t="s">
        <v>33</v>
      </c>
      <c r="AF49" s="12" t="s">
        <v>196</v>
      </c>
      <c r="AG49" s="9" t="s">
        <v>41</v>
      </c>
      <c r="AH49" s="2" t="s">
        <v>168</v>
      </c>
      <c r="AI49" s="51" t="s">
        <v>230</v>
      </c>
      <c r="AJ49" s="54">
        <v>388.92489999158255</v>
      </c>
      <c r="AK49" s="76">
        <f t="shared" si="6"/>
        <v>3.9556776603782255E-3</v>
      </c>
      <c r="AL49" s="53" t="s">
        <v>58</v>
      </c>
      <c r="AM49" s="110">
        <v>45064</v>
      </c>
    </row>
    <row r="50" spans="1:39" ht="43.5" customHeight="1" x14ac:dyDescent="0.35">
      <c r="A50" s="2"/>
      <c r="B50" s="3" t="s">
        <v>27</v>
      </c>
      <c r="C50" s="4" t="s">
        <v>187</v>
      </c>
      <c r="D50" s="5">
        <v>44701</v>
      </c>
      <c r="E50" s="5">
        <v>44718</v>
      </c>
      <c r="F50" s="5">
        <v>44718</v>
      </c>
      <c r="G50" s="6">
        <v>20</v>
      </c>
      <c r="H50" s="3" t="s">
        <v>30</v>
      </c>
      <c r="I50" s="3" t="s">
        <v>30</v>
      </c>
      <c r="J50" s="3" t="s">
        <v>30</v>
      </c>
      <c r="K50" s="3" t="s">
        <v>30</v>
      </c>
      <c r="L50" s="3" t="s">
        <v>30</v>
      </c>
      <c r="M50" s="3" t="s">
        <v>30</v>
      </c>
      <c r="N50" s="3" t="s">
        <v>30</v>
      </c>
      <c r="O50" s="3" t="s">
        <v>30</v>
      </c>
      <c r="P50" s="3" t="s">
        <v>30</v>
      </c>
      <c r="Q50" s="3" t="s">
        <v>30</v>
      </c>
      <c r="R50" s="3" t="s">
        <v>30</v>
      </c>
      <c r="S50" s="3" t="s">
        <v>30</v>
      </c>
      <c r="T50" s="3" t="s">
        <v>30</v>
      </c>
      <c r="U50" s="7" t="s">
        <v>31</v>
      </c>
      <c r="V50" s="7" t="s">
        <v>31</v>
      </c>
      <c r="W50" s="3" t="s">
        <v>30</v>
      </c>
      <c r="X50" s="3" t="s">
        <v>30</v>
      </c>
      <c r="Y50" s="25">
        <v>6</v>
      </c>
      <c r="Z50" s="105">
        <v>1</v>
      </c>
      <c r="AA50" s="19">
        <f>6+Y50</f>
        <v>12</v>
      </c>
      <c r="AB50" s="19">
        <f t="shared" si="11"/>
        <v>8.3333333333333329E-2</v>
      </c>
      <c r="AC50" s="74">
        <f t="shared" si="12"/>
        <v>1.6666666666666665</v>
      </c>
      <c r="AD50" s="18" t="s">
        <v>32</v>
      </c>
      <c r="AE50" s="60" t="s">
        <v>33</v>
      </c>
      <c r="AF50" s="12" t="s">
        <v>182</v>
      </c>
      <c r="AG50" s="9" t="s">
        <v>41</v>
      </c>
      <c r="AH50" s="2" t="s">
        <v>168</v>
      </c>
      <c r="AI50" s="102" t="s">
        <v>188</v>
      </c>
      <c r="AJ50" s="54">
        <v>486.45411102654333</v>
      </c>
      <c r="AK50" s="76">
        <f t="shared" si="6"/>
        <v>3.4261539349509681E-3</v>
      </c>
      <c r="AL50" s="53" t="s">
        <v>43</v>
      </c>
      <c r="AM50" s="110">
        <v>45062</v>
      </c>
    </row>
    <row r="51" spans="1:39" ht="61.5" customHeight="1" x14ac:dyDescent="0.35">
      <c r="A51" s="2"/>
      <c r="B51" s="14" t="s">
        <v>27</v>
      </c>
      <c r="C51" s="4" t="s">
        <v>202</v>
      </c>
      <c r="D51" s="5">
        <v>44701</v>
      </c>
      <c r="E51" s="5">
        <v>44718</v>
      </c>
      <c r="F51" s="5">
        <v>44718</v>
      </c>
      <c r="G51" s="6">
        <v>20</v>
      </c>
      <c r="H51" s="3" t="s">
        <v>30</v>
      </c>
      <c r="I51" s="3" t="s">
        <v>30</v>
      </c>
      <c r="J51" s="3" t="s">
        <v>30</v>
      </c>
      <c r="K51" s="3" t="s">
        <v>30</v>
      </c>
      <c r="L51" s="3" t="s">
        <v>30</v>
      </c>
      <c r="M51" s="3" t="s">
        <v>30</v>
      </c>
      <c r="N51" s="3" t="s">
        <v>30</v>
      </c>
      <c r="O51" s="3" t="s">
        <v>30</v>
      </c>
      <c r="P51" s="3" t="s">
        <v>30</v>
      </c>
      <c r="Q51" s="3" t="s">
        <v>30</v>
      </c>
      <c r="R51" s="3" t="s">
        <v>30</v>
      </c>
      <c r="S51" s="3" t="s">
        <v>30</v>
      </c>
      <c r="T51" s="3" t="s">
        <v>30</v>
      </c>
      <c r="U51" s="7" t="s">
        <v>31</v>
      </c>
      <c r="V51" s="7" t="s">
        <v>31</v>
      </c>
      <c r="W51" s="21" t="s">
        <v>181</v>
      </c>
      <c r="X51" s="21" t="s">
        <v>181</v>
      </c>
      <c r="Y51" s="24">
        <v>6.2</v>
      </c>
      <c r="Z51" s="115">
        <v>1</v>
      </c>
      <c r="AA51" s="24">
        <v>1</v>
      </c>
      <c r="AB51" s="24">
        <f>Z51/AA51</f>
        <v>1</v>
      </c>
      <c r="AC51" s="87">
        <f>AB51*20</f>
        <v>20</v>
      </c>
      <c r="AD51" s="81" t="s">
        <v>367</v>
      </c>
      <c r="AE51" s="82" t="s">
        <v>371</v>
      </c>
      <c r="AF51" s="12" t="s">
        <v>196</v>
      </c>
      <c r="AG51" s="9" t="s">
        <v>41</v>
      </c>
      <c r="AH51" s="2" t="s">
        <v>168</v>
      </c>
      <c r="AI51" s="103" t="s">
        <v>203</v>
      </c>
      <c r="AJ51" s="52">
        <v>478.89603611252807</v>
      </c>
      <c r="AK51" s="76">
        <f t="shared" si="6"/>
        <v>4.1762717775556034E-2</v>
      </c>
      <c r="AL51" s="58" t="s">
        <v>43</v>
      </c>
      <c r="AM51" s="110">
        <v>45063</v>
      </c>
    </row>
    <row r="52" spans="1:39" ht="50.5" customHeight="1" x14ac:dyDescent="0.35">
      <c r="A52" s="2"/>
      <c r="B52" s="14" t="s">
        <v>27</v>
      </c>
      <c r="C52" s="4" t="s">
        <v>222</v>
      </c>
      <c r="D52" s="5">
        <v>44701</v>
      </c>
      <c r="E52" s="5">
        <v>44718</v>
      </c>
      <c r="F52" s="5">
        <v>44718</v>
      </c>
      <c r="G52" s="6">
        <v>20</v>
      </c>
      <c r="H52" s="3" t="s">
        <v>30</v>
      </c>
      <c r="I52" s="3" t="s">
        <v>30</v>
      </c>
      <c r="J52" s="3" t="s">
        <v>30</v>
      </c>
      <c r="K52" s="3" t="s">
        <v>30</v>
      </c>
      <c r="L52" s="3" t="s">
        <v>30</v>
      </c>
      <c r="M52" s="3" t="s">
        <v>30</v>
      </c>
      <c r="N52" s="3" t="s">
        <v>30</v>
      </c>
      <c r="O52" s="3" t="s">
        <v>30</v>
      </c>
      <c r="P52" s="3" t="s">
        <v>30</v>
      </c>
      <c r="Q52" s="3" t="s">
        <v>30</v>
      </c>
      <c r="R52" s="3" t="s">
        <v>30</v>
      </c>
      <c r="S52" s="3" t="s">
        <v>30</v>
      </c>
      <c r="T52" s="3" t="s">
        <v>30</v>
      </c>
      <c r="U52" s="7" t="s">
        <v>31</v>
      </c>
      <c r="V52" s="7" t="s">
        <v>31</v>
      </c>
      <c r="W52" s="3" t="s">
        <v>30</v>
      </c>
      <c r="X52" s="3" t="s">
        <v>30</v>
      </c>
      <c r="Y52" s="24">
        <v>6.3</v>
      </c>
      <c r="Z52" s="105">
        <v>1</v>
      </c>
      <c r="AA52" s="3">
        <f>6+Y52</f>
        <v>12.3</v>
      </c>
      <c r="AB52" s="19">
        <f t="shared" ref="AB52:AB54" si="13">Z52/AA52</f>
        <v>8.1300813008130079E-2</v>
      </c>
      <c r="AC52" s="74">
        <f t="shared" ref="AC52:AC53" si="14">AB52*G52</f>
        <v>1.6260162601626016</v>
      </c>
      <c r="AD52" s="59" t="s">
        <v>32</v>
      </c>
      <c r="AE52" s="61" t="s">
        <v>33</v>
      </c>
      <c r="AF52" s="12" t="s">
        <v>196</v>
      </c>
      <c r="AG52" s="9" t="s">
        <v>41</v>
      </c>
      <c r="AH52" s="2" t="s">
        <v>168</v>
      </c>
      <c r="AI52" s="51" t="s">
        <v>223</v>
      </c>
      <c r="AJ52" s="55">
        <v>388.94026111414763</v>
      </c>
      <c r="AK52" s="76">
        <f t="shared" si="6"/>
        <v>4.1806324074158841E-3</v>
      </c>
      <c r="AL52" s="53" t="s">
        <v>43</v>
      </c>
      <c r="AM52" s="110">
        <v>45064</v>
      </c>
    </row>
    <row r="53" spans="1:39" ht="51.5" customHeight="1" x14ac:dyDescent="0.35">
      <c r="A53" s="2"/>
      <c r="B53" s="3" t="s">
        <v>27</v>
      </c>
      <c r="C53" s="4" t="s">
        <v>184</v>
      </c>
      <c r="D53" s="5">
        <v>44701</v>
      </c>
      <c r="E53" s="5">
        <v>44718</v>
      </c>
      <c r="F53" s="5">
        <v>44718</v>
      </c>
      <c r="G53" s="6">
        <v>20</v>
      </c>
      <c r="H53" s="3" t="s">
        <v>30</v>
      </c>
      <c r="I53" s="3" t="s">
        <v>30</v>
      </c>
      <c r="J53" s="3" t="s">
        <v>30</v>
      </c>
      <c r="K53" s="3" t="s">
        <v>30</v>
      </c>
      <c r="L53" s="3" t="s">
        <v>30</v>
      </c>
      <c r="M53" s="3" t="s">
        <v>30</v>
      </c>
      <c r="N53" s="3" t="s">
        <v>30</v>
      </c>
      <c r="O53" s="3" t="s">
        <v>30</v>
      </c>
      <c r="P53" s="3" t="s">
        <v>30</v>
      </c>
      <c r="Q53" s="3" t="s">
        <v>30</v>
      </c>
      <c r="R53" s="3" t="s">
        <v>30</v>
      </c>
      <c r="S53" s="3" t="s">
        <v>30</v>
      </c>
      <c r="T53" s="3" t="s">
        <v>30</v>
      </c>
      <c r="U53" s="7" t="s">
        <v>31</v>
      </c>
      <c r="V53" s="7" t="s">
        <v>31</v>
      </c>
      <c r="W53" s="3" t="s">
        <v>30</v>
      </c>
      <c r="X53" s="21" t="s">
        <v>181</v>
      </c>
      <c r="Y53" s="24">
        <v>5.5</v>
      </c>
      <c r="Z53" s="105">
        <v>1</v>
      </c>
      <c r="AA53" s="3">
        <v>6</v>
      </c>
      <c r="AB53" s="19">
        <f t="shared" si="13"/>
        <v>0.16666666666666666</v>
      </c>
      <c r="AC53" s="74">
        <f t="shared" si="14"/>
        <v>3.333333333333333</v>
      </c>
      <c r="AD53" s="83" t="s">
        <v>367</v>
      </c>
      <c r="AE53" s="83" t="s">
        <v>369</v>
      </c>
      <c r="AF53" s="12" t="s">
        <v>185</v>
      </c>
      <c r="AG53" s="9" t="s">
        <v>41</v>
      </c>
      <c r="AH53" s="2" t="s">
        <v>168</v>
      </c>
      <c r="AI53" s="102" t="s">
        <v>186</v>
      </c>
      <c r="AJ53" s="52">
        <v>508.39625825535683</v>
      </c>
      <c r="AK53" s="76">
        <f t="shared" si="6"/>
        <v>6.5565654333731727E-3</v>
      </c>
      <c r="AL53" s="58" t="s">
        <v>54</v>
      </c>
      <c r="AM53" s="110">
        <v>45062</v>
      </c>
    </row>
    <row r="54" spans="1:39" ht="51.5" customHeight="1" x14ac:dyDescent="0.35">
      <c r="A54" s="2"/>
      <c r="B54" s="14" t="s">
        <v>27</v>
      </c>
      <c r="C54" s="4" t="s">
        <v>206</v>
      </c>
      <c r="D54" s="5">
        <v>44701</v>
      </c>
      <c r="E54" s="5">
        <v>44718</v>
      </c>
      <c r="F54" s="5">
        <v>44718</v>
      </c>
      <c r="G54" s="6">
        <v>20</v>
      </c>
      <c r="H54" s="3" t="s">
        <v>30</v>
      </c>
      <c r="I54" s="3" t="s">
        <v>30</v>
      </c>
      <c r="J54" s="3" t="s">
        <v>30</v>
      </c>
      <c r="K54" s="3" t="s">
        <v>30</v>
      </c>
      <c r="L54" s="3" t="s">
        <v>30</v>
      </c>
      <c r="M54" s="3" t="s">
        <v>30</v>
      </c>
      <c r="N54" s="3" t="s">
        <v>30</v>
      </c>
      <c r="O54" s="3" t="s">
        <v>30</v>
      </c>
      <c r="P54" s="3" t="s">
        <v>30</v>
      </c>
      <c r="Q54" s="3" t="s">
        <v>30</v>
      </c>
      <c r="R54" s="3" t="s">
        <v>30</v>
      </c>
      <c r="S54" s="3" t="s">
        <v>30</v>
      </c>
      <c r="T54" s="3" t="s">
        <v>30</v>
      </c>
      <c r="U54" s="7" t="s">
        <v>31</v>
      </c>
      <c r="V54" s="7" t="s">
        <v>31</v>
      </c>
      <c r="W54" s="21" t="s">
        <v>181</v>
      </c>
      <c r="X54" s="21" t="s">
        <v>181</v>
      </c>
      <c r="Y54" s="25">
        <v>6.7</v>
      </c>
      <c r="Z54" s="116">
        <v>1</v>
      </c>
      <c r="AA54" s="25">
        <v>1</v>
      </c>
      <c r="AB54" s="25">
        <f t="shared" si="13"/>
        <v>1</v>
      </c>
      <c r="AC54" s="87">
        <f>AB54*20</f>
        <v>20</v>
      </c>
      <c r="AD54" s="81" t="s">
        <v>367</v>
      </c>
      <c r="AE54" s="82" t="s">
        <v>371</v>
      </c>
      <c r="AF54" s="12" t="s">
        <v>196</v>
      </c>
      <c r="AG54" s="9" t="s">
        <v>41</v>
      </c>
      <c r="AH54" s="2" t="s">
        <v>168</v>
      </c>
      <c r="AI54" s="103" t="s">
        <v>207</v>
      </c>
      <c r="AJ54" s="52">
        <v>465.44002500278884</v>
      </c>
      <c r="AK54" s="76">
        <f t="shared" si="6"/>
        <v>4.2970090507107039E-2</v>
      </c>
      <c r="AL54" s="58" t="s">
        <v>54</v>
      </c>
      <c r="AM54" s="110">
        <v>45063</v>
      </c>
    </row>
    <row r="55" spans="1:39" ht="45" customHeight="1" x14ac:dyDescent="0.35">
      <c r="A55" s="2"/>
      <c r="B55" s="14" t="s">
        <v>27</v>
      </c>
      <c r="C55" s="4" t="s">
        <v>224</v>
      </c>
      <c r="D55" s="5">
        <v>44701</v>
      </c>
      <c r="E55" s="5">
        <v>44718</v>
      </c>
      <c r="F55" s="5">
        <v>44718</v>
      </c>
      <c r="G55" s="6">
        <v>20</v>
      </c>
      <c r="H55" s="3" t="s">
        <v>30</v>
      </c>
      <c r="I55" s="3" t="s">
        <v>30</v>
      </c>
      <c r="J55" s="3" t="s">
        <v>30</v>
      </c>
      <c r="K55" s="3" t="s">
        <v>30</v>
      </c>
      <c r="L55" s="3" t="s">
        <v>30</v>
      </c>
      <c r="M55" s="3" t="s">
        <v>30</v>
      </c>
      <c r="N55" s="3" t="s">
        <v>30</v>
      </c>
      <c r="O55" s="3" t="s">
        <v>30</v>
      </c>
      <c r="P55" s="3" t="s">
        <v>30</v>
      </c>
      <c r="Q55" s="3" t="s">
        <v>30</v>
      </c>
      <c r="R55" s="3" t="s">
        <v>30</v>
      </c>
      <c r="S55" s="3" t="s">
        <v>30</v>
      </c>
      <c r="T55" s="3" t="s">
        <v>30</v>
      </c>
      <c r="U55" s="7" t="s">
        <v>31</v>
      </c>
      <c r="V55" s="7" t="s">
        <v>31</v>
      </c>
      <c r="W55" s="3" t="s">
        <v>30</v>
      </c>
      <c r="X55" s="3" t="s">
        <v>30</v>
      </c>
      <c r="Y55" s="24">
        <v>4.3</v>
      </c>
      <c r="Z55" s="105">
        <v>1</v>
      </c>
      <c r="AA55" s="3">
        <f>6+Y55</f>
        <v>10.3</v>
      </c>
      <c r="AB55" s="19">
        <f t="shared" ref="AB55:AB56" si="15">Z55/AA55</f>
        <v>9.7087378640776698E-2</v>
      </c>
      <c r="AC55" s="74">
        <f t="shared" ref="AC55" si="16">AB55*G55</f>
        <v>1.941747572815534</v>
      </c>
      <c r="AD55" s="59" t="s">
        <v>32</v>
      </c>
      <c r="AE55" s="61" t="s">
        <v>33</v>
      </c>
      <c r="AF55" s="12" t="s">
        <v>225</v>
      </c>
      <c r="AG55" s="9" t="s">
        <v>41</v>
      </c>
      <c r="AH55" s="2" t="s">
        <v>168</v>
      </c>
      <c r="AI55" s="51" t="s">
        <v>226</v>
      </c>
      <c r="AJ55" s="54">
        <v>407.75505555464997</v>
      </c>
      <c r="AK55" s="76">
        <f t="shared" si="6"/>
        <v>4.7620441398924318E-3</v>
      </c>
      <c r="AL55" s="53" t="s">
        <v>54</v>
      </c>
      <c r="AM55" s="110">
        <v>45064</v>
      </c>
    </row>
    <row r="56" spans="1:39" ht="46.5" customHeight="1" x14ac:dyDescent="0.35">
      <c r="A56" s="2"/>
      <c r="B56" s="3" t="s">
        <v>27</v>
      </c>
      <c r="C56" s="4" t="s">
        <v>180</v>
      </c>
      <c r="D56" s="5">
        <v>44701</v>
      </c>
      <c r="E56" s="5">
        <v>44718</v>
      </c>
      <c r="F56" s="5">
        <v>44718</v>
      </c>
      <c r="G56" s="6">
        <v>20</v>
      </c>
      <c r="H56" s="3" t="s">
        <v>30</v>
      </c>
      <c r="I56" s="3" t="s">
        <v>30</v>
      </c>
      <c r="J56" s="3" t="s">
        <v>30</v>
      </c>
      <c r="K56" s="3" t="s">
        <v>30</v>
      </c>
      <c r="L56" s="3" t="s">
        <v>30</v>
      </c>
      <c r="M56" s="3" t="s">
        <v>30</v>
      </c>
      <c r="N56" s="3" t="s">
        <v>30</v>
      </c>
      <c r="O56" s="3" t="s">
        <v>30</v>
      </c>
      <c r="P56" s="3" t="s">
        <v>30</v>
      </c>
      <c r="Q56" s="3" t="s">
        <v>30</v>
      </c>
      <c r="R56" s="3" t="s">
        <v>30</v>
      </c>
      <c r="S56" s="3" t="s">
        <v>30</v>
      </c>
      <c r="T56" s="3" t="s">
        <v>30</v>
      </c>
      <c r="U56" s="7" t="s">
        <v>31</v>
      </c>
      <c r="V56" s="7" t="s">
        <v>31</v>
      </c>
      <c r="W56" s="21" t="s">
        <v>181</v>
      </c>
      <c r="X56" s="21" t="s">
        <v>181</v>
      </c>
      <c r="Y56" s="24">
        <v>5.8</v>
      </c>
      <c r="Z56" s="115">
        <v>1</v>
      </c>
      <c r="AA56" s="3">
        <v>1</v>
      </c>
      <c r="AB56" s="19">
        <f t="shared" si="15"/>
        <v>1</v>
      </c>
      <c r="AC56" s="87">
        <f>AB56*20</f>
        <v>20</v>
      </c>
      <c r="AD56" s="81" t="s">
        <v>367</v>
      </c>
      <c r="AE56" s="82" t="s">
        <v>371</v>
      </c>
      <c r="AF56" s="22" t="s">
        <v>182</v>
      </c>
      <c r="AG56" s="9" t="s">
        <v>41</v>
      </c>
      <c r="AH56" s="2" t="s">
        <v>168</v>
      </c>
      <c r="AI56" s="102" t="s">
        <v>183</v>
      </c>
      <c r="AJ56" s="54">
        <v>506.28078880429757</v>
      </c>
      <c r="AK56" s="76">
        <f t="shared" si="6"/>
        <v>3.9503770323252349E-2</v>
      </c>
      <c r="AL56" s="53" t="s">
        <v>51</v>
      </c>
      <c r="AM56" s="110">
        <v>45062</v>
      </c>
    </row>
    <row r="57" spans="1:39" ht="50.5" customHeight="1" x14ac:dyDescent="0.35">
      <c r="A57" s="2"/>
      <c r="B57" s="14" t="s">
        <v>27</v>
      </c>
      <c r="C57" s="4" t="s">
        <v>210</v>
      </c>
      <c r="D57" s="5">
        <v>44701</v>
      </c>
      <c r="E57" s="5">
        <v>44718</v>
      </c>
      <c r="F57" s="5">
        <v>44718</v>
      </c>
      <c r="G57" s="6">
        <v>20</v>
      </c>
      <c r="H57" s="3" t="s">
        <v>30</v>
      </c>
      <c r="I57" s="3" t="s">
        <v>30</v>
      </c>
      <c r="J57" s="3" t="s">
        <v>30</v>
      </c>
      <c r="K57" s="3" t="s">
        <v>30</v>
      </c>
      <c r="L57" s="3" t="s">
        <v>30</v>
      </c>
      <c r="M57" s="3" t="s">
        <v>30</v>
      </c>
      <c r="N57" s="3" t="s">
        <v>30</v>
      </c>
      <c r="O57" s="3" t="s">
        <v>30</v>
      </c>
      <c r="P57" s="3" t="s">
        <v>30</v>
      </c>
      <c r="Q57" s="3" t="s">
        <v>30</v>
      </c>
      <c r="R57" s="3" t="s">
        <v>30</v>
      </c>
      <c r="S57" s="3" t="s">
        <v>30</v>
      </c>
      <c r="T57" s="3" t="s">
        <v>30</v>
      </c>
      <c r="U57" s="7" t="s">
        <v>31</v>
      </c>
      <c r="V57" s="7" t="s">
        <v>31</v>
      </c>
      <c r="W57" s="21" t="s">
        <v>181</v>
      </c>
      <c r="X57" s="21" t="s">
        <v>181</v>
      </c>
      <c r="Y57" s="25">
        <v>6.3</v>
      </c>
      <c r="Z57" s="25"/>
      <c r="AA57" s="25"/>
      <c r="AB57" s="25"/>
      <c r="AC57" s="87">
        <v>20</v>
      </c>
      <c r="AD57" s="81" t="s">
        <v>367</v>
      </c>
      <c r="AE57" s="108" t="s">
        <v>371</v>
      </c>
      <c r="AF57" s="12" t="s">
        <v>196</v>
      </c>
      <c r="AG57" s="9" t="s">
        <v>41</v>
      </c>
      <c r="AH57" s="2" t="s">
        <v>168</v>
      </c>
      <c r="AI57" s="103" t="s">
        <v>211</v>
      </c>
      <c r="AJ57" s="52">
        <v>542.17475555009275</v>
      </c>
      <c r="AK57" s="76">
        <f t="shared" si="6"/>
        <v>3.6888475155409842E-2</v>
      </c>
      <c r="AL57" s="58" t="s">
        <v>51</v>
      </c>
      <c r="AM57" s="110">
        <v>45063</v>
      </c>
    </row>
    <row r="58" spans="1:39" ht="41.5" customHeight="1" x14ac:dyDescent="0.35">
      <c r="A58" s="2"/>
      <c r="B58" s="14" t="s">
        <v>27</v>
      </c>
      <c r="C58" s="4" t="s">
        <v>227</v>
      </c>
      <c r="D58" s="5">
        <v>44701</v>
      </c>
      <c r="E58" s="5">
        <v>44718</v>
      </c>
      <c r="F58" s="5">
        <v>44718</v>
      </c>
      <c r="G58" s="6">
        <v>20</v>
      </c>
      <c r="H58" s="3" t="s">
        <v>30</v>
      </c>
      <c r="I58" s="3" t="s">
        <v>30</v>
      </c>
      <c r="J58" s="3" t="s">
        <v>30</v>
      </c>
      <c r="K58" s="3" t="s">
        <v>30</v>
      </c>
      <c r="L58" s="3" t="s">
        <v>30</v>
      </c>
      <c r="M58" s="3" t="s">
        <v>30</v>
      </c>
      <c r="N58" s="3" t="s">
        <v>30</v>
      </c>
      <c r="O58" s="3" t="s">
        <v>30</v>
      </c>
      <c r="P58" s="3" t="s">
        <v>30</v>
      </c>
      <c r="Q58" s="3" t="s">
        <v>30</v>
      </c>
      <c r="R58" s="3" t="s">
        <v>30</v>
      </c>
      <c r="S58" s="3" t="s">
        <v>30</v>
      </c>
      <c r="T58" s="3" t="s">
        <v>30</v>
      </c>
      <c r="U58" s="7" t="s">
        <v>31</v>
      </c>
      <c r="V58" s="7" t="s">
        <v>31</v>
      </c>
      <c r="W58" s="3" t="s">
        <v>30</v>
      </c>
      <c r="X58" s="3" t="s">
        <v>30</v>
      </c>
      <c r="Y58" s="24">
        <v>5.4</v>
      </c>
      <c r="Z58" s="105">
        <v>1</v>
      </c>
      <c r="AA58" s="3">
        <f>6+Y58</f>
        <v>11.4</v>
      </c>
      <c r="AB58" s="19">
        <f t="shared" ref="AB58" si="17">Z58/AA58</f>
        <v>8.771929824561403E-2</v>
      </c>
      <c r="AC58" s="74">
        <f t="shared" ref="AC58" si="18">AB58*G58</f>
        <v>1.7543859649122806</v>
      </c>
      <c r="AD58" s="59" t="s">
        <v>32</v>
      </c>
      <c r="AE58" s="60" t="s">
        <v>33</v>
      </c>
      <c r="AF58" s="12" t="s">
        <v>225</v>
      </c>
      <c r="AG58" s="9" t="s">
        <v>41</v>
      </c>
      <c r="AH58" s="2" t="s">
        <v>168</v>
      </c>
      <c r="AI58" s="51" t="s">
        <v>228</v>
      </c>
      <c r="AJ58" s="52">
        <v>414.4208333321119</v>
      </c>
      <c r="AK58" s="76">
        <f t="shared" si="6"/>
        <v>4.2333440401784448E-3</v>
      </c>
      <c r="AL58" s="58" t="s">
        <v>51</v>
      </c>
      <c r="AM58" s="110">
        <v>45064</v>
      </c>
    </row>
    <row r="59" spans="1:39" ht="43" customHeight="1" x14ac:dyDescent="0.35">
      <c r="A59" s="2"/>
      <c r="B59" s="3" t="s">
        <v>27</v>
      </c>
      <c r="C59" s="4" t="s">
        <v>192</v>
      </c>
      <c r="D59" s="5">
        <v>44701</v>
      </c>
      <c r="E59" s="5">
        <v>44718</v>
      </c>
      <c r="F59" s="5">
        <v>44718</v>
      </c>
      <c r="G59" s="6">
        <v>20</v>
      </c>
      <c r="H59" s="3" t="s">
        <v>30</v>
      </c>
      <c r="I59" s="3" t="s">
        <v>30</v>
      </c>
      <c r="J59" s="3" t="s">
        <v>30</v>
      </c>
      <c r="K59" s="3" t="s">
        <v>30</v>
      </c>
      <c r="L59" s="3" t="s">
        <v>30</v>
      </c>
      <c r="M59" s="3" t="s">
        <v>30</v>
      </c>
      <c r="N59" s="3" t="s">
        <v>30</v>
      </c>
      <c r="O59" s="3" t="s">
        <v>30</v>
      </c>
      <c r="P59" s="3" t="s">
        <v>30</v>
      </c>
      <c r="Q59" s="3" t="s">
        <v>30</v>
      </c>
      <c r="R59" s="3" t="s">
        <v>30</v>
      </c>
      <c r="S59" s="3" t="s">
        <v>30</v>
      </c>
      <c r="T59" s="21" t="s">
        <v>181</v>
      </c>
      <c r="U59" s="7" t="s">
        <v>31</v>
      </c>
      <c r="V59" s="7" t="s">
        <v>31</v>
      </c>
      <c r="W59" s="21" t="s">
        <v>181</v>
      </c>
      <c r="X59" s="21" t="s">
        <v>181</v>
      </c>
      <c r="Y59" s="24">
        <v>5.6</v>
      </c>
      <c r="Z59" s="24"/>
      <c r="AA59" s="24"/>
      <c r="AB59" s="24"/>
      <c r="AC59" s="87">
        <v>20</v>
      </c>
      <c r="AD59" s="81" t="s">
        <v>367</v>
      </c>
      <c r="AE59" s="108" t="s">
        <v>371</v>
      </c>
      <c r="AF59" s="12" t="s">
        <v>193</v>
      </c>
      <c r="AG59" s="9" t="s">
        <v>41</v>
      </c>
      <c r="AH59" s="2" t="s">
        <v>168</v>
      </c>
      <c r="AI59" s="102" t="s">
        <v>194</v>
      </c>
      <c r="AJ59" s="52">
        <v>444.78149721349024</v>
      </c>
      <c r="AK59" s="76">
        <f t="shared" si="6"/>
        <v>4.4965899268062895E-2</v>
      </c>
      <c r="AL59" s="58" t="s">
        <v>82</v>
      </c>
      <c r="AM59" s="110">
        <v>45062</v>
      </c>
    </row>
    <row r="60" spans="1:39" ht="48.5" customHeight="1" x14ac:dyDescent="0.35">
      <c r="A60" s="2"/>
      <c r="B60" s="14" t="s">
        <v>27</v>
      </c>
      <c r="C60" s="4" t="s">
        <v>212</v>
      </c>
      <c r="D60" s="5">
        <v>44701</v>
      </c>
      <c r="E60" s="5">
        <v>44718</v>
      </c>
      <c r="F60" s="5">
        <v>44718</v>
      </c>
      <c r="G60" s="6">
        <v>20</v>
      </c>
      <c r="H60" s="3" t="s">
        <v>30</v>
      </c>
      <c r="I60" s="3" t="s">
        <v>30</v>
      </c>
      <c r="J60" s="3" t="s">
        <v>30</v>
      </c>
      <c r="K60" s="3" t="s">
        <v>30</v>
      </c>
      <c r="L60" s="3" t="s">
        <v>30</v>
      </c>
      <c r="M60" s="3" t="s">
        <v>30</v>
      </c>
      <c r="N60" s="3" t="s">
        <v>30</v>
      </c>
      <c r="O60" s="3" t="s">
        <v>30</v>
      </c>
      <c r="P60" s="3" t="s">
        <v>30</v>
      </c>
      <c r="Q60" s="3" t="s">
        <v>30</v>
      </c>
      <c r="R60" s="3" t="s">
        <v>30</v>
      </c>
      <c r="S60" s="3" t="s">
        <v>30</v>
      </c>
      <c r="T60" s="3" t="s">
        <v>30</v>
      </c>
      <c r="U60" s="7" t="s">
        <v>31</v>
      </c>
      <c r="V60" s="7" t="s">
        <v>31</v>
      </c>
      <c r="W60" s="3" t="s">
        <v>30</v>
      </c>
      <c r="X60" s="21" t="s">
        <v>181</v>
      </c>
      <c r="Y60" s="24">
        <v>6.3</v>
      </c>
      <c r="Z60" s="105">
        <v>1</v>
      </c>
      <c r="AA60" s="3">
        <f t="shared" ref="AA60:AA61" si="19">6+Y60</f>
        <v>12.3</v>
      </c>
      <c r="AB60" s="19">
        <f t="shared" ref="AB60:AB61" si="20">Z60/AA60</f>
        <v>8.1300813008130079E-2</v>
      </c>
      <c r="AC60" s="74">
        <f t="shared" ref="AC60:AC61" si="21">AB60*G60</f>
        <v>1.6260162601626016</v>
      </c>
      <c r="AD60" s="83" t="s">
        <v>367</v>
      </c>
      <c r="AE60" s="83" t="s">
        <v>369</v>
      </c>
      <c r="AF60" s="12" t="s">
        <v>196</v>
      </c>
      <c r="AG60" s="9" t="s">
        <v>41</v>
      </c>
      <c r="AH60" s="2" t="s">
        <v>168</v>
      </c>
      <c r="AI60" s="103" t="s">
        <v>213</v>
      </c>
      <c r="AJ60" s="54">
        <v>432.98733333342255</v>
      </c>
      <c r="AK60" s="76">
        <f t="shared" si="6"/>
        <v>3.7553437132778322E-3</v>
      </c>
      <c r="AL60" s="53" t="s">
        <v>82</v>
      </c>
      <c r="AM60" s="110">
        <v>45063</v>
      </c>
    </row>
    <row r="61" spans="1:39" ht="39.5" customHeight="1" x14ac:dyDescent="0.35">
      <c r="A61" s="2"/>
      <c r="B61" s="14" t="s">
        <v>27</v>
      </c>
      <c r="C61" s="4" t="s">
        <v>231</v>
      </c>
      <c r="D61" s="5">
        <v>44701</v>
      </c>
      <c r="E61" s="5">
        <v>44718</v>
      </c>
      <c r="F61" s="5">
        <v>44718</v>
      </c>
      <c r="G61" s="6">
        <v>20</v>
      </c>
      <c r="H61" s="3" t="s">
        <v>30</v>
      </c>
      <c r="I61" s="3" t="s">
        <v>30</v>
      </c>
      <c r="J61" s="3" t="s">
        <v>30</v>
      </c>
      <c r="K61" s="3" t="s">
        <v>30</v>
      </c>
      <c r="L61" s="3" t="s">
        <v>30</v>
      </c>
      <c r="M61" s="3" t="s">
        <v>30</v>
      </c>
      <c r="N61" s="3" t="s">
        <v>30</v>
      </c>
      <c r="O61" s="3" t="s">
        <v>30</v>
      </c>
      <c r="P61" s="3" t="s">
        <v>30</v>
      </c>
      <c r="Q61" s="3" t="s">
        <v>30</v>
      </c>
      <c r="R61" s="3" t="s">
        <v>30</v>
      </c>
      <c r="S61" s="3" t="s">
        <v>30</v>
      </c>
      <c r="T61" s="3" t="s">
        <v>30</v>
      </c>
      <c r="U61" s="7" t="s">
        <v>31</v>
      </c>
      <c r="V61" s="7" t="s">
        <v>31</v>
      </c>
      <c r="W61" s="3" t="s">
        <v>30</v>
      </c>
      <c r="X61" s="3" t="s">
        <v>30</v>
      </c>
      <c r="Y61" s="24">
        <v>5.2</v>
      </c>
      <c r="Z61" s="105">
        <v>1</v>
      </c>
      <c r="AA61" s="3">
        <f t="shared" si="19"/>
        <v>11.2</v>
      </c>
      <c r="AB61" s="19">
        <f t="shared" si="20"/>
        <v>8.9285714285714288E-2</v>
      </c>
      <c r="AC61" s="74">
        <f t="shared" si="21"/>
        <v>1.7857142857142858</v>
      </c>
      <c r="AD61" s="59" t="s">
        <v>32</v>
      </c>
      <c r="AE61" s="61" t="s">
        <v>33</v>
      </c>
      <c r="AF61" s="12" t="s">
        <v>196</v>
      </c>
      <c r="AG61" s="9" t="s">
        <v>41</v>
      </c>
      <c r="AH61" s="2" t="s">
        <v>168</v>
      </c>
      <c r="AI61" s="51" t="s">
        <v>232</v>
      </c>
      <c r="AJ61" s="52">
        <v>382.10786666161385</v>
      </c>
      <c r="AK61" s="76">
        <f t="shared" si="6"/>
        <v>4.6733251040227191E-3</v>
      </c>
      <c r="AL61" s="58" t="s">
        <v>82</v>
      </c>
      <c r="AM61" s="110">
        <v>45064</v>
      </c>
    </row>
    <row r="62" spans="1:39" ht="54.5" customHeight="1" x14ac:dyDescent="0.35">
      <c r="A62" s="2"/>
      <c r="B62" s="3" t="s">
        <v>27</v>
      </c>
      <c r="C62" s="4" t="s">
        <v>245</v>
      </c>
      <c r="D62" s="5">
        <v>44701</v>
      </c>
      <c r="E62" s="5">
        <v>44718</v>
      </c>
      <c r="F62" s="5">
        <v>44718</v>
      </c>
      <c r="G62" s="6">
        <v>20</v>
      </c>
      <c r="H62" s="3" t="s">
        <v>30</v>
      </c>
      <c r="I62" s="3" t="s">
        <v>30</v>
      </c>
      <c r="J62" s="3" t="s">
        <v>30</v>
      </c>
      <c r="K62" s="3" t="s">
        <v>30</v>
      </c>
      <c r="L62" s="3" t="s">
        <v>30</v>
      </c>
      <c r="M62" s="3" t="s">
        <v>30</v>
      </c>
      <c r="N62" s="3" t="s">
        <v>30</v>
      </c>
      <c r="O62" s="3" t="s">
        <v>30</v>
      </c>
      <c r="P62" s="3" t="s">
        <v>30</v>
      </c>
      <c r="Q62" s="3" t="s">
        <v>30</v>
      </c>
      <c r="R62" s="3" t="s">
        <v>30</v>
      </c>
      <c r="S62" s="3" t="s">
        <v>30</v>
      </c>
      <c r="T62" s="3">
        <v>6</v>
      </c>
      <c r="U62" s="7" t="s">
        <v>31</v>
      </c>
      <c r="V62" s="7" t="s">
        <v>31</v>
      </c>
      <c r="W62" s="21" t="s">
        <v>181</v>
      </c>
      <c r="X62" s="21" t="s">
        <v>181</v>
      </c>
      <c r="Y62" s="24">
        <v>6.6</v>
      </c>
      <c r="Z62" s="24">
        <v>6</v>
      </c>
      <c r="AA62" s="24">
        <v>1</v>
      </c>
      <c r="AB62" s="24">
        <f>Z62/AA62</f>
        <v>6</v>
      </c>
      <c r="AC62" s="85">
        <f>AB62*20</f>
        <v>120</v>
      </c>
      <c r="AD62" s="81" t="s">
        <v>367</v>
      </c>
      <c r="AE62" s="107" t="s">
        <v>370</v>
      </c>
      <c r="AF62" s="12" t="s">
        <v>196</v>
      </c>
      <c r="AG62" s="9" t="s">
        <v>41</v>
      </c>
      <c r="AH62" s="2" t="s">
        <v>168</v>
      </c>
      <c r="AI62" s="102" t="s">
        <v>246</v>
      </c>
      <c r="AJ62" s="52">
        <v>543.74923316197203</v>
      </c>
      <c r="AK62" s="76">
        <f t="shared" si="6"/>
        <v>0.22068996640636071</v>
      </c>
      <c r="AL62" s="58" t="s">
        <v>47</v>
      </c>
      <c r="AM62" s="110">
        <v>45062</v>
      </c>
    </row>
    <row r="63" spans="1:39" ht="46.5" customHeight="1" x14ac:dyDescent="0.35">
      <c r="A63" s="2"/>
      <c r="B63" s="14" t="s">
        <v>27</v>
      </c>
      <c r="C63" s="4" t="s">
        <v>218</v>
      </c>
      <c r="D63" s="5">
        <v>44701</v>
      </c>
      <c r="E63" s="5">
        <v>44718</v>
      </c>
      <c r="F63" s="5">
        <v>44718</v>
      </c>
      <c r="G63" s="6">
        <v>20</v>
      </c>
      <c r="H63" s="3" t="s">
        <v>30</v>
      </c>
      <c r="I63" s="3" t="s">
        <v>30</v>
      </c>
      <c r="J63" s="3" t="s">
        <v>30</v>
      </c>
      <c r="K63" s="3" t="s">
        <v>30</v>
      </c>
      <c r="L63" s="3" t="s">
        <v>30</v>
      </c>
      <c r="M63" s="3" t="s">
        <v>30</v>
      </c>
      <c r="N63" s="3" t="s">
        <v>30</v>
      </c>
      <c r="O63" s="3" t="s">
        <v>30</v>
      </c>
      <c r="P63" s="3" t="s">
        <v>30</v>
      </c>
      <c r="Q63" s="3" t="s">
        <v>30</v>
      </c>
      <c r="R63" s="3" t="s">
        <v>30</v>
      </c>
      <c r="S63" s="3" t="s">
        <v>30</v>
      </c>
      <c r="T63" s="3" t="s">
        <v>30</v>
      </c>
      <c r="U63" s="7" t="s">
        <v>31</v>
      </c>
      <c r="V63" s="7" t="s">
        <v>31</v>
      </c>
      <c r="W63" s="21" t="s">
        <v>181</v>
      </c>
      <c r="X63" s="21" t="s">
        <v>181</v>
      </c>
      <c r="Y63" s="24">
        <v>6.7</v>
      </c>
      <c r="Z63" s="24"/>
      <c r="AA63" s="24"/>
      <c r="AB63" s="24"/>
      <c r="AC63" s="87">
        <v>20</v>
      </c>
      <c r="AD63" s="81" t="s">
        <v>367</v>
      </c>
      <c r="AE63" s="82" t="s">
        <v>371</v>
      </c>
      <c r="AF63" s="12" t="s">
        <v>196</v>
      </c>
      <c r="AG63" s="9" t="s">
        <v>41</v>
      </c>
      <c r="AH63" s="2" t="s">
        <v>168</v>
      </c>
      <c r="AI63" s="103" t="s">
        <v>219</v>
      </c>
      <c r="AJ63" s="52">
        <v>467.10159999704217</v>
      </c>
      <c r="AK63" s="76">
        <f t="shared" si="6"/>
        <v>4.281723719235097E-2</v>
      </c>
      <c r="AL63" s="58" t="s">
        <v>47</v>
      </c>
      <c r="AM63" s="110">
        <v>45063</v>
      </c>
    </row>
    <row r="64" spans="1:39" ht="45" customHeight="1" x14ac:dyDescent="0.35">
      <c r="A64" s="2"/>
      <c r="B64" s="14" t="s">
        <v>27</v>
      </c>
      <c r="C64" s="4" t="s">
        <v>233</v>
      </c>
      <c r="D64" s="5">
        <v>44701</v>
      </c>
      <c r="E64" s="5">
        <v>44718</v>
      </c>
      <c r="F64" s="5">
        <v>44718</v>
      </c>
      <c r="G64" s="6">
        <v>20</v>
      </c>
      <c r="H64" s="3" t="s">
        <v>30</v>
      </c>
      <c r="I64" s="3" t="s">
        <v>30</v>
      </c>
      <c r="J64" s="3" t="s">
        <v>30</v>
      </c>
      <c r="K64" s="3" t="s">
        <v>30</v>
      </c>
      <c r="L64" s="3" t="s">
        <v>30</v>
      </c>
      <c r="M64" s="3" t="s">
        <v>30</v>
      </c>
      <c r="N64" s="3" t="s">
        <v>30</v>
      </c>
      <c r="O64" s="3" t="s">
        <v>30</v>
      </c>
      <c r="P64" s="3" t="s">
        <v>30</v>
      </c>
      <c r="Q64" s="3" t="s">
        <v>30</v>
      </c>
      <c r="R64" s="3" t="s">
        <v>30</v>
      </c>
      <c r="S64" s="3" t="s">
        <v>30</v>
      </c>
      <c r="T64" s="3" t="s">
        <v>30</v>
      </c>
      <c r="U64" s="7" t="s">
        <v>31</v>
      </c>
      <c r="V64" s="7" t="s">
        <v>31</v>
      </c>
      <c r="W64" s="3" t="s">
        <v>30</v>
      </c>
      <c r="X64" s="3" t="s">
        <v>30</v>
      </c>
      <c r="Y64" s="3">
        <v>7.1</v>
      </c>
      <c r="Z64" s="105">
        <v>1</v>
      </c>
      <c r="AA64" s="3">
        <f>6+Y64</f>
        <v>13.1</v>
      </c>
      <c r="AB64" s="19">
        <f t="shared" ref="AB64" si="22">Z64/AA64</f>
        <v>7.6335877862595422E-2</v>
      </c>
      <c r="AC64" s="74">
        <f t="shared" ref="AC64" si="23">AB64*G64</f>
        <v>1.5267175572519085</v>
      </c>
      <c r="AD64" s="59" t="s">
        <v>32</v>
      </c>
      <c r="AE64" s="60" t="s">
        <v>33</v>
      </c>
      <c r="AF64" s="12" t="s">
        <v>196</v>
      </c>
      <c r="AG64" s="9" t="s">
        <v>41</v>
      </c>
      <c r="AH64" s="2" t="s">
        <v>168</v>
      </c>
      <c r="AI64" s="51" t="s">
        <v>234</v>
      </c>
      <c r="AJ64" s="54">
        <v>413.7512999994575</v>
      </c>
      <c r="AK64" s="76">
        <f t="shared" si="6"/>
        <v>3.6899402062396188E-3</v>
      </c>
      <c r="AL64" s="53" t="s">
        <v>47</v>
      </c>
      <c r="AM64" s="110">
        <v>45064</v>
      </c>
    </row>
    <row r="65" spans="1:39" ht="53" customHeight="1" x14ac:dyDescent="0.35">
      <c r="A65" s="2"/>
      <c r="B65" s="3" t="s">
        <v>27</v>
      </c>
      <c r="C65" s="4" t="s">
        <v>195</v>
      </c>
      <c r="D65" s="5">
        <v>44701</v>
      </c>
      <c r="E65" s="5">
        <v>44718</v>
      </c>
      <c r="F65" s="5">
        <v>44718</v>
      </c>
      <c r="G65" s="6">
        <v>20</v>
      </c>
      <c r="H65" s="3" t="s">
        <v>30</v>
      </c>
      <c r="I65" s="3" t="s">
        <v>30</v>
      </c>
      <c r="J65" s="3" t="s">
        <v>30</v>
      </c>
      <c r="K65" s="3" t="s">
        <v>30</v>
      </c>
      <c r="L65" s="3" t="s">
        <v>30</v>
      </c>
      <c r="M65" s="3" t="s">
        <v>30</v>
      </c>
      <c r="N65" s="3" t="s">
        <v>30</v>
      </c>
      <c r="O65" s="3" t="s">
        <v>30</v>
      </c>
      <c r="P65" s="3" t="s">
        <v>30</v>
      </c>
      <c r="Q65" s="3" t="s">
        <v>30</v>
      </c>
      <c r="R65" s="3" t="s">
        <v>30</v>
      </c>
      <c r="S65" s="3" t="s">
        <v>30</v>
      </c>
      <c r="T65" s="3" t="s">
        <v>30</v>
      </c>
      <c r="U65" s="7" t="s">
        <v>31</v>
      </c>
      <c r="V65" s="7" t="s">
        <v>31</v>
      </c>
      <c r="W65" s="21" t="s">
        <v>181</v>
      </c>
      <c r="X65" s="21" t="s">
        <v>181</v>
      </c>
      <c r="Y65" s="3">
        <v>5.8</v>
      </c>
      <c r="Z65" s="3"/>
      <c r="AA65" s="3"/>
      <c r="AB65" s="3"/>
      <c r="AC65" s="87">
        <v>20</v>
      </c>
      <c r="AD65" s="81" t="s">
        <v>367</v>
      </c>
      <c r="AE65" s="108" t="s">
        <v>371</v>
      </c>
      <c r="AF65" s="12" t="s">
        <v>196</v>
      </c>
      <c r="AG65" s="9" t="s">
        <v>41</v>
      </c>
      <c r="AH65" s="2" t="s">
        <v>168</v>
      </c>
      <c r="AI65" s="102" t="s">
        <v>197</v>
      </c>
      <c r="AJ65" s="54">
        <v>496.57727776486178</v>
      </c>
      <c r="AK65" s="76">
        <f t="shared" si="6"/>
        <v>4.0275705102782326E-2</v>
      </c>
      <c r="AL65" s="53" t="s">
        <v>77</v>
      </c>
      <c r="AM65" s="110">
        <v>45062</v>
      </c>
    </row>
    <row r="66" spans="1:39" ht="27" customHeight="1" x14ac:dyDescent="0.35">
      <c r="A66" s="2"/>
      <c r="B66" s="14" t="s">
        <v>27</v>
      </c>
      <c r="C66" s="4" t="s">
        <v>216</v>
      </c>
      <c r="D66" s="5">
        <v>44701</v>
      </c>
      <c r="E66" s="5">
        <v>44718</v>
      </c>
      <c r="F66" s="5">
        <v>44718</v>
      </c>
      <c r="G66" s="6">
        <v>20</v>
      </c>
      <c r="H66" s="3" t="s">
        <v>30</v>
      </c>
      <c r="I66" s="3" t="s">
        <v>30</v>
      </c>
      <c r="J66" s="3" t="s">
        <v>30</v>
      </c>
      <c r="K66" s="3" t="s">
        <v>30</v>
      </c>
      <c r="L66" s="3" t="s">
        <v>30</v>
      </c>
      <c r="M66" s="3" t="s">
        <v>30</v>
      </c>
      <c r="N66" s="3" t="s">
        <v>30</v>
      </c>
      <c r="O66" s="3" t="s">
        <v>30</v>
      </c>
      <c r="P66" s="3" t="s">
        <v>30</v>
      </c>
      <c r="Q66" s="3" t="s">
        <v>30</v>
      </c>
      <c r="R66" s="3" t="s">
        <v>30</v>
      </c>
      <c r="S66" s="3" t="s">
        <v>30</v>
      </c>
      <c r="T66" s="3" t="s">
        <v>30</v>
      </c>
      <c r="U66" s="7" t="s">
        <v>31</v>
      </c>
      <c r="V66" s="7" t="s">
        <v>31</v>
      </c>
      <c r="W66" s="3" t="s">
        <v>30</v>
      </c>
      <c r="X66" s="3" t="s">
        <v>30</v>
      </c>
      <c r="Y66" s="3">
        <v>5.3</v>
      </c>
      <c r="Z66" s="105">
        <v>1</v>
      </c>
      <c r="AA66" s="3">
        <f t="shared" ref="AA66:AA67" si="24">6+Y66</f>
        <v>11.3</v>
      </c>
      <c r="AB66" s="19">
        <f t="shared" ref="AB66:AB67" si="25">Z66/AA66</f>
        <v>8.8495575221238937E-2</v>
      </c>
      <c r="AC66" s="74">
        <f t="shared" ref="AC66:AC67" si="26">AB66*G66</f>
        <v>1.7699115044247788</v>
      </c>
      <c r="AD66" s="3" t="s">
        <v>32</v>
      </c>
      <c r="AE66" s="60" t="s">
        <v>33</v>
      </c>
      <c r="AF66" s="12" t="s">
        <v>196</v>
      </c>
      <c r="AG66" s="9" t="s">
        <v>41</v>
      </c>
      <c r="AH66" s="2" t="s">
        <v>168</v>
      </c>
      <c r="AI66" s="103" t="s">
        <v>217</v>
      </c>
      <c r="AJ66" s="54">
        <v>447.34299999913435</v>
      </c>
      <c r="AK66" s="76">
        <f t="shared" ref="AK66:AK97" si="27">AC66/AJ66</f>
        <v>3.9564975967617778E-3</v>
      </c>
      <c r="AL66" s="53" t="s">
        <v>77</v>
      </c>
      <c r="AM66" s="110">
        <v>45063</v>
      </c>
    </row>
    <row r="67" spans="1:39" ht="41.5" customHeight="1" x14ac:dyDescent="0.35">
      <c r="A67" s="2"/>
      <c r="B67" s="14" t="s">
        <v>27</v>
      </c>
      <c r="C67" s="4" t="s">
        <v>235</v>
      </c>
      <c r="D67" s="5">
        <v>44701</v>
      </c>
      <c r="E67" s="5">
        <v>44718</v>
      </c>
      <c r="F67" s="5">
        <v>44718</v>
      </c>
      <c r="G67" s="6">
        <v>20</v>
      </c>
      <c r="H67" s="3" t="s">
        <v>30</v>
      </c>
      <c r="I67" s="3" t="s">
        <v>30</v>
      </c>
      <c r="J67" s="3" t="s">
        <v>30</v>
      </c>
      <c r="K67" s="3" t="s">
        <v>30</v>
      </c>
      <c r="L67" s="3" t="s">
        <v>30</v>
      </c>
      <c r="M67" s="3" t="s">
        <v>30</v>
      </c>
      <c r="N67" s="3" t="s">
        <v>30</v>
      </c>
      <c r="O67" s="3" t="s">
        <v>30</v>
      </c>
      <c r="P67" s="3" t="s">
        <v>30</v>
      </c>
      <c r="Q67" s="3" t="s">
        <v>30</v>
      </c>
      <c r="R67" s="3" t="s">
        <v>30</v>
      </c>
      <c r="S67" s="3" t="s">
        <v>30</v>
      </c>
      <c r="T67" s="3" t="s">
        <v>30</v>
      </c>
      <c r="U67" s="7" t="s">
        <v>31</v>
      </c>
      <c r="V67" s="7" t="s">
        <v>31</v>
      </c>
      <c r="W67" s="3" t="s">
        <v>30</v>
      </c>
      <c r="X67" s="3" t="s">
        <v>30</v>
      </c>
      <c r="Y67" s="19">
        <v>6</v>
      </c>
      <c r="Z67" s="105">
        <v>1</v>
      </c>
      <c r="AA67" s="3">
        <f t="shared" si="24"/>
        <v>12</v>
      </c>
      <c r="AB67" s="19">
        <f t="shared" si="25"/>
        <v>8.3333333333333329E-2</v>
      </c>
      <c r="AC67" s="74">
        <f t="shared" si="26"/>
        <v>1.6666666666666665</v>
      </c>
      <c r="AD67" s="59" t="s">
        <v>32</v>
      </c>
      <c r="AE67" s="60" t="s">
        <v>33</v>
      </c>
      <c r="AF67" s="12" t="s">
        <v>196</v>
      </c>
      <c r="AG67" s="9" t="s">
        <v>41</v>
      </c>
      <c r="AH67" s="2" t="s">
        <v>168</v>
      </c>
      <c r="AI67" s="51" t="s">
        <v>236</v>
      </c>
      <c r="AJ67" s="52">
        <v>386.09340000168419</v>
      </c>
      <c r="AK67" s="76">
        <f t="shared" si="27"/>
        <v>4.3167447738277744E-3</v>
      </c>
      <c r="AL67" s="58" t="s">
        <v>77</v>
      </c>
      <c r="AM67" s="110">
        <v>45064</v>
      </c>
    </row>
    <row r="68" spans="1:39" ht="40" customHeight="1" x14ac:dyDescent="0.35">
      <c r="A68" s="2"/>
      <c r="B68" s="3" t="s">
        <v>27</v>
      </c>
      <c r="C68" s="4" t="s">
        <v>198</v>
      </c>
      <c r="D68" s="5">
        <v>44701</v>
      </c>
      <c r="E68" s="5">
        <v>44718</v>
      </c>
      <c r="F68" s="5">
        <v>44718</v>
      </c>
      <c r="G68" s="6">
        <v>20</v>
      </c>
      <c r="H68" s="3" t="s">
        <v>30</v>
      </c>
      <c r="I68" s="3" t="s">
        <v>30</v>
      </c>
      <c r="J68" s="3" t="s">
        <v>30</v>
      </c>
      <c r="K68" s="3" t="s">
        <v>30</v>
      </c>
      <c r="L68" s="3" t="s">
        <v>30</v>
      </c>
      <c r="M68" s="3" t="s">
        <v>30</v>
      </c>
      <c r="N68" s="3" t="s">
        <v>30</v>
      </c>
      <c r="O68" s="3" t="s">
        <v>30</v>
      </c>
      <c r="P68" s="3" t="s">
        <v>30</v>
      </c>
      <c r="Q68" s="3" t="s">
        <v>30</v>
      </c>
      <c r="R68" s="3" t="s">
        <v>30</v>
      </c>
      <c r="S68" s="3" t="s">
        <v>30</v>
      </c>
      <c r="T68" s="3" t="s">
        <v>30</v>
      </c>
      <c r="U68" s="7" t="s">
        <v>31</v>
      </c>
      <c r="V68" s="7" t="s">
        <v>31</v>
      </c>
      <c r="W68" s="21" t="s">
        <v>181</v>
      </c>
      <c r="X68" s="21" t="s">
        <v>181</v>
      </c>
      <c r="Y68" s="3">
        <v>5.8</v>
      </c>
      <c r="Z68" s="3"/>
      <c r="AA68" s="3"/>
      <c r="AB68" s="3"/>
      <c r="AC68" s="87">
        <v>20</v>
      </c>
      <c r="AD68" s="81" t="s">
        <v>367</v>
      </c>
      <c r="AE68" s="108" t="s">
        <v>371</v>
      </c>
      <c r="AF68" s="12" t="s">
        <v>196</v>
      </c>
      <c r="AG68" s="9" t="s">
        <v>41</v>
      </c>
      <c r="AH68" s="2" t="s">
        <v>168</v>
      </c>
      <c r="AI68" s="102" t="s">
        <v>199</v>
      </c>
      <c r="AJ68" s="54">
        <v>447.3540555659427</v>
      </c>
      <c r="AK68" s="76">
        <f t="shared" si="27"/>
        <v>4.4707317953557431E-2</v>
      </c>
      <c r="AL68" s="53" t="s">
        <v>66</v>
      </c>
      <c r="AM68" s="110">
        <v>45063</v>
      </c>
    </row>
    <row r="69" spans="1:39" ht="38" customHeight="1" x14ac:dyDescent="0.35">
      <c r="A69" s="2"/>
      <c r="B69" s="3" t="s">
        <v>27</v>
      </c>
      <c r="C69" s="4" t="s">
        <v>220</v>
      </c>
      <c r="D69" s="5">
        <v>44701</v>
      </c>
      <c r="E69" s="5">
        <v>44718</v>
      </c>
      <c r="F69" s="5">
        <v>44718</v>
      </c>
      <c r="G69" s="6">
        <v>20</v>
      </c>
      <c r="H69" s="3" t="s">
        <v>30</v>
      </c>
      <c r="I69" s="3" t="s">
        <v>30</v>
      </c>
      <c r="J69" s="3" t="s">
        <v>30</v>
      </c>
      <c r="K69" s="3" t="s">
        <v>30</v>
      </c>
      <c r="L69" s="3" t="s">
        <v>30</v>
      </c>
      <c r="M69" s="3" t="s">
        <v>30</v>
      </c>
      <c r="N69" s="3" t="s">
        <v>30</v>
      </c>
      <c r="O69" s="3" t="s">
        <v>30</v>
      </c>
      <c r="P69" s="3" t="s">
        <v>30</v>
      </c>
      <c r="Q69" s="3" t="s">
        <v>30</v>
      </c>
      <c r="R69" s="3" t="s">
        <v>30</v>
      </c>
      <c r="S69" s="3" t="s">
        <v>30</v>
      </c>
      <c r="T69" s="3" t="s">
        <v>30</v>
      </c>
      <c r="U69" s="7" t="s">
        <v>31</v>
      </c>
      <c r="V69" s="7" t="s">
        <v>31</v>
      </c>
      <c r="W69" s="21" t="s">
        <v>181</v>
      </c>
      <c r="X69" s="21" t="s">
        <v>181</v>
      </c>
      <c r="Y69" s="19">
        <v>7</v>
      </c>
      <c r="Z69" s="19"/>
      <c r="AA69" s="19"/>
      <c r="AB69" s="19"/>
      <c r="AC69" s="87">
        <v>20</v>
      </c>
      <c r="AD69" s="81" t="s">
        <v>367</v>
      </c>
      <c r="AE69" s="108" t="s">
        <v>371</v>
      </c>
      <c r="AF69" s="12" t="s">
        <v>196</v>
      </c>
      <c r="AG69" s="9" t="s">
        <v>41</v>
      </c>
      <c r="AH69" s="2" t="s">
        <v>168</v>
      </c>
      <c r="AI69" s="103" t="s">
        <v>221</v>
      </c>
      <c r="AJ69" s="52">
        <v>420.06187222926405</v>
      </c>
      <c r="AK69" s="76">
        <f t="shared" si="27"/>
        <v>4.7612033660327714E-2</v>
      </c>
      <c r="AL69" s="58" t="s">
        <v>66</v>
      </c>
      <c r="AM69" s="110">
        <v>45063</v>
      </c>
    </row>
    <row r="70" spans="1:39" ht="42" customHeight="1" x14ac:dyDescent="0.35">
      <c r="A70" s="2"/>
      <c r="B70" s="14" t="s">
        <v>27</v>
      </c>
      <c r="C70" s="4" t="s">
        <v>237</v>
      </c>
      <c r="D70" s="5">
        <v>44701</v>
      </c>
      <c r="E70" s="5">
        <v>44718</v>
      </c>
      <c r="F70" s="5">
        <v>44718</v>
      </c>
      <c r="G70" s="6">
        <v>20</v>
      </c>
      <c r="H70" s="3" t="s">
        <v>30</v>
      </c>
      <c r="I70" s="3" t="s">
        <v>30</v>
      </c>
      <c r="J70" s="3" t="s">
        <v>30</v>
      </c>
      <c r="K70" s="3" t="s">
        <v>30</v>
      </c>
      <c r="L70" s="3" t="s">
        <v>30</v>
      </c>
      <c r="M70" s="3" t="s">
        <v>30</v>
      </c>
      <c r="N70" s="3" t="s">
        <v>30</v>
      </c>
      <c r="O70" s="3" t="s">
        <v>30</v>
      </c>
      <c r="P70" s="3" t="s">
        <v>30</v>
      </c>
      <c r="Q70" s="3" t="s">
        <v>30</v>
      </c>
      <c r="R70" s="3" t="s">
        <v>30</v>
      </c>
      <c r="S70" s="3" t="s">
        <v>30</v>
      </c>
      <c r="T70" s="3" t="s">
        <v>30</v>
      </c>
      <c r="U70" s="7" t="s">
        <v>31</v>
      </c>
      <c r="V70" s="7" t="s">
        <v>31</v>
      </c>
      <c r="W70" s="3" t="s">
        <v>30</v>
      </c>
      <c r="X70" s="3" t="s">
        <v>30</v>
      </c>
      <c r="Y70" s="3">
        <v>6.3</v>
      </c>
      <c r="Z70" s="105">
        <v>1</v>
      </c>
      <c r="AA70" s="3">
        <f>6+Y70</f>
        <v>12.3</v>
      </c>
      <c r="AB70" s="19">
        <f t="shared" ref="AB70" si="28">Z70/AA70</f>
        <v>8.1300813008130079E-2</v>
      </c>
      <c r="AC70" s="74">
        <f t="shared" ref="AC70" si="29">AB70*G70</f>
        <v>1.6260162601626016</v>
      </c>
      <c r="AD70" s="59" t="s">
        <v>32</v>
      </c>
      <c r="AE70" s="60" t="s">
        <v>33</v>
      </c>
      <c r="AF70" s="12" t="s">
        <v>196</v>
      </c>
      <c r="AG70" s="9" t="s">
        <v>41</v>
      </c>
      <c r="AH70" s="2" t="s">
        <v>168</v>
      </c>
      <c r="AI70" s="51" t="s">
        <v>238</v>
      </c>
      <c r="AJ70" s="54">
        <v>370.85606666837293</v>
      </c>
      <c r="AK70" s="76">
        <f t="shared" si="27"/>
        <v>4.3844941644614341E-3</v>
      </c>
      <c r="AL70" s="53" t="s">
        <v>66</v>
      </c>
      <c r="AM70" s="110">
        <v>45064</v>
      </c>
    </row>
    <row r="71" spans="1:39" ht="35" customHeight="1" x14ac:dyDescent="0.35">
      <c r="A71" s="3" t="s">
        <v>31</v>
      </c>
      <c r="B71" s="3" t="s">
        <v>27</v>
      </c>
      <c r="C71" s="4" t="s">
        <v>262</v>
      </c>
      <c r="D71" s="5">
        <v>44701</v>
      </c>
      <c r="E71" s="5">
        <v>44719</v>
      </c>
      <c r="F71" s="5">
        <v>44719</v>
      </c>
      <c r="G71" s="6">
        <v>20</v>
      </c>
      <c r="H71" s="3" t="s">
        <v>30</v>
      </c>
      <c r="I71" s="3" t="s">
        <v>30</v>
      </c>
      <c r="J71" s="3" t="s">
        <v>30</v>
      </c>
      <c r="K71" s="3" t="s">
        <v>30</v>
      </c>
      <c r="L71" s="3" t="s">
        <v>30</v>
      </c>
      <c r="M71" s="3" t="s">
        <v>30</v>
      </c>
      <c r="N71" s="3" t="s">
        <v>30</v>
      </c>
      <c r="O71" s="3" t="s">
        <v>30</v>
      </c>
      <c r="P71" s="3" t="s">
        <v>30</v>
      </c>
      <c r="Q71" s="3" t="s">
        <v>30</v>
      </c>
      <c r="R71" s="3" t="s">
        <v>30</v>
      </c>
      <c r="S71" s="3" t="s">
        <v>30</v>
      </c>
      <c r="T71" s="3" t="s">
        <v>30</v>
      </c>
      <c r="U71" s="7" t="s">
        <v>31</v>
      </c>
      <c r="V71" s="7" t="s">
        <v>31</v>
      </c>
      <c r="W71" s="3" t="s">
        <v>30</v>
      </c>
      <c r="X71" s="3" t="s">
        <v>30</v>
      </c>
      <c r="Y71" s="19">
        <v>7</v>
      </c>
      <c r="Z71" s="105">
        <v>1</v>
      </c>
      <c r="AA71" s="3">
        <f>6+Y71</f>
        <v>13</v>
      </c>
      <c r="AB71" s="19">
        <f t="shared" ref="AB71:AB73" si="30">Z71/AA71</f>
        <v>7.6923076923076927E-2</v>
      </c>
      <c r="AC71" s="74">
        <f t="shared" ref="AC71:AC73" si="31">AB71*G71</f>
        <v>1.5384615384615385</v>
      </c>
      <c r="AD71" s="59" t="s">
        <v>32</v>
      </c>
      <c r="AE71" s="60" t="s">
        <v>33</v>
      </c>
      <c r="AF71" s="12" t="s">
        <v>196</v>
      </c>
      <c r="AG71" s="9" t="s">
        <v>41</v>
      </c>
      <c r="AH71" s="2" t="s">
        <v>248</v>
      </c>
      <c r="AI71" s="51" t="s">
        <v>263</v>
      </c>
      <c r="AJ71" s="54">
        <v>445.16535555093486</v>
      </c>
      <c r="AK71" s="76">
        <f t="shared" si="27"/>
        <v>3.4559327658315745E-3</v>
      </c>
      <c r="AL71" s="53" t="s">
        <v>62</v>
      </c>
      <c r="AM71" s="110">
        <v>45065</v>
      </c>
    </row>
    <row r="72" spans="1:39" ht="36.5" customHeight="1" x14ac:dyDescent="0.35">
      <c r="A72" s="2"/>
      <c r="B72" s="3" t="s">
        <v>27</v>
      </c>
      <c r="C72" s="15" t="s">
        <v>281</v>
      </c>
      <c r="D72" s="5">
        <v>44705</v>
      </c>
      <c r="E72" s="16">
        <v>44725</v>
      </c>
      <c r="F72" s="16">
        <v>44725</v>
      </c>
      <c r="G72" s="17">
        <v>20</v>
      </c>
      <c r="H72" s="3" t="s">
        <v>30</v>
      </c>
      <c r="I72" s="3" t="s">
        <v>30</v>
      </c>
      <c r="J72" s="3" t="s">
        <v>30</v>
      </c>
      <c r="K72" s="3" t="s">
        <v>30</v>
      </c>
      <c r="L72" s="3" t="s">
        <v>30</v>
      </c>
      <c r="M72" s="3" t="s">
        <v>30</v>
      </c>
      <c r="N72" s="3" t="s">
        <v>30</v>
      </c>
      <c r="O72" s="3" t="s">
        <v>30</v>
      </c>
      <c r="P72" s="3" t="s">
        <v>30</v>
      </c>
      <c r="Q72" s="3" t="s">
        <v>30</v>
      </c>
      <c r="R72" s="3" t="s">
        <v>30</v>
      </c>
      <c r="S72" s="3" t="s">
        <v>30</v>
      </c>
      <c r="T72" s="3" t="s">
        <v>30</v>
      </c>
      <c r="U72" s="7" t="s">
        <v>31</v>
      </c>
      <c r="V72" s="7" t="s">
        <v>31</v>
      </c>
      <c r="W72" s="3" t="s">
        <v>30</v>
      </c>
      <c r="X72" s="3" t="s">
        <v>30</v>
      </c>
      <c r="Y72" s="3" t="s">
        <v>31</v>
      </c>
      <c r="Z72" s="105">
        <v>1</v>
      </c>
      <c r="AA72" s="3">
        <f>16</f>
        <v>16</v>
      </c>
      <c r="AB72" s="19">
        <f t="shared" si="30"/>
        <v>6.25E-2</v>
      </c>
      <c r="AC72" s="74">
        <f t="shared" si="31"/>
        <v>1.25</v>
      </c>
      <c r="AD72" s="59" t="s">
        <v>32</v>
      </c>
      <c r="AE72" s="60" t="s">
        <v>33</v>
      </c>
      <c r="AF72" s="9" t="s">
        <v>277</v>
      </c>
      <c r="AG72" s="9" t="s">
        <v>41</v>
      </c>
      <c r="AH72" s="2" t="s">
        <v>248</v>
      </c>
      <c r="AI72" s="104" t="s">
        <v>282</v>
      </c>
      <c r="AJ72" s="52">
        <v>226.97418330363729</v>
      </c>
      <c r="AK72" s="76">
        <f t="shared" si="27"/>
        <v>5.5072342669377442E-3</v>
      </c>
      <c r="AL72" s="58" t="s">
        <v>62</v>
      </c>
      <c r="AM72" s="110">
        <v>45066</v>
      </c>
    </row>
    <row r="73" spans="1:39" ht="33" customHeight="1" x14ac:dyDescent="0.35">
      <c r="A73" s="3" t="s">
        <v>31</v>
      </c>
      <c r="B73" s="3" t="s">
        <v>27</v>
      </c>
      <c r="C73" s="4" t="s">
        <v>268</v>
      </c>
      <c r="D73" s="5">
        <v>44701</v>
      </c>
      <c r="E73" s="5">
        <v>44719</v>
      </c>
      <c r="F73" s="5">
        <v>44719</v>
      </c>
      <c r="G73" s="6">
        <v>20</v>
      </c>
      <c r="H73" s="3" t="s">
        <v>30</v>
      </c>
      <c r="I73" s="3" t="s">
        <v>30</v>
      </c>
      <c r="J73" s="3" t="s">
        <v>30</v>
      </c>
      <c r="K73" s="3" t="s">
        <v>30</v>
      </c>
      <c r="L73" s="3" t="s">
        <v>30</v>
      </c>
      <c r="M73" s="3" t="s">
        <v>30</v>
      </c>
      <c r="N73" s="3" t="s">
        <v>30</v>
      </c>
      <c r="O73" s="3" t="s">
        <v>30</v>
      </c>
      <c r="P73" s="3" t="s">
        <v>30</v>
      </c>
      <c r="Q73" s="3" t="s">
        <v>30</v>
      </c>
      <c r="R73" s="3" t="s">
        <v>30</v>
      </c>
      <c r="S73" s="3" t="s">
        <v>30</v>
      </c>
      <c r="T73" s="3" t="s">
        <v>30</v>
      </c>
      <c r="U73" s="7" t="s">
        <v>31</v>
      </c>
      <c r="V73" s="7" t="s">
        <v>31</v>
      </c>
      <c r="W73" s="3" t="s">
        <v>30</v>
      </c>
      <c r="X73" s="3" t="s">
        <v>30</v>
      </c>
      <c r="Y73" s="3">
        <v>5.2</v>
      </c>
      <c r="Z73" s="105">
        <v>1</v>
      </c>
      <c r="AA73" s="3">
        <f>6+Y73</f>
        <v>11.2</v>
      </c>
      <c r="AB73" s="19">
        <f t="shared" si="30"/>
        <v>8.9285714285714288E-2</v>
      </c>
      <c r="AC73" s="74">
        <f t="shared" si="31"/>
        <v>1.7857142857142858</v>
      </c>
      <c r="AD73" s="59" t="s">
        <v>32</v>
      </c>
      <c r="AE73" s="60" t="s">
        <v>33</v>
      </c>
      <c r="AF73" s="12" t="s">
        <v>196</v>
      </c>
      <c r="AG73" s="9" t="s">
        <v>41</v>
      </c>
      <c r="AH73" s="2" t="s">
        <v>248</v>
      </c>
      <c r="AI73" s="51" t="s">
        <v>269</v>
      </c>
      <c r="AJ73" s="52">
        <v>385.99399999544971</v>
      </c>
      <c r="AK73" s="76">
        <f t="shared" si="27"/>
        <v>4.6262747237919158E-3</v>
      </c>
      <c r="AL73" s="58" t="s">
        <v>73</v>
      </c>
      <c r="AM73" s="110">
        <v>45065</v>
      </c>
    </row>
    <row r="74" spans="1:39" ht="45" customHeight="1" x14ac:dyDescent="0.35">
      <c r="A74" s="2"/>
      <c r="B74" s="3" t="s">
        <v>27</v>
      </c>
      <c r="C74" s="15" t="s">
        <v>285</v>
      </c>
      <c r="D74" s="5">
        <v>44705</v>
      </c>
      <c r="E74" s="16">
        <v>44725</v>
      </c>
      <c r="F74" s="16">
        <v>44725</v>
      </c>
      <c r="G74" s="17">
        <v>20</v>
      </c>
      <c r="H74" s="3" t="s">
        <v>30</v>
      </c>
      <c r="I74" s="3" t="s">
        <v>30</v>
      </c>
      <c r="J74" s="3" t="s">
        <v>30</v>
      </c>
      <c r="K74" s="3" t="s">
        <v>30</v>
      </c>
      <c r="L74" s="3" t="s">
        <v>30</v>
      </c>
      <c r="M74" s="3" t="s">
        <v>30</v>
      </c>
      <c r="N74" s="3" t="s">
        <v>30</v>
      </c>
      <c r="O74" s="3" t="s">
        <v>30</v>
      </c>
      <c r="P74" s="3" t="s">
        <v>30</v>
      </c>
      <c r="Q74" s="3" t="s">
        <v>30</v>
      </c>
      <c r="R74" s="3" t="s">
        <v>30</v>
      </c>
      <c r="S74" s="3" t="s">
        <v>30</v>
      </c>
      <c r="T74" s="21" t="s">
        <v>181</v>
      </c>
      <c r="U74" s="7" t="s">
        <v>31</v>
      </c>
      <c r="V74" s="7" t="s">
        <v>31</v>
      </c>
      <c r="W74" s="21" t="s">
        <v>181</v>
      </c>
      <c r="X74" s="21" t="s">
        <v>181</v>
      </c>
      <c r="Y74" s="19">
        <v>6</v>
      </c>
      <c r="Z74" s="19">
        <v>0</v>
      </c>
      <c r="AA74" s="19"/>
      <c r="AB74" s="19"/>
      <c r="AC74" s="87">
        <v>20</v>
      </c>
      <c r="AD74" s="81" t="s">
        <v>367</v>
      </c>
      <c r="AE74" s="108" t="s">
        <v>368</v>
      </c>
      <c r="AF74" s="9" t="s">
        <v>277</v>
      </c>
      <c r="AG74" s="9" t="s">
        <v>41</v>
      </c>
      <c r="AH74" s="2" t="s">
        <v>248</v>
      </c>
      <c r="AI74" s="104" t="s">
        <v>286</v>
      </c>
      <c r="AJ74" s="52">
        <v>214.31712503350627</v>
      </c>
      <c r="AK74" s="76">
        <f t="shared" si="27"/>
        <v>9.3319654212761602E-2</v>
      </c>
      <c r="AL74" s="58" t="s">
        <v>73</v>
      </c>
      <c r="AM74" s="110">
        <v>45066</v>
      </c>
    </row>
    <row r="75" spans="1:39" ht="38.5" customHeight="1" x14ac:dyDescent="0.35">
      <c r="A75" s="3" t="s">
        <v>31</v>
      </c>
      <c r="B75" s="3" t="s">
        <v>27</v>
      </c>
      <c r="C75" s="4" t="s">
        <v>260</v>
      </c>
      <c r="D75" s="5">
        <v>44701</v>
      </c>
      <c r="E75" s="5">
        <v>44719</v>
      </c>
      <c r="F75" s="5">
        <v>44719</v>
      </c>
      <c r="G75" s="6">
        <v>20</v>
      </c>
      <c r="H75" s="3" t="s">
        <v>30</v>
      </c>
      <c r="I75" s="3" t="s">
        <v>30</v>
      </c>
      <c r="J75" s="3" t="s">
        <v>30</v>
      </c>
      <c r="K75" s="3" t="s">
        <v>30</v>
      </c>
      <c r="L75" s="3" t="s">
        <v>30</v>
      </c>
      <c r="M75" s="3" t="s">
        <v>30</v>
      </c>
      <c r="N75" s="3" t="s">
        <v>30</v>
      </c>
      <c r="O75" s="3" t="s">
        <v>30</v>
      </c>
      <c r="P75" s="3" t="s">
        <v>30</v>
      </c>
      <c r="Q75" s="3" t="s">
        <v>30</v>
      </c>
      <c r="R75" s="3" t="s">
        <v>30</v>
      </c>
      <c r="S75" s="3" t="s">
        <v>30</v>
      </c>
      <c r="T75" s="3" t="s">
        <v>30</v>
      </c>
      <c r="U75" s="7" t="s">
        <v>31</v>
      </c>
      <c r="V75" s="7" t="s">
        <v>31</v>
      </c>
      <c r="W75" s="3" t="s">
        <v>30</v>
      </c>
      <c r="X75" s="3" t="s">
        <v>30</v>
      </c>
      <c r="Y75" s="3">
        <v>5.6</v>
      </c>
      <c r="Z75" s="105">
        <v>1</v>
      </c>
      <c r="AA75" s="3">
        <f>6+Y75</f>
        <v>11.6</v>
      </c>
      <c r="AB75" s="19">
        <f t="shared" ref="AB75" si="32">Z75/AA75</f>
        <v>8.6206896551724144E-2</v>
      </c>
      <c r="AC75" s="74">
        <f t="shared" ref="AC75" si="33">AB75*G75</f>
        <v>1.7241379310344829</v>
      </c>
      <c r="AD75" s="59" t="s">
        <v>32</v>
      </c>
      <c r="AE75" s="60" t="s">
        <v>33</v>
      </c>
      <c r="AF75" s="12" t="s">
        <v>196</v>
      </c>
      <c r="AG75" s="9" t="s">
        <v>41</v>
      </c>
      <c r="AH75" s="2" t="s">
        <v>248</v>
      </c>
      <c r="AI75" s="51" t="s">
        <v>261</v>
      </c>
      <c r="AJ75" s="52">
        <v>453.21498611497947</v>
      </c>
      <c r="AK75" s="76">
        <f t="shared" si="27"/>
        <v>3.8042385707807852E-3</v>
      </c>
      <c r="AL75" s="58" t="s">
        <v>58</v>
      </c>
      <c r="AM75" s="110">
        <v>45065</v>
      </c>
    </row>
    <row r="76" spans="1:39" ht="28" customHeight="1" x14ac:dyDescent="0.35">
      <c r="A76" s="2"/>
      <c r="B76" s="3" t="s">
        <v>27</v>
      </c>
      <c r="C76" s="15" t="s">
        <v>295</v>
      </c>
      <c r="D76" s="5">
        <v>44705</v>
      </c>
      <c r="E76" s="16">
        <v>44725</v>
      </c>
      <c r="F76" s="16">
        <v>44725</v>
      </c>
      <c r="G76" s="17">
        <v>20</v>
      </c>
      <c r="H76" s="3" t="s">
        <v>30</v>
      </c>
      <c r="I76" s="3" t="s">
        <v>30</v>
      </c>
      <c r="J76" s="3" t="s">
        <v>30</v>
      </c>
      <c r="K76" s="3" t="s">
        <v>30</v>
      </c>
      <c r="L76" s="3" t="s">
        <v>30</v>
      </c>
      <c r="M76" s="3" t="s">
        <v>30</v>
      </c>
      <c r="N76" s="3" t="s">
        <v>30</v>
      </c>
      <c r="O76" s="3" t="s">
        <v>30</v>
      </c>
      <c r="P76" s="3" t="s">
        <v>30</v>
      </c>
      <c r="Q76" s="3" t="s">
        <v>30</v>
      </c>
      <c r="R76" s="3" t="s">
        <v>30</v>
      </c>
      <c r="S76" s="3" t="s">
        <v>30</v>
      </c>
      <c r="T76" s="3" t="s">
        <v>30</v>
      </c>
      <c r="U76" s="7" t="s">
        <v>31</v>
      </c>
      <c r="V76" s="7" t="s">
        <v>31</v>
      </c>
      <c r="W76" s="26">
        <v>1</v>
      </c>
      <c r="X76" s="21" t="s">
        <v>181</v>
      </c>
      <c r="Y76" s="3">
        <v>6.3</v>
      </c>
      <c r="Z76" s="3">
        <v>1</v>
      </c>
      <c r="AA76" s="3">
        <v>6</v>
      </c>
      <c r="AB76" s="3">
        <f>Z76/AA76</f>
        <v>0.16666666666666666</v>
      </c>
      <c r="AC76" s="85">
        <f>AB76*20</f>
        <v>3.333333333333333</v>
      </c>
      <c r="AD76" s="81" t="s">
        <v>367</v>
      </c>
      <c r="AE76" s="107" t="s">
        <v>370</v>
      </c>
      <c r="AF76" s="9" t="s">
        <v>277</v>
      </c>
      <c r="AG76" s="9" t="s">
        <v>41</v>
      </c>
      <c r="AH76" s="2" t="s">
        <v>248</v>
      </c>
      <c r="AI76" s="104" t="s">
        <v>296</v>
      </c>
      <c r="AJ76" s="54">
        <v>227.87560000035447</v>
      </c>
      <c r="AK76" s="76">
        <f t="shared" si="27"/>
        <v>1.4627864208928679E-2</v>
      </c>
      <c r="AL76" s="53" t="s">
        <v>58</v>
      </c>
      <c r="AM76" s="110">
        <v>45066</v>
      </c>
    </row>
    <row r="77" spans="1:39" ht="43" customHeight="1" x14ac:dyDescent="0.35">
      <c r="A77" s="3" t="s">
        <v>31</v>
      </c>
      <c r="B77" s="3" t="s">
        <v>27</v>
      </c>
      <c r="C77" s="4" t="s">
        <v>258</v>
      </c>
      <c r="D77" s="5">
        <v>44701</v>
      </c>
      <c r="E77" s="5">
        <v>44719</v>
      </c>
      <c r="F77" s="5">
        <v>44719</v>
      </c>
      <c r="G77" s="6">
        <v>20</v>
      </c>
      <c r="H77" s="3" t="s">
        <v>30</v>
      </c>
      <c r="I77" s="3" t="s">
        <v>30</v>
      </c>
      <c r="J77" s="3" t="s">
        <v>30</v>
      </c>
      <c r="K77" s="3" t="s">
        <v>30</v>
      </c>
      <c r="L77" s="3" t="s">
        <v>30</v>
      </c>
      <c r="M77" s="3" t="s">
        <v>30</v>
      </c>
      <c r="N77" s="3" t="s">
        <v>30</v>
      </c>
      <c r="O77" s="3" t="s">
        <v>30</v>
      </c>
      <c r="P77" s="3" t="s">
        <v>30</v>
      </c>
      <c r="Q77" s="3" t="s">
        <v>30</v>
      </c>
      <c r="R77" s="3" t="s">
        <v>30</v>
      </c>
      <c r="S77" s="3" t="s">
        <v>30</v>
      </c>
      <c r="T77" s="3" t="s">
        <v>30</v>
      </c>
      <c r="U77" s="7" t="s">
        <v>31</v>
      </c>
      <c r="V77" s="7" t="s">
        <v>31</v>
      </c>
      <c r="W77" s="3" t="s">
        <v>30</v>
      </c>
      <c r="X77" s="3" t="s">
        <v>30</v>
      </c>
      <c r="Y77" s="19">
        <v>5</v>
      </c>
      <c r="Z77" s="105">
        <v>1</v>
      </c>
      <c r="AA77" s="3">
        <f>6+Y77</f>
        <v>11</v>
      </c>
      <c r="AB77" s="19">
        <f t="shared" ref="AB77:AB79" si="34">Z77/AA77</f>
        <v>9.0909090909090912E-2</v>
      </c>
      <c r="AC77" s="74">
        <f t="shared" ref="AC77:AC79" si="35">AB77*G77</f>
        <v>1.8181818181818183</v>
      </c>
      <c r="AD77" s="59" t="s">
        <v>32</v>
      </c>
      <c r="AE77" s="61" t="s">
        <v>33</v>
      </c>
      <c r="AF77" s="12" t="s">
        <v>196</v>
      </c>
      <c r="AG77" s="9" t="s">
        <v>41</v>
      </c>
      <c r="AH77" s="2" t="s">
        <v>248</v>
      </c>
      <c r="AI77" s="51" t="s">
        <v>259</v>
      </c>
      <c r="AJ77" s="54">
        <v>431.40565000482093</v>
      </c>
      <c r="AK77" s="76">
        <f t="shared" si="27"/>
        <v>4.2145526331458577E-3</v>
      </c>
      <c r="AL77" s="53" t="s">
        <v>43</v>
      </c>
      <c r="AM77" s="110">
        <v>45065</v>
      </c>
    </row>
    <row r="78" spans="1:39" ht="37" customHeight="1" x14ac:dyDescent="0.35">
      <c r="A78" s="2"/>
      <c r="B78" s="3" t="s">
        <v>27</v>
      </c>
      <c r="C78" s="15" t="s">
        <v>283</v>
      </c>
      <c r="D78" s="5">
        <v>44705</v>
      </c>
      <c r="E78" s="16">
        <v>44725</v>
      </c>
      <c r="F78" s="16">
        <v>44725</v>
      </c>
      <c r="G78" s="17">
        <v>20</v>
      </c>
      <c r="H78" s="3" t="s">
        <v>30</v>
      </c>
      <c r="I78" s="3" t="s">
        <v>30</v>
      </c>
      <c r="J78" s="3" t="s">
        <v>30</v>
      </c>
      <c r="K78" s="3" t="s">
        <v>30</v>
      </c>
      <c r="L78" s="3" t="s">
        <v>30</v>
      </c>
      <c r="M78" s="3" t="s">
        <v>30</v>
      </c>
      <c r="N78" s="3" t="s">
        <v>30</v>
      </c>
      <c r="O78" s="3" t="s">
        <v>30</v>
      </c>
      <c r="P78" s="3" t="s">
        <v>30</v>
      </c>
      <c r="Q78" s="3" t="s">
        <v>30</v>
      </c>
      <c r="R78" s="3" t="s">
        <v>30</v>
      </c>
      <c r="S78" s="3" t="s">
        <v>30</v>
      </c>
      <c r="T78" s="3" t="s">
        <v>30</v>
      </c>
      <c r="U78" s="7" t="s">
        <v>31</v>
      </c>
      <c r="V78" s="7" t="s">
        <v>31</v>
      </c>
      <c r="W78" s="3" t="s">
        <v>30</v>
      </c>
      <c r="X78" s="21" t="s">
        <v>181</v>
      </c>
      <c r="Y78" s="3">
        <v>7.1</v>
      </c>
      <c r="Z78" s="105">
        <v>1</v>
      </c>
      <c r="AA78" s="3">
        <v>6</v>
      </c>
      <c r="AB78" s="19">
        <f t="shared" si="34"/>
        <v>0.16666666666666666</v>
      </c>
      <c r="AC78" s="74">
        <f t="shared" si="35"/>
        <v>3.333333333333333</v>
      </c>
      <c r="AD78" s="83" t="s">
        <v>367</v>
      </c>
      <c r="AE78" s="83" t="s">
        <v>369</v>
      </c>
      <c r="AF78" s="9" t="s">
        <v>277</v>
      </c>
      <c r="AG78" s="9" t="s">
        <v>41</v>
      </c>
      <c r="AH78" s="2" t="s">
        <v>248</v>
      </c>
      <c r="AI78" s="104" t="s">
        <v>284</v>
      </c>
      <c r="AJ78" s="54">
        <v>243.154383293232</v>
      </c>
      <c r="AK78" s="76">
        <f t="shared" si="27"/>
        <v>1.3708711676044516E-2</v>
      </c>
      <c r="AL78" s="53" t="s">
        <v>43</v>
      </c>
      <c r="AM78" s="110">
        <v>45066</v>
      </c>
    </row>
    <row r="79" spans="1:39" ht="38.5" customHeight="1" x14ac:dyDescent="0.35">
      <c r="A79" s="3" t="s">
        <v>31</v>
      </c>
      <c r="B79" s="3" t="s">
        <v>27</v>
      </c>
      <c r="C79" s="4" t="s">
        <v>256</v>
      </c>
      <c r="D79" s="5">
        <v>44701</v>
      </c>
      <c r="E79" s="5">
        <v>44719</v>
      </c>
      <c r="F79" s="5">
        <v>44719</v>
      </c>
      <c r="G79" s="6">
        <v>20</v>
      </c>
      <c r="H79" s="3" t="s">
        <v>30</v>
      </c>
      <c r="I79" s="3" t="s">
        <v>30</v>
      </c>
      <c r="J79" s="3" t="s">
        <v>30</v>
      </c>
      <c r="K79" s="3" t="s">
        <v>30</v>
      </c>
      <c r="L79" s="3" t="s">
        <v>30</v>
      </c>
      <c r="M79" s="3" t="s">
        <v>30</v>
      </c>
      <c r="N79" s="3" t="s">
        <v>30</v>
      </c>
      <c r="O79" s="3" t="s">
        <v>30</v>
      </c>
      <c r="P79" s="3" t="s">
        <v>30</v>
      </c>
      <c r="Q79" s="3" t="s">
        <v>30</v>
      </c>
      <c r="R79" s="3" t="s">
        <v>30</v>
      </c>
      <c r="S79" s="3" t="s">
        <v>30</v>
      </c>
      <c r="T79" s="3" t="s">
        <v>30</v>
      </c>
      <c r="U79" s="7" t="s">
        <v>31</v>
      </c>
      <c r="V79" s="7" t="s">
        <v>31</v>
      </c>
      <c r="W79" s="3" t="s">
        <v>30</v>
      </c>
      <c r="X79" s="3" t="s">
        <v>30</v>
      </c>
      <c r="Y79" s="3">
        <v>4.9000000000000004</v>
      </c>
      <c r="Z79" s="105">
        <v>1</v>
      </c>
      <c r="AA79" s="3">
        <f>6+Y79</f>
        <v>10.9</v>
      </c>
      <c r="AB79" s="19">
        <f t="shared" si="34"/>
        <v>9.1743119266055037E-2</v>
      </c>
      <c r="AC79" s="74">
        <f t="shared" si="35"/>
        <v>1.8348623853211008</v>
      </c>
      <c r="AD79" s="59" t="s">
        <v>32</v>
      </c>
      <c r="AE79" s="60" t="s">
        <v>33</v>
      </c>
      <c r="AF79" s="12" t="s">
        <v>196</v>
      </c>
      <c r="AG79" s="9" t="s">
        <v>41</v>
      </c>
      <c r="AH79" s="2" t="s">
        <v>248</v>
      </c>
      <c r="AI79" s="51" t="s">
        <v>257</v>
      </c>
      <c r="AJ79" s="52">
        <v>468.75737499264358</v>
      </c>
      <c r="AK79" s="76">
        <f t="shared" si="27"/>
        <v>3.9143115035787891E-3</v>
      </c>
      <c r="AL79" s="58" t="s">
        <v>54</v>
      </c>
      <c r="AM79" s="110">
        <v>45065</v>
      </c>
    </row>
    <row r="80" spans="1:39" ht="40.5" customHeight="1" x14ac:dyDescent="0.35">
      <c r="A80" s="2"/>
      <c r="B80" s="3" t="s">
        <v>27</v>
      </c>
      <c r="C80" s="15" t="s">
        <v>276</v>
      </c>
      <c r="D80" s="5">
        <v>44705</v>
      </c>
      <c r="E80" s="16">
        <v>44725</v>
      </c>
      <c r="F80" s="16">
        <v>44725</v>
      </c>
      <c r="G80" s="17">
        <v>20</v>
      </c>
      <c r="H80" s="3" t="s">
        <v>30</v>
      </c>
      <c r="I80" s="3" t="s">
        <v>30</v>
      </c>
      <c r="J80" s="3" t="s">
        <v>30</v>
      </c>
      <c r="K80" s="3" t="s">
        <v>30</v>
      </c>
      <c r="L80" s="3" t="s">
        <v>30</v>
      </c>
      <c r="M80" s="3" t="s">
        <v>30</v>
      </c>
      <c r="N80" s="3" t="s">
        <v>30</v>
      </c>
      <c r="O80" s="3" t="s">
        <v>30</v>
      </c>
      <c r="P80" s="3" t="s">
        <v>30</v>
      </c>
      <c r="Q80" s="3" t="s">
        <v>30</v>
      </c>
      <c r="R80" s="3" t="s">
        <v>30</v>
      </c>
      <c r="S80" s="3" t="s">
        <v>30</v>
      </c>
      <c r="T80" s="3" t="s">
        <v>30</v>
      </c>
      <c r="U80" s="7" t="s">
        <v>31</v>
      </c>
      <c r="V80" s="7" t="s">
        <v>31</v>
      </c>
      <c r="W80" s="21" t="s">
        <v>181</v>
      </c>
      <c r="X80" s="21" t="s">
        <v>181</v>
      </c>
      <c r="Y80" s="3">
        <v>5.4</v>
      </c>
      <c r="Z80" s="3">
        <v>0</v>
      </c>
      <c r="AA80" s="3"/>
      <c r="AB80" s="3"/>
      <c r="AC80" s="87">
        <v>20</v>
      </c>
      <c r="AD80" s="81" t="s">
        <v>367</v>
      </c>
      <c r="AE80" s="108" t="s">
        <v>371</v>
      </c>
      <c r="AF80" s="9" t="s">
        <v>277</v>
      </c>
      <c r="AG80" s="9" t="s">
        <v>41</v>
      </c>
      <c r="AH80" s="2" t="s">
        <v>248</v>
      </c>
      <c r="AI80" s="104" t="s">
        <v>278</v>
      </c>
      <c r="AJ80" s="52">
        <v>243.76609440637512</v>
      </c>
      <c r="AK80" s="76">
        <f t="shared" si="27"/>
        <v>8.2045864699536938E-2</v>
      </c>
      <c r="AL80" s="58" t="s">
        <v>54</v>
      </c>
      <c r="AM80" s="110">
        <v>45066</v>
      </c>
    </row>
    <row r="81" spans="1:39" ht="36.5" customHeight="1" x14ac:dyDescent="0.35">
      <c r="A81" s="3" t="s">
        <v>31</v>
      </c>
      <c r="B81" s="3" t="s">
        <v>27</v>
      </c>
      <c r="C81" s="4" t="s">
        <v>264</v>
      </c>
      <c r="D81" s="5">
        <v>44701</v>
      </c>
      <c r="E81" s="5">
        <v>44719</v>
      </c>
      <c r="F81" s="5">
        <v>44719</v>
      </c>
      <c r="G81" s="6">
        <v>20</v>
      </c>
      <c r="H81" s="3" t="s">
        <v>30</v>
      </c>
      <c r="I81" s="3" t="s">
        <v>30</v>
      </c>
      <c r="J81" s="3" t="s">
        <v>30</v>
      </c>
      <c r="K81" s="3" t="s">
        <v>30</v>
      </c>
      <c r="L81" s="3" t="s">
        <v>30</v>
      </c>
      <c r="M81" s="3" t="s">
        <v>30</v>
      </c>
      <c r="N81" s="3" t="s">
        <v>30</v>
      </c>
      <c r="O81" s="3" t="s">
        <v>30</v>
      </c>
      <c r="P81" s="3" t="s">
        <v>30</v>
      </c>
      <c r="Q81" s="3" t="s">
        <v>30</v>
      </c>
      <c r="R81" s="3" t="s">
        <v>30</v>
      </c>
      <c r="S81" s="3" t="s">
        <v>30</v>
      </c>
      <c r="T81" s="3" t="s">
        <v>30</v>
      </c>
      <c r="U81" s="7" t="s">
        <v>31</v>
      </c>
      <c r="V81" s="7" t="s">
        <v>31</v>
      </c>
      <c r="W81" s="21" t="s">
        <v>181</v>
      </c>
      <c r="X81" s="21" t="s">
        <v>181</v>
      </c>
      <c r="Y81" s="3">
        <v>6.4</v>
      </c>
      <c r="Z81" s="3"/>
      <c r="AA81" s="3"/>
      <c r="AB81" s="3"/>
      <c r="AC81" s="87">
        <v>20</v>
      </c>
      <c r="AD81" s="81" t="s">
        <v>367</v>
      </c>
      <c r="AE81" s="108" t="s">
        <v>380</v>
      </c>
      <c r="AF81" s="12" t="s">
        <v>196</v>
      </c>
      <c r="AG81" s="9" t="s">
        <v>41</v>
      </c>
      <c r="AH81" s="2" t="s">
        <v>248</v>
      </c>
      <c r="AI81" s="51" t="s">
        <v>265</v>
      </c>
      <c r="AJ81" s="52">
        <v>452.72381944563017</v>
      </c>
      <c r="AK81" s="76">
        <f t="shared" si="27"/>
        <v>4.4177043797895194E-2</v>
      </c>
      <c r="AL81" s="58" t="s">
        <v>51</v>
      </c>
      <c r="AM81" s="110">
        <v>45065</v>
      </c>
    </row>
    <row r="82" spans="1:39" ht="37" customHeight="1" x14ac:dyDescent="0.35">
      <c r="A82" s="2"/>
      <c r="B82" s="3" t="s">
        <v>27</v>
      </c>
      <c r="C82" s="15" t="s">
        <v>279</v>
      </c>
      <c r="D82" s="5">
        <v>44705</v>
      </c>
      <c r="E82" s="16">
        <v>44725</v>
      </c>
      <c r="F82" s="16">
        <v>44725</v>
      </c>
      <c r="G82" s="17">
        <v>20</v>
      </c>
      <c r="H82" s="3" t="s">
        <v>30</v>
      </c>
      <c r="I82" s="3" t="s">
        <v>30</v>
      </c>
      <c r="J82" s="3" t="s">
        <v>30</v>
      </c>
      <c r="K82" s="3" t="s">
        <v>30</v>
      </c>
      <c r="L82" s="3" t="s">
        <v>30</v>
      </c>
      <c r="M82" s="3" t="s">
        <v>30</v>
      </c>
      <c r="N82" s="3" t="s">
        <v>30</v>
      </c>
      <c r="O82" s="3" t="s">
        <v>30</v>
      </c>
      <c r="P82" s="3" t="s">
        <v>30</v>
      </c>
      <c r="Q82" s="3" t="s">
        <v>30</v>
      </c>
      <c r="R82" s="3" t="s">
        <v>30</v>
      </c>
      <c r="S82" s="3" t="s">
        <v>30</v>
      </c>
      <c r="T82" s="3" t="s">
        <v>30</v>
      </c>
      <c r="U82" s="7" t="s">
        <v>31</v>
      </c>
      <c r="V82" s="7" t="s">
        <v>31</v>
      </c>
      <c r="W82" s="3" t="s">
        <v>30</v>
      </c>
      <c r="X82" s="21" t="s">
        <v>181</v>
      </c>
      <c r="Y82" s="3">
        <v>6.1</v>
      </c>
      <c r="Z82" s="105">
        <v>1</v>
      </c>
      <c r="AA82" s="3">
        <v>6</v>
      </c>
      <c r="AB82" s="19">
        <f t="shared" ref="AB82" si="36">Z82/AA82</f>
        <v>0.16666666666666666</v>
      </c>
      <c r="AC82" s="74">
        <f t="shared" ref="AC82" si="37">AB82*G82</f>
        <v>3.333333333333333</v>
      </c>
      <c r="AD82" s="83" t="s">
        <v>367</v>
      </c>
      <c r="AE82" s="84" t="s">
        <v>369</v>
      </c>
      <c r="AF82" s="9" t="s">
        <v>277</v>
      </c>
      <c r="AG82" s="9" t="s">
        <v>41</v>
      </c>
      <c r="AH82" s="2" t="s">
        <v>248</v>
      </c>
      <c r="AI82" s="104" t="s">
        <v>280</v>
      </c>
      <c r="AJ82" s="54">
        <v>245.21322225332548</v>
      </c>
      <c r="AK82" s="76">
        <f t="shared" si="27"/>
        <v>1.3593611725756471E-2</v>
      </c>
      <c r="AL82" s="53" t="s">
        <v>51</v>
      </c>
      <c r="AM82" s="110">
        <v>45066</v>
      </c>
    </row>
    <row r="83" spans="1:39" ht="35" customHeight="1" x14ac:dyDescent="0.35">
      <c r="A83" s="2"/>
      <c r="B83" s="3" t="s">
        <v>27</v>
      </c>
      <c r="C83" s="4" t="s">
        <v>266</v>
      </c>
      <c r="D83" s="5">
        <v>44701</v>
      </c>
      <c r="E83" s="5">
        <v>44719</v>
      </c>
      <c r="F83" s="5">
        <v>44719</v>
      </c>
      <c r="G83" s="6">
        <v>20</v>
      </c>
      <c r="H83" s="3" t="s">
        <v>30</v>
      </c>
      <c r="I83" s="3" t="s">
        <v>30</v>
      </c>
      <c r="J83" s="3" t="s">
        <v>30</v>
      </c>
      <c r="K83" s="3" t="s">
        <v>30</v>
      </c>
      <c r="L83" s="3" t="s">
        <v>30</v>
      </c>
      <c r="M83" s="3" t="s">
        <v>30</v>
      </c>
      <c r="N83" s="3" t="s">
        <v>30</v>
      </c>
      <c r="O83" s="3" t="s">
        <v>30</v>
      </c>
      <c r="P83" s="3" t="s">
        <v>30</v>
      </c>
      <c r="Q83" s="3" t="s">
        <v>30</v>
      </c>
      <c r="R83" s="3" t="s">
        <v>30</v>
      </c>
      <c r="S83" s="3" t="s">
        <v>30</v>
      </c>
      <c r="T83" s="3" t="s">
        <v>30</v>
      </c>
      <c r="U83" s="7" t="s">
        <v>31</v>
      </c>
      <c r="V83" s="7" t="s">
        <v>31</v>
      </c>
      <c r="W83" s="21" t="s">
        <v>181</v>
      </c>
      <c r="X83" s="21" t="s">
        <v>181</v>
      </c>
      <c r="Y83" s="3">
        <v>6.7</v>
      </c>
      <c r="Z83" s="3"/>
      <c r="AA83" s="3"/>
      <c r="AB83" s="3"/>
      <c r="AC83" s="87">
        <v>20</v>
      </c>
      <c r="AD83" s="81" t="s">
        <v>367</v>
      </c>
      <c r="AE83" s="108" t="s">
        <v>380</v>
      </c>
      <c r="AF83" s="12" t="s">
        <v>196</v>
      </c>
      <c r="AG83" s="9" t="s">
        <v>41</v>
      </c>
      <c r="AH83" s="2" t="s">
        <v>248</v>
      </c>
      <c r="AI83" s="51" t="s">
        <v>267</v>
      </c>
      <c r="AJ83" s="54">
        <v>395.93278610809409</v>
      </c>
      <c r="AK83" s="76">
        <f t="shared" si="27"/>
        <v>5.0513624286067017E-2</v>
      </c>
      <c r="AL83" s="53" t="s">
        <v>82</v>
      </c>
      <c r="AM83" s="110">
        <v>45065</v>
      </c>
    </row>
    <row r="84" spans="1:39" ht="42" customHeight="1" x14ac:dyDescent="0.35">
      <c r="A84" s="2"/>
      <c r="B84" s="3" t="s">
        <v>27</v>
      </c>
      <c r="C84" s="15" t="s">
        <v>291</v>
      </c>
      <c r="D84" s="5">
        <v>44705</v>
      </c>
      <c r="E84" s="16">
        <v>44725</v>
      </c>
      <c r="F84" s="16">
        <v>44725</v>
      </c>
      <c r="G84" s="17">
        <v>20</v>
      </c>
      <c r="H84" s="3" t="s">
        <v>30</v>
      </c>
      <c r="I84" s="3" t="s">
        <v>30</v>
      </c>
      <c r="J84" s="3" t="s">
        <v>30</v>
      </c>
      <c r="K84" s="3" t="s">
        <v>30</v>
      </c>
      <c r="L84" s="3" t="s">
        <v>30</v>
      </c>
      <c r="M84" s="3" t="s">
        <v>30</v>
      </c>
      <c r="N84" s="3" t="s">
        <v>30</v>
      </c>
      <c r="O84" s="3" t="s">
        <v>30</v>
      </c>
      <c r="P84" s="3" t="s">
        <v>30</v>
      </c>
      <c r="Q84" s="3" t="s">
        <v>30</v>
      </c>
      <c r="R84" s="3" t="s">
        <v>30</v>
      </c>
      <c r="S84" s="3" t="s">
        <v>30</v>
      </c>
      <c r="T84" s="3" t="s">
        <v>30</v>
      </c>
      <c r="U84" s="7" t="s">
        <v>31</v>
      </c>
      <c r="V84" s="7" t="s">
        <v>31</v>
      </c>
      <c r="W84" s="3" t="s">
        <v>30</v>
      </c>
      <c r="X84" s="3" t="s">
        <v>30</v>
      </c>
      <c r="Y84" s="3" t="s">
        <v>31</v>
      </c>
      <c r="Z84" s="105">
        <v>1</v>
      </c>
      <c r="AA84" s="3">
        <f>16</f>
        <v>16</v>
      </c>
      <c r="AB84" s="19">
        <f t="shared" ref="AB84:AB90" si="38">Z84/AA84</f>
        <v>6.25E-2</v>
      </c>
      <c r="AC84" s="74">
        <f t="shared" ref="AC84:AC90" si="39">AB84*G84</f>
        <v>1.25</v>
      </c>
      <c r="AD84" s="59" t="s">
        <v>32</v>
      </c>
      <c r="AE84" s="61" t="s">
        <v>33</v>
      </c>
      <c r="AF84" s="9" t="s">
        <v>277</v>
      </c>
      <c r="AG84" s="9" t="s">
        <v>41</v>
      </c>
      <c r="AH84" s="2" t="s">
        <v>248</v>
      </c>
      <c r="AI84" s="104" t="s">
        <v>292</v>
      </c>
      <c r="AJ84" s="54">
        <v>226.40355000040086</v>
      </c>
      <c r="AK84" s="76">
        <f t="shared" si="27"/>
        <v>5.5211148411665224E-3</v>
      </c>
      <c r="AL84" s="53" t="s">
        <v>82</v>
      </c>
      <c r="AM84" s="110">
        <v>45066</v>
      </c>
    </row>
    <row r="85" spans="1:39" ht="36.5" customHeight="1" x14ac:dyDescent="0.35">
      <c r="A85" s="2"/>
      <c r="B85" s="3" t="s">
        <v>27</v>
      </c>
      <c r="C85" s="4" t="s">
        <v>270</v>
      </c>
      <c r="D85" s="5">
        <v>44701</v>
      </c>
      <c r="E85" s="5">
        <v>44719</v>
      </c>
      <c r="F85" s="5">
        <v>44719</v>
      </c>
      <c r="G85" s="6">
        <v>20</v>
      </c>
      <c r="H85" s="3" t="s">
        <v>30</v>
      </c>
      <c r="I85" s="3" t="s">
        <v>30</v>
      </c>
      <c r="J85" s="3" t="s">
        <v>30</v>
      </c>
      <c r="K85" s="3" t="s">
        <v>30</v>
      </c>
      <c r="L85" s="3" t="s">
        <v>30</v>
      </c>
      <c r="M85" s="3" t="s">
        <v>30</v>
      </c>
      <c r="N85" s="3" t="s">
        <v>30</v>
      </c>
      <c r="O85" s="3" t="s">
        <v>30</v>
      </c>
      <c r="P85" s="3" t="s">
        <v>30</v>
      </c>
      <c r="Q85" s="3" t="s">
        <v>30</v>
      </c>
      <c r="R85" s="3" t="s">
        <v>30</v>
      </c>
      <c r="S85" s="3" t="s">
        <v>30</v>
      </c>
      <c r="T85" s="3" t="s">
        <v>30</v>
      </c>
      <c r="U85" s="7" t="s">
        <v>31</v>
      </c>
      <c r="V85" s="7" t="s">
        <v>31</v>
      </c>
      <c r="W85" s="3" t="s">
        <v>30</v>
      </c>
      <c r="X85" s="3" t="s">
        <v>30</v>
      </c>
      <c r="Y85" s="3">
        <v>5.9</v>
      </c>
      <c r="Z85" s="105">
        <v>1</v>
      </c>
      <c r="AA85" s="3">
        <f>6+Y85</f>
        <v>11.9</v>
      </c>
      <c r="AB85" s="19">
        <f t="shared" si="38"/>
        <v>8.4033613445378144E-2</v>
      </c>
      <c r="AC85" s="74">
        <f t="shared" si="39"/>
        <v>1.6806722689075628</v>
      </c>
      <c r="AD85" s="59" t="s">
        <v>32</v>
      </c>
      <c r="AE85" s="61" t="s">
        <v>33</v>
      </c>
      <c r="AF85" s="12" t="s">
        <v>196</v>
      </c>
      <c r="AG85" s="9" t="s">
        <v>41</v>
      </c>
      <c r="AH85" s="2" t="s">
        <v>248</v>
      </c>
      <c r="AI85" s="51" t="s">
        <v>271</v>
      </c>
      <c r="AJ85" s="54">
        <v>445.44791666342871</v>
      </c>
      <c r="AK85" s="76">
        <f t="shared" si="27"/>
        <v>3.7729938922970523E-3</v>
      </c>
      <c r="AL85" s="53" t="s">
        <v>47</v>
      </c>
      <c r="AM85" s="110">
        <v>45065</v>
      </c>
    </row>
    <row r="86" spans="1:39" ht="30" customHeight="1" x14ac:dyDescent="0.35">
      <c r="A86" s="2"/>
      <c r="B86" s="3" t="s">
        <v>27</v>
      </c>
      <c r="C86" s="15" t="s">
        <v>293</v>
      </c>
      <c r="D86" s="5">
        <v>44705</v>
      </c>
      <c r="E86" s="16">
        <v>44725</v>
      </c>
      <c r="F86" s="16">
        <v>44725</v>
      </c>
      <c r="G86" s="17">
        <v>20</v>
      </c>
      <c r="H86" s="3" t="s">
        <v>30</v>
      </c>
      <c r="I86" s="3" t="s">
        <v>30</v>
      </c>
      <c r="J86" s="3" t="s">
        <v>30</v>
      </c>
      <c r="K86" s="3" t="s">
        <v>30</v>
      </c>
      <c r="L86" s="3" t="s">
        <v>30</v>
      </c>
      <c r="M86" s="3" t="s">
        <v>30</v>
      </c>
      <c r="N86" s="3" t="s">
        <v>30</v>
      </c>
      <c r="O86" s="3" t="s">
        <v>30</v>
      </c>
      <c r="P86" s="3" t="s">
        <v>30</v>
      </c>
      <c r="Q86" s="3" t="s">
        <v>30</v>
      </c>
      <c r="R86" s="3" t="s">
        <v>30</v>
      </c>
      <c r="S86" s="3" t="s">
        <v>30</v>
      </c>
      <c r="T86" s="3" t="s">
        <v>30</v>
      </c>
      <c r="U86" s="7" t="s">
        <v>31</v>
      </c>
      <c r="V86" s="7" t="s">
        <v>31</v>
      </c>
      <c r="W86" s="3" t="s">
        <v>30</v>
      </c>
      <c r="X86" s="3" t="s">
        <v>30</v>
      </c>
      <c r="Y86" s="3" t="s">
        <v>31</v>
      </c>
      <c r="Z86" s="105">
        <v>1</v>
      </c>
      <c r="AA86" s="3">
        <f>16</f>
        <v>16</v>
      </c>
      <c r="AB86" s="19">
        <f t="shared" si="38"/>
        <v>6.25E-2</v>
      </c>
      <c r="AC86" s="74">
        <f t="shared" si="39"/>
        <v>1.25</v>
      </c>
      <c r="AD86" s="59" t="s">
        <v>32</v>
      </c>
      <c r="AE86" s="60" t="s">
        <v>33</v>
      </c>
      <c r="AF86" s="9" t="s">
        <v>277</v>
      </c>
      <c r="AG86" s="9" t="s">
        <v>41</v>
      </c>
      <c r="AH86" s="2" t="s">
        <v>248</v>
      </c>
      <c r="AI86" s="104" t="s">
        <v>294</v>
      </c>
      <c r="AJ86" s="54">
        <v>242.81846114608547</v>
      </c>
      <c r="AK86" s="76">
        <f t="shared" si="27"/>
        <v>5.1478787654780896E-3</v>
      </c>
      <c r="AL86" s="53" t="s">
        <v>47</v>
      </c>
      <c r="AM86" s="110">
        <v>45066</v>
      </c>
    </row>
    <row r="87" spans="1:39" ht="44.5" customHeight="1" x14ac:dyDescent="0.35">
      <c r="A87" s="2"/>
      <c r="B87" s="3" t="s">
        <v>27</v>
      </c>
      <c r="C87" s="4" t="s">
        <v>272</v>
      </c>
      <c r="D87" s="5">
        <v>44701</v>
      </c>
      <c r="E87" s="5">
        <v>44719</v>
      </c>
      <c r="F87" s="5">
        <v>44719</v>
      </c>
      <c r="G87" s="6">
        <v>20</v>
      </c>
      <c r="H87" s="3" t="s">
        <v>30</v>
      </c>
      <c r="I87" s="3" t="s">
        <v>30</v>
      </c>
      <c r="J87" s="3" t="s">
        <v>30</v>
      </c>
      <c r="K87" s="3" t="s">
        <v>30</v>
      </c>
      <c r="L87" s="3" t="s">
        <v>30</v>
      </c>
      <c r="M87" s="3" t="s">
        <v>30</v>
      </c>
      <c r="N87" s="3" t="s">
        <v>30</v>
      </c>
      <c r="O87" s="3" t="s">
        <v>30</v>
      </c>
      <c r="P87" s="3" t="s">
        <v>30</v>
      </c>
      <c r="Q87" s="3" t="s">
        <v>30</v>
      </c>
      <c r="R87" s="3" t="s">
        <v>30</v>
      </c>
      <c r="S87" s="3" t="s">
        <v>30</v>
      </c>
      <c r="T87" s="3" t="s">
        <v>30</v>
      </c>
      <c r="U87" s="7" t="s">
        <v>31</v>
      </c>
      <c r="V87" s="7" t="s">
        <v>31</v>
      </c>
      <c r="W87" s="3" t="s">
        <v>30</v>
      </c>
      <c r="X87" s="3" t="s">
        <v>30</v>
      </c>
      <c r="Y87" s="3">
        <v>4.9000000000000004</v>
      </c>
      <c r="Z87" s="105">
        <v>1</v>
      </c>
      <c r="AA87" s="3">
        <f>6+Y87</f>
        <v>10.9</v>
      </c>
      <c r="AB87" s="19">
        <f t="shared" si="38"/>
        <v>9.1743119266055037E-2</v>
      </c>
      <c r="AC87" s="74">
        <f t="shared" si="39"/>
        <v>1.8348623853211008</v>
      </c>
      <c r="AD87" s="59" t="s">
        <v>32</v>
      </c>
      <c r="AE87" s="60" t="s">
        <v>33</v>
      </c>
      <c r="AF87" s="12" t="s">
        <v>196</v>
      </c>
      <c r="AG87" s="9" t="s">
        <v>41</v>
      </c>
      <c r="AH87" s="2" t="s">
        <v>248</v>
      </c>
      <c r="AI87" s="51" t="s">
        <v>273</v>
      </c>
      <c r="AJ87" s="52">
        <v>432.64005555212401</v>
      </c>
      <c r="AK87" s="76">
        <f t="shared" si="27"/>
        <v>4.2410830013866769E-3</v>
      </c>
      <c r="AL87" s="58" t="s">
        <v>77</v>
      </c>
      <c r="AM87" s="110">
        <v>45065</v>
      </c>
    </row>
    <row r="88" spans="1:39" ht="21.5" customHeight="1" x14ac:dyDescent="0.35">
      <c r="A88" s="2"/>
      <c r="B88" s="3" t="s">
        <v>27</v>
      </c>
      <c r="C88" s="15" t="s">
        <v>289</v>
      </c>
      <c r="D88" s="5">
        <v>44705</v>
      </c>
      <c r="E88" s="16">
        <v>44725</v>
      </c>
      <c r="F88" s="16">
        <v>44725</v>
      </c>
      <c r="G88" s="17">
        <v>20</v>
      </c>
      <c r="H88" s="3" t="s">
        <v>30</v>
      </c>
      <c r="I88" s="3" t="s">
        <v>30</v>
      </c>
      <c r="J88" s="3" t="s">
        <v>30</v>
      </c>
      <c r="K88" s="3" t="s">
        <v>30</v>
      </c>
      <c r="L88" s="3" t="s">
        <v>30</v>
      </c>
      <c r="M88" s="3" t="s">
        <v>30</v>
      </c>
      <c r="N88" s="3" t="s">
        <v>30</v>
      </c>
      <c r="O88" s="3" t="s">
        <v>30</v>
      </c>
      <c r="P88" s="3" t="s">
        <v>30</v>
      </c>
      <c r="Q88" s="3" t="s">
        <v>30</v>
      </c>
      <c r="R88" s="3" t="s">
        <v>30</v>
      </c>
      <c r="S88" s="3" t="s">
        <v>30</v>
      </c>
      <c r="T88" s="3" t="s">
        <v>30</v>
      </c>
      <c r="U88" s="7" t="s">
        <v>31</v>
      </c>
      <c r="V88" s="7" t="s">
        <v>31</v>
      </c>
      <c r="W88" s="3" t="s">
        <v>30</v>
      </c>
      <c r="X88" s="3" t="s">
        <v>30</v>
      </c>
      <c r="Y88" s="19">
        <v>6</v>
      </c>
      <c r="Z88" s="105">
        <v>1</v>
      </c>
      <c r="AA88" s="3">
        <f>6+Y88</f>
        <v>12</v>
      </c>
      <c r="AB88" s="19">
        <f t="shared" si="38"/>
        <v>8.3333333333333329E-2</v>
      </c>
      <c r="AC88" s="74">
        <f t="shared" si="39"/>
        <v>1.6666666666666665</v>
      </c>
      <c r="AD88" s="59" t="s">
        <v>32</v>
      </c>
      <c r="AE88" s="60" t="s">
        <v>33</v>
      </c>
      <c r="AF88" s="9" t="s">
        <v>277</v>
      </c>
      <c r="AG88" s="9" t="s">
        <v>41</v>
      </c>
      <c r="AH88" s="2" t="s">
        <v>248</v>
      </c>
      <c r="AI88" s="104" t="s">
        <v>290</v>
      </c>
      <c r="AJ88" s="52">
        <v>213.82935832901066</v>
      </c>
      <c r="AK88" s="76">
        <f t="shared" si="27"/>
        <v>7.7943771598576904E-3</v>
      </c>
      <c r="AL88" s="58" t="s">
        <v>77</v>
      </c>
      <c r="AM88" s="110">
        <v>45066</v>
      </c>
    </row>
    <row r="89" spans="1:39" ht="34.5" customHeight="1" x14ac:dyDescent="0.35">
      <c r="A89" s="2"/>
      <c r="B89" s="3" t="s">
        <v>27</v>
      </c>
      <c r="C89" s="4" t="s">
        <v>274</v>
      </c>
      <c r="D89" s="5">
        <v>44701</v>
      </c>
      <c r="E89" s="5">
        <v>44719</v>
      </c>
      <c r="F89" s="5">
        <v>44719</v>
      </c>
      <c r="G89" s="6">
        <v>20</v>
      </c>
      <c r="H89" s="3" t="s">
        <v>30</v>
      </c>
      <c r="I89" s="3" t="s">
        <v>30</v>
      </c>
      <c r="J89" s="3" t="s">
        <v>30</v>
      </c>
      <c r="K89" s="3" t="s">
        <v>30</v>
      </c>
      <c r="L89" s="3" t="s">
        <v>30</v>
      </c>
      <c r="M89" s="3" t="s">
        <v>30</v>
      </c>
      <c r="N89" s="3" t="s">
        <v>30</v>
      </c>
      <c r="O89" s="3" t="s">
        <v>30</v>
      </c>
      <c r="P89" s="3" t="s">
        <v>30</v>
      </c>
      <c r="Q89" s="3" t="s">
        <v>30</v>
      </c>
      <c r="R89" s="3" t="s">
        <v>30</v>
      </c>
      <c r="S89" s="3" t="s">
        <v>30</v>
      </c>
      <c r="T89" s="3" t="s">
        <v>30</v>
      </c>
      <c r="U89" s="7" t="s">
        <v>31</v>
      </c>
      <c r="V89" s="7" t="s">
        <v>31</v>
      </c>
      <c r="W89" s="3" t="s">
        <v>30</v>
      </c>
      <c r="X89" s="21" t="s">
        <v>181</v>
      </c>
      <c r="Y89" s="3">
        <v>6.9</v>
      </c>
      <c r="Z89" s="105">
        <v>1</v>
      </c>
      <c r="AA89" s="3">
        <v>6</v>
      </c>
      <c r="AB89" s="19">
        <f t="shared" si="38"/>
        <v>0.16666666666666666</v>
      </c>
      <c r="AC89" s="74">
        <f t="shared" si="39"/>
        <v>3.333333333333333</v>
      </c>
      <c r="AD89" s="83" t="s">
        <v>367</v>
      </c>
      <c r="AE89" s="83" t="s">
        <v>369</v>
      </c>
      <c r="AF89" s="12" t="s">
        <v>196</v>
      </c>
      <c r="AG89" s="9" t="s">
        <v>41</v>
      </c>
      <c r="AH89" s="2" t="s">
        <v>248</v>
      </c>
      <c r="AI89" s="51" t="s">
        <v>275</v>
      </c>
      <c r="AJ89" s="52">
        <v>417.06949999720547</v>
      </c>
      <c r="AK89" s="76">
        <f t="shared" si="27"/>
        <v>7.9922730704490921E-3</v>
      </c>
      <c r="AL89" s="58" t="s">
        <v>66</v>
      </c>
      <c r="AM89" s="110">
        <v>45065</v>
      </c>
    </row>
    <row r="90" spans="1:39" ht="25" customHeight="1" x14ac:dyDescent="0.35">
      <c r="A90" s="2"/>
      <c r="B90" s="3" t="s">
        <v>27</v>
      </c>
      <c r="C90" s="15" t="s">
        <v>287</v>
      </c>
      <c r="D90" s="5">
        <v>44705</v>
      </c>
      <c r="E90" s="16">
        <v>44725</v>
      </c>
      <c r="F90" s="16">
        <v>44725</v>
      </c>
      <c r="G90" s="17">
        <v>20</v>
      </c>
      <c r="H90" s="3" t="s">
        <v>30</v>
      </c>
      <c r="I90" s="3" t="s">
        <v>30</v>
      </c>
      <c r="J90" s="3" t="s">
        <v>30</v>
      </c>
      <c r="K90" s="3" t="s">
        <v>30</v>
      </c>
      <c r="L90" s="3" t="s">
        <v>30</v>
      </c>
      <c r="M90" s="3" t="s">
        <v>30</v>
      </c>
      <c r="N90" s="3" t="s">
        <v>30</v>
      </c>
      <c r="O90" s="3" t="s">
        <v>30</v>
      </c>
      <c r="P90" s="3" t="s">
        <v>30</v>
      </c>
      <c r="Q90" s="3" t="s">
        <v>30</v>
      </c>
      <c r="R90" s="3" t="s">
        <v>30</v>
      </c>
      <c r="S90" s="3" t="s">
        <v>30</v>
      </c>
      <c r="T90" s="3" t="s">
        <v>30</v>
      </c>
      <c r="U90" s="7" t="s">
        <v>31</v>
      </c>
      <c r="V90" s="7" t="s">
        <v>31</v>
      </c>
      <c r="W90" s="3" t="s">
        <v>30</v>
      </c>
      <c r="X90" s="3" t="s">
        <v>30</v>
      </c>
      <c r="Y90" s="8">
        <v>5.5</v>
      </c>
      <c r="Z90" s="105">
        <v>1</v>
      </c>
      <c r="AA90" s="3">
        <f>6+Y90</f>
        <v>11.5</v>
      </c>
      <c r="AB90" s="19">
        <f t="shared" si="38"/>
        <v>8.6956521739130432E-2</v>
      </c>
      <c r="AC90" s="74">
        <f t="shared" si="39"/>
        <v>1.7391304347826086</v>
      </c>
      <c r="AD90" s="59" t="s">
        <v>32</v>
      </c>
      <c r="AE90" s="60" t="s">
        <v>33</v>
      </c>
      <c r="AF90" s="9" t="s">
        <v>277</v>
      </c>
      <c r="AG90" s="9" t="s">
        <v>41</v>
      </c>
      <c r="AH90" s="2" t="s">
        <v>248</v>
      </c>
      <c r="AI90" s="104" t="s">
        <v>288</v>
      </c>
      <c r="AJ90" s="54">
        <v>204.97866666509441</v>
      </c>
      <c r="AK90" s="76">
        <f t="shared" si="27"/>
        <v>8.4844460307866923E-3</v>
      </c>
      <c r="AL90" s="53" t="s">
        <v>66</v>
      </c>
      <c r="AM90" s="110">
        <v>45066</v>
      </c>
    </row>
    <row r="91" spans="1:39" ht="24.5" customHeight="1" x14ac:dyDescent="0.35">
      <c r="A91" s="2"/>
      <c r="B91" s="3" t="s">
        <v>27</v>
      </c>
      <c r="C91" s="15" t="s">
        <v>324</v>
      </c>
      <c r="D91" s="5">
        <v>44705</v>
      </c>
      <c r="E91" s="16">
        <v>44725</v>
      </c>
      <c r="F91" s="16">
        <v>44725</v>
      </c>
      <c r="G91" s="17">
        <v>20</v>
      </c>
      <c r="H91" s="3" t="s">
        <v>30</v>
      </c>
      <c r="I91" s="3" t="s">
        <v>30</v>
      </c>
      <c r="J91" s="3" t="s">
        <v>30</v>
      </c>
      <c r="K91" s="3" t="s">
        <v>30</v>
      </c>
      <c r="L91" s="3" t="s">
        <v>30</v>
      </c>
      <c r="M91" s="3" t="s">
        <v>30</v>
      </c>
      <c r="N91" s="3" t="s">
        <v>30</v>
      </c>
      <c r="O91" s="3" t="s">
        <v>30</v>
      </c>
      <c r="P91" s="3" t="s">
        <v>30</v>
      </c>
      <c r="Q91" s="3" t="s">
        <v>30</v>
      </c>
      <c r="R91" s="3" t="s">
        <v>30</v>
      </c>
      <c r="S91" s="3" t="s">
        <v>30</v>
      </c>
      <c r="T91" s="3" t="s">
        <v>30</v>
      </c>
      <c r="U91" s="7" t="s">
        <v>31</v>
      </c>
      <c r="V91" s="7" t="s">
        <v>31</v>
      </c>
      <c r="W91" s="3" t="s">
        <v>30</v>
      </c>
      <c r="X91" s="3" t="s">
        <v>30</v>
      </c>
      <c r="Y91" s="3" t="s">
        <v>31</v>
      </c>
      <c r="Z91" s="105">
        <v>1</v>
      </c>
      <c r="AA91" s="3">
        <f>16</f>
        <v>16</v>
      </c>
      <c r="AB91" s="19">
        <f t="shared" ref="AB91" si="40">Z91/AA91</f>
        <v>6.25E-2</v>
      </c>
      <c r="AC91" s="74">
        <f t="shared" ref="AC91" si="41">AB91*G91</f>
        <v>1.25</v>
      </c>
      <c r="AD91" s="59" t="s">
        <v>32</v>
      </c>
      <c r="AE91" s="60" t="s">
        <v>33</v>
      </c>
      <c r="AF91" s="9" t="s">
        <v>277</v>
      </c>
      <c r="AG91" s="9" t="s">
        <v>41</v>
      </c>
      <c r="AH91" s="2" t="s">
        <v>298</v>
      </c>
      <c r="AI91" s="51" t="s">
        <v>325</v>
      </c>
      <c r="AJ91" s="52">
        <v>232.92068333135046</v>
      </c>
      <c r="AK91" s="76">
        <f t="shared" si="27"/>
        <v>5.366633748973523E-3</v>
      </c>
      <c r="AL91" s="58" t="s">
        <v>62</v>
      </c>
    </row>
    <row r="92" spans="1:39" ht="24.5" customHeight="1" x14ac:dyDescent="0.35">
      <c r="A92" s="2"/>
      <c r="B92" s="3" t="s">
        <v>27</v>
      </c>
      <c r="C92" s="15" t="s">
        <v>312</v>
      </c>
      <c r="D92" s="5">
        <v>44705</v>
      </c>
      <c r="E92" s="16">
        <v>44725</v>
      </c>
      <c r="F92" s="16">
        <v>44725</v>
      </c>
      <c r="G92" s="17">
        <v>20</v>
      </c>
      <c r="H92" s="3" t="s">
        <v>30</v>
      </c>
      <c r="I92" s="3" t="s">
        <v>30</v>
      </c>
      <c r="J92" s="3" t="s">
        <v>30</v>
      </c>
      <c r="K92" s="3" t="s">
        <v>30</v>
      </c>
      <c r="L92" s="3" t="s">
        <v>30</v>
      </c>
      <c r="M92" s="3" t="s">
        <v>30</v>
      </c>
      <c r="N92" s="3" t="s">
        <v>30</v>
      </c>
      <c r="O92" s="3" t="s">
        <v>30</v>
      </c>
      <c r="P92" s="3" t="s">
        <v>30</v>
      </c>
      <c r="Q92" s="3" t="s">
        <v>30</v>
      </c>
      <c r="R92" s="3" t="s">
        <v>30</v>
      </c>
      <c r="S92" s="3" t="s">
        <v>30</v>
      </c>
      <c r="T92" s="21" t="s">
        <v>181</v>
      </c>
      <c r="U92" s="7" t="s">
        <v>31</v>
      </c>
      <c r="V92" s="7" t="s">
        <v>31</v>
      </c>
      <c r="W92" s="21" t="s">
        <v>181</v>
      </c>
      <c r="X92" s="21" t="s">
        <v>181</v>
      </c>
      <c r="Y92" s="3">
        <v>6.2</v>
      </c>
      <c r="Z92" s="3">
        <v>0</v>
      </c>
      <c r="AA92" s="3"/>
      <c r="AB92" s="3"/>
      <c r="AC92" s="87">
        <v>20</v>
      </c>
      <c r="AD92" s="81" t="s">
        <v>367</v>
      </c>
      <c r="AE92" s="108" t="s">
        <v>368</v>
      </c>
      <c r="AF92" s="9" t="s">
        <v>277</v>
      </c>
      <c r="AG92" s="9" t="s">
        <v>41</v>
      </c>
      <c r="AH92" s="2" t="s">
        <v>298</v>
      </c>
      <c r="AI92" s="51" t="s">
        <v>313</v>
      </c>
      <c r="AJ92" s="54">
        <v>264.92400000470224</v>
      </c>
      <c r="AK92" s="76">
        <f t="shared" si="27"/>
        <v>7.5493349034609969E-2</v>
      </c>
      <c r="AL92" s="53" t="s">
        <v>73</v>
      </c>
    </row>
    <row r="93" spans="1:39" ht="43.5" customHeight="1" x14ac:dyDescent="0.35">
      <c r="A93" s="2"/>
      <c r="B93" s="23" t="s">
        <v>27</v>
      </c>
      <c r="C93" s="15" t="s">
        <v>328</v>
      </c>
      <c r="D93" s="5">
        <v>44705</v>
      </c>
      <c r="E93" s="16">
        <v>44726</v>
      </c>
      <c r="F93" s="16">
        <v>44726</v>
      </c>
      <c r="G93" s="17">
        <v>20</v>
      </c>
      <c r="H93" s="3" t="s">
        <v>30</v>
      </c>
      <c r="I93" s="3" t="s">
        <v>30</v>
      </c>
      <c r="J93" s="3" t="s">
        <v>30</v>
      </c>
      <c r="K93" s="26">
        <v>1</v>
      </c>
      <c r="L93" s="3">
        <v>0</v>
      </c>
      <c r="M93" s="3">
        <v>0</v>
      </c>
      <c r="N93" s="3" t="s">
        <v>30</v>
      </c>
      <c r="O93" s="3" t="s">
        <v>30</v>
      </c>
      <c r="P93" s="3" t="s">
        <v>30</v>
      </c>
      <c r="Q93" s="3" t="s">
        <v>30</v>
      </c>
      <c r="R93" s="3" t="s">
        <v>30</v>
      </c>
      <c r="S93" s="3" t="s">
        <v>30</v>
      </c>
      <c r="T93" s="3" t="s">
        <v>181</v>
      </c>
      <c r="U93" s="7" t="s">
        <v>31</v>
      </c>
      <c r="V93" s="7" t="s">
        <v>31</v>
      </c>
      <c r="W93" s="21" t="s">
        <v>181</v>
      </c>
      <c r="X93" s="21" t="s">
        <v>181</v>
      </c>
      <c r="Y93" s="3" t="s">
        <v>329</v>
      </c>
      <c r="Z93" s="3">
        <v>1</v>
      </c>
      <c r="AA93" s="3">
        <v>16</v>
      </c>
      <c r="AB93" s="3">
        <f>Z93/AA93</f>
        <v>6.25E-2</v>
      </c>
      <c r="AC93" s="85">
        <v>300</v>
      </c>
      <c r="AD93" s="81" t="s">
        <v>367</v>
      </c>
      <c r="AE93" s="108" t="s">
        <v>371</v>
      </c>
      <c r="AF93" s="9" t="s">
        <v>277</v>
      </c>
      <c r="AG93" s="9" t="s">
        <v>41</v>
      </c>
      <c r="AH93" s="2" t="s">
        <v>298</v>
      </c>
      <c r="AI93" s="51" t="s">
        <v>330</v>
      </c>
      <c r="AJ93" s="54">
        <v>216.37784996643873</v>
      </c>
      <c r="AK93" s="76">
        <f t="shared" si="27"/>
        <v>1.3864635407299384</v>
      </c>
      <c r="AL93" s="53" t="s">
        <v>331</v>
      </c>
    </row>
    <row r="94" spans="1:39" ht="68" customHeight="1" x14ac:dyDescent="0.35">
      <c r="A94" s="2"/>
      <c r="B94" s="3" t="s">
        <v>27</v>
      </c>
      <c r="C94" s="15" t="s">
        <v>318</v>
      </c>
      <c r="D94" s="5">
        <v>44705</v>
      </c>
      <c r="E94" s="16">
        <v>44725</v>
      </c>
      <c r="F94" s="16">
        <v>44725</v>
      </c>
      <c r="G94" s="17">
        <v>20</v>
      </c>
      <c r="H94" s="3" t="s">
        <v>30</v>
      </c>
      <c r="I94" s="3" t="s">
        <v>30</v>
      </c>
      <c r="J94" s="3" t="s">
        <v>30</v>
      </c>
      <c r="K94" s="3" t="s">
        <v>30</v>
      </c>
      <c r="L94" s="3" t="s">
        <v>30</v>
      </c>
      <c r="M94" s="3" t="s">
        <v>30</v>
      </c>
      <c r="N94" s="3" t="s">
        <v>30</v>
      </c>
      <c r="O94" s="3" t="s">
        <v>30</v>
      </c>
      <c r="P94" s="3" t="s">
        <v>30</v>
      </c>
      <c r="Q94" s="3" t="s">
        <v>30</v>
      </c>
      <c r="R94" s="3" t="s">
        <v>30</v>
      </c>
      <c r="S94" s="3" t="s">
        <v>30</v>
      </c>
      <c r="T94" s="3" t="s">
        <v>30</v>
      </c>
      <c r="U94" s="7" t="s">
        <v>31</v>
      </c>
      <c r="V94" s="7" t="s">
        <v>31</v>
      </c>
      <c r="W94" s="3" t="s">
        <v>30</v>
      </c>
      <c r="X94" s="3" t="s">
        <v>30</v>
      </c>
      <c r="Y94" s="3">
        <v>6.4</v>
      </c>
      <c r="Z94" s="105">
        <v>1</v>
      </c>
      <c r="AA94" s="3">
        <f>6+Y94</f>
        <v>12.4</v>
      </c>
      <c r="AB94" s="19">
        <f t="shared" ref="AB94" si="42">Z94/AA94</f>
        <v>8.0645161290322578E-2</v>
      </c>
      <c r="AC94" s="74">
        <f t="shared" ref="AC94" si="43">AB94*G94</f>
        <v>1.6129032258064515</v>
      </c>
      <c r="AD94" s="59" t="s">
        <v>32</v>
      </c>
      <c r="AE94" s="60" t="s">
        <v>33</v>
      </c>
      <c r="AF94" s="9" t="s">
        <v>277</v>
      </c>
      <c r="AG94" s="9" t="s">
        <v>41</v>
      </c>
      <c r="AH94" s="2" t="s">
        <v>298</v>
      </c>
      <c r="AI94" s="51" t="s">
        <v>319</v>
      </c>
      <c r="AJ94" s="52">
        <v>204.01645000357996</v>
      </c>
      <c r="AK94" s="76">
        <f t="shared" si="27"/>
        <v>7.9057508636100147E-3</v>
      </c>
      <c r="AL94" s="58" t="s">
        <v>320</v>
      </c>
    </row>
    <row r="95" spans="1:39" ht="20.149999999999999" customHeight="1" x14ac:dyDescent="0.35">
      <c r="A95" s="2"/>
      <c r="B95" s="3" t="s">
        <v>27</v>
      </c>
      <c r="C95" s="15" t="s">
        <v>321</v>
      </c>
      <c r="D95" s="5">
        <v>44705</v>
      </c>
      <c r="E95" s="16">
        <v>44725</v>
      </c>
      <c r="F95" s="16">
        <v>44725</v>
      </c>
      <c r="G95" s="17">
        <v>20</v>
      </c>
      <c r="H95" s="3" t="s">
        <v>30</v>
      </c>
      <c r="I95" s="3" t="s">
        <v>30</v>
      </c>
      <c r="J95" s="3" t="s">
        <v>30</v>
      </c>
      <c r="K95" s="3" t="s">
        <v>30</v>
      </c>
      <c r="L95" s="3" t="s">
        <v>30</v>
      </c>
      <c r="M95" s="3" t="s">
        <v>30</v>
      </c>
      <c r="N95" s="3" t="s">
        <v>30</v>
      </c>
      <c r="O95" s="3" t="s">
        <v>30</v>
      </c>
      <c r="P95" s="3" t="s">
        <v>30</v>
      </c>
      <c r="Q95" s="3" t="s">
        <v>30</v>
      </c>
      <c r="R95" s="3" t="s">
        <v>30</v>
      </c>
      <c r="S95" s="3" t="s">
        <v>30</v>
      </c>
      <c r="T95" s="3" t="s">
        <v>30</v>
      </c>
      <c r="U95" s="7" t="s">
        <v>31</v>
      </c>
      <c r="V95" s="7" t="s">
        <v>31</v>
      </c>
      <c r="W95" s="21" t="s">
        <v>181</v>
      </c>
      <c r="X95" s="21" t="s">
        <v>181</v>
      </c>
      <c r="Y95" s="3" t="s">
        <v>31</v>
      </c>
      <c r="Z95" s="113">
        <v>1</v>
      </c>
      <c r="AA95" s="3">
        <v>1</v>
      </c>
      <c r="AB95" s="3">
        <v>1</v>
      </c>
      <c r="AC95" s="87">
        <v>20</v>
      </c>
      <c r="AD95" s="81" t="s">
        <v>367</v>
      </c>
      <c r="AE95" s="108" t="s">
        <v>368</v>
      </c>
      <c r="AF95" s="9" t="s">
        <v>277</v>
      </c>
      <c r="AG95" s="9" t="s">
        <v>41</v>
      </c>
      <c r="AH95" s="2" t="s">
        <v>298</v>
      </c>
      <c r="AI95" s="51" t="s">
        <v>322</v>
      </c>
      <c r="AJ95" s="54">
        <v>213.29929721361862</v>
      </c>
      <c r="AK95" s="76">
        <f t="shared" si="27"/>
        <v>9.3764959665901093E-2</v>
      </c>
      <c r="AL95" s="53" t="s">
        <v>323</v>
      </c>
    </row>
    <row r="96" spans="1:39" ht="20.149999999999999" customHeight="1" x14ac:dyDescent="0.35">
      <c r="A96" s="2"/>
      <c r="B96" s="3" t="s">
        <v>27</v>
      </c>
      <c r="C96" s="15" t="s">
        <v>326</v>
      </c>
      <c r="D96" s="5">
        <v>44705</v>
      </c>
      <c r="E96" s="16">
        <v>44726</v>
      </c>
      <c r="F96" s="16">
        <v>44726</v>
      </c>
      <c r="G96" s="17">
        <v>20</v>
      </c>
      <c r="H96" s="3" t="s">
        <v>30</v>
      </c>
      <c r="I96" s="3" t="s">
        <v>30</v>
      </c>
      <c r="J96" s="3" t="s">
        <v>30</v>
      </c>
      <c r="K96" s="3" t="s">
        <v>30</v>
      </c>
      <c r="L96" s="3" t="s">
        <v>30</v>
      </c>
      <c r="M96" s="3" t="s">
        <v>30</v>
      </c>
      <c r="N96" s="3" t="s">
        <v>30</v>
      </c>
      <c r="O96" s="3" t="s">
        <v>30</v>
      </c>
      <c r="P96" s="3" t="s">
        <v>30</v>
      </c>
      <c r="Q96" s="3" t="s">
        <v>30</v>
      </c>
      <c r="R96" s="3" t="s">
        <v>30</v>
      </c>
      <c r="S96" s="3" t="s">
        <v>30</v>
      </c>
      <c r="T96" s="3" t="s">
        <v>30</v>
      </c>
      <c r="U96" s="7" t="s">
        <v>31</v>
      </c>
      <c r="V96" s="7" t="s">
        <v>31</v>
      </c>
      <c r="W96" s="26">
        <v>1</v>
      </c>
      <c r="X96" s="3" t="s">
        <v>30</v>
      </c>
      <c r="Y96" s="3">
        <v>6.4</v>
      </c>
      <c r="Z96" s="3">
        <v>1</v>
      </c>
      <c r="AA96" s="3">
        <f>6+Y96</f>
        <v>12.4</v>
      </c>
      <c r="AB96" s="3">
        <f>Z96/AA96</f>
        <v>8.0645161290322578E-2</v>
      </c>
      <c r="AC96" s="85">
        <f>AB96*20</f>
        <v>1.6129032258064515</v>
      </c>
      <c r="AD96" s="81" t="s">
        <v>367</v>
      </c>
      <c r="AE96" s="107" t="s">
        <v>370</v>
      </c>
      <c r="AF96" s="9" t="s">
        <v>277</v>
      </c>
      <c r="AG96" s="9" t="s">
        <v>41</v>
      </c>
      <c r="AH96" s="2" t="s">
        <v>298</v>
      </c>
      <c r="AI96" s="51" t="s">
        <v>327</v>
      </c>
      <c r="AJ96" s="54">
        <v>221.52425558624824</v>
      </c>
      <c r="AK96" s="76">
        <f t="shared" si="27"/>
        <v>7.2809328330119757E-3</v>
      </c>
      <c r="AL96" s="53" t="s">
        <v>58</v>
      </c>
    </row>
    <row r="97" spans="1:39" ht="20.149999999999999" customHeight="1" x14ac:dyDescent="0.35">
      <c r="A97" s="2"/>
      <c r="B97" s="3" t="s">
        <v>27</v>
      </c>
      <c r="C97" s="15" t="s">
        <v>316</v>
      </c>
      <c r="D97" s="5">
        <v>44705</v>
      </c>
      <c r="E97" s="16">
        <v>44725</v>
      </c>
      <c r="F97" s="16">
        <v>44725</v>
      </c>
      <c r="G97" s="17">
        <v>20</v>
      </c>
      <c r="H97" s="3" t="s">
        <v>30</v>
      </c>
      <c r="I97" s="3" t="s">
        <v>30</v>
      </c>
      <c r="J97" s="3" t="s">
        <v>30</v>
      </c>
      <c r="K97" s="3" t="s">
        <v>30</v>
      </c>
      <c r="L97" s="3" t="s">
        <v>30</v>
      </c>
      <c r="M97" s="3" t="s">
        <v>30</v>
      </c>
      <c r="N97" s="3" t="s">
        <v>30</v>
      </c>
      <c r="O97" s="3" t="s">
        <v>30</v>
      </c>
      <c r="P97" s="3" t="s">
        <v>30</v>
      </c>
      <c r="Q97" s="3" t="s">
        <v>30</v>
      </c>
      <c r="R97" s="3" t="s">
        <v>30</v>
      </c>
      <c r="S97" s="3" t="s">
        <v>30</v>
      </c>
      <c r="T97" s="3" t="s">
        <v>30</v>
      </c>
      <c r="U97" s="7" t="s">
        <v>31</v>
      </c>
      <c r="V97" s="7" t="s">
        <v>31</v>
      </c>
      <c r="W97" s="3" t="s">
        <v>30</v>
      </c>
      <c r="X97" s="3" t="s">
        <v>30</v>
      </c>
      <c r="Y97" s="3">
        <v>5.5</v>
      </c>
      <c r="Z97" s="105">
        <v>1</v>
      </c>
      <c r="AA97" s="3">
        <f t="shared" ref="AA97:AA103" si="44">6+Y97</f>
        <v>11.5</v>
      </c>
      <c r="AB97" s="19">
        <f t="shared" ref="AB97:AB103" si="45">Z97/AA97</f>
        <v>8.6956521739130432E-2</v>
      </c>
      <c r="AC97" s="74">
        <f t="shared" ref="AC97:AC103" si="46">AB97*G97</f>
        <v>1.7391304347826086</v>
      </c>
      <c r="AD97" s="59" t="s">
        <v>32</v>
      </c>
      <c r="AE97" s="60" t="s">
        <v>33</v>
      </c>
      <c r="AF97" s="9" t="s">
        <v>190</v>
      </c>
      <c r="AG97" s="9" t="s">
        <v>41</v>
      </c>
      <c r="AH97" s="2" t="s">
        <v>298</v>
      </c>
      <c r="AI97" s="51" t="s">
        <v>317</v>
      </c>
      <c r="AJ97" s="54">
        <v>233.31473048402006</v>
      </c>
      <c r="AK97" s="76">
        <f t="shared" si="27"/>
        <v>7.4540104312090282E-3</v>
      </c>
      <c r="AL97" s="53" t="s">
        <v>43</v>
      </c>
    </row>
    <row r="98" spans="1:39" ht="20.149999999999999" customHeight="1" x14ac:dyDescent="0.35">
      <c r="A98" s="2"/>
      <c r="B98" s="3" t="s">
        <v>27</v>
      </c>
      <c r="C98" s="15" t="s">
        <v>302</v>
      </c>
      <c r="D98" s="5">
        <v>44705</v>
      </c>
      <c r="E98" s="16">
        <v>44725</v>
      </c>
      <c r="F98" s="16">
        <v>44725</v>
      </c>
      <c r="G98" s="17">
        <v>20</v>
      </c>
      <c r="H98" s="3" t="s">
        <v>30</v>
      </c>
      <c r="I98" s="3" t="s">
        <v>30</v>
      </c>
      <c r="J98" s="3" t="s">
        <v>30</v>
      </c>
      <c r="K98" s="3" t="s">
        <v>30</v>
      </c>
      <c r="L98" s="3" t="s">
        <v>30</v>
      </c>
      <c r="M98" s="3" t="s">
        <v>30</v>
      </c>
      <c r="N98" s="3" t="s">
        <v>30</v>
      </c>
      <c r="O98" s="3" t="s">
        <v>30</v>
      </c>
      <c r="P98" s="3" t="s">
        <v>30</v>
      </c>
      <c r="Q98" s="3" t="s">
        <v>30</v>
      </c>
      <c r="R98" s="3" t="s">
        <v>30</v>
      </c>
      <c r="S98" s="3" t="s">
        <v>30</v>
      </c>
      <c r="T98" s="3" t="s">
        <v>30</v>
      </c>
      <c r="U98" s="7" t="s">
        <v>31</v>
      </c>
      <c r="V98" s="7" t="s">
        <v>31</v>
      </c>
      <c r="W98" s="3" t="s">
        <v>30</v>
      </c>
      <c r="X98" s="3" t="s">
        <v>30</v>
      </c>
      <c r="Y98" s="3">
        <v>7.5</v>
      </c>
      <c r="Z98" s="105">
        <v>1</v>
      </c>
      <c r="AA98" s="3">
        <f t="shared" si="44"/>
        <v>13.5</v>
      </c>
      <c r="AB98" s="19">
        <f t="shared" si="45"/>
        <v>7.407407407407407E-2</v>
      </c>
      <c r="AC98" s="74">
        <f t="shared" si="46"/>
        <v>1.4814814814814814</v>
      </c>
      <c r="AD98" s="59" t="s">
        <v>32</v>
      </c>
      <c r="AE98" s="61" t="s">
        <v>33</v>
      </c>
      <c r="AF98" s="9" t="s">
        <v>277</v>
      </c>
      <c r="AG98" s="9" t="s">
        <v>41</v>
      </c>
      <c r="AH98" s="2" t="s">
        <v>298</v>
      </c>
      <c r="AI98" s="51" t="s">
        <v>303</v>
      </c>
      <c r="AJ98" s="52">
        <v>214.12863889278012</v>
      </c>
      <c r="AK98" s="76">
        <f t="shared" ref="AK98:AK104" si="47">AC98/AJ98</f>
        <v>6.9186517466414124E-3</v>
      </c>
      <c r="AL98" s="58" t="s">
        <v>54</v>
      </c>
    </row>
    <row r="99" spans="1:39" ht="20.149999999999999" customHeight="1" x14ac:dyDescent="0.35">
      <c r="A99" s="2"/>
      <c r="B99" s="3" t="s">
        <v>27</v>
      </c>
      <c r="C99" s="15" t="s">
        <v>304</v>
      </c>
      <c r="D99" s="5">
        <v>44705</v>
      </c>
      <c r="E99" s="16">
        <v>44726</v>
      </c>
      <c r="F99" s="16">
        <v>44726</v>
      </c>
      <c r="G99" s="17">
        <v>20</v>
      </c>
      <c r="H99" s="3" t="s">
        <v>30</v>
      </c>
      <c r="I99" s="3" t="s">
        <v>30</v>
      </c>
      <c r="J99" s="3" t="s">
        <v>30</v>
      </c>
      <c r="K99" s="3" t="s">
        <v>30</v>
      </c>
      <c r="L99" s="3" t="s">
        <v>30</v>
      </c>
      <c r="M99" s="3" t="s">
        <v>30</v>
      </c>
      <c r="N99" s="3" t="s">
        <v>30</v>
      </c>
      <c r="O99" s="3" t="s">
        <v>30</v>
      </c>
      <c r="P99" s="3" t="s">
        <v>30</v>
      </c>
      <c r="Q99" s="3" t="s">
        <v>30</v>
      </c>
      <c r="R99" s="3" t="s">
        <v>30</v>
      </c>
      <c r="S99" s="3" t="s">
        <v>30</v>
      </c>
      <c r="T99" s="3" t="s">
        <v>30</v>
      </c>
      <c r="U99" s="7" t="s">
        <v>31</v>
      </c>
      <c r="V99" s="7" t="s">
        <v>31</v>
      </c>
      <c r="W99" s="3" t="s">
        <v>30</v>
      </c>
      <c r="X99" s="3" t="s">
        <v>30</v>
      </c>
      <c r="Y99" s="3">
        <v>6.2</v>
      </c>
      <c r="Z99" s="105">
        <v>1</v>
      </c>
      <c r="AA99" s="3">
        <f t="shared" si="44"/>
        <v>12.2</v>
      </c>
      <c r="AB99" s="19">
        <f t="shared" si="45"/>
        <v>8.1967213114754106E-2</v>
      </c>
      <c r="AC99" s="74">
        <f t="shared" si="46"/>
        <v>1.639344262295082</v>
      </c>
      <c r="AD99" s="59" t="s">
        <v>32</v>
      </c>
      <c r="AE99" s="60" t="s">
        <v>33</v>
      </c>
      <c r="AF99" s="9" t="s">
        <v>277</v>
      </c>
      <c r="AG99" s="9" t="s">
        <v>41</v>
      </c>
      <c r="AH99" s="2" t="s">
        <v>298</v>
      </c>
      <c r="AI99" s="51" t="s">
        <v>305</v>
      </c>
      <c r="AJ99" s="52">
        <v>245.95349167053374</v>
      </c>
      <c r="AK99" s="76">
        <f t="shared" si="47"/>
        <v>6.6652611888554144E-3</v>
      </c>
      <c r="AL99" s="58" t="s">
        <v>51</v>
      </c>
    </row>
    <row r="100" spans="1:39" ht="20.149999999999999" customHeight="1" x14ac:dyDescent="0.35">
      <c r="A100" s="2"/>
      <c r="B100" s="3" t="s">
        <v>27</v>
      </c>
      <c r="C100" s="15" t="s">
        <v>310</v>
      </c>
      <c r="D100" s="5">
        <v>44705</v>
      </c>
      <c r="E100" s="16">
        <v>44725</v>
      </c>
      <c r="F100" s="16">
        <v>44725</v>
      </c>
      <c r="G100" s="17">
        <v>20</v>
      </c>
      <c r="H100" s="3" t="s">
        <v>30</v>
      </c>
      <c r="I100" s="3" t="s">
        <v>30</v>
      </c>
      <c r="J100" s="3" t="s">
        <v>30</v>
      </c>
      <c r="K100" s="3" t="s">
        <v>30</v>
      </c>
      <c r="L100" s="3" t="s">
        <v>30</v>
      </c>
      <c r="M100" s="3" t="s">
        <v>30</v>
      </c>
      <c r="N100" s="3" t="s">
        <v>30</v>
      </c>
      <c r="O100" s="3" t="s">
        <v>30</v>
      </c>
      <c r="P100" s="3" t="s">
        <v>30</v>
      </c>
      <c r="Q100" s="3" t="s">
        <v>30</v>
      </c>
      <c r="R100" s="3" t="s">
        <v>30</v>
      </c>
      <c r="S100" s="3" t="s">
        <v>30</v>
      </c>
      <c r="T100" s="3" t="s">
        <v>30</v>
      </c>
      <c r="U100" s="7" t="s">
        <v>31</v>
      </c>
      <c r="V100" s="7" t="s">
        <v>31</v>
      </c>
      <c r="W100" s="3" t="s">
        <v>30</v>
      </c>
      <c r="X100" s="21" t="s">
        <v>181</v>
      </c>
      <c r="Y100" s="19">
        <v>6</v>
      </c>
      <c r="Z100" s="105">
        <v>1</v>
      </c>
      <c r="AA100" s="3">
        <f t="shared" si="44"/>
        <v>12</v>
      </c>
      <c r="AB100" s="19">
        <f t="shared" si="45"/>
        <v>8.3333333333333329E-2</v>
      </c>
      <c r="AC100" s="74">
        <f t="shared" si="46"/>
        <v>1.6666666666666665</v>
      </c>
      <c r="AD100" s="83" t="s">
        <v>367</v>
      </c>
      <c r="AE100" s="84" t="s">
        <v>369</v>
      </c>
      <c r="AF100" s="9" t="s">
        <v>190</v>
      </c>
      <c r="AG100" s="9" t="s">
        <v>41</v>
      </c>
      <c r="AH100" s="2" t="s">
        <v>298</v>
      </c>
      <c r="AI100" s="51" t="s">
        <v>311</v>
      </c>
      <c r="AJ100" s="52">
        <v>276.77481943322664</v>
      </c>
      <c r="AK100" s="76">
        <f t="shared" si="47"/>
        <v>6.0217424044558309E-3</v>
      </c>
      <c r="AL100" s="58" t="s">
        <v>82</v>
      </c>
    </row>
    <row r="101" spans="1:39" ht="20.149999999999999" customHeight="1" x14ac:dyDescent="0.35">
      <c r="A101" s="2"/>
      <c r="B101" s="3" t="s">
        <v>27</v>
      </c>
      <c r="C101" s="15" t="s">
        <v>308</v>
      </c>
      <c r="D101" s="5">
        <v>44705</v>
      </c>
      <c r="E101" s="16">
        <v>44725</v>
      </c>
      <c r="F101" s="16">
        <v>44725</v>
      </c>
      <c r="G101" s="17">
        <v>20</v>
      </c>
      <c r="H101" s="3" t="s">
        <v>30</v>
      </c>
      <c r="I101" s="3" t="s">
        <v>30</v>
      </c>
      <c r="J101" s="3" t="s">
        <v>30</v>
      </c>
      <c r="K101" s="3" t="s">
        <v>30</v>
      </c>
      <c r="L101" s="3" t="s">
        <v>30</v>
      </c>
      <c r="M101" s="3" t="s">
        <v>30</v>
      </c>
      <c r="N101" s="3" t="s">
        <v>30</v>
      </c>
      <c r="O101" s="3" t="s">
        <v>30</v>
      </c>
      <c r="P101" s="3" t="s">
        <v>30</v>
      </c>
      <c r="Q101" s="3" t="s">
        <v>30</v>
      </c>
      <c r="R101" s="3" t="s">
        <v>30</v>
      </c>
      <c r="S101" s="3" t="s">
        <v>30</v>
      </c>
      <c r="T101" s="3" t="s">
        <v>30</v>
      </c>
      <c r="U101" s="7" t="s">
        <v>31</v>
      </c>
      <c r="V101" s="7" t="s">
        <v>31</v>
      </c>
      <c r="W101" s="3" t="s">
        <v>30</v>
      </c>
      <c r="X101" s="21" t="s">
        <v>181</v>
      </c>
      <c r="Y101" s="3">
        <v>6.5</v>
      </c>
      <c r="Z101" s="105">
        <v>1</v>
      </c>
      <c r="AA101" s="3">
        <f t="shared" si="44"/>
        <v>12.5</v>
      </c>
      <c r="AB101" s="19">
        <f t="shared" si="45"/>
        <v>0.08</v>
      </c>
      <c r="AC101" s="74">
        <f t="shared" si="46"/>
        <v>1.6</v>
      </c>
      <c r="AD101" s="83" t="s">
        <v>367</v>
      </c>
      <c r="AE101" s="84" t="s">
        <v>369</v>
      </c>
      <c r="AF101" s="9" t="s">
        <v>277</v>
      </c>
      <c r="AG101" s="9" t="s">
        <v>41</v>
      </c>
      <c r="AH101" s="2" t="s">
        <v>298</v>
      </c>
      <c r="AI101" s="51" t="s">
        <v>309</v>
      </c>
      <c r="AJ101" s="54">
        <v>293.03815000669215</v>
      </c>
      <c r="AK101" s="76">
        <f t="shared" si="47"/>
        <v>5.4600399298298215E-3</v>
      </c>
      <c r="AL101" s="53" t="s">
        <v>47</v>
      </c>
    </row>
    <row r="102" spans="1:39" ht="20.149999999999999" customHeight="1" x14ac:dyDescent="0.35">
      <c r="A102" s="2"/>
      <c r="B102" s="3" t="s">
        <v>27</v>
      </c>
      <c r="C102" s="15" t="s">
        <v>314</v>
      </c>
      <c r="D102" s="5">
        <v>44705</v>
      </c>
      <c r="E102" s="16">
        <v>44725</v>
      </c>
      <c r="F102" s="16">
        <v>44725</v>
      </c>
      <c r="G102" s="17">
        <v>20</v>
      </c>
      <c r="H102" s="3" t="s">
        <v>30</v>
      </c>
      <c r="I102" s="3" t="s">
        <v>30</v>
      </c>
      <c r="J102" s="3" t="s">
        <v>30</v>
      </c>
      <c r="K102" s="3" t="s">
        <v>30</v>
      </c>
      <c r="L102" s="3" t="s">
        <v>30</v>
      </c>
      <c r="M102" s="3" t="s">
        <v>30</v>
      </c>
      <c r="N102" s="3" t="s">
        <v>30</v>
      </c>
      <c r="O102" s="3" t="s">
        <v>30</v>
      </c>
      <c r="P102" s="3" t="s">
        <v>30</v>
      </c>
      <c r="Q102" s="3" t="s">
        <v>30</v>
      </c>
      <c r="R102" s="3" t="s">
        <v>30</v>
      </c>
      <c r="S102" s="3" t="s">
        <v>30</v>
      </c>
      <c r="T102" s="3" t="s">
        <v>30</v>
      </c>
      <c r="U102" s="7" t="s">
        <v>31</v>
      </c>
      <c r="V102" s="7" t="s">
        <v>31</v>
      </c>
      <c r="W102" s="3" t="s">
        <v>30</v>
      </c>
      <c r="X102" s="3" t="s">
        <v>30</v>
      </c>
      <c r="Y102" s="19">
        <v>7</v>
      </c>
      <c r="Z102" s="105">
        <v>1</v>
      </c>
      <c r="AA102" s="3">
        <f t="shared" si="44"/>
        <v>13</v>
      </c>
      <c r="AB102" s="19">
        <f t="shared" si="45"/>
        <v>7.6923076923076927E-2</v>
      </c>
      <c r="AC102" s="74">
        <f t="shared" si="46"/>
        <v>1.5384615384615385</v>
      </c>
      <c r="AD102" s="59" t="s">
        <v>32</v>
      </c>
      <c r="AE102" s="61" t="s">
        <v>33</v>
      </c>
      <c r="AF102" s="9" t="s">
        <v>277</v>
      </c>
      <c r="AG102" s="9" t="s">
        <v>41</v>
      </c>
      <c r="AH102" s="2" t="s">
        <v>298</v>
      </c>
      <c r="AI102" s="51" t="s">
        <v>315</v>
      </c>
      <c r="AJ102" s="52">
        <v>283.79113620568609</v>
      </c>
      <c r="AK102" s="76">
        <f t="shared" si="47"/>
        <v>5.421104968361283E-3</v>
      </c>
      <c r="AL102" s="58" t="s">
        <v>77</v>
      </c>
    </row>
    <row r="103" spans="1:39" ht="20.149999999999999" customHeight="1" x14ac:dyDescent="0.35">
      <c r="A103" s="2"/>
      <c r="B103" s="3" t="s">
        <v>27</v>
      </c>
      <c r="C103" s="15" t="s">
        <v>306</v>
      </c>
      <c r="D103" s="5">
        <v>44705</v>
      </c>
      <c r="E103" s="16">
        <v>44725</v>
      </c>
      <c r="F103" s="16">
        <v>44725</v>
      </c>
      <c r="G103" s="17">
        <v>20</v>
      </c>
      <c r="H103" s="3" t="s">
        <v>30</v>
      </c>
      <c r="I103" s="3" t="s">
        <v>30</v>
      </c>
      <c r="J103" s="3" t="s">
        <v>30</v>
      </c>
      <c r="K103" s="3" t="s">
        <v>30</v>
      </c>
      <c r="L103" s="3" t="s">
        <v>30</v>
      </c>
      <c r="M103" s="3" t="s">
        <v>30</v>
      </c>
      <c r="N103" s="3" t="s">
        <v>30</v>
      </c>
      <c r="O103" s="3" t="s">
        <v>30</v>
      </c>
      <c r="P103" s="3" t="s">
        <v>30</v>
      </c>
      <c r="Q103" s="3" t="s">
        <v>30</v>
      </c>
      <c r="R103" s="3" t="s">
        <v>30</v>
      </c>
      <c r="S103" s="3" t="s">
        <v>30</v>
      </c>
      <c r="T103" s="3" t="s">
        <v>30</v>
      </c>
      <c r="U103" s="7" t="s">
        <v>31</v>
      </c>
      <c r="V103" s="7" t="s">
        <v>31</v>
      </c>
      <c r="W103" s="3" t="s">
        <v>30</v>
      </c>
      <c r="X103" s="3" t="s">
        <v>30</v>
      </c>
      <c r="Y103" s="3">
        <v>7.4</v>
      </c>
      <c r="Z103" s="105">
        <v>1</v>
      </c>
      <c r="AA103" s="3">
        <f t="shared" si="44"/>
        <v>13.4</v>
      </c>
      <c r="AB103" s="19">
        <f t="shared" si="45"/>
        <v>7.4626865671641784E-2</v>
      </c>
      <c r="AC103" s="74">
        <f t="shared" si="46"/>
        <v>1.4925373134328357</v>
      </c>
      <c r="AD103" s="59" t="s">
        <v>32</v>
      </c>
      <c r="AE103" s="60" t="s">
        <v>33</v>
      </c>
      <c r="AF103" s="9" t="s">
        <v>277</v>
      </c>
      <c r="AG103" s="9" t="s">
        <v>41</v>
      </c>
      <c r="AH103" s="2" t="s">
        <v>298</v>
      </c>
      <c r="AI103" s="51" t="s">
        <v>307</v>
      </c>
      <c r="AJ103" s="52">
        <v>214.5149110993159</v>
      </c>
      <c r="AK103" s="76">
        <f t="shared" si="47"/>
        <v>6.9577322424072526E-3</v>
      </c>
      <c r="AL103" s="58" t="s">
        <v>66</v>
      </c>
    </row>
    <row r="104" spans="1:39" ht="20.149999999999999" hidden="1" customHeight="1" x14ac:dyDescent="0.35">
      <c r="A104" s="2"/>
      <c r="B104" s="3" t="s">
        <v>27</v>
      </c>
      <c r="C104" s="4" t="s">
        <v>78</v>
      </c>
      <c r="D104" s="5">
        <v>44687</v>
      </c>
      <c r="E104" s="5">
        <v>44691</v>
      </c>
      <c r="F104" s="5">
        <v>44691</v>
      </c>
      <c r="G104" s="6">
        <v>20</v>
      </c>
      <c r="H104" s="3" t="s">
        <v>30</v>
      </c>
      <c r="I104" s="3" t="s">
        <v>30</v>
      </c>
      <c r="J104" s="3" t="s">
        <v>30</v>
      </c>
      <c r="K104" s="3" t="s">
        <v>30</v>
      </c>
      <c r="L104" s="3" t="s">
        <v>30</v>
      </c>
      <c r="M104" s="3" t="s">
        <v>30</v>
      </c>
      <c r="N104" s="3" t="s">
        <v>30</v>
      </c>
      <c r="O104" s="3" t="s">
        <v>30</v>
      </c>
      <c r="P104" s="3" t="s">
        <v>30</v>
      </c>
      <c r="Q104" s="3" t="s">
        <v>30</v>
      </c>
      <c r="R104" s="3" t="s">
        <v>30</v>
      </c>
      <c r="S104" s="3" t="s">
        <v>30</v>
      </c>
      <c r="T104" s="3" t="s">
        <v>30</v>
      </c>
      <c r="U104" s="7" t="s">
        <v>31</v>
      </c>
      <c r="V104" s="7" t="s">
        <v>31</v>
      </c>
      <c r="W104" s="3" t="s">
        <v>30</v>
      </c>
      <c r="X104" s="3" t="s">
        <v>30</v>
      </c>
      <c r="Y104" s="8" t="s">
        <v>31</v>
      </c>
      <c r="Z104" s="8"/>
      <c r="AA104" s="8"/>
      <c r="AB104" s="8"/>
      <c r="AC104" s="73">
        <v>0</v>
      </c>
      <c r="AD104" s="59" t="s">
        <v>32</v>
      </c>
      <c r="AE104" s="60" t="s">
        <v>33</v>
      </c>
      <c r="AF104" s="9" t="s">
        <v>79</v>
      </c>
      <c r="AG104" s="9" t="s">
        <v>80</v>
      </c>
      <c r="AH104" s="8" t="s">
        <v>36</v>
      </c>
      <c r="AI104" s="51" t="s">
        <v>81</v>
      </c>
      <c r="AJ104" s="54">
        <f>[1]!Table13[[#This Row],[sample time (day)]]*24*60*[1]!Table13[[#This Row],[air flow cubic meters per minute]]</f>
        <v>417.06949999720547</v>
      </c>
      <c r="AK104" s="76">
        <f t="shared" si="47"/>
        <v>0</v>
      </c>
      <c r="AL104" s="53" t="s">
        <v>82</v>
      </c>
      <c r="AM104" s="10" t="s">
        <v>83</v>
      </c>
    </row>
    <row r="105" spans="1:39" ht="20.149999999999999" customHeight="1" x14ac:dyDescent="0.45">
      <c r="X105" s="112" t="s">
        <v>21</v>
      </c>
      <c r="Z105" s="111" t="s">
        <v>382</v>
      </c>
    </row>
    <row r="176" spans="1:1" ht="20.149999999999999" customHeight="1" x14ac:dyDescent="0.3">
      <c r="A176" s="10" t="s">
        <v>332</v>
      </c>
    </row>
    <row r="177" spans="1:1" ht="20.149999999999999" customHeight="1" x14ac:dyDescent="0.3">
      <c r="A177" s="10" t="s">
        <v>333</v>
      </c>
    </row>
    <row r="178" spans="1:1" ht="20.149999999999999" customHeight="1" x14ac:dyDescent="0.3">
      <c r="A178" s="10" t="s">
        <v>334</v>
      </c>
    </row>
    <row r="179" spans="1:1" ht="20.149999999999999" customHeight="1" x14ac:dyDescent="0.3">
      <c r="A179" s="10" t="s">
        <v>335</v>
      </c>
    </row>
    <row r="180" spans="1:1" ht="20.149999999999999" customHeight="1" x14ac:dyDescent="0.3">
      <c r="A180" s="29" t="s">
        <v>336</v>
      </c>
    </row>
    <row r="181" spans="1:1" ht="20.149999999999999" customHeight="1" x14ac:dyDescent="0.3">
      <c r="A181" s="30"/>
    </row>
    <row r="182" spans="1:1" ht="20.149999999999999" customHeight="1" x14ac:dyDescent="0.3">
      <c r="A182" s="31" t="s">
        <v>337</v>
      </c>
    </row>
    <row r="183" spans="1:1" ht="20.149999999999999" customHeight="1" x14ac:dyDescent="0.3">
      <c r="A183" s="29" t="s">
        <v>338</v>
      </c>
    </row>
    <row r="184" spans="1:1" ht="20.149999999999999" customHeight="1" x14ac:dyDescent="0.3">
      <c r="A184" s="29" t="s">
        <v>339</v>
      </c>
    </row>
    <row r="185" spans="1:1" ht="20.149999999999999" customHeight="1" x14ac:dyDescent="0.3">
      <c r="A185" s="29" t="s">
        <v>340</v>
      </c>
    </row>
    <row r="186" spans="1:1" ht="20.149999999999999" customHeight="1" x14ac:dyDescent="0.3">
      <c r="A186" s="29" t="s">
        <v>341</v>
      </c>
    </row>
    <row r="187" spans="1:1" ht="20.149999999999999" customHeight="1" x14ac:dyDescent="0.3">
      <c r="A187" s="29" t="s">
        <v>342</v>
      </c>
    </row>
    <row r="188" spans="1:1" ht="20.149999999999999" customHeight="1" x14ac:dyDescent="0.3">
      <c r="A188" s="29" t="s">
        <v>343</v>
      </c>
    </row>
  </sheetData>
  <autoFilter ref="A1:AM104" xr:uid="{00000000-0001-0000-0000-000000000000}">
    <filterColumn colId="33">
      <filters>
        <filter val="6.0 Post-Decon Waste"/>
      </filters>
    </filterColumn>
  </autoFilter>
  <sortState xmlns:xlrd2="http://schemas.microsoft.com/office/spreadsheetml/2017/richdata2" ref="A2:AM188">
    <sortCondition ref="AH2:AH188"/>
    <sortCondition ref="AL2:AL188"/>
  </sortState>
  <pageMargins left="0.7" right="0.7" top="0.75" bottom="0.75" header="0.3" footer="0.3"/>
  <pageSetup scale="2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5DD0E-2EC8-4BDA-841E-4D59742F468A}">
  <dimension ref="A8:F12"/>
  <sheetViews>
    <sheetView workbookViewId="0">
      <selection activeCell="A8" sqref="A8:F12"/>
    </sheetView>
  </sheetViews>
  <sheetFormatPr defaultRowHeight="14.5" x14ac:dyDescent="0.35"/>
  <cols>
    <col min="2" max="2" width="14" customWidth="1"/>
    <col min="3" max="3" width="13.81640625" customWidth="1"/>
    <col min="4" max="4" width="14.7265625" customWidth="1"/>
    <col min="5" max="5" width="10.7265625" customWidth="1"/>
    <col min="6" max="6" width="19.26953125" customWidth="1"/>
  </cols>
  <sheetData>
    <row r="8" spans="1:6" x14ac:dyDescent="0.35">
      <c r="A8" s="89" t="s">
        <v>372</v>
      </c>
      <c r="B8" s="90" t="s">
        <v>373</v>
      </c>
      <c r="C8" s="90" t="s">
        <v>374</v>
      </c>
      <c r="D8" s="90" t="s">
        <v>375</v>
      </c>
      <c r="E8" s="90" t="s">
        <v>376</v>
      </c>
      <c r="F8" s="90" t="s">
        <v>377</v>
      </c>
    </row>
    <row r="9" spans="1:6" x14ac:dyDescent="0.35">
      <c r="A9" s="91" t="s">
        <v>378</v>
      </c>
      <c r="B9" s="91">
        <v>13</v>
      </c>
      <c r="C9" s="91">
        <v>20</v>
      </c>
      <c r="D9" s="91">
        <v>64</v>
      </c>
      <c r="E9" s="91">
        <f>SUM(B9:D9)</f>
        <v>97</v>
      </c>
      <c r="F9" s="92">
        <f>D9/D12</f>
        <v>0.62135922330097082</v>
      </c>
    </row>
    <row r="10" spans="1:6" x14ac:dyDescent="0.35">
      <c r="A10" s="98" t="s">
        <v>379</v>
      </c>
      <c r="B10" s="93">
        <v>0</v>
      </c>
      <c r="C10" s="93">
        <v>0</v>
      </c>
      <c r="D10" s="93">
        <v>0</v>
      </c>
      <c r="E10" s="93">
        <f t="shared" ref="E10:E11" si="0">SUM(B10:D10)</f>
        <v>0</v>
      </c>
      <c r="F10" s="94">
        <f>D10/D12</f>
        <v>0</v>
      </c>
    </row>
    <row r="11" spans="1:6" x14ac:dyDescent="0.35">
      <c r="A11" s="99" t="s">
        <v>367</v>
      </c>
      <c r="B11" s="95">
        <v>0</v>
      </c>
      <c r="C11" s="95">
        <v>0</v>
      </c>
      <c r="D11" s="95">
        <v>39</v>
      </c>
      <c r="E11" s="95">
        <f t="shared" si="0"/>
        <v>39</v>
      </c>
      <c r="F11" s="96">
        <f>D11/D12</f>
        <v>0.37864077669902912</v>
      </c>
    </row>
    <row r="12" spans="1:6" x14ac:dyDescent="0.35">
      <c r="A12" s="97" t="s">
        <v>376</v>
      </c>
      <c r="B12" s="89">
        <f>SUM(B9:B11)</f>
        <v>13</v>
      </c>
      <c r="C12" s="89">
        <f>SUM(C9:C11)</f>
        <v>20</v>
      </c>
      <c r="D12" s="89">
        <f>SUM(D9:D11)</f>
        <v>103</v>
      </c>
      <c r="E12" s="89">
        <f>SUM(E9:E11)</f>
        <v>136</v>
      </c>
      <c r="F12" s="100">
        <f>SUM(F9:F11)</f>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64C33-D23F-489E-B7DF-045069C012AD}">
  <dimension ref="A1:AN21"/>
  <sheetViews>
    <sheetView workbookViewId="0">
      <selection sqref="A1:XFD1"/>
    </sheetView>
  </sheetViews>
  <sheetFormatPr defaultRowHeight="14.5" x14ac:dyDescent="0.35"/>
  <sheetData>
    <row r="1" spans="1:40" s="1" customFormat="1" ht="60.75" customHeight="1" x14ac:dyDescent="0.3">
      <c r="A1" s="65" t="s">
        <v>0</v>
      </c>
      <c r="B1" s="65" t="s">
        <v>1</v>
      </c>
      <c r="C1" s="65" t="s">
        <v>2</v>
      </c>
      <c r="D1" s="65" t="s">
        <v>3</v>
      </c>
      <c r="E1" s="65" t="s">
        <v>4</v>
      </c>
      <c r="F1" s="65" t="s">
        <v>5</v>
      </c>
      <c r="G1" s="65" t="s">
        <v>6</v>
      </c>
      <c r="H1" s="64" t="s">
        <v>7</v>
      </c>
      <c r="I1" s="64" t="s">
        <v>7</v>
      </c>
      <c r="J1" s="64" t="s">
        <v>7</v>
      </c>
      <c r="K1" s="65" t="s">
        <v>8</v>
      </c>
      <c r="L1" s="65" t="s">
        <v>8</v>
      </c>
      <c r="M1" s="65" t="s">
        <v>8</v>
      </c>
      <c r="N1" s="65" t="s">
        <v>9</v>
      </c>
      <c r="O1" s="65" t="s">
        <v>9</v>
      </c>
      <c r="P1" s="65" t="s">
        <v>9</v>
      </c>
      <c r="Q1" s="65" t="s">
        <v>10</v>
      </c>
      <c r="R1" s="65" t="s">
        <v>10</v>
      </c>
      <c r="S1" s="65" t="s">
        <v>10</v>
      </c>
      <c r="T1" s="66" t="s">
        <v>11</v>
      </c>
      <c r="U1" s="66" t="s">
        <v>11</v>
      </c>
      <c r="V1" s="66" t="s">
        <v>11</v>
      </c>
      <c r="W1" s="65" t="s">
        <v>12</v>
      </c>
      <c r="X1" s="65" t="s">
        <v>13</v>
      </c>
      <c r="Y1" s="65" t="s">
        <v>14</v>
      </c>
      <c r="Z1" s="65" t="s">
        <v>15</v>
      </c>
      <c r="AA1" s="65" t="s">
        <v>16</v>
      </c>
      <c r="AB1" s="65" t="s">
        <v>17</v>
      </c>
      <c r="AC1" s="72" t="s">
        <v>18</v>
      </c>
      <c r="AD1" s="65" t="s">
        <v>19</v>
      </c>
      <c r="AE1" s="65" t="s">
        <v>20</v>
      </c>
      <c r="AF1" s="65" t="s">
        <v>21</v>
      </c>
      <c r="AG1" s="65" t="s">
        <v>22</v>
      </c>
      <c r="AH1" s="3" t="s">
        <v>23</v>
      </c>
      <c r="AI1" s="69" t="s">
        <v>24</v>
      </c>
      <c r="AJ1" s="70" t="s">
        <v>25</v>
      </c>
      <c r="AK1" s="71" t="s">
        <v>26</v>
      </c>
      <c r="AL1" s="71" t="s">
        <v>27</v>
      </c>
      <c r="AM1" s="56" t="s">
        <v>28</v>
      </c>
      <c r="AN1" s="78" t="s">
        <v>366</v>
      </c>
    </row>
    <row r="2" spans="1:40" s="10" customFormat="1" ht="20.149999999999999" customHeight="1" x14ac:dyDescent="0.35">
      <c r="A2" s="2"/>
      <c r="B2" s="3" t="s">
        <v>27</v>
      </c>
      <c r="C2" s="4" t="s">
        <v>29</v>
      </c>
      <c r="D2" s="5">
        <v>44687</v>
      </c>
      <c r="E2" s="5">
        <v>44691</v>
      </c>
      <c r="F2" s="5">
        <v>44691</v>
      </c>
      <c r="G2" s="6">
        <v>20</v>
      </c>
      <c r="H2" s="3" t="s">
        <v>30</v>
      </c>
      <c r="I2" s="3" t="s">
        <v>30</v>
      </c>
      <c r="J2" s="3" t="s">
        <v>30</v>
      </c>
      <c r="K2" s="3" t="s">
        <v>30</v>
      </c>
      <c r="L2" s="3" t="s">
        <v>30</v>
      </c>
      <c r="M2" s="3" t="s">
        <v>30</v>
      </c>
      <c r="N2" s="3" t="s">
        <v>30</v>
      </c>
      <c r="O2" s="3" t="s">
        <v>30</v>
      </c>
      <c r="P2" s="3" t="s">
        <v>30</v>
      </c>
      <c r="Q2" s="3" t="s">
        <v>30</v>
      </c>
      <c r="R2" s="3" t="s">
        <v>30</v>
      </c>
      <c r="S2" s="3" t="s">
        <v>30</v>
      </c>
      <c r="T2" s="3" t="s">
        <v>30</v>
      </c>
      <c r="U2" s="7" t="s">
        <v>31</v>
      </c>
      <c r="V2" s="7" t="s">
        <v>31</v>
      </c>
      <c r="W2" s="3" t="s">
        <v>30</v>
      </c>
      <c r="X2" s="3" t="s">
        <v>30</v>
      </c>
      <c r="Y2" s="8" t="s">
        <v>31</v>
      </c>
      <c r="Z2" s="8"/>
      <c r="AA2" s="8"/>
      <c r="AB2" s="8"/>
      <c r="AC2" s="73">
        <v>0</v>
      </c>
      <c r="AD2" s="59" t="s">
        <v>32</v>
      </c>
      <c r="AE2" s="60" t="s">
        <v>33</v>
      </c>
      <c r="AF2" s="9" t="s">
        <v>34</v>
      </c>
      <c r="AG2" s="9" t="s">
        <v>35</v>
      </c>
      <c r="AH2" s="8" t="s">
        <v>36</v>
      </c>
      <c r="AI2" s="51" t="s">
        <v>37</v>
      </c>
      <c r="AJ2" s="52">
        <v>0</v>
      </c>
      <c r="AK2" s="75">
        <v>0</v>
      </c>
      <c r="AL2" s="57" t="s">
        <v>38</v>
      </c>
      <c r="AN2" s="79">
        <v>0</v>
      </c>
    </row>
    <row r="3" spans="1:40" s="10" customFormat="1" ht="20.149999999999999" customHeight="1" x14ac:dyDescent="0.35">
      <c r="A3" s="2"/>
      <c r="B3" s="3" t="s">
        <v>27</v>
      </c>
      <c r="C3" s="4" t="s">
        <v>167</v>
      </c>
      <c r="D3" s="5">
        <v>44701</v>
      </c>
      <c r="E3" s="5">
        <v>44714</v>
      </c>
      <c r="F3" s="11">
        <v>44714</v>
      </c>
      <c r="G3" s="6">
        <v>20</v>
      </c>
      <c r="H3" s="3" t="s">
        <v>30</v>
      </c>
      <c r="I3" s="3" t="s">
        <v>30</v>
      </c>
      <c r="J3" s="3" t="s">
        <v>30</v>
      </c>
      <c r="K3" s="3" t="s">
        <v>30</v>
      </c>
      <c r="L3" s="3" t="s">
        <v>30</v>
      </c>
      <c r="M3" s="3" t="s">
        <v>30</v>
      </c>
      <c r="N3" s="3" t="s">
        <v>30</v>
      </c>
      <c r="O3" s="3" t="s">
        <v>30</v>
      </c>
      <c r="P3" s="3" t="s">
        <v>30</v>
      </c>
      <c r="Q3" s="3" t="s">
        <v>30</v>
      </c>
      <c r="R3" s="3" t="s">
        <v>30</v>
      </c>
      <c r="S3" s="3" t="s">
        <v>30</v>
      </c>
      <c r="T3" s="3" t="s">
        <v>30</v>
      </c>
      <c r="U3" s="7" t="s">
        <v>31</v>
      </c>
      <c r="V3" s="7" t="s">
        <v>31</v>
      </c>
      <c r="W3" s="3" t="s">
        <v>30</v>
      </c>
      <c r="X3" s="3" t="s">
        <v>30</v>
      </c>
      <c r="Y3" s="3">
        <v>9.4</v>
      </c>
      <c r="Z3" s="3"/>
      <c r="AA3" s="3"/>
      <c r="AB3" s="3"/>
      <c r="AC3" s="73">
        <v>0</v>
      </c>
      <c r="AD3" s="59" t="s">
        <v>32</v>
      </c>
      <c r="AE3" s="60" t="s">
        <v>33</v>
      </c>
      <c r="AF3" s="12"/>
      <c r="AG3" s="9" t="s">
        <v>35</v>
      </c>
      <c r="AH3" s="2" t="s">
        <v>168</v>
      </c>
      <c r="AI3" s="51" t="s">
        <v>169</v>
      </c>
      <c r="AJ3" s="52">
        <v>0</v>
      </c>
      <c r="AK3" s="76">
        <v>0</v>
      </c>
      <c r="AL3" s="77" t="s">
        <v>38</v>
      </c>
      <c r="AN3" s="80" t="s">
        <v>31</v>
      </c>
    </row>
    <row r="4" spans="1:40" s="10" customFormat="1" ht="20.149999999999999" customHeight="1" x14ac:dyDescent="0.35">
      <c r="A4" s="2"/>
      <c r="B4" s="3" t="s">
        <v>27</v>
      </c>
      <c r="C4" s="4" t="s">
        <v>170</v>
      </c>
      <c r="D4" s="5">
        <v>44701</v>
      </c>
      <c r="E4" s="5">
        <v>44714</v>
      </c>
      <c r="F4" s="11">
        <v>44714</v>
      </c>
      <c r="G4" s="6">
        <v>20</v>
      </c>
      <c r="H4" s="3" t="s">
        <v>30</v>
      </c>
      <c r="I4" s="3" t="s">
        <v>30</v>
      </c>
      <c r="J4" s="3" t="s">
        <v>30</v>
      </c>
      <c r="K4" s="3" t="s">
        <v>30</v>
      </c>
      <c r="L4" s="3" t="s">
        <v>30</v>
      </c>
      <c r="M4" s="3" t="s">
        <v>30</v>
      </c>
      <c r="N4" s="3" t="s">
        <v>30</v>
      </c>
      <c r="O4" s="3" t="s">
        <v>30</v>
      </c>
      <c r="P4" s="3" t="s">
        <v>30</v>
      </c>
      <c r="Q4" s="3" t="s">
        <v>30</v>
      </c>
      <c r="R4" s="3" t="s">
        <v>30</v>
      </c>
      <c r="S4" s="3" t="s">
        <v>30</v>
      </c>
      <c r="T4" s="3" t="s">
        <v>30</v>
      </c>
      <c r="U4" s="7" t="s">
        <v>31</v>
      </c>
      <c r="V4" s="7" t="s">
        <v>31</v>
      </c>
      <c r="W4" s="3" t="s">
        <v>30</v>
      </c>
      <c r="X4" s="3" t="s">
        <v>30</v>
      </c>
      <c r="Y4" s="3" t="s">
        <v>31</v>
      </c>
      <c r="Z4" s="3"/>
      <c r="AA4" s="3"/>
      <c r="AB4" s="3"/>
      <c r="AC4" s="73">
        <v>0</v>
      </c>
      <c r="AD4" s="59" t="s">
        <v>32</v>
      </c>
      <c r="AE4" s="60" t="s">
        <v>33</v>
      </c>
      <c r="AF4" s="12"/>
      <c r="AG4" s="9" t="s">
        <v>35</v>
      </c>
      <c r="AH4" s="2" t="s">
        <v>168</v>
      </c>
      <c r="AI4" s="51" t="s">
        <v>171</v>
      </c>
      <c r="AJ4" s="52">
        <v>0</v>
      </c>
      <c r="AK4" s="76">
        <v>0</v>
      </c>
      <c r="AL4" s="58" t="s">
        <v>38</v>
      </c>
      <c r="AN4" s="80" t="s">
        <v>31</v>
      </c>
    </row>
    <row r="5" spans="1:40" s="10" customFormat="1" ht="20.149999999999999" customHeight="1" x14ac:dyDescent="0.35">
      <c r="A5" s="2"/>
      <c r="B5" s="3" t="s">
        <v>27</v>
      </c>
      <c r="C5" s="4" t="s">
        <v>172</v>
      </c>
      <c r="D5" s="5">
        <v>44701</v>
      </c>
      <c r="E5" s="5">
        <v>44714</v>
      </c>
      <c r="F5" s="11">
        <v>44718</v>
      </c>
      <c r="G5" s="6">
        <v>20</v>
      </c>
      <c r="H5" s="3" t="s">
        <v>30</v>
      </c>
      <c r="I5" s="3" t="s">
        <v>30</v>
      </c>
      <c r="J5" s="3" t="s">
        <v>30</v>
      </c>
      <c r="K5" s="3" t="s">
        <v>30</v>
      </c>
      <c r="L5" s="3" t="s">
        <v>30</v>
      </c>
      <c r="M5" s="3" t="s">
        <v>30</v>
      </c>
      <c r="N5" s="3" t="s">
        <v>30</v>
      </c>
      <c r="O5" s="3" t="s">
        <v>30</v>
      </c>
      <c r="P5" s="3" t="s">
        <v>30</v>
      </c>
      <c r="Q5" s="3" t="s">
        <v>30</v>
      </c>
      <c r="R5" s="3" t="s">
        <v>30</v>
      </c>
      <c r="S5" s="3" t="s">
        <v>30</v>
      </c>
      <c r="T5" s="3" t="s">
        <v>30</v>
      </c>
      <c r="U5" s="7" t="s">
        <v>31</v>
      </c>
      <c r="V5" s="7" t="s">
        <v>31</v>
      </c>
      <c r="W5" s="3" t="s">
        <v>30</v>
      </c>
      <c r="X5" s="3" t="s">
        <v>30</v>
      </c>
      <c r="Y5" s="3">
        <v>9.5</v>
      </c>
      <c r="Z5" s="3"/>
      <c r="AA5" s="3"/>
      <c r="AB5" s="3"/>
      <c r="AC5" s="73">
        <v>0</v>
      </c>
      <c r="AD5" s="59" t="s">
        <v>32</v>
      </c>
      <c r="AE5" s="60" t="s">
        <v>33</v>
      </c>
      <c r="AF5" s="12"/>
      <c r="AG5" s="9" t="s">
        <v>35</v>
      </c>
      <c r="AH5" s="2" t="s">
        <v>168</v>
      </c>
      <c r="AI5" s="51" t="s">
        <v>173</v>
      </c>
      <c r="AJ5" s="52">
        <v>0</v>
      </c>
      <c r="AK5" s="76">
        <v>0</v>
      </c>
      <c r="AL5" s="53" t="s">
        <v>38</v>
      </c>
      <c r="AN5" s="80" t="s">
        <v>31</v>
      </c>
    </row>
    <row r="6" spans="1:40" s="10" customFormat="1" ht="20.149999999999999" customHeight="1" x14ac:dyDescent="0.35">
      <c r="A6" s="2"/>
      <c r="B6" s="3" t="s">
        <v>27</v>
      </c>
      <c r="C6" s="4" t="s">
        <v>174</v>
      </c>
      <c r="D6" s="5">
        <v>44701</v>
      </c>
      <c r="E6" s="5">
        <v>44714</v>
      </c>
      <c r="F6" s="11">
        <v>44718</v>
      </c>
      <c r="G6" s="6">
        <v>20</v>
      </c>
      <c r="H6" s="3" t="s">
        <v>30</v>
      </c>
      <c r="I6" s="3" t="s">
        <v>30</v>
      </c>
      <c r="J6" s="3" t="s">
        <v>30</v>
      </c>
      <c r="K6" s="3" t="s">
        <v>30</v>
      </c>
      <c r="L6" s="3" t="s">
        <v>30</v>
      </c>
      <c r="M6" s="3" t="s">
        <v>30</v>
      </c>
      <c r="N6" s="3" t="s">
        <v>30</v>
      </c>
      <c r="O6" s="3" t="s">
        <v>30</v>
      </c>
      <c r="P6" s="3" t="s">
        <v>30</v>
      </c>
      <c r="Q6" s="3" t="s">
        <v>30</v>
      </c>
      <c r="R6" s="3" t="s">
        <v>30</v>
      </c>
      <c r="S6" s="3" t="s">
        <v>30</v>
      </c>
      <c r="T6" s="3" t="s">
        <v>30</v>
      </c>
      <c r="U6" s="7" t="s">
        <v>31</v>
      </c>
      <c r="V6" s="7" t="s">
        <v>31</v>
      </c>
      <c r="W6" s="3" t="s">
        <v>30</v>
      </c>
      <c r="X6" s="3" t="s">
        <v>30</v>
      </c>
      <c r="Y6" s="3">
        <v>9.9</v>
      </c>
      <c r="Z6" s="3"/>
      <c r="AA6" s="3"/>
      <c r="AB6" s="3"/>
      <c r="AC6" s="73">
        <v>0</v>
      </c>
      <c r="AD6" s="59" t="s">
        <v>32</v>
      </c>
      <c r="AE6" s="60" t="s">
        <v>33</v>
      </c>
      <c r="AF6" s="12"/>
      <c r="AG6" s="9" t="s">
        <v>35</v>
      </c>
      <c r="AH6" s="2" t="s">
        <v>168</v>
      </c>
      <c r="AI6" s="51" t="s">
        <v>175</v>
      </c>
      <c r="AJ6" s="52">
        <v>0</v>
      </c>
      <c r="AK6" s="76">
        <v>0</v>
      </c>
      <c r="AL6" s="58" t="s">
        <v>38</v>
      </c>
      <c r="AN6" s="80" t="s">
        <v>31</v>
      </c>
    </row>
    <row r="7" spans="1:40" s="10" customFormat="1" ht="20.149999999999999" customHeight="1" x14ac:dyDescent="0.35">
      <c r="A7" s="2"/>
      <c r="B7" s="3" t="s">
        <v>27</v>
      </c>
      <c r="C7" s="13" t="s">
        <v>176</v>
      </c>
      <c r="D7" s="5">
        <v>44701</v>
      </c>
      <c r="E7" s="5">
        <v>44714</v>
      </c>
      <c r="F7" s="11">
        <v>44718</v>
      </c>
      <c r="G7" s="6">
        <v>20</v>
      </c>
      <c r="H7" s="3" t="s">
        <v>30</v>
      </c>
      <c r="I7" s="3" t="s">
        <v>30</v>
      </c>
      <c r="J7" s="3" t="s">
        <v>30</v>
      </c>
      <c r="K7" s="3" t="s">
        <v>30</v>
      </c>
      <c r="L7" s="3" t="s">
        <v>30</v>
      </c>
      <c r="M7" s="3" t="s">
        <v>30</v>
      </c>
      <c r="N7" s="3" t="s">
        <v>30</v>
      </c>
      <c r="O7" s="3" t="s">
        <v>30</v>
      </c>
      <c r="P7" s="3" t="s">
        <v>30</v>
      </c>
      <c r="Q7" s="3" t="s">
        <v>30</v>
      </c>
      <c r="R7" s="3" t="s">
        <v>30</v>
      </c>
      <c r="S7" s="3" t="s">
        <v>30</v>
      </c>
      <c r="T7" s="3" t="s">
        <v>30</v>
      </c>
      <c r="U7" s="7" t="s">
        <v>31</v>
      </c>
      <c r="V7" s="7" t="s">
        <v>31</v>
      </c>
      <c r="W7" s="3" t="s">
        <v>30</v>
      </c>
      <c r="X7" s="3" t="s">
        <v>30</v>
      </c>
      <c r="Y7" s="3">
        <v>9.6999999999999993</v>
      </c>
      <c r="Z7" s="3"/>
      <c r="AA7" s="3"/>
      <c r="AB7" s="3"/>
      <c r="AC7" s="73">
        <v>0</v>
      </c>
      <c r="AD7" s="59" t="s">
        <v>32</v>
      </c>
      <c r="AE7" s="60" t="s">
        <v>33</v>
      </c>
      <c r="AF7" s="12"/>
      <c r="AG7" s="9" t="s">
        <v>35</v>
      </c>
      <c r="AH7" s="2" t="s">
        <v>168</v>
      </c>
      <c r="AI7" s="51" t="s">
        <v>177</v>
      </c>
      <c r="AJ7" s="52">
        <v>0</v>
      </c>
      <c r="AK7" s="76">
        <v>0</v>
      </c>
      <c r="AL7" s="53" t="s">
        <v>38</v>
      </c>
      <c r="AN7" s="80" t="s">
        <v>31</v>
      </c>
    </row>
    <row r="8" spans="1:40" s="10" customFormat="1" ht="20.149999999999999" customHeight="1" x14ac:dyDescent="0.35">
      <c r="A8" s="3" t="s">
        <v>31</v>
      </c>
      <c r="B8" s="3" t="s">
        <v>27</v>
      </c>
      <c r="C8" s="4" t="s">
        <v>247</v>
      </c>
      <c r="D8" s="5">
        <v>44701</v>
      </c>
      <c r="E8" s="5">
        <v>44714</v>
      </c>
      <c r="F8" s="11">
        <v>44718</v>
      </c>
      <c r="G8" s="6">
        <v>20</v>
      </c>
      <c r="H8" s="3" t="s">
        <v>30</v>
      </c>
      <c r="I8" s="3" t="s">
        <v>30</v>
      </c>
      <c r="J8" s="3" t="s">
        <v>30</v>
      </c>
      <c r="K8" s="3" t="s">
        <v>30</v>
      </c>
      <c r="L8" s="3" t="s">
        <v>30</v>
      </c>
      <c r="M8" s="3" t="s">
        <v>30</v>
      </c>
      <c r="N8" s="3" t="s">
        <v>30</v>
      </c>
      <c r="O8" s="3" t="s">
        <v>30</v>
      </c>
      <c r="P8" s="3" t="s">
        <v>30</v>
      </c>
      <c r="Q8" s="3" t="s">
        <v>30</v>
      </c>
      <c r="R8" s="3" t="s">
        <v>30</v>
      </c>
      <c r="S8" s="3" t="s">
        <v>30</v>
      </c>
      <c r="T8" s="3" t="s">
        <v>30</v>
      </c>
      <c r="U8" s="7" t="s">
        <v>31</v>
      </c>
      <c r="V8" s="7" t="s">
        <v>31</v>
      </c>
      <c r="W8" s="3" t="s">
        <v>30</v>
      </c>
      <c r="X8" s="3" t="s">
        <v>30</v>
      </c>
      <c r="Y8" s="3">
        <v>9.6</v>
      </c>
      <c r="Z8" s="3"/>
      <c r="AA8" s="3"/>
      <c r="AB8" s="3"/>
      <c r="AC8" s="73">
        <v>0</v>
      </c>
      <c r="AD8" s="59" t="s">
        <v>32</v>
      </c>
      <c r="AE8" s="60" t="s">
        <v>33</v>
      </c>
      <c r="AF8" s="12"/>
      <c r="AG8" s="9" t="s">
        <v>35</v>
      </c>
      <c r="AH8" s="2" t="s">
        <v>248</v>
      </c>
      <c r="AI8" s="51" t="s">
        <v>249</v>
      </c>
      <c r="AJ8" s="52">
        <v>0</v>
      </c>
      <c r="AK8" s="76">
        <v>0</v>
      </c>
      <c r="AL8" s="58" t="s">
        <v>38</v>
      </c>
      <c r="AN8" s="80" t="s">
        <v>31</v>
      </c>
    </row>
    <row r="9" spans="1:40" s="10" customFormat="1" ht="20.149999999999999" customHeight="1" x14ac:dyDescent="0.35">
      <c r="A9" s="3" t="s">
        <v>31</v>
      </c>
      <c r="B9" s="3" t="s">
        <v>27</v>
      </c>
      <c r="C9" s="4" t="s">
        <v>250</v>
      </c>
      <c r="D9" s="5">
        <v>44701</v>
      </c>
      <c r="E9" s="5">
        <v>44714</v>
      </c>
      <c r="F9" s="11">
        <v>44718</v>
      </c>
      <c r="G9" s="6">
        <v>20</v>
      </c>
      <c r="H9" s="3" t="s">
        <v>30</v>
      </c>
      <c r="I9" s="3" t="s">
        <v>30</v>
      </c>
      <c r="J9" s="3" t="s">
        <v>30</v>
      </c>
      <c r="K9" s="3" t="s">
        <v>30</v>
      </c>
      <c r="L9" s="3" t="s">
        <v>30</v>
      </c>
      <c r="M9" s="3" t="s">
        <v>30</v>
      </c>
      <c r="N9" s="3" t="s">
        <v>30</v>
      </c>
      <c r="O9" s="3" t="s">
        <v>30</v>
      </c>
      <c r="P9" s="3" t="s">
        <v>30</v>
      </c>
      <c r="Q9" s="3" t="s">
        <v>30</v>
      </c>
      <c r="R9" s="3" t="s">
        <v>30</v>
      </c>
      <c r="S9" s="3" t="s">
        <v>30</v>
      </c>
      <c r="T9" s="3" t="s">
        <v>30</v>
      </c>
      <c r="U9" s="7" t="s">
        <v>31</v>
      </c>
      <c r="V9" s="7" t="s">
        <v>31</v>
      </c>
      <c r="W9" s="3" t="s">
        <v>30</v>
      </c>
      <c r="X9" s="3" t="s">
        <v>30</v>
      </c>
      <c r="Y9" s="3">
        <v>9.6999999999999993</v>
      </c>
      <c r="Z9" s="3"/>
      <c r="AA9" s="3"/>
      <c r="AB9" s="3"/>
      <c r="AC9" s="73">
        <v>0</v>
      </c>
      <c r="AD9" s="59" t="s">
        <v>32</v>
      </c>
      <c r="AE9" s="60" t="s">
        <v>33</v>
      </c>
      <c r="AF9" s="12"/>
      <c r="AG9" s="9" t="s">
        <v>35</v>
      </c>
      <c r="AH9" s="2" t="s">
        <v>248</v>
      </c>
      <c r="AI9" s="51" t="s">
        <v>251</v>
      </c>
      <c r="AJ9" s="52">
        <v>0</v>
      </c>
      <c r="AK9" s="76">
        <v>0</v>
      </c>
      <c r="AL9" s="53" t="s">
        <v>38</v>
      </c>
      <c r="AN9" s="80" t="s">
        <v>31</v>
      </c>
    </row>
    <row r="10" spans="1:40" s="10" customFormat="1" ht="20.149999999999999" customHeight="1" x14ac:dyDescent="0.35">
      <c r="A10" s="3" t="s">
        <v>31</v>
      </c>
      <c r="B10" s="3" t="s">
        <v>27</v>
      </c>
      <c r="C10" s="15" t="s">
        <v>252</v>
      </c>
      <c r="D10" s="5">
        <v>44705</v>
      </c>
      <c r="E10" s="16">
        <v>44725</v>
      </c>
      <c r="F10" s="16">
        <v>44725</v>
      </c>
      <c r="G10" s="17">
        <v>20</v>
      </c>
      <c r="H10" s="3" t="s">
        <v>30</v>
      </c>
      <c r="I10" s="3" t="s">
        <v>30</v>
      </c>
      <c r="J10" s="3" t="s">
        <v>30</v>
      </c>
      <c r="K10" s="3" t="s">
        <v>30</v>
      </c>
      <c r="L10" s="3" t="s">
        <v>30</v>
      </c>
      <c r="M10" s="3" t="s">
        <v>30</v>
      </c>
      <c r="N10" s="3" t="s">
        <v>30</v>
      </c>
      <c r="O10" s="3" t="s">
        <v>30</v>
      </c>
      <c r="P10" s="3" t="s">
        <v>30</v>
      </c>
      <c r="Q10" s="3" t="s">
        <v>30</v>
      </c>
      <c r="R10" s="3" t="s">
        <v>30</v>
      </c>
      <c r="S10" s="3" t="s">
        <v>30</v>
      </c>
      <c r="T10" s="3" t="s">
        <v>30</v>
      </c>
      <c r="U10" s="7" t="s">
        <v>31</v>
      </c>
      <c r="V10" s="7" t="s">
        <v>31</v>
      </c>
      <c r="W10" s="3" t="s">
        <v>30</v>
      </c>
      <c r="X10" s="3" t="s">
        <v>30</v>
      </c>
      <c r="Y10" s="3">
        <v>9.5</v>
      </c>
      <c r="Z10" s="3">
        <v>0</v>
      </c>
      <c r="AA10" s="3"/>
      <c r="AB10" s="3"/>
      <c r="AC10" s="73">
        <v>0</v>
      </c>
      <c r="AD10" s="59" t="s">
        <v>32</v>
      </c>
      <c r="AE10" s="60" t="s">
        <v>33</v>
      </c>
      <c r="AF10" s="9"/>
      <c r="AG10" s="9" t="s">
        <v>35</v>
      </c>
      <c r="AH10" s="2" t="s">
        <v>248</v>
      </c>
      <c r="AI10" s="51" t="s">
        <v>253</v>
      </c>
      <c r="AJ10" s="52">
        <v>0</v>
      </c>
      <c r="AK10" s="76">
        <v>0</v>
      </c>
      <c r="AL10" s="58" t="s">
        <v>38</v>
      </c>
      <c r="AN10" s="80" t="s">
        <v>31</v>
      </c>
    </row>
    <row r="11" spans="1:40" s="10" customFormat="1" ht="20.149999999999999" customHeight="1" x14ac:dyDescent="0.35">
      <c r="A11" s="3" t="s">
        <v>31</v>
      </c>
      <c r="B11" s="3" t="s">
        <v>27</v>
      </c>
      <c r="C11" s="15" t="s">
        <v>254</v>
      </c>
      <c r="D11" s="5">
        <v>44705</v>
      </c>
      <c r="E11" s="16">
        <v>44725</v>
      </c>
      <c r="F11" s="16">
        <v>44725</v>
      </c>
      <c r="G11" s="17">
        <v>20</v>
      </c>
      <c r="H11" s="3" t="s">
        <v>30</v>
      </c>
      <c r="I11" s="3" t="s">
        <v>30</v>
      </c>
      <c r="J11" s="3" t="s">
        <v>30</v>
      </c>
      <c r="K11" s="3" t="s">
        <v>30</v>
      </c>
      <c r="L11" s="3" t="s">
        <v>30</v>
      </c>
      <c r="M11" s="3" t="s">
        <v>30</v>
      </c>
      <c r="N11" s="3" t="s">
        <v>30</v>
      </c>
      <c r="O11" s="3" t="s">
        <v>30</v>
      </c>
      <c r="P11" s="3" t="s">
        <v>30</v>
      </c>
      <c r="Q11" s="3" t="s">
        <v>30</v>
      </c>
      <c r="R11" s="3" t="s">
        <v>30</v>
      </c>
      <c r="S11" s="3" t="s">
        <v>30</v>
      </c>
      <c r="T11" s="3" t="s">
        <v>30</v>
      </c>
      <c r="U11" s="7" t="s">
        <v>31</v>
      </c>
      <c r="V11" s="7" t="s">
        <v>31</v>
      </c>
      <c r="W11" s="3" t="s">
        <v>30</v>
      </c>
      <c r="X11" s="3" t="s">
        <v>30</v>
      </c>
      <c r="Y11" s="3">
        <v>9.4</v>
      </c>
      <c r="Z11" s="3">
        <v>0</v>
      </c>
      <c r="AA11" s="3"/>
      <c r="AB11" s="3"/>
      <c r="AC11" s="73">
        <v>0</v>
      </c>
      <c r="AD11" s="59" t="s">
        <v>32</v>
      </c>
      <c r="AE11" s="60" t="s">
        <v>33</v>
      </c>
      <c r="AF11" s="9"/>
      <c r="AG11" s="9" t="s">
        <v>35</v>
      </c>
      <c r="AH11" s="2" t="s">
        <v>248</v>
      </c>
      <c r="AI11" s="51" t="s">
        <v>255</v>
      </c>
      <c r="AJ11" s="52">
        <v>0</v>
      </c>
      <c r="AK11" s="76">
        <v>0</v>
      </c>
      <c r="AL11" s="53" t="s">
        <v>38</v>
      </c>
      <c r="AN11" s="80" t="s">
        <v>31</v>
      </c>
    </row>
    <row r="12" spans="1:40" s="10" customFormat="1" ht="20.149999999999999" customHeight="1" x14ac:dyDescent="0.35">
      <c r="A12" s="2"/>
      <c r="B12" s="3" t="s">
        <v>27</v>
      </c>
      <c r="C12" s="15" t="s">
        <v>297</v>
      </c>
      <c r="D12" s="5">
        <v>44705</v>
      </c>
      <c r="E12" s="16">
        <v>44725</v>
      </c>
      <c r="F12" s="16">
        <v>44725</v>
      </c>
      <c r="G12" s="17">
        <v>20</v>
      </c>
      <c r="H12" s="3" t="s">
        <v>30</v>
      </c>
      <c r="I12" s="3" t="s">
        <v>30</v>
      </c>
      <c r="J12" s="3" t="s">
        <v>30</v>
      </c>
      <c r="K12" s="3" t="s">
        <v>30</v>
      </c>
      <c r="L12" s="3" t="s">
        <v>30</v>
      </c>
      <c r="M12" s="3" t="s">
        <v>30</v>
      </c>
      <c r="N12" s="3" t="s">
        <v>30</v>
      </c>
      <c r="O12" s="3" t="s">
        <v>30</v>
      </c>
      <c r="P12" s="3" t="s">
        <v>30</v>
      </c>
      <c r="Q12" s="3" t="s">
        <v>30</v>
      </c>
      <c r="R12" s="3" t="s">
        <v>30</v>
      </c>
      <c r="S12" s="3" t="s">
        <v>30</v>
      </c>
      <c r="T12" s="3" t="s">
        <v>30</v>
      </c>
      <c r="U12" s="7" t="s">
        <v>31</v>
      </c>
      <c r="V12" s="7" t="s">
        <v>31</v>
      </c>
      <c r="W12" s="3" t="s">
        <v>30</v>
      </c>
      <c r="X12" s="3" t="s">
        <v>30</v>
      </c>
      <c r="Y12" s="3">
        <v>9.4</v>
      </c>
      <c r="Z12" s="3">
        <v>0</v>
      </c>
      <c r="AA12" s="3"/>
      <c r="AB12" s="3"/>
      <c r="AC12" s="73">
        <v>0</v>
      </c>
      <c r="AD12" s="59" t="s">
        <v>32</v>
      </c>
      <c r="AE12" s="60" t="s">
        <v>33</v>
      </c>
      <c r="AF12" s="9"/>
      <c r="AG12" s="9" t="s">
        <v>35</v>
      </c>
      <c r="AH12" s="2" t="s">
        <v>298</v>
      </c>
      <c r="AI12" s="51" t="s">
        <v>299</v>
      </c>
      <c r="AJ12" s="52">
        <v>0</v>
      </c>
      <c r="AK12" s="76">
        <v>0</v>
      </c>
      <c r="AL12" s="58" t="s">
        <v>38</v>
      </c>
      <c r="AN12" s="80" t="s">
        <v>31</v>
      </c>
    </row>
    <row r="13" spans="1:40" s="10" customFormat="1" ht="20.149999999999999" customHeight="1" x14ac:dyDescent="0.35">
      <c r="A13" s="2"/>
      <c r="B13" s="3" t="s">
        <v>27</v>
      </c>
      <c r="C13" s="15" t="s">
        <v>300</v>
      </c>
      <c r="D13" s="5">
        <v>44705</v>
      </c>
      <c r="E13" s="16">
        <v>44725</v>
      </c>
      <c r="F13" s="16">
        <v>44725</v>
      </c>
      <c r="G13" s="17">
        <v>20</v>
      </c>
      <c r="H13" s="3" t="s">
        <v>30</v>
      </c>
      <c r="I13" s="3" t="s">
        <v>30</v>
      </c>
      <c r="J13" s="3" t="s">
        <v>30</v>
      </c>
      <c r="K13" s="3" t="s">
        <v>30</v>
      </c>
      <c r="L13" s="3" t="s">
        <v>30</v>
      </c>
      <c r="M13" s="3" t="s">
        <v>30</v>
      </c>
      <c r="N13" s="3" t="s">
        <v>30</v>
      </c>
      <c r="O13" s="3" t="s">
        <v>30</v>
      </c>
      <c r="P13" s="3" t="s">
        <v>30</v>
      </c>
      <c r="Q13" s="3" t="s">
        <v>30</v>
      </c>
      <c r="R13" s="3" t="s">
        <v>30</v>
      </c>
      <c r="S13" s="3" t="s">
        <v>30</v>
      </c>
      <c r="T13" s="3" t="s">
        <v>30</v>
      </c>
      <c r="U13" s="7" t="s">
        <v>31</v>
      </c>
      <c r="V13" s="7" t="s">
        <v>31</v>
      </c>
      <c r="W13" s="3" t="s">
        <v>30</v>
      </c>
      <c r="X13" s="3" t="s">
        <v>30</v>
      </c>
      <c r="Y13" s="3">
        <v>9.1999999999999993</v>
      </c>
      <c r="Z13" s="3">
        <v>0</v>
      </c>
      <c r="AA13" s="3"/>
      <c r="AB13" s="3"/>
      <c r="AC13" s="73">
        <v>0</v>
      </c>
      <c r="AD13" s="59" t="s">
        <v>32</v>
      </c>
      <c r="AE13" s="60" t="s">
        <v>33</v>
      </c>
      <c r="AF13" s="9"/>
      <c r="AG13" s="9" t="s">
        <v>35</v>
      </c>
      <c r="AH13" s="2" t="s">
        <v>298</v>
      </c>
      <c r="AI13" s="51" t="s">
        <v>301</v>
      </c>
      <c r="AJ13" s="52">
        <v>0</v>
      </c>
      <c r="AK13" s="76">
        <v>0</v>
      </c>
      <c r="AL13" s="58" t="s">
        <v>38</v>
      </c>
      <c r="AN13" s="80" t="s">
        <v>31</v>
      </c>
    </row>
    <row r="14" spans="1:40" s="10" customFormat="1" ht="20.149999999999999" customHeight="1" x14ac:dyDescent="0.35">
      <c r="A14" s="2"/>
      <c r="B14" s="14" t="s">
        <v>27</v>
      </c>
      <c r="C14" s="4" t="s">
        <v>84</v>
      </c>
      <c r="D14" s="5">
        <v>44698</v>
      </c>
      <c r="E14" s="5">
        <v>44699</v>
      </c>
      <c r="F14" s="5">
        <v>44699</v>
      </c>
      <c r="G14" s="6">
        <v>20</v>
      </c>
      <c r="H14" s="3" t="s">
        <v>30</v>
      </c>
      <c r="I14" s="3" t="s">
        <v>30</v>
      </c>
      <c r="J14" s="3" t="s">
        <v>30</v>
      </c>
      <c r="K14" s="3" t="s">
        <v>30</v>
      </c>
      <c r="L14" s="3" t="s">
        <v>30</v>
      </c>
      <c r="M14" s="3" t="s">
        <v>30</v>
      </c>
      <c r="N14" s="3" t="s">
        <v>30</v>
      </c>
      <c r="O14" s="3" t="s">
        <v>30</v>
      </c>
      <c r="P14" s="3" t="s">
        <v>30</v>
      </c>
      <c r="Q14" s="3" t="s">
        <v>30</v>
      </c>
      <c r="R14" s="3" t="s">
        <v>30</v>
      </c>
      <c r="S14" s="3" t="s">
        <v>30</v>
      </c>
      <c r="T14" s="18">
        <v>0</v>
      </c>
      <c r="U14" s="18">
        <v>0</v>
      </c>
      <c r="V14" s="18">
        <v>0</v>
      </c>
      <c r="W14" s="3" t="s">
        <v>85</v>
      </c>
      <c r="X14" s="18">
        <v>0</v>
      </c>
      <c r="Y14" s="3">
        <v>10</v>
      </c>
      <c r="Z14" s="3">
        <v>0</v>
      </c>
      <c r="AA14" s="3">
        <v>13</v>
      </c>
      <c r="AB14" s="19">
        <f t="shared" ref="AB14:AB19" si="0">Z14/AA14</f>
        <v>0</v>
      </c>
      <c r="AC14" s="74">
        <f t="shared" ref="AC14:AC19" si="1">AB14*G14</f>
        <v>0</v>
      </c>
      <c r="AD14" s="59" t="s">
        <v>32</v>
      </c>
      <c r="AE14" s="60" t="s">
        <v>33</v>
      </c>
      <c r="AF14" s="9" t="s">
        <v>86</v>
      </c>
      <c r="AG14" s="9" t="s">
        <v>35</v>
      </c>
      <c r="AH14" s="8" t="s">
        <v>87</v>
      </c>
      <c r="AI14" s="51" t="s">
        <v>88</v>
      </c>
      <c r="AJ14" s="52">
        <v>0</v>
      </c>
      <c r="AK14" s="76">
        <v>0</v>
      </c>
      <c r="AL14" s="53" t="s">
        <v>38</v>
      </c>
      <c r="AN14" s="80" t="s">
        <v>31</v>
      </c>
    </row>
    <row r="15" spans="1:40" s="10" customFormat="1" ht="20.149999999999999" customHeight="1" x14ac:dyDescent="0.35">
      <c r="A15" s="3" t="s">
        <v>31</v>
      </c>
      <c r="B15" s="3" t="s">
        <v>27</v>
      </c>
      <c r="C15" s="4" t="s">
        <v>89</v>
      </c>
      <c r="D15" s="5">
        <v>44698</v>
      </c>
      <c r="E15" s="5">
        <v>44699</v>
      </c>
      <c r="F15" s="5">
        <v>44699</v>
      </c>
      <c r="G15" s="6">
        <v>20</v>
      </c>
      <c r="H15" s="3" t="s">
        <v>30</v>
      </c>
      <c r="I15" s="3" t="s">
        <v>30</v>
      </c>
      <c r="J15" s="3" t="s">
        <v>30</v>
      </c>
      <c r="K15" s="3" t="s">
        <v>30</v>
      </c>
      <c r="L15" s="3" t="s">
        <v>30</v>
      </c>
      <c r="M15" s="3" t="s">
        <v>30</v>
      </c>
      <c r="N15" s="3" t="s">
        <v>30</v>
      </c>
      <c r="O15" s="3" t="s">
        <v>30</v>
      </c>
      <c r="P15" s="3" t="s">
        <v>30</v>
      </c>
      <c r="Q15" s="3" t="s">
        <v>30</v>
      </c>
      <c r="R15" s="3" t="s">
        <v>30</v>
      </c>
      <c r="S15" s="3" t="s">
        <v>30</v>
      </c>
      <c r="T15" s="18">
        <v>0</v>
      </c>
      <c r="U15" s="18">
        <v>0</v>
      </c>
      <c r="V15" s="18">
        <v>0</v>
      </c>
      <c r="W15" s="3" t="s">
        <v>85</v>
      </c>
      <c r="X15" s="18">
        <v>0</v>
      </c>
      <c r="Y15" s="3">
        <v>10</v>
      </c>
      <c r="Z15" s="3">
        <v>0</v>
      </c>
      <c r="AA15" s="3">
        <v>13</v>
      </c>
      <c r="AB15" s="19">
        <f t="shared" si="0"/>
        <v>0</v>
      </c>
      <c r="AC15" s="74">
        <f t="shared" si="1"/>
        <v>0</v>
      </c>
      <c r="AD15" s="59" t="s">
        <v>32</v>
      </c>
      <c r="AE15" s="60" t="s">
        <v>33</v>
      </c>
      <c r="AF15" s="9" t="s">
        <v>86</v>
      </c>
      <c r="AG15" s="9" t="s">
        <v>35</v>
      </c>
      <c r="AH15" s="8" t="s">
        <v>87</v>
      </c>
      <c r="AI15" s="51" t="s">
        <v>90</v>
      </c>
      <c r="AJ15" s="52">
        <v>0</v>
      </c>
      <c r="AK15" s="76">
        <v>0</v>
      </c>
      <c r="AL15" s="58" t="s">
        <v>38</v>
      </c>
      <c r="AN15" s="80" t="s">
        <v>31</v>
      </c>
    </row>
    <row r="16" spans="1:40" s="10" customFormat="1" ht="20.149999999999999" customHeight="1" x14ac:dyDescent="0.35">
      <c r="A16" s="2"/>
      <c r="B16" s="14" t="s">
        <v>27</v>
      </c>
      <c r="C16" s="4" t="s">
        <v>117</v>
      </c>
      <c r="D16" s="5">
        <v>44698</v>
      </c>
      <c r="E16" s="5">
        <v>44699</v>
      </c>
      <c r="F16" s="5">
        <v>44699</v>
      </c>
      <c r="G16" s="6">
        <v>20</v>
      </c>
      <c r="H16" s="3" t="s">
        <v>30</v>
      </c>
      <c r="I16" s="3" t="s">
        <v>30</v>
      </c>
      <c r="J16" s="3" t="s">
        <v>30</v>
      </c>
      <c r="K16" s="3" t="s">
        <v>30</v>
      </c>
      <c r="L16" s="3" t="s">
        <v>30</v>
      </c>
      <c r="M16" s="3" t="s">
        <v>30</v>
      </c>
      <c r="N16" s="3" t="s">
        <v>30</v>
      </c>
      <c r="O16" s="3" t="s">
        <v>30</v>
      </c>
      <c r="P16" s="3" t="s">
        <v>30</v>
      </c>
      <c r="Q16" s="3" t="s">
        <v>30</v>
      </c>
      <c r="R16" s="3" t="s">
        <v>30</v>
      </c>
      <c r="S16" s="3" t="s">
        <v>30</v>
      </c>
      <c r="T16" s="18">
        <v>0</v>
      </c>
      <c r="U16" s="18">
        <v>0</v>
      </c>
      <c r="V16" s="18">
        <v>0</v>
      </c>
      <c r="W16" s="3" t="s">
        <v>85</v>
      </c>
      <c r="X16" s="18">
        <v>0</v>
      </c>
      <c r="Y16" s="3">
        <v>10</v>
      </c>
      <c r="Z16" s="3">
        <v>0</v>
      </c>
      <c r="AA16" s="3">
        <v>13</v>
      </c>
      <c r="AB16" s="19">
        <f t="shared" si="0"/>
        <v>0</v>
      </c>
      <c r="AC16" s="74">
        <f t="shared" si="1"/>
        <v>0</v>
      </c>
      <c r="AD16" s="59" t="s">
        <v>32</v>
      </c>
      <c r="AE16" s="60" t="s">
        <v>33</v>
      </c>
      <c r="AF16" s="9" t="s">
        <v>86</v>
      </c>
      <c r="AG16" s="9" t="s">
        <v>35</v>
      </c>
      <c r="AH16" s="8" t="s">
        <v>118</v>
      </c>
      <c r="AI16" s="51" t="s">
        <v>119</v>
      </c>
      <c r="AJ16" s="52">
        <v>0</v>
      </c>
      <c r="AK16" s="76">
        <v>0</v>
      </c>
      <c r="AL16" s="53" t="s">
        <v>38</v>
      </c>
      <c r="AN16" s="80" t="s">
        <v>31</v>
      </c>
    </row>
    <row r="17" spans="1:40" s="10" customFormat="1" ht="20.149999999999999" customHeight="1" x14ac:dyDescent="0.35">
      <c r="A17" s="2"/>
      <c r="B17" s="14" t="s">
        <v>27</v>
      </c>
      <c r="C17" s="4" t="s">
        <v>120</v>
      </c>
      <c r="D17" s="5">
        <v>44698</v>
      </c>
      <c r="E17" s="5">
        <v>44699</v>
      </c>
      <c r="F17" s="5">
        <v>44699</v>
      </c>
      <c r="G17" s="6">
        <v>20</v>
      </c>
      <c r="H17" s="3" t="s">
        <v>30</v>
      </c>
      <c r="I17" s="3" t="s">
        <v>30</v>
      </c>
      <c r="J17" s="3" t="s">
        <v>30</v>
      </c>
      <c r="K17" s="3" t="s">
        <v>30</v>
      </c>
      <c r="L17" s="3" t="s">
        <v>30</v>
      </c>
      <c r="M17" s="3" t="s">
        <v>30</v>
      </c>
      <c r="N17" s="3" t="s">
        <v>30</v>
      </c>
      <c r="O17" s="3" t="s">
        <v>30</v>
      </c>
      <c r="P17" s="3" t="s">
        <v>30</v>
      </c>
      <c r="Q17" s="3" t="s">
        <v>30</v>
      </c>
      <c r="R17" s="3" t="s">
        <v>30</v>
      </c>
      <c r="S17" s="3" t="s">
        <v>30</v>
      </c>
      <c r="T17" s="18">
        <v>0</v>
      </c>
      <c r="U17" s="18">
        <v>0</v>
      </c>
      <c r="V17" s="18">
        <v>0</v>
      </c>
      <c r="W17" s="3" t="s">
        <v>85</v>
      </c>
      <c r="X17" s="18">
        <v>0</v>
      </c>
      <c r="Y17" s="3">
        <v>10</v>
      </c>
      <c r="Z17" s="3">
        <v>0</v>
      </c>
      <c r="AA17" s="3">
        <v>13</v>
      </c>
      <c r="AB17" s="19">
        <f t="shared" si="0"/>
        <v>0</v>
      </c>
      <c r="AC17" s="74">
        <f t="shared" si="1"/>
        <v>0</v>
      </c>
      <c r="AD17" s="59" t="s">
        <v>32</v>
      </c>
      <c r="AE17" s="60" t="s">
        <v>33</v>
      </c>
      <c r="AF17" s="9" t="s">
        <v>86</v>
      </c>
      <c r="AG17" s="9" t="s">
        <v>35</v>
      </c>
      <c r="AH17" s="8" t="s">
        <v>118</v>
      </c>
      <c r="AI17" s="51" t="s">
        <v>121</v>
      </c>
      <c r="AJ17" s="52">
        <v>0</v>
      </c>
      <c r="AK17" s="76">
        <v>0</v>
      </c>
      <c r="AL17" s="58" t="s">
        <v>38</v>
      </c>
      <c r="AN17" s="80" t="s">
        <v>31</v>
      </c>
    </row>
    <row r="18" spans="1:40" s="10" customFormat="1" ht="20.149999999999999" customHeight="1" x14ac:dyDescent="0.35">
      <c r="A18" s="3" t="s">
        <v>31</v>
      </c>
      <c r="B18" s="3" t="s">
        <v>27</v>
      </c>
      <c r="C18" s="4" t="s">
        <v>122</v>
      </c>
      <c r="D18" s="5">
        <v>44698</v>
      </c>
      <c r="E18" s="5">
        <v>44699</v>
      </c>
      <c r="F18" s="5">
        <v>44699</v>
      </c>
      <c r="G18" s="6">
        <v>20</v>
      </c>
      <c r="H18" s="3" t="s">
        <v>30</v>
      </c>
      <c r="I18" s="3" t="s">
        <v>30</v>
      </c>
      <c r="J18" s="3" t="s">
        <v>30</v>
      </c>
      <c r="K18" s="3" t="s">
        <v>30</v>
      </c>
      <c r="L18" s="3" t="s">
        <v>30</v>
      </c>
      <c r="M18" s="3" t="s">
        <v>30</v>
      </c>
      <c r="N18" s="3" t="s">
        <v>30</v>
      </c>
      <c r="O18" s="3" t="s">
        <v>30</v>
      </c>
      <c r="P18" s="3" t="s">
        <v>30</v>
      </c>
      <c r="Q18" s="3" t="s">
        <v>30</v>
      </c>
      <c r="R18" s="3" t="s">
        <v>30</v>
      </c>
      <c r="S18" s="3" t="s">
        <v>30</v>
      </c>
      <c r="T18" s="18">
        <v>0</v>
      </c>
      <c r="U18" s="18">
        <v>0</v>
      </c>
      <c r="V18" s="18">
        <v>0</v>
      </c>
      <c r="W18" s="3" t="s">
        <v>85</v>
      </c>
      <c r="X18" s="18">
        <v>0</v>
      </c>
      <c r="Y18" s="3">
        <v>10</v>
      </c>
      <c r="Z18" s="3">
        <v>0</v>
      </c>
      <c r="AA18" s="3">
        <v>13</v>
      </c>
      <c r="AB18" s="19">
        <f t="shared" si="0"/>
        <v>0</v>
      </c>
      <c r="AC18" s="74">
        <f t="shared" si="1"/>
        <v>0</v>
      </c>
      <c r="AD18" s="59" t="s">
        <v>32</v>
      </c>
      <c r="AE18" s="60" t="s">
        <v>33</v>
      </c>
      <c r="AF18" s="9" t="s">
        <v>86</v>
      </c>
      <c r="AG18" s="9" t="s">
        <v>35</v>
      </c>
      <c r="AH18" s="8" t="s">
        <v>118</v>
      </c>
      <c r="AI18" s="51" t="s">
        <v>123</v>
      </c>
      <c r="AJ18" s="52">
        <v>0</v>
      </c>
      <c r="AK18" s="76">
        <v>0</v>
      </c>
      <c r="AL18" s="53" t="s">
        <v>38</v>
      </c>
      <c r="AN18" s="80" t="s">
        <v>31</v>
      </c>
    </row>
    <row r="19" spans="1:40" s="10" customFormat="1" ht="20.149999999999999" customHeight="1" x14ac:dyDescent="0.35">
      <c r="A19" s="3" t="s">
        <v>31</v>
      </c>
      <c r="B19" s="3" t="s">
        <v>27</v>
      </c>
      <c r="C19" s="4" t="s">
        <v>124</v>
      </c>
      <c r="D19" s="5">
        <v>44698</v>
      </c>
      <c r="E19" s="5">
        <v>44699</v>
      </c>
      <c r="F19" s="5">
        <v>44699</v>
      </c>
      <c r="G19" s="6">
        <v>20</v>
      </c>
      <c r="H19" s="3" t="s">
        <v>30</v>
      </c>
      <c r="I19" s="3" t="s">
        <v>30</v>
      </c>
      <c r="J19" s="3" t="s">
        <v>30</v>
      </c>
      <c r="K19" s="3" t="s">
        <v>30</v>
      </c>
      <c r="L19" s="3" t="s">
        <v>30</v>
      </c>
      <c r="M19" s="3" t="s">
        <v>30</v>
      </c>
      <c r="N19" s="3" t="s">
        <v>30</v>
      </c>
      <c r="O19" s="3" t="s">
        <v>30</v>
      </c>
      <c r="P19" s="3" t="s">
        <v>30</v>
      </c>
      <c r="Q19" s="3" t="s">
        <v>30</v>
      </c>
      <c r="R19" s="3" t="s">
        <v>30</v>
      </c>
      <c r="S19" s="3" t="s">
        <v>30</v>
      </c>
      <c r="T19" s="18">
        <v>0</v>
      </c>
      <c r="U19" s="18">
        <v>0</v>
      </c>
      <c r="V19" s="18">
        <v>0</v>
      </c>
      <c r="W19" s="3" t="s">
        <v>85</v>
      </c>
      <c r="X19" s="18">
        <v>0</v>
      </c>
      <c r="Y19" s="3">
        <v>10</v>
      </c>
      <c r="Z19" s="3">
        <v>0</v>
      </c>
      <c r="AA19" s="3">
        <v>13</v>
      </c>
      <c r="AB19" s="19">
        <f t="shared" si="0"/>
        <v>0</v>
      </c>
      <c r="AC19" s="74">
        <f t="shared" si="1"/>
        <v>0</v>
      </c>
      <c r="AD19" s="59" t="s">
        <v>32</v>
      </c>
      <c r="AE19" s="60" t="s">
        <v>33</v>
      </c>
      <c r="AF19" s="9" t="s">
        <v>86</v>
      </c>
      <c r="AG19" s="9" t="s">
        <v>35</v>
      </c>
      <c r="AH19" s="8" t="s">
        <v>118</v>
      </c>
      <c r="AI19" s="51" t="s">
        <v>125</v>
      </c>
      <c r="AJ19" s="52">
        <v>0</v>
      </c>
      <c r="AK19" s="76">
        <v>0</v>
      </c>
      <c r="AL19" s="58" t="s">
        <v>38</v>
      </c>
      <c r="AN19" s="80" t="s">
        <v>31</v>
      </c>
    </row>
    <row r="20" spans="1:40" s="10" customFormat="1" ht="20.149999999999999" customHeight="1" x14ac:dyDescent="0.35">
      <c r="A20" s="2"/>
      <c r="B20" s="3" t="s">
        <v>27</v>
      </c>
      <c r="C20" s="4" t="s">
        <v>178</v>
      </c>
      <c r="D20" s="5">
        <v>44701</v>
      </c>
      <c r="E20" s="5">
        <v>44714</v>
      </c>
      <c r="F20" s="11">
        <v>44714</v>
      </c>
      <c r="G20" s="6">
        <v>20</v>
      </c>
      <c r="H20" s="3" t="s">
        <v>30</v>
      </c>
      <c r="I20" s="3" t="s">
        <v>30</v>
      </c>
      <c r="J20" s="3" t="s">
        <v>30</v>
      </c>
      <c r="K20" s="3" t="s">
        <v>30</v>
      </c>
      <c r="L20" s="3" t="s">
        <v>30</v>
      </c>
      <c r="M20" s="3" t="s">
        <v>30</v>
      </c>
      <c r="N20" s="3" t="s">
        <v>30</v>
      </c>
      <c r="O20" s="3" t="s">
        <v>30</v>
      </c>
      <c r="P20" s="3" t="s">
        <v>30</v>
      </c>
      <c r="Q20" s="3" t="s">
        <v>30</v>
      </c>
      <c r="R20" s="3" t="s">
        <v>30</v>
      </c>
      <c r="S20" s="3" t="s">
        <v>30</v>
      </c>
      <c r="T20" s="3" t="s">
        <v>30</v>
      </c>
      <c r="U20" s="7" t="s">
        <v>31</v>
      </c>
      <c r="V20" s="7" t="s">
        <v>31</v>
      </c>
      <c r="W20" s="3" t="s">
        <v>30</v>
      </c>
      <c r="X20" s="3" t="s">
        <v>30</v>
      </c>
      <c r="Y20" s="3">
        <v>9.1999999999999993</v>
      </c>
      <c r="Z20" s="3"/>
      <c r="AA20" s="3"/>
      <c r="AB20" s="3"/>
      <c r="AC20" s="73">
        <v>0</v>
      </c>
      <c r="AD20" s="59" t="s">
        <v>32</v>
      </c>
      <c r="AE20" s="60" t="s">
        <v>33</v>
      </c>
      <c r="AF20" s="12"/>
      <c r="AG20" s="9" t="s">
        <v>35</v>
      </c>
      <c r="AH20" s="2" t="s">
        <v>168</v>
      </c>
      <c r="AI20" s="51" t="s">
        <v>179</v>
      </c>
      <c r="AJ20" s="52">
        <v>0</v>
      </c>
      <c r="AK20" s="76">
        <v>0</v>
      </c>
      <c r="AL20" s="53" t="s">
        <v>38</v>
      </c>
      <c r="AN20" s="80" t="s">
        <v>31</v>
      </c>
    </row>
    <row r="21" spans="1:40" s="10" customFormat="1" ht="20.149999999999999" customHeight="1" x14ac:dyDescent="0.35">
      <c r="A21" s="2"/>
      <c r="B21" s="14" t="s">
        <v>27</v>
      </c>
      <c r="C21" s="4" t="s">
        <v>67</v>
      </c>
      <c r="D21" s="5">
        <v>44687</v>
      </c>
      <c r="E21" s="5">
        <v>44691</v>
      </c>
      <c r="F21" s="5">
        <v>44691</v>
      </c>
      <c r="G21" s="6">
        <v>20</v>
      </c>
      <c r="H21" s="3" t="s">
        <v>30</v>
      </c>
      <c r="I21" s="3" t="s">
        <v>30</v>
      </c>
      <c r="J21" s="3" t="s">
        <v>30</v>
      </c>
      <c r="K21" s="3" t="s">
        <v>30</v>
      </c>
      <c r="L21" s="3" t="s">
        <v>30</v>
      </c>
      <c r="M21" s="3" t="s">
        <v>30</v>
      </c>
      <c r="N21" s="3" t="s">
        <v>30</v>
      </c>
      <c r="O21" s="3" t="s">
        <v>30</v>
      </c>
      <c r="P21" s="3" t="s">
        <v>30</v>
      </c>
      <c r="Q21" s="3" t="s">
        <v>30</v>
      </c>
      <c r="R21" s="3" t="s">
        <v>30</v>
      </c>
      <c r="S21" s="3" t="s">
        <v>30</v>
      </c>
      <c r="T21" s="3" t="s">
        <v>30</v>
      </c>
      <c r="U21" s="7" t="s">
        <v>31</v>
      </c>
      <c r="V21" s="7" t="s">
        <v>31</v>
      </c>
      <c r="W21" s="3" t="s">
        <v>30</v>
      </c>
      <c r="X21" s="3" t="s">
        <v>30</v>
      </c>
      <c r="Y21" s="8" t="s">
        <v>31</v>
      </c>
      <c r="Z21" s="8"/>
      <c r="AA21" s="8"/>
      <c r="AB21" s="8"/>
      <c r="AC21" s="73">
        <v>0</v>
      </c>
      <c r="AD21" s="59" t="s">
        <v>32</v>
      </c>
      <c r="AE21" s="60" t="s">
        <v>33</v>
      </c>
      <c r="AF21" s="9" t="s">
        <v>68</v>
      </c>
      <c r="AG21" s="9" t="s">
        <v>35</v>
      </c>
      <c r="AH21" s="8" t="s">
        <v>36</v>
      </c>
      <c r="AI21" s="51" t="s">
        <v>69</v>
      </c>
      <c r="AJ21" s="54">
        <v>0</v>
      </c>
      <c r="AK21" s="76" t="e">
        <f>AC21/AJ21</f>
        <v>#DIV/0!</v>
      </c>
      <c r="AL21" s="53" t="s">
        <v>38</v>
      </c>
      <c r="AN21" s="80" t="s">
        <v>31</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4"/>
  <sheetViews>
    <sheetView zoomScaleNormal="100" workbookViewId="0">
      <selection activeCell="F18" sqref="F18"/>
    </sheetView>
  </sheetViews>
  <sheetFormatPr defaultColWidth="9.1796875" defaultRowHeight="10.5" x14ac:dyDescent="0.25"/>
  <cols>
    <col min="1" max="1" width="13" style="50" customWidth="1"/>
    <col min="2" max="2" width="9.1796875" style="50"/>
    <col min="3" max="3" width="13.7265625" style="50" customWidth="1"/>
    <col min="4" max="29" width="9.1796875" style="50"/>
    <col min="30" max="30" width="24" style="50" customWidth="1"/>
    <col min="31" max="31" width="17.1796875" style="50" customWidth="1"/>
    <col min="32" max="16384" width="9.1796875" style="50"/>
  </cols>
  <sheetData>
    <row r="1" spans="1:32" s="33" customFormat="1" ht="104.25" customHeight="1" x14ac:dyDescent="0.35">
      <c r="A1" s="67" t="s">
        <v>0</v>
      </c>
      <c r="B1" s="67" t="s">
        <v>1</v>
      </c>
      <c r="C1" s="67" t="s">
        <v>2</v>
      </c>
      <c r="D1" s="67" t="s">
        <v>3</v>
      </c>
      <c r="E1" s="67" t="s">
        <v>4</v>
      </c>
      <c r="F1" s="67" t="s">
        <v>5</v>
      </c>
      <c r="G1" s="67" t="s">
        <v>6</v>
      </c>
      <c r="H1" s="117" t="s">
        <v>7</v>
      </c>
      <c r="I1" s="117"/>
      <c r="J1" s="117"/>
      <c r="K1" s="118" t="s">
        <v>8</v>
      </c>
      <c r="L1" s="118"/>
      <c r="M1" s="118"/>
      <c r="N1" s="118" t="s">
        <v>9</v>
      </c>
      <c r="O1" s="118"/>
      <c r="P1" s="118"/>
      <c r="Q1" s="118" t="s">
        <v>10</v>
      </c>
      <c r="R1" s="118"/>
      <c r="S1" s="118"/>
      <c r="T1" s="118" t="s">
        <v>344</v>
      </c>
      <c r="U1" s="118"/>
      <c r="V1" s="118"/>
      <c r="W1" s="67" t="s">
        <v>12</v>
      </c>
      <c r="X1" s="67" t="s">
        <v>13</v>
      </c>
      <c r="Y1" s="67" t="s">
        <v>14</v>
      </c>
      <c r="Z1" s="67" t="s">
        <v>15</v>
      </c>
      <c r="AA1" s="67" t="s">
        <v>16</v>
      </c>
      <c r="AB1" s="67" t="s">
        <v>17</v>
      </c>
      <c r="AC1" s="67" t="s">
        <v>18</v>
      </c>
      <c r="AD1" s="67" t="s">
        <v>21</v>
      </c>
      <c r="AE1" s="32" t="s">
        <v>22</v>
      </c>
      <c r="AF1" s="33" t="s">
        <v>23</v>
      </c>
    </row>
    <row r="2" spans="1:32" s="44" customFormat="1" ht="31.5" customHeight="1" x14ac:dyDescent="0.25">
      <c r="A2" s="34"/>
      <c r="B2" s="35" t="s">
        <v>27</v>
      </c>
      <c r="C2" s="36" t="s">
        <v>345</v>
      </c>
      <c r="D2" s="37">
        <v>44687</v>
      </c>
      <c r="E2" s="37">
        <v>44691</v>
      </c>
      <c r="F2" s="37">
        <v>44691</v>
      </c>
      <c r="G2" s="38">
        <v>20</v>
      </c>
      <c r="H2" s="35" t="s">
        <v>30</v>
      </c>
      <c r="I2" s="35" t="s">
        <v>30</v>
      </c>
      <c r="J2" s="35" t="s">
        <v>30</v>
      </c>
      <c r="K2" s="35" t="s">
        <v>30</v>
      </c>
      <c r="L2" s="35" t="s">
        <v>30</v>
      </c>
      <c r="M2" s="35" t="s">
        <v>30</v>
      </c>
      <c r="N2" s="35" t="s">
        <v>30</v>
      </c>
      <c r="O2" s="35" t="s">
        <v>30</v>
      </c>
      <c r="P2" s="35" t="s">
        <v>30</v>
      </c>
      <c r="Q2" s="35" t="s">
        <v>30</v>
      </c>
      <c r="R2" s="35" t="s">
        <v>30</v>
      </c>
      <c r="S2" s="35" t="s">
        <v>30</v>
      </c>
      <c r="T2" s="35" t="s">
        <v>30</v>
      </c>
      <c r="U2" s="39" t="s">
        <v>31</v>
      </c>
      <c r="V2" s="39" t="s">
        <v>31</v>
      </c>
      <c r="W2" s="35" t="s">
        <v>30</v>
      </c>
      <c r="X2" s="35" t="s">
        <v>30</v>
      </c>
      <c r="Y2" s="40" t="s">
        <v>31</v>
      </c>
      <c r="Z2" s="40"/>
      <c r="AA2" s="40"/>
      <c r="AB2" s="40"/>
      <c r="AC2" s="35">
        <v>0</v>
      </c>
      <c r="AD2" s="41" t="s">
        <v>346</v>
      </c>
      <c r="AE2" s="42" t="s">
        <v>347</v>
      </c>
      <c r="AF2" s="43" t="s">
        <v>348</v>
      </c>
    </row>
    <row r="3" spans="1:32" s="44" customFormat="1" ht="31.5" customHeight="1" x14ac:dyDescent="0.25">
      <c r="A3" s="34"/>
      <c r="B3" s="35" t="s">
        <v>27</v>
      </c>
      <c r="C3" s="36" t="s">
        <v>349</v>
      </c>
      <c r="D3" s="37">
        <v>44701</v>
      </c>
      <c r="E3" s="37">
        <v>44714</v>
      </c>
      <c r="F3" s="45">
        <v>44714</v>
      </c>
      <c r="G3" s="38">
        <v>20</v>
      </c>
      <c r="H3" s="35" t="s">
        <v>30</v>
      </c>
      <c r="I3" s="35" t="s">
        <v>30</v>
      </c>
      <c r="J3" s="35" t="s">
        <v>30</v>
      </c>
      <c r="K3" s="35" t="s">
        <v>30</v>
      </c>
      <c r="L3" s="35" t="s">
        <v>30</v>
      </c>
      <c r="M3" s="35" t="s">
        <v>30</v>
      </c>
      <c r="N3" s="35" t="s">
        <v>30</v>
      </c>
      <c r="O3" s="35" t="s">
        <v>30</v>
      </c>
      <c r="P3" s="35" t="s">
        <v>30</v>
      </c>
      <c r="Q3" s="35" t="s">
        <v>30</v>
      </c>
      <c r="R3" s="35" t="s">
        <v>30</v>
      </c>
      <c r="S3" s="35" t="s">
        <v>30</v>
      </c>
      <c r="T3" s="35" t="s">
        <v>30</v>
      </c>
      <c r="U3" s="39" t="s">
        <v>31</v>
      </c>
      <c r="V3" s="39" t="s">
        <v>31</v>
      </c>
      <c r="W3" s="35" t="s">
        <v>30</v>
      </c>
      <c r="X3" s="35" t="s">
        <v>30</v>
      </c>
      <c r="Y3" s="35" t="s">
        <v>31</v>
      </c>
      <c r="Z3" s="35"/>
      <c r="AA3" s="35"/>
      <c r="AB3" s="35"/>
      <c r="AC3" s="35">
        <v>0</v>
      </c>
      <c r="AD3" s="46"/>
      <c r="AE3" s="47" t="s">
        <v>347</v>
      </c>
      <c r="AF3" s="44" t="s">
        <v>350</v>
      </c>
    </row>
    <row r="4" spans="1:32" s="44" customFormat="1" ht="31.5" customHeight="1" x14ac:dyDescent="0.25">
      <c r="A4" s="34"/>
      <c r="B4" s="35" t="s">
        <v>27</v>
      </c>
      <c r="C4" s="36" t="s">
        <v>351</v>
      </c>
      <c r="D4" s="37">
        <v>44701</v>
      </c>
      <c r="E4" s="37">
        <v>44718</v>
      </c>
      <c r="F4" s="37">
        <v>44718</v>
      </c>
      <c r="G4" s="38">
        <v>20</v>
      </c>
      <c r="H4" s="35" t="s">
        <v>30</v>
      </c>
      <c r="I4" s="35" t="s">
        <v>30</v>
      </c>
      <c r="J4" s="35" t="s">
        <v>30</v>
      </c>
      <c r="K4" s="35" t="s">
        <v>30</v>
      </c>
      <c r="L4" s="35" t="s">
        <v>30</v>
      </c>
      <c r="M4" s="35" t="s">
        <v>30</v>
      </c>
      <c r="N4" s="35" t="s">
        <v>30</v>
      </c>
      <c r="O4" s="35" t="s">
        <v>30</v>
      </c>
      <c r="P4" s="35" t="s">
        <v>30</v>
      </c>
      <c r="Q4" s="35" t="s">
        <v>30</v>
      </c>
      <c r="R4" s="35" t="s">
        <v>30</v>
      </c>
      <c r="S4" s="35" t="s">
        <v>30</v>
      </c>
      <c r="T4" s="35" t="s">
        <v>30</v>
      </c>
      <c r="U4" s="39" t="s">
        <v>31</v>
      </c>
      <c r="V4" s="39" t="s">
        <v>31</v>
      </c>
      <c r="W4" s="35" t="s">
        <v>30</v>
      </c>
      <c r="X4" s="35" t="s">
        <v>30</v>
      </c>
      <c r="Y4" s="35">
        <v>9.5</v>
      </c>
      <c r="Z4" s="35"/>
      <c r="AA4" s="35"/>
      <c r="AB4" s="35"/>
      <c r="AC4" s="35">
        <v>0</v>
      </c>
      <c r="AD4" s="46"/>
      <c r="AE4" s="47" t="s">
        <v>347</v>
      </c>
      <c r="AF4" s="44" t="s">
        <v>350</v>
      </c>
    </row>
    <row r="5" spans="1:32" s="44" customFormat="1" ht="31.5" customHeight="1" x14ac:dyDescent="0.25">
      <c r="A5" s="34"/>
      <c r="B5" s="35" t="s">
        <v>27</v>
      </c>
      <c r="C5" s="36" t="s">
        <v>352</v>
      </c>
      <c r="D5" s="37">
        <v>44701</v>
      </c>
      <c r="E5" s="37">
        <v>44718</v>
      </c>
      <c r="F5" s="37">
        <v>44718</v>
      </c>
      <c r="G5" s="38">
        <v>20</v>
      </c>
      <c r="H5" s="35" t="s">
        <v>30</v>
      </c>
      <c r="I5" s="35" t="s">
        <v>30</v>
      </c>
      <c r="J5" s="35" t="s">
        <v>30</v>
      </c>
      <c r="K5" s="35" t="s">
        <v>30</v>
      </c>
      <c r="L5" s="35" t="s">
        <v>30</v>
      </c>
      <c r="M5" s="35" t="s">
        <v>30</v>
      </c>
      <c r="N5" s="35" t="s">
        <v>30</v>
      </c>
      <c r="O5" s="35" t="s">
        <v>30</v>
      </c>
      <c r="P5" s="35" t="s">
        <v>30</v>
      </c>
      <c r="Q5" s="35" t="s">
        <v>30</v>
      </c>
      <c r="R5" s="35" t="s">
        <v>30</v>
      </c>
      <c r="S5" s="35" t="s">
        <v>30</v>
      </c>
      <c r="T5" s="35" t="s">
        <v>30</v>
      </c>
      <c r="U5" s="39" t="s">
        <v>31</v>
      </c>
      <c r="V5" s="39" t="s">
        <v>31</v>
      </c>
      <c r="W5" s="35" t="s">
        <v>30</v>
      </c>
      <c r="X5" s="35" t="s">
        <v>30</v>
      </c>
      <c r="Y5" s="35" t="s">
        <v>31</v>
      </c>
      <c r="Z5" s="35"/>
      <c r="AA5" s="35"/>
      <c r="AB5" s="35"/>
      <c r="AC5" s="35">
        <v>0</v>
      </c>
      <c r="AD5" s="46"/>
      <c r="AE5" s="47" t="s">
        <v>347</v>
      </c>
      <c r="AF5" s="44" t="s">
        <v>350</v>
      </c>
    </row>
    <row r="6" spans="1:32" s="44" customFormat="1" ht="31.5" customHeight="1" x14ac:dyDescent="0.25">
      <c r="A6" s="34"/>
      <c r="B6" s="35" t="s">
        <v>27</v>
      </c>
      <c r="C6" s="36" t="s">
        <v>353</v>
      </c>
      <c r="D6" s="37">
        <v>44701</v>
      </c>
      <c r="E6" s="37">
        <v>44718</v>
      </c>
      <c r="F6" s="37">
        <v>44718</v>
      </c>
      <c r="G6" s="38">
        <v>20</v>
      </c>
      <c r="H6" s="35" t="s">
        <v>30</v>
      </c>
      <c r="I6" s="35" t="s">
        <v>30</v>
      </c>
      <c r="J6" s="35" t="s">
        <v>30</v>
      </c>
      <c r="K6" s="35" t="s">
        <v>30</v>
      </c>
      <c r="L6" s="35" t="s">
        <v>30</v>
      </c>
      <c r="M6" s="35" t="s">
        <v>30</v>
      </c>
      <c r="N6" s="35" t="s">
        <v>30</v>
      </c>
      <c r="O6" s="35" t="s">
        <v>30</v>
      </c>
      <c r="P6" s="35" t="s">
        <v>30</v>
      </c>
      <c r="Q6" s="35" t="s">
        <v>30</v>
      </c>
      <c r="R6" s="35" t="s">
        <v>30</v>
      </c>
      <c r="S6" s="35" t="s">
        <v>30</v>
      </c>
      <c r="T6" s="35" t="s">
        <v>30</v>
      </c>
      <c r="U6" s="39" t="s">
        <v>31</v>
      </c>
      <c r="V6" s="39" t="s">
        <v>31</v>
      </c>
      <c r="W6" s="35" t="s">
        <v>30</v>
      </c>
      <c r="X6" s="35" t="s">
        <v>30</v>
      </c>
      <c r="Y6" s="35">
        <v>9.5</v>
      </c>
      <c r="Z6" s="35"/>
      <c r="AA6" s="35"/>
      <c r="AB6" s="35"/>
      <c r="AC6" s="35">
        <v>0</v>
      </c>
      <c r="AD6" s="46"/>
      <c r="AE6" s="47" t="s">
        <v>347</v>
      </c>
      <c r="AF6" s="44" t="s">
        <v>350</v>
      </c>
    </row>
    <row r="7" spans="1:32" s="44" customFormat="1" ht="31.5" customHeight="1" x14ac:dyDescent="0.25">
      <c r="A7" s="34"/>
      <c r="B7" s="35" t="s">
        <v>27</v>
      </c>
      <c r="C7" s="36" t="s">
        <v>354</v>
      </c>
      <c r="D7" s="37">
        <v>44687</v>
      </c>
      <c r="E7" s="37">
        <v>44691</v>
      </c>
      <c r="F7" s="37">
        <v>44691</v>
      </c>
      <c r="G7" s="38">
        <v>20</v>
      </c>
      <c r="H7" s="35" t="s">
        <v>30</v>
      </c>
      <c r="I7" s="35" t="s">
        <v>30</v>
      </c>
      <c r="J7" s="35" t="s">
        <v>30</v>
      </c>
      <c r="K7" s="35" t="s">
        <v>30</v>
      </c>
      <c r="L7" s="35" t="s">
        <v>30</v>
      </c>
      <c r="M7" s="35" t="s">
        <v>30</v>
      </c>
      <c r="N7" s="35" t="s">
        <v>30</v>
      </c>
      <c r="O7" s="35" t="s">
        <v>30</v>
      </c>
      <c r="P7" s="35" t="s">
        <v>30</v>
      </c>
      <c r="Q7" s="35" t="s">
        <v>30</v>
      </c>
      <c r="R7" s="35" t="s">
        <v>30</v>
      </c>
      <c r="S7" s="35" t="s">
        <v>30</v>
      </c>
      <c r="T7" s="35" t="s">
        <v>30</v>
      </c>
      <c r="U7" s="39" t="s">
        <v>31</v>
      </c>
      <c r="V7" s="39" t="s">
        <v>31</v>
      </c>
      <c r="W7" s="35" t="s">
        <v>30</v>
      </c>
      <c r="X7" s="35" t="s">
        <v>30</v>
      </c>
      <c r="Y7" s="40" t="s">
        <v>31</v>
      </c>
      <c r="Z7" s="40"/>
      <c r="AA7" s="40"/>
      <c r="AB7" s="40"/>
      <c r="AC7" s="35">
        <v>0</v>
      </c>
      <c r="AD7" s="41" t="s">
        <v>355</v>
      </c>
      <c r="AE7" s="42" t="s">
        <v>347</v>
      </c>
      <c r="AF7" s="43" t="s">
        <v>348</v>
      </c>
    </row>
    <row r="8" spans="1:32" s="44" customFormat="1" ht="31.5" x14ac:dyDescent="0.25">
      <c r="A8" s="35" t="s">
        <v>31</v>
      </c>
      <c r="B8" s="35" t="s">
        <v>27</v>
      </c>
      <c r="C8" s="36" t="s">
        <v>356</v>
      </c>
      <c r="D8" s="37">
        <v>44698</v>
      </c>
      <c r="E8" s="37">
        <v>44699</v>
      </c>
      <c r="F8" s="37">
        <v>44699</v>
      </c>
      <c r="G8" s="38">
        <v>20</v>
      </c>
      <c r="H8" s="35" t="s">
        <v>30</v>
      </c>
      <c r="I8" s="35" t="s">
        <v>30</v>
      </c>
      <c r="J8" s="35" t="s">
        <v>30</v>
      </c>
      <c r="K8" s="35" t="s">
        <v>30</v>
      </c>
      <c r="L8" s="35" t="s">
        <v>30</v>
      </c>
      <c r="M8" s="35" t="s">
        <v>30</v>
      </c>
      <c r="N8" s="35" t="s">
        <v>30</v>
      </c>
      <c r="O8" s="35" t="s">
        <v>30</v>
      </c>
      <c r="P8" s="35" t="s">
        <v>30</v>
      </c>
      <c r="Q8" s="35" t="s">
        <v>30</v>
      </c>
      <c r="R8" s="35" t="s">
        <v>30</v>
      </c>
      <c r="S8" s="35" t="s">
        <v>30</v>
      </c>
      <c r="T8" s="48">
        <v>0</v>
      </c>
      <c r="U8" s="48">
        <v>0</v>
      </c>
      <c r="V8" s="48">
        <v>0</v>
      </c>
      <c r="W8" s="35" t="s">
        <v>85</v>
      </c>
      <c r="X8" s="48">
        <v>0</v>
      </c>
      <c r="Y8" s="35">
        <v>10</v>
      </c>
      <c r="Z8" s="35">
        <v>0</v>
      </c>
      <c r="AA8" s="35">
        <v>13</v>
      </c>
      <c r="AB8" s="49">
        <v>0</v>
      </c>
      <c r="AC8" s="49">
        <v>0</v>
      </c>
      <c r="AD8" s="41" t="s">
        <v>86</v>
      </c>
      <c r="AE8" s="42" t="s">
        <v>347</v>
      </c>
      <c r="AF8" s="43" t="s">
        <v>357</v>
      </c>
    </row>
    <row r="9" spans="1:32" s="44" customFormat="1" ht="31.5" x14ac:dyDescent="0.25">
      <c r="A9" s="35" t="s">
        <v>31</v>
      </c>
      <c r="B9" s="35" t="s">
        <v>27</v>
      </c>
      <c r="C9" s="36" t="s">
        <v>358</v>
      </c>
      <c r="D9" s="37">
        <v>44698</v>
      </c>
      <c r="E9" s="37">
        <v>44699</v>
      </c>
      <c r="F9" s="37">
        <v>44699</v>
      </c>
      <c r="G9" s="38">
        <v>20</v>
      </c>
      <c r="H9" s="35" t="s">
        <v>30</v>
      </c>
      <c r="I9" s="35" t="s">
        <v>30</v>
      </c>
      <c r="J9" s="35" t="s">
        <v>30</v>
      </c>
      <c r="K9" s="35" t="s">
        <v>30</v>
      </c>
      <c r="L9" s="35" t="s">
        <v>30</v>
      </c>
      <c r="M9" s="35" t="s">
        <v>30</v>
      </c>
      <c r="N9" s="35" t="s">
        <v>30</v>
      </c>
      <c r="O9" s="35" t="s">
        <v>30</v>
      </c>
      <c r="P9" s="35" t="s">
        <v>30</v>
      </c>
      <c r="Q9" s="35" t="s">
        <v>30</v>
      </c>
      <c r="R9" s="35" t="s">
        <v>30</v>
      </c>
      <c r="S9" s="35" t="s">
        <v>30</v>
      </c>
      <c r="T9" s="48">
        <v>0</v>
      </c>
      <c r="U9" s="48">
        <v>0</v>
      </c>
      <c r="V9" s="48">
        <v>0</v>
      </c>
      <c r="W9" s="35" t="s">
        <v>85</v>
      </c>
      <c r="X9" s="48">
        <v>0</v>
      </c>
      <c r="Y9" s="35">
        <v>10</v>
      </c>
      <c r="Z9" s="35">
        <v>0</v>
      </c>
      <c r="AA9" s="35">
        <v>13</v>
      </c>
      <c r="AB9" s="49">
        <v>0</v>
      </c>
      <c r="AC9" s="49">
        <v>0</v>
      </c>
      <c r="AD9" s="41" t="s">
        <v>86</v>
      </c>
      <c r="AE9" s="42" t="s">
        <v>347</v>
      </c>
      <c r="AF9" s="43" t="s">
        <v>359</v>
      </c>
    </row>
    <row r="10" spans="1:32" s="44" customFormat="1" ht="31.5" x14ac:dyDescent="0.25">
      <c r="A10" s="35" t="s">
        <v>31</v>
      </c>
      <c r="B10" s="35" t="s">
        <v>27</v>
      </c>
      <c r="C10" s="36" t="s">
        <v>360</v>
      </c>
      <c r="D10" s="37">
        <v>44698</v>
      </c>
      <c r="E10" s="37">
        <v>44699</v>
      </c>
      <c r="F10" s="37">
        <v>44699</v>
      </c>
      <c r="G10" s="38">
        <v>20</v>
      </c>
      <c r="H10" s="35" t="s">
        <v>30</v>
      </c>
      <c r="I10" s="35" t="s">
        <v>30</v>
      </c>
      <c r="J10" s="35" t="s">
        <v>30</v>
      </c>
      <c r="K10" s="35" t="s">
        <v>30</v>
      </c>
      <c r="L10" s="35" t="s">
        <v>30</v>
      </c>
      <c r="M10" s="35" t="s">
        <v>30</v>
      </c>
      <c r="N10" s="35" t="s">
        <v>30</v>
      </c>
      <c r="O10" s="35" t="s">
        <v>30</v>
      </c>
      <c r="P10" s="35" t="s">
        <v>30</v>
      </c>
      <c r="Q10" s="35" t="s">
        <v>30</v>
      </c>
      <c r="R10" s="35" t="s">
        <v>30</v>
      </c>
      <c r="S10" s="35" t="s">
        <v>30</v>
      </c>
      <c r="T10" s="48">
        <v>0</v>
      </c>
      <c r="U10" s="48">
        <v>0</v>
      </c>
      <c r="V10" s="48">
        <v>0</v>
      </c>
      <c r="W10" s="35" t="s">
        <v>85</v>
      </c>
      <c r="X10" s="48">
        <v>0</v>
      </c>
      <c r="Y10" s="35">
        <v>10</v>
      </c>
      <c r="Z10" s="35">
        <v>0</v>
      </c>
      <c r="AA10" s="35">
        <v>13</v>
      </c>
      <c r="AB10" s="49">
        <v>0</v>
      </c>
      <c r="AC10" s="49">
        <v>0</v>
      </c>
      <c r="AD10" s="41" t="s">
        <v>86</v>
      </c>
      <c r="AE10" s="42" t="s">
        <v>347</v>
      </c>
      <c r="AF10" s="43" t="s">
        <v>359</v>
      </c>
    </row>
    <row r="11" spans="1:32" s="44" customFormat="1" ht="31.5" x14ac:dyDescent="0.25">
      <c r="A11" s="35" t="s">
        <v>31</v>
      </c>
      <c r="B11" s="35" t="s">
        <v>27</v>
      </c>
      <c r="C11" s="36" t="s">
        <v>361</v>
      </c>
      <c r="D11" s="37">
        <v>44698</v>
      </c>
      <c r="E11" s="37">
        <v>44699</v>
      </c>
      <c r="F11" s="37">
        <v>44699</v>
      </c>
      <c r="G11" s="38">
        <v>20</v>
      </c>
      <c r="H11" s="35" t="s">
        <v>30</v>
      </c>
      <c r="I11" s="35" t="s">
        <v>30</v>
      </c>
      <c r="J11" s="35" t="s">
        <v>30</v>
      </c>
      <c r="K11" s="35" t="s">
        <v>30</v>
      </c>
      <c r="L11" s="35" t="s">
        <v>30</v>
      </c>
      <c r="M11" s="35" t="s">
        <v>30</v>
      </c>
      <c r="N11" s="35" t="s">
        <v>30</v>
      </c>
      <c r="O11" s="35" t="s">
        <v>30</v>
      </c>
      <c r="P11" s="35" t="s">
        <v>30</v>
      </c>
      <c r="Q11" s="35" t="s">
        <v>30</v>
      </c>
      <c r="R11" s="35" t="s">
        <v>30</v>
      </c>
      <c r="S11" s="35" t="s">
        <v>30</v>
      </c>
      <c r="T11" s="48">
        <v>0</v>
      </c>
      <c r="U11" s="48">
        <v>0</v>
      </c>
      <c r="V11" s="48">
        <v>0</v>
      </c>
      <c r="W11" s="35" t="s">
        <v>85</v>
      </c>
      <c r="X11" s="48">
        <v>0</v>
      </c>
      <c r="Y11" s="35">
        <v>10</v>
      </c>
      <c r="Z11" s="35">
        <v>0</v>
      </c>
      <c r="AA11" s="35">
        <v>13</v>
      </c>
      <c r="AB11" s="49">
        <v>0</v>
      </c>
      <c r="AC11" s="49">
        <v>0</v>
      </c>
      <c r="AD11" s="41" t="s">
        <v>86</v>
      </c>
      <c r="AE11" s="42" t="s">
        <v>347</v>
      </c>
      <c r="AF11" s="43" t="s">
        <v>359</v>
      </c>
    </row>
    <row r="12" spans="1:32" s="44" customFormat="1" x14ac:dyDescent="0.25">
      <c r="A12" s="34"/>
      <c r="B12" s="35" t="s">
        <v>27</v>
      </c>
      <c r="C12" s="36" t="s">
        <v>362</v>
      </c>
      <c r="D12" s="37">
        <v>44701</v>
      </c>
      <c r="E12" s="37">
        <v>44714</v>
      </c>
      <c r="F12" s="45">
        <v>44718</v>
      </c>
      <c r="G12" s="38">
        <v>20</v>
      </c>
      <c r="H12" s="35" t="s">
        <v>30</v>
      </c>
      <c r="I12" s="35" t="s">
        <v>30</v>
      </c>
      <c r="J12" s="35" t="s">
        <v>30</v>
      </c>
      <c r="K12" s="35" t="s">
        <v>30</v>
      </c>
      <c r="L12" s="35" t="s">
        <v>30</v>
      </c>
      <c r="M12" s="35" t="s">
        <v>30</v>
      </c>
      <c r="N12" s="35" t="s">
        <v>30</v>
      </c>
      <c r="O12" s="35" t="s">
        <v>30</v>
      </c>
      <c r="P12" s="35" t="s">
        <v>30</v>
      </c>
      <c r="Q12" s="35" t="s">
        <v>30</v>
      </c>
      <c r="R12" s="35" t="s">
        <v>30</v>
      </c>
      <c r="S12" s="35" t="s">
        <v>30</v>
      </c>
      <c r="T12" s="35" t="s">
        <v>30</v>
      </c>
      <c r="U12" s="39" t="s">
        <v>31</v>
      </c>
      <c r="V12" s="39" t="s">
        <v>31</v>
      </c>
      <c r="W12" s="35" t="s">
        <v>30</v>
      </c>
      <c r="X12" s="35" t="s">
        <v>30</v>
      </c>
      <c r="Y12" s="35" t="s">
        <v>31</v>
      </c>
      <c r="Z12" s="35"/>
      <c r="AA12" s="35"/>
      <c r="AB12" s="35"/>
      <c r="AC12" s="35">
        <v>0</v>
      </c>
      <c r="AD12" s="46"/>
      <c r="AE12" s="47" t="s">
        <v>347</v>
      </c>
      <c r="AF12" s="44" t="s">
        <v>363</v>
      </c>
    </row>
    <row r="13" spans="1:32" s="44" customFormat="1" x14ac:dyDescent="0.25">
      <c r="A13" s="34"/>
      <c r="B13" s="35" t="s">
        <v>27</v>
      </c>
      <c r="C13" s="36" t="s">
        <v>364</v>
      </c>
      <c r="D13" s="37">
        <v>44701</v>
      </c>
      <c r="E13" s="37">
        <v>44714</v>
      </c>
      <c r="F13" s="45">
        <v>44714</v>
      </c>
      <c r="G13" s="38">
        <v>20</v>
      </c>
      <c r="H13" s="35" t="s">
        <v>30</v>
      </c>
      <c r="I13" s="35" t="s">
        <v>30</v>
      </c>
      <c r="J13" s="35" t="s">
        <v>30</v>
      </c>
      <c r="K13" s="35" t="s">
        <v>30</v>
      </c>
      <c r="L13" s="35" t="s">
        <v>30</v>
      </c>
      <c r="M13" s="35" t="s">
        <v>30</v>
      </c>
      <c r="N13" s="35" t="s">
        <v>30</v>
      </c>
      <c r="O13" s="35" t="s">
        <v>30</v>
      </c>
      <c r="P13" s="35" t="s">
        <v>30</v>
      </c>
      <c r="Q13" s="35" t="s">
        <v>30</v>
      </c>
      <c r="R13" s="35" t="s">
        <v>30</v>
      </c>
      <c r="S13" s="35" t="s">
        <v>30</v>
      </c>
      <c r="T13" s="35" t="s">
        <v>30</v>
      </c>
      <c r="U13" s="39" t="s">
        <v>31</v>
      </c>
      <c r="V13" s="39" t="s">
        <v>31</v>
      </c>
      <c r="W13" s="35" t="s">
        <v>30</v>
      </c>
      <c r="X13" s="35" t="s">
        <v>30</v>
      </c>
      <c r="Y13" s="35">
        <v>9.5</v>
      </c>
      <c r="Z13" s="35"/>
      <c r="AA13" s="35"/>
      <c r="AB13" s="35"/>
      <c r="AC13" s="35">
        <v>0</v>
      </c>
      <c r="AD13" s="46"/>
      <c r="AE13" s="47" t="s">
        <v>347</v>
      </c>
      <c r="AF13" s="44" t="s">
        <v>363</v>
      </c>
    </row>
    <row r="14" spans="1:32" s="44" customFormat="1" x14ac:dyDescent="0.25">
      <c r="A14" s="34"/>
      <c r="B14" s="35" t="s">
        <v>27</v>
      </c>
      <c r="C14" s="36" t="s">
        <v>365</v>
      </c>
      <c r="D14" s="37">
        <v>44701</v>
      </c>
      <c r="E14" s="37">
        <v>44714</v>
      </c>
      <c r="F14" s="45">
        <v>44714</v>
      </c>
      <c r="G14" s="38">
        <v>20</v>
      </c>
      <c r="H14" s="35" t="s">
        <v>30</v>
      </c>
      <c r="I14" s="35" t="s">
        <v>30</v>
      </c>
      <c r="J14" s="35" t="s">
        <v>30</v>
      </c>
      <c r="K14" s="35" t="s">
        <v>30</v>
      </c>
      <c r="L14" s="35" t="s">
        <v>30</v>
      </c>
      <c r="M14" s="35" t="s">
        <v>30</v>
      </c>
      <c r="N14" s="35" t="s">
        <v>30</v>
      </c>
      <c r="O14" s="35" t="s">
        <v>30</v>
      </c>
      <c r="P14" s="35" t="s">
        <v>30</v>
      </c>
      <c r="Q14" s="35" t="s">
        <v>30</v>
      </c>
      <c r="R14" s="35" t="s">
        <v>30</v>
      </c>
      <c r="S14" s="35" t="s">
        <v>30</v>
      </c>
      <c r="T14" s="35" t="s">
        <v>30</v>
      </c>
      <c r="U14" s="39" t="s">
        <v>31</v>
      </c>
      <c r="V14" s="39" t="s">
        <v>31</v>
      </c>
      <c r="W14" s="35" t="s">
        <v>30</v>
      </c>
      <c r="X14" s="35" t="s">
        <v>30</v>
      </c>
      <c r="Y14" s="35" t="s">
        <v>31</v>
      </c>
      <c r="Z14" s="35"/>
      <c r="AA14" s="35"/>
      <c r="AB14" s="35"/>
      <c r="AC14" s="35">
        <v>0</v>
      </c>
      <c r="AD14" s="46"/>
      <c r="AE14" s="47" t="s">
        <v>347</v>
      </c>
      <c r="AF14" s="44" t="s">
        <v>363</v>
      </c>
    </row>
  </sheetData>
  <mergeCells count="5">
    <mergeCell ref="H1:J1"/>
    <mergeCell ref="K1:M1"/>
    <mergeCell ref="N1:P1"/>
    <mergeCell ref="Q1:S1"/>
    <mergeCell ref="T1:V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Field Samples</vt:lpstr>
      <vt:lpstr>QC Summary</vt:lpstr>
      <vt:lpstr>Field Blanks</vt:lpstr>
      <vt:lpstr>Media Blanks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Abdel-Hady, Ahmed</dc:creator>
  <cp:keywords/>
  <dc:description/>
  <cp:lastModifiedBy>Wood, Joe</cp:lastModifiedBy>
  <cp:revision/>
  <dcterms:created xsi:type="dcterms:W3CDTF">2022-05-06T13:49:47Z</dcterms:created>
  <dcterms:modified xsi:type="dcterms:W3CDTF">2023-11-14T18:12:38Z</dcterms:modified>
  <cp:category/>
  <cp:contentStatus/>
</cp:coreProperties>
</file>