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usepa-my.sharepoint.com/personal/magnuson_matthew_epa_gov/Documents/Profile/Documents/AFIT/AFIT 2022/Durden 2022-2023/paper drafts/May 11 2023/STICS/SciHub/"/>
    </mc:Choice>
  </mc:AlternateContent>
  <xr:revisionPtr revIDLastSave="0" documentId="8_{A565240B-15D6-44C3-B0A3-4A4683F0142F}" xr6:coauthVersionLast="47" xr6:coauthVersionMax="47" xr10:uidLastSave="{00000000-0000-0000-0000-000000000000}"/>
  <bookViews>
    <workbookView xWindow="-110" yWindow="-110" windowWidth="19420" windowHeight="10300" firstSheet="6" activeTab="7" xr2:uid="{00000000-000D-0000-FFFF-FFFF00000000}"/>
  </bookViews>
  <sheets>
    <sheet name="data-for-Fig-A2-part4" sheetId="15" r:id="rId1"/>
    <sheet name="data-for-Fig-A2-part3" sheetId="14" r:id="rId2"/>
    <sheet name="data-for-Fig-A2-part2" sheetId="13" r:id="rId3"/>
    <sheet name="data-for-Fig-A2-part1" sheetId="12" r:id="rId4"/>
    <sheet name="data-for-Fig5" sheetId="11" r:id="rId5"/>
    <sheet name="data-for-Fig4-part2" sheetId="10" r:id="rId6"/>
    <sheet name="data-for-Fig4-part1" sheetId="9" r:id="rId7"/>
    <sheet name="data-for-Fig3-part4" sheetId="8" r:id="rId8"/>
    <sheet name="data-for-Fig3-part3" sheetId="7" r:id="rId9"/>
    <sheet name="data-for-Fig3-part2" sheetId="5" r:id="rId10"/>
    <sheet name="data-for-Fig3-part1" sheetId="6" r:id="rId11"/>
    <sheet name="data-for-Fig2-part1" sheetId="3" r:id="rId12"/>
    <sheet name="data-for-Fig2-part2" sheetId="4" r:id="rId13"/>
    <sheet name="data-for-Fig-1" sheetId="2" r:id="rId14"/>
    <sheet name="Sheet1" sheetId="1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3" i="15" l="1"/>
  <c r="AA53" i="15"/>
  <c r="Z53" i="15"/>
  <c r="Y53" i="15"/>
  <c r="X53" i="15"/>
  <c r="W53" i="15"/>
  <c r="U53" i="15"/>
  <c r="T53" i="15"/>
  <c r="S53" i="15"/>
  <c r="R53" i="15"/>
  <c r="Q53" i="15"/>
  <c r="P53" i="15"/>
  <c r="N53" i="15"/>
  <c r="M53" i="15"/>
  <c r="L53" i="15"/>
  <c r="K53" i="15"/>
  <c r="J53" i="15"/>
  <c r="I53" i="15"/>
  <c r="G53" i="15"/>
  <c r="F53" i="15"/>
  <c r="E53" i="15"/>
  <c r="D53" i="15"/>
  <c r="C53" i="15"/>
  <c r="B53" i="15"/>
  <c r="AB52" i="15"/>
  <c r="AA52" i="15"/>
  <c r="Z52" i="15"/>
  <c r="Y52" i="15"/>
  <c r="X52" i="15"/>
  <c r="W52" i="15"/>
  <c r="U52" i="15"/>
  <c r="T52" i="15"/>
  <c r="S52" i="15"/>
  <c r="R52" i="15"/>
  <c r="Q52" i="15"/>
  <c r="P52" i="15"/>
  <c r="N52" i="15"/>
  <c r="M52" i="15"/>
  <c r="L52" i="15"/>
  <c r="K52" i="15"/>
  <c r="J52" i="15"/>
  <c r="I52" i="15"/>
  <c r="G52" i="15"/>
  <c r="F52" i="15"/>
  <c r="E52" i="15"/>
  <c r="D52" i="15"/>
  <c r="C52" i="15"/>
  <c r="B52" i="15"/>
  <c r="AA10" i="15"/>
  <c r="Z10" i="15"/>
  <c r="Y10" i="15"/>
  <c r="X10" i="15"/>
  <c r="W10" i="15"/>
  <c r="T10" i="15"/>
  <c r="S10" i="15"/>
  <c r="R10" i="15"/>
  <c r="Q10" i="15"/>
  <c r="P10" i="15"/>
  <c r="M10" i="15"/>
  <c r="L10" i="15"/>
  <c r="K10" i="15"/>
  <c r="J10" i="15"/>
  <c r="I10" i="15"/>
  <c r="F10" i="15"/>
  <c r="E10" i="15"/>
  <c r="D10" i="15"/>
  <c r="C10" i="15"/>
  <c r="B10" i="15"/>
  <c r="AA9" i="15"/>
  <c r="Z9" i="15"/>
  <c r="Y9" i="15"/>
  <c r="X9" i="15"/>
  <c r="W9" i="15"/>
  <c r="T9" i="15"/>
  <c r="S9" i="15"/>
  <c r="R9" i="15"/>
  <c r="Q9" i="15"/>
  <c r="P9" i="15"/>
  <c r="M9" i="15"/>
  <c r="L9" i="15"/>
  <c r="K9" i="15"/>
  <c r="J9" i="15"/>
  <c r="I9" i="15"/>
  <c r="F9" i="15"/>
  <c r="E9" i="15"/>
  <c r="D9" i="15"/>
  <c r="C9" i="15"/>
  <c r="B9" i="15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3" i="10"/>
  <c r="J242" i="10"/>
  <c r="J241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J211" i="10"/>
  <c r="J210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257" i="9"/>
  <c r="J256" i="9"/>
  <c r="J255" i="9"/>
  <c r="J254" i="9"/>
  <c r="J253" i="9"/>
  <c r="J252" i="9"/>
  <c r="J251" i="9"/>
  <c r="J250" i="9"/>
  <c r="J249" i="9"/>
  <c r="J248" i="9"/>
  <c r="J247" i="9"/>
  <c r="J246" i="9"/>
  <c r="J245" i="9"/>
  <c r="J244" i="9"/>
  <c r="J243" i="9"/>
  <c r="J242" i="9"/>
  <c r="J241" i="9"/>
  <c r="J240" i="9"/>
  <c r="J239" i="9"/>
  <c r="J238" i="9"/>
  <c r="J237" i="9"/>
  <c r="J236" i="9"/>
  <c r="J235" i="9"/>
  <c r="J234" i="9"/>
  <c r="J233" i="9"/>
  <c r="J232" i="9"/>
  <c r="J231" i="9"/>
  <c r="J230" i="9"/>
  <c r="J229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15" i="9"/>
  <c r="J214" i="9"/>
  <c r="J213" i="9"/>
  <c r="J212" i="9"/>
  <c r="J211" i="9"/>
  <c r="J210" i="9"/>
  <c r="J209" i="9"/>
  <c r="J208" i="9"/>
  <c r="J207" i="9"/>
  <c r="J206" i="9"/>
  <c r="J205" i="9"/>
  <c r="J204" i="9"/>
  <c r="J203" i="9"/>
  <c r="J202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AC11" i="8"/>
  <c r="AB11" i="8"/>
  <c r="AA11" i="8"/>
  <c r="AE11" i="8" s="1"/>
  <c r="AF11" i="8" s="1"/>
  <c r="AC10" i="8"/>
  <c r="AB10" i="8"/>
  <c r="AA10" i="8"/>
  <c r="AC9" i="8"/>
  <c r="AB9" i="8"/>
  <c r="AA9" i="8"/>
  <c r="AE9" i="8" s="1"/>
  <c r="AF9" i="8" s="1"/>
  <c r="AC8" i="8"/>
  <c r="AB8" i="8"/>
  <c r="AA8" i="8"/>
  <c r="AE8" i="8" s="1"/>
  <c r="AF8" i="8" s="1"/>
  <c r="AC7" i="8"/>
  <c r="AB7" i="8"/>
  <c r="AA7" i="8"/>
  <c r="AC6" i="8"/>
  <c r="AB6" i="8"/>
  <c r="AA6" i="8"/>
  <c r="AE11" i="7"/>
  <c r="AD11" i="7"/>
  <c r="AC11" i="7"/>
  <c r="AG11" i="7" s="1"/>
  <c r="AH11" i="7" s="1"/>
  <c r="AE10" i="7"/>
  <c r="AD10" i="7"/>
  <c r="AC10" i="7"/>
  <c r="AG10" i="7" s="1"/>
  <c r="AH10" i="7" s="1"/>
  <c r="AE9" i="7"/>
  <c r="AD9" i="7"/>
  <c r="AC9" i="7"/>
  <c r="AG9" i="7" s="1"/>
  <c r="AH9" i="7" s="1"/>
  <c r="AE8" i="7"/>
  <c r="AD8" i="7"/>
  <c r="AC8" i="7"/>
  <c r="AE7" i="7"/>
  <c r="AD7" i="7"/>
  <c r="AC7" i="7"/>
  <c r="AG7" i="7" s="1"/>
  <c r="AH7" i="7" s="1"/>
  <c r="AE6" i="7"/>
  <c r="AD6" i="7"/>
  <c r="AC6" i="7"/>
  <c r="AG6" i="7" s="1"/>
  <c r="AH6" i="7" s="1"/>
  <c r="AD11" i="6"/>
  <c r="AC11" i="6"/>
  <c r="AB11" i="6"/>
  <c r="AD10" i="6"/>
  <c r="AC10" i="6"/>
  <c r="AB10" i="6"/>
  <c r="AD9" i="6"/>
  <c r="AC9" i="6"/>
  <c r="AB9" i="6"/>
  <c r="AF9" i="6" s="1"/>
  <c r="AG9" i="6" s="1"/>
  <c r="AD8" i="6"/>
  <c r="AC8" i="6"/>
  <c r="AB8" i="6"/>
  <c r="AF8" i="6" s="1"/>
  <c r="AG8" i="6" s="1"/>
  <c r="AD7" i="6"/>
  <c r="AC7" i="6"/>
  <c r="AB7" i="6"/>
  <c r="AF7" i="6" s="1"/>
  <c r="AG7" i="6" s="1"/>
  <c r="AD6" i="6"/>
  <c r="AC6" i="6"/>
  <c r="AB6" i="6"/>
  <c r="Y11" i="5"/>
  <c r="X11" i="5"/>
  <c r="W11" i="5"/>
  <c r="AA11" i="5" s="1"/>
  <c r="AB11" i="5" s="1"/>
  <c r="Y10" i="5"/>
  <c r="X10" i="5"/>
  <c r="W10" i="5"/>
  <c r="AA10" i="5" s="1"/>
  <c r="AB10" i="5" s="1"/>
  <c r="Y9" i="5"/>
  <c r="X9" i="5"/>
  <c r="W9" i="5"/>
  <c r="Y8" i="5"/>
  <c r="X8" i="5"/>
  <c r="W8" i="5"/>
  <c r="Y7" i="5"/>
  <c r="X7" i="5"/>
  <c r="W7" i="5"/>
  <c r="AA7" i="5" s="1"/>
  <c r="AB7" i="5" s="1"/>
  <c r="Y6" i="5"/>
  <c r="X6" i="5"/>
  <c r="W6" i="5"/>
  <c r="AA6" i="5" s="1"/>
  <c r="AB6" i="5" s="1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AA8" i="5" l="1"/>
  <c r="AB8" i="5" s="1"/>
  <c r="AF10" i="6"/>
  <c r="AG10" i="6" s="1"/>
  <c r="AE6" i="8"/>
  <c r="AF6" i="8" s="1"/>
  <c r="AA9" i="5"/>
  <c r="AB9" i="5" s="1"/>
  <c r="AC11" i="5" s="1"/>
  <c r="AD11" i="5" s="1"/>
  <c r="AE11" i="5" s="1"/>
  <c r="AF11" i="6"/>
  <c r="AG11" i="6" s="1"/>
  <c r="AE7" i="8"/>
  <c r="AF7" i="8" s="1"/>
  <c r="AF6" i="6"/>
  <c r="AG6" i="6" s="1"/>
  <c r="AG8" i="7"/>
  <c r="AH8" i="7" s="1"/>
  <c r="AI11" i="7" s="1"/>
  <c r="AJ11" i="7" s="1"/>
  <c r="AK11" i="7" s="1"/>
  <c r="AE10" i="8"/>
  <c r="AF10" i="8" s="1"/>
  <c r="L42" i="2"/>
  <c r="K42" i="2"/>
  <c r="Q42" i="2" s="1"/>
  <c r="R42" i="2" s="1"/>
  <c r="L41" i="2"/>
  <c r="K41" i="2"/>
  <c r="Q41" i="2" s="1"/>
  <c r="R41" i="2" s="1"/>
  <c r="L40" i="2"/>
  <c r="K40" i="2"/>
  <c r="Q40" i="2" s="1"/>
  <c r="R40" i="2" s="1"/>
  <c r="L39" i="2"/>
  <c r="K39" i="2"/>
  <c r="Q39" i="2" s="1"/>
  <c r="R39" i="2" s="1"/>
  <c r="L38" i="2"/>
  <c r="K38" i="2"/>
  <c r="Q38" i="2" s="1"/>
  <c r="R38" i="2" s="1"/>
  <c r="L37" i="2"/>
  <c r="K37" i="2"/>
  <c r="Q37" i="2" s="1"/>
  <c r="R37" i="2" s="1"/>
  <c r="L36" i="2"/>
  <c r="K36" i="2"/>
  <c r="Q36" i="2" s="1"/>
  <c r="R36" i="2" s="1"/>
  <c r="L35" i="2"/>
  <c r="K35" i="2"/>
  <c r="Q35" i="2" s="1"/>
  <c r="R35" i="2" s="1"/>
  <c r="L34" i="2"/>
  <c r="K34" i="2"/>
  <c r="Q34" i="2" s="1"/>
  <c r="R34" i="2" s="1"/>
  <c r="L30" i="2"/>
  <c r="K30" i="2"/>
  <c r="Q30" i="2" s="1"/>
  <c r="R30" i="2" s="1"/>
  <c r="L29" i="2"/>
  <c r="K29" i="2"/>
  <c r="Q29" i="2" s="1"/>
  <c r="R29" i="2" s="1"/>
  <c r="L28" i="2"/>
  <c r="K28" i="2"/>
  <c r="Q28" i="2" s="1"/>
  <c r="R28" i="2" s="1"/>
  <c r="L27" i="2"/>
  <c r="K27" i="2"/>
  <c r="Q27" i="2" s="1"/>
  <c r="R27" i="2" s="1"/>
  <c r="L26" i="2"/>
  <c r="K26" i="2"/>
  <c r="Q26" i="2" s="1"/>
  <c r="R26" i="2" s="1"/>
  <c r="L25" i="2"/>
  <c r="K25" i="2"/>
  <c r="Q25" i="2" s="1"/>
  <c r="R25" i="2" s="1"/>
  <c r="L24" i="2"/>
  <c r="K24" i="2"/>
  <c r="Q24" i="2" s="1"/>
  <c r="R24" i="2" s="1"/>
  <c r="L23" i="2"/>
  <c r="K23" i="2"/>
  <c r="Q23" i="2" s="1"/>
  <c r="R23" i="2" s="1"/>
  <c r="L22" i="2"/>
  <c r="K22" i="2"/>
  <c r="Q22" i="2" s="1"/>
  <c r="R22" i="2" s="1"/>
  <c r="S30" i="2" s="1"/>
  <c r="T30" i="2" s="1"/>
  <c r="U30" i="2" s="1"/>
  <c r="P21" i="2" s="1"/>
  <c r="M18" i="2"/>
  <c r="L18" i="2"/>
  <c r="K18" i="2"/>
  <c r="M17" i="2"/>
  <c r="L17" i="2"/>
  <c r="K17" i="2"/>
  <c r="Q17" i="2" s="1"/>
  <c r="R17" i="2" s="1"/>
  <c r="M16" i="2"/>
  <c r="L16" i="2"/>
  <c r="K16" i="2"/>
  <c r="Q16" i="2" s="1"/>
  <c r="R16" i="2" s="1"/>
  <c r="M15" i="2"/>
  <c r="L15" i="2"/>
  <c r="K15" i="2"/>
  <c r="Q15" i="2" s="1"/>
  <c r="R15" i="2" s="1"/>
  <c r="M14" i="2"/>
  <c r="L14" i="2"/>
  <c r="K14" i="2"/>
  <c r="Q14" i="2" s="1"/>
  <c r="R14" i="2" s="1"/>
  <c r="M13" i="2"/>
  <c r="L13" i="2"/>
  <c r="K13" i="2"/>
  <c r="M9" i="2"/>
  <c r="L9" i="2"/>
  <c r="K9" i="2"/>
  <c r="Q9" i="2" s="1"/>
  <c r="R9" i="2" s="1"/>
  <c r="M8" i="2"/>
  <c r="L8" i="2"/>
  <c r="K8" i="2"/>
  <c r="Q8" i="2" s="1"/>
  <c r="R8" i="2" s="1"/>
  <c r="M7" i="2"/>
  <c r="L7" i="2"/>
  <c r="K7" i="2"/>
  <c r="M6" i="2"/>
  <c r="L6" i="2"/>
  <c r="K6" i="2"/>
  <c r="Q6" i="2" s="1"/>
  <c r="R6" i="2" s="1"/>
  <c r="M5" i="2"/>
  <c r="L5" i="2"/>
  <c r="K5" i="2"/>
  <c r="Q5" i="2" s="1"/>
  <c r="R5" i="2" s="1"/>
  <c r="M4" i="2"/>
  <c r="L4" i="2"/>
  <c r="K4" i="2"/>
  <c r="Q4" i="2" s="1"/>
  <c r="R4" i="2" s="1"/>
  <c r="S42" i="2" l="1"/>
  <c r="T42" i="2" s="1"/>
  <c r="U42" i="2" s="1"/>
  <c r="P33" i="2" s="1"/>
  <c r="AG11" i="8"/>
  <c r="AH11" i="8" s="1"/>
  <c r="AI11" i="8" s="1"/>
  <c r="Q7" i="2"/>
  <c r="R7" i="2" s="1"/>
  <c r="S9" i="2" s="1"/>
  <c r="T9" i="2" s="1"/>
  <c r="U9" i="2" s="1"/>
  <c r="P3" i="2" s="1"/>
  <c r="Q18" i="2"/>
  <c r="R18" i="2" s="1"/>
  <c r="Q13" i="2"/>
  <c r="R13" i="2" s="1"/>
  <c r="S18" i="2" s="1"/>
  <c r="T18" i="2" s="1"/>
  <c r="U18" i="2" s="1"/>
  <c r="P12" i="2" s="1"/>
  <c r="AH11" i="6"/>
  <c r="AI11" i="6" s="1"/>
  <c r="AJ11" i="6" s="1"/>
</calcChain>
</file>

<file path=xl/sharedStrings.xml><?xml version="1.0" encoding="utf-8"?>
<sst xmlns="http://schemas.openxmlformats.org/spreadsheetml/2006/main" count="1379" uniqueCount="91">
  <si>
    <t>average</t>
  </si>
  <si>
    <t>MODEL</t>
  </si>
  <si>
    <t xml:space="preserve">Relative Concentration </t>
  </si>
  <si>
    <t>BG in DI</t>
  </si>
  <si>
    <t>C/Co</t>
  </si>
  <si>
    <t>std dev</t>
  </si>
  <si>
    <t>Nc</t>
  </si>
  <si>
    <t>k (1/min)</t>
  </si>
  <si>
    <t>RMSE</t>
  </si>
  <si>
    <t>time</t>
  </si>
  <si>
    <t>BA in DI</t>
  </si>
  <si>
    <t>BA in PBS</t>
  </si>
  <si>
    <t>first</t>
  </si>
  <si>
    <t>second</t>
  </si>
  <si>
    <t>third</t>
  </si>
  <si>
    <t>fourth</t>
  </si>
  <si>
    <t>fifth</t>
  </si>
  <si>
    <t>BG in PBS</t>
  </si>
  <si>
    <t>BG-BG</t>
  </si>
  <si>
    <t>BA-BA</t>
  </si>
  <si>
    <t>separation distance (10^(-5)m)</t>
  </si>
  <si>
    <t>interaction energy (J)</t>
  </si>
  <si>
    <t>separation distance (nm)</t>
  </si>
  <si>
    <t>AVERAGE</t>
  </si>
  <si>
    <t>model</t>
  </si>
  <si>
    <t>measured</t>
  </si>
  <si>
    <t>st dev</t>
  </si>
  <si>
    <t>c/Co</t>
  </si>
  <si>
    <t>BG</t>
  </si>
  <si>
    <t>DI</t>
  </si>
  <si>
    <t>Table 1</t>
  </si>
  <si>
    <t>%</t>
  </si>
  <si>
    <t>St Dev</t>
  </si>
  <si>
    <t>BA PBS</t>
  </si>
  <si>
    <t>BG PBS</t>
  </si>
  <si>
    <t>BA RO</t>
  </si>
  <si>
    <t>BG RO</t>
  </si>
  <si>
    <t>T-test</t>
  </si>
  <si>
    <t>t-test</t>
  </si>
  <si>
    <t>BA RO W/O outlier</t>
  </si>
  <si>
    <t>Aggregates 4+</t>
  </si>
  <si>
    <t>pH3</t>
  </si>
  <si>
    <t>pH7</t>
  </si>
  <si>
    <t>pH8</t>
  </si>
  <si>
    <t>pH9</t>
  </si>
  <si>
    <t>pH10</t>
  </si>
  <si>
    <t>Triplets</t>
  </si>
  <si>
    <t>Duplets</t>
  </si>
  <si>
    <t>Isolated Spores</t>
  </si>
  <si>
    <t>BA1</t>
  </si>
  <si>
    <t>BA2</t>
  </si>
  <si>
    <t>BA3</t>
  </si>
  <si>
    <t>BG1</t>
  </si>
  <si>
    <t>BG4</t>
  </si>
  <si>
    <t>BG2</t>
  </si>
  <si>
    <t>BG5</t>
  </si>
  <si>
    <t>BG3</t>
  </si>
  <si>
    <t>Anova: Two-Factor With Replication</t>
  </si>
  <si>
    <t>SUMMARY RO</t>
  </si>
  <si>
    <t>Total</t>
  </si>
  <si>
    <t>SUMMARY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</si>
  <si>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</si>
  <si>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</si>
  <si>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</si>
  <si>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</si>
  <si>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</si>
  <si>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</si>
  <si>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</si>
  <si>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</si>
  <si>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</si>
  <si>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</si>
  <si>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</si>
  <si>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</si>
  <si>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Sample</t>
  </si>
  <si>
    <t>Columns</t>
  </si>
  <si>
    <t>Interaction</t>
  </si>
  <si>
    <t>Within</t>
  </si>
  <si>
    <t>PBS</t>
  </si>
  <si>
    <t>BA1 NaCl</t>
  </si>
  <si>
    <t>BA2 NaCl</t>
  </si>
  <si>
    <t>BA3 NaCl</t>
  </si>
  <si>
    <t>BG1 NaCL</t>
  </si>
  <si>
    <t>BG2 NaCl</t>
  </si>
  <si>
    <t>BG3 NaCl</t>
  </si>
  <si>
    <t>RO</t>
  </si>
  <si>
    <t>BA st dev</t>
  </si>
  <si>
    <t>BG St dev</t>
  </si>
  <si>
    <t>NACL</t>
  </si>
  <si>
    <t>difference</t>
  </si>
  <si>
    <t>difference^2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</si>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</sst>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0"/>
    <numFmt numFmtId="165" formatCode="0.00000000000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sz val="14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&quot;Helvetica Neue&quot;"/>
    </font>
    <font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i/>
      <sz val="8"/>
      <color rgb="FF000000"/>
      <name val="&quot;Helvetica Neue&quot;"/>
    </font>
    <font>
      <b/>
      <u/>
      <sz val="32"/>
      <color theme="1"/>
      <name val="Calibri"/>
      <family val="2"/>
      <scheme val="minor"/>
    </font>
    <font>
      <sz val="10"/>
      <color rgb="FF000000"/>
      <name val="&quot;Helvetica Neue&quot;"/>
    </font>
    <font>
      <b/>
      <u/>
      <sz val="2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5"/>
        <bgColor theme="5"/>
      </patternFill>
    </fill>
    <fill>
      <patternFill patternType="solid">
        <fgColor rgb="FF0000FF"/>
        <bgColor rgb="FF0000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Protection="0">
      <alignment vertical="top" wrapText="1"/>
    </xf>
    <xf numFmtId="0" fontId="9" fillId="0" borderId="0"/>
  </cellStyleXfs>
  <cellXfs count="69">
    <xf numFmtId="0" fontId="0" fillId="0" borderId="0" xfId="0"/>
    <xf numFmtId="0" fontId="2" fillId="0" borderId="0" xfId="1" applyAlignment="1">
      <alignment horizontal="center"/>
    </xf>
    <xf numFmtId="0" fontId="2" fillId="0" borderId="0" xfId="1"/>
    <xf numFmtId="0" fontId="3" fillId="0" borderId="0" xfId="1" applyFont="1"/>
    <xf numFmtId="0" fontId="4" fillId="0" borderId="0" xfId="1" applyFont="1" applyAlignment="1">
      <alignment horizontal="center"/>
    </xf>
    <xf numFmtId="0" fontId="2" fillId="0" borderId="1" xfId="1" applyBorder="1" applyAlignment="1">
      <alignment horizontal="center"/>
    </xf>
    <xf numFmtId="16" fontId="2" fillId="0" borderId="2" xfId="1" applyNumberFormat="1" applyBorder="1" applyAlignment="1">
      <alignment horizontal="center"/>
    </xf>
    <xf numFmtId="0" fontId="2" fillId="0" borderId="2" xfId="1" applyBorder="1" applyAlignment="1">
      <alignment horizontal="center"/>
    </xf>
    <xf numFmtId="0" fontId="2" fillId="0" borderId="3" xfId="1" applyBorder="1" applyAlignment="1">
      <alignment horizontal="center"/>
    </xf>
    <xf numFmtId="2" fontId="2" fillId="0" borderId="0" xfId="1" applyNumberFormat="1" applyBorder="1" applyAlignment="1">
      <alignment horizontal="center"/>
    </xf>
    <xf numFmtId="0" fontId="2" fillId="0" borderId="0" xfId="1" applyBorder="1" applyAlignment="1">
      <alignment horizontal="center"/>
    </xf>
    <xf numFmtId="2" fontId="2" fillId="0" borderId="0" xfId="1" applyNumberFormat="1"/>
    <xf numFmtId="0" fontId="2" fillId="0" borderId="4" xfId="1" applyBorder="1" applyAlignment="1">
      <alignment horizontal="center"/>
    </xf>
    <xf numFmtId="2" fontId="2" fillId="0" borderId="5" xfId="1" applyNumberFormat="1" applyBorder="1" applyAlignment="1">
      <alignment horizontal="center"/>
    </xf>
    <xf numFmtId="0" fontId="2" fillId="0" borderId="5" xfId="1" applyBorder="1" applyAlignment="1">
      <alignment horizontal="center"/>
    </xf>
    <xf numFmtId="2" fontId="2" fillId="0" borderId="0" xfId="1" applyNumberFormat="1" applyAlignment="1">
      <alignment horizontal="center"/>
    </xf>
    <xf numFmtId="2" fontId="2" fillId="0" borderId="0" xfId="1" applyNumberFormat="1" applyBorder="1" applyAlignment="1"/>
    <xf numFmtId="2" fontId="2" fillId="0" borderId="5" xfId="1" applyNumberFormat="1" applyBorder="1" applyAlignment="1"/>
    <xf numFmtId="0" fontId="2" fillId="0" borderId="3" xfId="1" applyFill="1" applyBorder="1" applyAlignment="1">
      <alignment horizontal="center"/>
    </xf>
    <xf numFmtId="2" fontId="2" fillId="0" borderId="0" xfId="1" applyNumberFormat="1" applyAlignment="1"/>
    <xf numFmtId="11" fontId="0" fillId="0" borderId="0" xfId="0" applyNumberFormat="1"/>
    <xf numFmtId="0" fontId="0" fillId="2" borderId="0" xfId="0" applyFill="1"/>
    <xf numFmtId="16" fontId="0" fillId="0" borderId="0" xfId="0" applyNumberFormat="1"/>
    <xf numFmtId="17" fontId="0" fillId="0" borderId="0" xfId="0" applyNumberFormat="1"/>
    <xf numFmtId="0" fontId="5" fillId="0" borderId="0" xfId="2" applyNumberFormat="1" applyFont="1" applyAlignment="1">
      <alignment vertical="top" wrapText="1"/>
    </xf>
    <xf numFmtId="0" fontId="7" fillId="3" borderId="6" xfId="2" applyFont="1" applyFill="1" applyBorder="1" applyAlignment="1">
      <alignment vertical="top" wrapText="1"/>
    </xf>
    <xf numFmtId="49" fontId="7" fillId="3" borderId="6" xfId="2" applyNumberFormat="1" applyFont="1" applyFill="1" applyBorder="1" applyAlignment="1">
      <alignment vertical="top" wrapText="1"/>
    </xf>
    <xf numFmtId="49" fontId="7" fillId="4" borderId="7" xfId="2" applyNumberFormat="1" applyFont="1" applyFill="1" applyBorder="1" applyAlignment="1">
      <alignment vertical="top" wrapText="1"/>
    </xf>
    <xf numFmtId="0" fontId="8" fillId="0" borderId="8" xfId="2" applyNumberFormat="1" applyFont="1" applyBorder="1" applyAlignment="1">
      <alignment wrapText="1" readingOrder="1"/>
    </xf>
    <xf numFmtId="0" fontId="8" fillId="0" borderId="9" xfId="2" applyNumberFormat="1" applyFont="1" applyBorder="1" applyAlignment="1">
      <alignment wrapText="1" readingOrder="1"/>
    </xf>
    <xf numFmtId="0" fontId="5" fillId="0" borderId="9" xfId="2" applyFont="1" applyBorder="1" applyAlignment="1">
      <alignment vertical="top" wrapText="1"/>
    </xf>
    <xf numFmtId="0" fontId="8" fillId="0" borderId="9" xfId="2" applyFont="1" applyBorder="1" applyAlignment="1">
      <alignment wrapText="1" readingOrder="1"/>
    </xf>
    <xf numFmtId="49" fontId="7" fillId="4" borderId="10" xfId="2" applyNumberFormat="1" applyFont="1" applyFill="1" applyBorder="1" applyAlignment="1">
      <alignment vertical="top" wrapText="1"/>
    </xf>
    <xf numFmtId="0" fontId="8" fillId="0" borderId="11" xfId="2" applyNumberFormat="1" applyFont="1" applyBorder="1" applyAlignment="1">
      <alignment wrapText="1" readingOrder="1"/>
    </xf>
    <xf numFmtId="0" fontId="8" fillId="0" borderId="12" xfId="2" applyNumberFormat="1" applyFont="1" applyBorder="1" applyAlignment="1">
      <alignment wrapText="1" readingOrder="1"/>
    </xf>
    <xf numFmtId="0" fontId="5" fillId="0" borderId="12" xfId="2" applyFont="1" applyBorder="1" applyAlignment="1">
      <alignment vertical="top" wrapText="1"/>
    </xf>
    <xf numFmtId="0" fontId="7" fillId="4" borderId="10" xfId="2" applyFont="1" applyFill="1" applyBorder="1" applyAlignment="1">
      <alignment vertical="top" wrapText="1"/>
    </xf>
    <xf numFmtId="0" fontId="5" fillId="0" borderId="11" xfId="2" applyFont="1" applyBorder="1" applyAlignment="1">
      <alignment vertical="top" wrapText="1"/>
    </xf>
    <xf numFmtId="0" fontId="10" fillId="0" borderId="0" xfId="3" applyFont="1" applyAlignment="1"/>
    <xf numFmtId="0" fontId="9" fillId="0" borderId="0" xfId="3" applyFont="1" applyAlignment="1"/>
    <xf numFmtId="0" fontId="10" fillId="5" borderId="0" xfId="3" applyFont="1" applyFill="1" applyAlignment="1"/>
    <xf numFmtId="0" fontId="10" fillId="0" borderId="0" xfId="3" applyFont="1"/>
    <xf numFmtId="0" fontId="11" fillId="0" borderId="13" xfId="3" applyFont="1" applyBorder="1" applyAlignment="1">
      <alignment vertical="top"/>
    </xf>
    <xf numFmtId="0" fontId="12" fillId="0" borderId="13" xfId="3" applyFont="1" applyBorder="1" applyAlignment="1">
      <alignment vertical="top"/>
    </xf>
    <xf numFmtId="0" fontId="10" fillId="6" borderId="0" xfId="3" applyFont="1" applyFill="1" applyAlignment="1">
      <alignment horizontal="center"/>
    </xf>
    <xf numFmtId="0" fontId="10" fillId="6" borderId="0" xfId="3" applyFont="1" applyFill="1" applyAlignment="1"/>
    <xf numFmtId="0" fontId="11" fillId="0" borderId="0" xfId="3" applyFont="1" applyAlignment="1">
      <alignment vertical="top"/>
    </xf>
    <xf numFmtId="0" fontId="13" fillId="0" borderId="14" xfId="3" applyFont="1" applyBorder="1" applyAlignment="1">
      <alignment horizontal="right"/>
    </xf>
    <xf numFmtId="0" fontId="10" fillId="0" borderId="14" xfId="3" applyFont="1" applyBorder="1"/>
    <xf numFmtId="0" fontId="13" fillId="0" borderId="15" xfId="3" applyFont="1" applyBorder="1" applyAlignment="1">
      <alignment horizontal="center"/>
    </xf>
    <xf numFmtId="0" fontId="14" fillId="0" borderId="15" xfId="3" applyFont="1" applyBorder="1" applyAlignment="1">
      <alignment horizontal="center" vertical="top"/>
    </xf>
    <xf numFmtId="0" fontId="10" fillId="0" borderId="14" xfId="3" applyFont="1" applyBorder="1" applyAlignment="1"/>
    <xf numFmtId="0" fontId="11" fillId="0" borderId="14" xfId="3" applyFont="1" applyBorder="1" applyAlignment="1">
      <alignment vertical="top"/>
    </xf>
    <xf numFmtId="0" fontId="10" fillId="0" borderId="0" xfId="3" applyFont="1" applyAlignment="1">
      <alignment horizontal="center"/>
    </xf>
    <xf numFmtId="0" fontId="10" fillId="7" borderId="0" xfId="3" applyFont="1" applyFill="1" applyAlignment="1"/>
    <xf numFmtId="0" fontId="13" fillId="0" borderId="16" xfId="3" applyFont="1" applyBorder="1" applyAlignment="1">
      <alignment horizontal="center"/>
    </xf>
    <xf numFmtId="0" fontId="13" fillId="0" borderId="0" xfId="3" applyFont="1" applyAlignment="1">
      <alignment horizontal="center"/>
    </xf>
    <xf numFmtId="0" fontId="12" fillId="0" borderId="0" xfId="3" applyFont="1" applyAlignment="1">
      <alignment vertical="top"/>
    </xf>
    <xf numFmtId="0" fontId="15" fillId="7" borderId="0" xfId="3" applyFont="1" applyFill="1" applyAlignment="1"/>
    <xf numFmtId="0" fontId="10" fillId="0" borderId="15" xfId="3" applyFont="1" applyBorder="1" applyAlignment="1">
      <alignment horizontal="center"/>
    </xf>
    <xf numFmtId="0" fontId="16" fillId="0" borderId="15" xfId="3" applyFont="1" applyBorder="1" applyAlignment="1">
      <alignment horizontal="center" vertical="top"/>
    </xf>
    <xf numFmtId="0" fontId="1" fillId="0" borderId="0" xfId="3" applyFont="1" applyAlignment="1"/>
    <xf numFmtId="0" fontId="17" fillId="7" borderId="0" xfId="3" applyFont="1" applyFill="1" applyAlignment="1"/>
    <xf numFmtId="0" fontId="2" fillId="8" borderId="0" xfId="1" applyFill="1"/>
    <xf numFmtId="164" fontId="2" fillId="8" borderId="0" xfId="1" applyNumberFormat="1" applyFill="1"/>
    <xf numFmtId="2" fontId="2" fillId="8" borderId="0" xfId="1" applyNumberFormat="1" applyFill="1"/>
    <xf numFmtId="165" fontId="2" fillId="8" borderId="0" xfId="1" applyNumberFormat="1" applyFill="1"/>
    <xf numFmtId="0" fontId="0" fillId="8" borderId="0" xfId="0" applyFill="1"/>
    <xf numFmtId="0" fontId="6" fillId="0" borderId="0" xfId="2" applyFont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82"/>
  <sheetViews>
    <sheetView workbookViewId="0">
      <selection activeCell="E32" sqref="E32"/>
    </sheetView>
  </sheetViews>
  <sheetFormatPr defaultColWidth="12.54296875" defaultRowHeight="15.75" customHeight="1"/>
  <cols>
    <col min="1" max="16384" width="12.54296875" style="39"/>
  </cols>
  <sheetData>
    <row r="1" spans="1:29" ht="15.75" customHeight="1">
      <c r="A1" s="58" t="s">
        <v>84</v>
      </c>
      <c r="AB1" s="38"/>
      <c r="AC1" s="38"/>
    </row>
    <row r="2" spans="1:29" ht="13">
      <c r="A2" s="38" t="s">
        <v>40</v>
      </c>
      <c r="B2" s="38" t="s">
        <v>41</v>
      </c>
      <c r="C2" s="38" t="s">
        <v>42</v>
      </c>
      <c r="D2" s="38" t="s">
        <v>43</v>
      </c>
      <c r="E2" s="38" t="s">
        <v>44</v>
      </c>
      <c r="F2" s="38" t="s">
        <v>45</v>
      </c>
      <c r="H2" s="38" t="s">
        <v>46</v>
      </c>
      <c r="I2" s="38" t="s">
        <v>41</v>
      </c>
      <c r="J2" s="38" t="s">
        <v>42</v>
      </c>
      <c r="K2" s="38" t="s">
        <v>43</v>
      </c>
      <c r="L2" s="38" t="s">
        <v>44</v>
      </c>
      <c r="M2" s="38" t="s">
        <v>45</v>
      </c>
      <c r="O2" s="38" t="s">
        <v>47</v>
      </c>
      <c r="P2" s="38" t="s">
        <v>41</v>
      </c>
      <c r="Q2" s="38" t="s">
        <v>42</v>
      </c>
      <c r="R2" s="38" t="s">
        <v>43</v>
      </c>
      <c r="S2" s="38" t="s">
        <v>44</v>
      </c>
      <c r="T2" s="38" t="s">
        <v>45</v>
      </c>
      <c r="V2" s="38" t="s">
        <v>48</v>
      </c>
      <c r="W2" s="38" t="s">
        <v>41</v>
      </c>
      <c r="X2" s="38" t="s">
        <v>42</v>
      </c>
      <c r="Y2" s="38" t="s">
        <v>43</v>
      </c>
      <c r="Z2" s="38" t="s">
        <v>44</v>
      </c>
      <c r="AA2" s="38" t="s">
        <v>45</v>
      </c>
    </row>
    <row r="3" spans="1:29" ht="13">
      <c r="A3" s="40" t="s">
        <v>49</v>
      </c>
      <c r="B3" s="41">
        <v>15.800324199593829</v>
      </c>
      <c r="C3" s="42">
        <v>0.15065913370998099</v>
      </c>
      <c r="D3" s="43">
        <v>0.107112085333501</v>
      </c>
      <c r="E3" s="43">
        <v>0.15926567398747499</v>
      </c>
      <c r="F3" s="43">
        <v>2.64131008980454E-2</v>
      </c>
      <c r="H3" s="40" t="s">
        <v>49</v>
      </c>
      <c r="I3" s="41">
        <v>7.1957144994272211</v>
      </c>
      <c r="J3" s="42">
        <v>0.278502859139169</v>
      </c>
      <c r="K3" s="43">
        <v>0.177887246852764</v>
      </c>
      <c r="L3" s="43">
        <v>0.35074889088203598</v>
      </c>
      <c r="M3" s="43">
        <v>0.155047108575009</v>
      </c>
      <c r="O3" s="40" t="s">
        <v>49</v>
      </c>
      <c r="P3" s="41">
        <v>12.318559914421144</v>
      </c>
      <c r="Q3" s="42">
        <v>2.1225472111744699</v>
      </c>
      <c r="R3" s="43">
        <v>2.4430197751431901</v>
      </c>
      <c r="S3" s="43">
        <v>3.7691611368273001</v>
      </c>
      <c r="T3" s="43">
        <v>2.6937742927911299</v>
      </c>
      <c r="V3" s="40" t="s">
        <v>49</v>
      </c>
      <c r="W3" s="41">
        <v>64.685401386557814</v>
      </c>
      <c r="X3" s="42">
        <v>97.448290795976405</v>
      </c>
      <c r="Y3" s="43">
        <v>97.271980892670499</v>
      </c>
      <c r="Z3" s="43">
        <v>95.720824298303199</v>
      </c>
      <c r="AA3" s="43">
        <v>97.124765497735794</v>
      </c>
    </row>
    <row r="4" spans="1:29" ht="13">
      <c r="A4" s="40" t="s">
        <v>50</v>
      </c>
      <c r="B4" s="41">
        <v>12.361592707747908</v>
      </c>
      <c r="C4" s="42">
        <v>0</v>
      </c>
      <c r="D4" s="42">
        <v>3.3772374197905998E-2</v>
      </c>
      <c r="E4" s="42">
        <v>3.7622272385252002E-2</v>
      </c>
      <c r="F4" s="42">
        <v>9.3310560856183694E-2</v>
      </c>
      <c r="H4" s="40" t="s">
        <v>50</v>
      </c>
      <c r="I4" s="41">
        <v>6.8276472908153565</v>
      </c>
      <c r="J4" s="42">
        <v>0.105731399849047</v>
      </c>
      <c r="K4" s="42">
        <v>0.209263033061799</v>
      </c>
      <c r="L4" s="42">
        <v>0.27435770198814402</v>
      </c>
      <c r="M4" s="42">
        <v>0.14976878789488299</v>
      </c>
      <c r="O4" s="40" t="s">
        <v>50</v>
      </c>
      <c r="P4" s="41">
        <v>15.115872614176446</v>
      </c>
      <c r="Q4" s="42">
        <v>2.11604496829138</v>
      </c>
      <c r="R4" s="42">
        <v>3.4142736358431298</v>
      </c>
      <c r="S4" s="42">
        <v>3.3597558091894602</v>
      </c>
      <c r="T4" s="42">
        <v>2.4266054527007301</v>
      </c>
      <c r="V4" s="40" t="s">
        <v>50</v>
      </c>
      <c r="W4" s="41">
        <v>65.694887387260295</v>
      </c>
      <c r="X4" s="42">
        <v>97.778223631859603</v>
      </c>
      <c r="Y4" s="42">
        <v>96.342690956897201</v>
      </c>
      <c r="Z4" s="42">
        <v>96.328264216437205</v>
      </c>
      <c r="AA4" s="42">
        <v>97.330315198548206</v>
      </c>
    </row>
    <row r="5" spans="1:29" ht="13">
      <c r="A5" s="40" t="s">
        <v>51</v>
      </c>
      <c r="B5" s="41">
        <v>10.367124739099935</v>
      </c>
      <c r="C5" s="42">
        <v>5.7670126874278999E-2</v>
      </c>
      <c r="D5" s="42">
        <v>2.91885580852306E-2</v>
      </c>
      <c r="E5" s="42">
        <v>2.7870680044593098E-2</v>
      </c>
      <c r="F5" s="42">
        <v>4.0849673202614303E-2</v>
      </c>
      <c r="H5" s="40" t="s">
        <v>51</v>
      </c>
      <c r="I5" s="41">
        <v>5.3939897975363786</v>
      </c>
      <c r="J5" s="42">
        <v>0.45983885003595598</v>
      </c>
      <c r="K5" s="42">
        <v>0.381645635899233</v>
      </c>
      <c r="L5" s="42">
        <v>0.53489684360599499</v>
      </c>
      <c r="M5" s="42">
        <v>0.10339339711001801</v>
      </c>
      <c r="O5" s="40" t="s">
        <v>51</v>
      </c>
      <c r="P5" s="41">
        <v>13.629975736940347</v>
      </c>
      <c r="Q5" s="42">
        <v>3.0424675348510002</v>
      </c>
      <c r="R5" s="42">
        <v>4.0122294727150098</v>
      </c>
      <c r="S5" s="42">
        <v>3.5342020508321998</v>
      </c>
      <c r="T5" s="42">
        <v>1.8623257396366499</v>
      </c>
      <c r="V5" s="40" t="s">
        <v>51</v>
      </c>
      <c r="W5" s="41">
        <v>70.608909726423335</v>
      </c>
      <c r="X5" s="42">
        <v>96.440023488238793</v>
      </c>
      <c r="Y5" s="42">
        <v>95.576936333300495</v>
      </c>
      <c r="Z5" s="42">
        <v>95.903030425517201</v>
      </c>
      <c r="AA5" s="42">
        <v>97.9934311900507</v>
      </c>
    </row>
    <row r="6" spans="1:29" ht="13">
      <c r="A6" s="44" t="s">
        <v>52</v>
      </c>
      <c r="B6" s="41">
        <v>5.8768723816061934</v>
      </c>
      <c r="C6" s="42">
        <v>2.0714761454345298</v>
      </c>
      <c r="D6" s="42">
        <v>1.15232915960705</v>
      </c>
      <c r="E6" s="42">
        <v>2.3397249894416001</v>
      </c>
      <c r="F6" s="42">
        <v>0.109112057118278</v>
      </c>
      <c r="H6" s="44" t="s">
        <v>52</v>
      </c>
      <c r="I6" s="41">
        <v>5.5825931220055507</v>
      </c>
      <c r="J6" s="42">
        <v>3.1739771436104198</v>
      </c>
      <c r="K6" s="42">
        <v>2.2089340618948898</v>
      </c>
      <c r="L6" s="42">
        <v>4.1768847456236102</v>
      </c>
      <c r="M6" s="42">
        <v>1.5528409975549899</v>
      </c>
      <c r="O6" s="44" t="s">
        <v>52</v>
      </c>
      <c r="P6" s="41">
        <v>15.501820973874473</v>
      </c>
      <c r="Q6" s="42">
        <v>12.0288066488596</v>
      </c>
      <c r="R6" s="42">
        <v>11.4859041071485</v>
      </c>
      <c r="S6" s="42">
        <v>14.7552073161051</v>
      </c>
      <c r="T6" s="42">
        <v>8.8129587638215305</v>
      </c>
      <c r="V6" s="44" t="s">
        <v>52</v>
      </c>
      <c r="W6" s="41">
        <v>73.038713522513788</v>
      </c>
      <c r="X6" s="42">
        <v>82.725740062095497</v>
      </c>
      <c r="Y6" s="42">
        <v>85.1528326713496</v>
      </c>
      <c r="Z6" s="42">
        <v>78.728182948829698</v>
      </c>
      <c r="AA6" s="42">
        <v>89.525088181505197</v>
      </c>
    </row>
    <row r="7" spans="1:29" ht="13">
      <c r="A7" s="45" t="s">
        <v>54</v>
      </c>
      <c r="B7" s="41">
        <v>9.007001260778031</v>
      </c>
      <c r="C7" s="42">
        <v>0.892044843833391</v>
      </c>
      <c r="D7" s="42">
        <v>0.74422780627547602</v>
      </c>
      <c r="E7" s="42">
        <v>2.0447786969660702</v>
      </c>
      <c r="F7" s="42">
        <v>0.29204342585331999</v>
      </c>
      <c r="H7" s="44" t="s">
        <v>54</v>
      </c>
      <c r="I7" s="41">
        <v>3.3915325800268086</v>
      </c>
      <c r="J7" s="42">
        <v>2.4891523259488899</v>
      </c>
      <c r="K7" s="42">
        <v>1.6732402599645999</v>
      </c>
      <c r="L7" s="42">
        <v>4.3034662188349699</v>
      </c>
      <c r="M7" s="42">
        <v>2.0508333681106699</v>
      </c>
      <c r="O7" s="44" t="s">
        <v>54</v>
      </c>
      <c r="P7" s="41">
        <v>12.464057015818492</v>
      </c>
      <c r="Q7" s="42">
        <v>11.8693159202203</v>
      </c>
      <c r="R7" s="42">
        <v>10.535139530352399</v>
      </c>
      <c r="S7" s="42">
        <v>15.2471346325104</v>
      </c>
      <c r="T7" s="42">
        <v>9.7661453155298794</v>
      </c>
      <c r="V7" s="44" t="s">
        <v>54</v>
      </c>
      <c r="W7" s="41">
        <v>80.81367080407388</v>
      </c>
      <c r="X7" s="42">
        <v>84.749486909997401</v>
      </c>
      <c r="Y7" s="42">
        <v>87.047392403407599</v>
      </c>
      <c r="Z7" s="42">
        <v>78.404620451688601</v>
      </c>
      <c r="AA7" s="42">
        <v>87.890977890506093</v>
      </c>
      <c r="AB7" s="46"/>
      <c r="AC7" s="46"/>
    </row>
    <row r="8" spans="1:29" ht="13">
      <c r="A8" s="45" t="s">
        <v>56</v>
      </c>
      <c r="B8" s="41">
        <v>8.9324173677934908</v>
      </c>
      <c r="C8" s="42">
        <v>1.00356471648539</v>
      </c>
      <c r="D8" s="42">
        <v>0.57678079373295599</v>
      </c>
      <c r="E8" s="42">
        <v>1.90568735795414</v>
      </c>
      <c r="F8" s="42">
        <v>0.111452548243802</v>
      </c>
      <c r="H8" s="44" t="s">
        <v>56</v>
      </c>
      <c r="I8" s="41">
        <v>6.2665098259232934</v>
      </c>
      <c r="J8" s="42">
        <v>2.5368853579378299</v>
      </c>
      <c r="K8" s="42">
        <v>1.89342829271625</v>
      </c>
      <c r="L8" s="42">
        <v>4.0961389420183698</v>
      </c>
      <c r="M8" s="42">
        <v>0.76723885632158595</v>
      </c>
      <c r="O8" s="44" t="s">
        <v>56</v>
      </c>
      <c r="P8" s="41">
        <v>16.131047276039485</v>
      </c>
      <c r="Q8" s="42">
        <v>11.743393923442101</v>
      </c>
      <c r="R8" s="42">
        <v>10.1307141209988</v>
      </c>
      <c r="S8" s="42">
        <v>13.1669355500471</v>
      </c>
      <c r="T8" s="42">
        <v>8.3935222727524295</v>
      </c>
      <c r="V8" s="44" t="s">
        <v>56</v>
      </c>
      <c r="W8" s="41">
        <v>66.09369425619029</v>
      </c>
      <c r="X8" s="42">
        <v>84.716156002134596</v>
      </c>
      <c r="Y8" s="42">
        <v>87.399076792551895</v>
      </c>
      <c r="Z8" s="42">
        <v>80.831238149980393</v>
      </c>
      <c r="AA8" s="42">
        <v>90.727786322682206</v>
      </c>
      <c r="AB8" s="46"/>
      <c r="AC8" s="46"/>
    </row>
    <row r="9" spans="1:29" ht="13">
      <c r="A9" s="38" t="s">
        <v>85</v>
      </c>
      <c r="B9" s="41">
        <f t="shared" ref="B9:F9" si="0">STDEV(B3:B5)</f>
        <v>2.7484066028788168</v>
      </c>
      <c r="C9" s="41">
        <f t="shared" si="0"/>
        <v>7.601641653422371E-2</v>
      </c>
      <c r="D9" s="41">
        <f t="shared" si="0"/>
        <v>4.3726042389746179E-2</v>
      </c>
      <c r="E9" s="41">
        <f t="shared" si="0"/>
        <v>7.3208441156955018E-2</v>
      </c>
      <c r="F9" s="41">
        <f t="shared" si="0"/>
        <v>3.5203762824817915E-2</v>
      </c>
      <c r="H9" s="38" t="s">
        <v>85</v>
      </c>
      <c r="I9" s="41">
        <f t="shared" ref="I9:M9" si="1">STDEV(I3:I5)</f>
        <v>0.95193304907207354</v>
      </c>
      <c r="J9" s="41">
        <f t="shared" si="1"/>
        <v>0.17707098624451534</v>
      </c>
      <c r="K9" s="41">
        <f t="shared" si="1"/>
        <v>0.10970998346250269</v>
      </c>
      <c r="L9" s="41">
        <f t="shared" si="1"/>
        <v>0.13393202663292458</v>
      </c>
      <c r="M9" s="41">
        <f t="shared" si="1"/>
        <v>2.8421363583754237E-2</v>
      </c>
      <c r="O9" s="38" t="s">
        <v>85</v>
      </c>
      <c r="P9" s="41">
        <f t="shared" ref="P9:T9" si="2">STDEV(P3:P5)</f>
        <v>1.3995629871228856</v>
      </c>
      <c r="Q9" s="41">
        <f t="shared" si="2"/>
        <v>0.53300319775566185</v>
      </c>
      <c r="R9" s="41">
        <f t="shared" si="2"/>
        <v>0.79197057181513608</v>
      </c>
      <c r="S9" s="41">
        <f t="shared" si="2"/>
        <v>0.20544666202089906</v>
      </c>
      <c r="T9" s="41">
        <f t="shared" si="2"/>
        <v>0.42447957945261489</v>
      </c>
      <c r="V9" s="38" t="s">
        <v>85</v>
      </c>
      <c r="W9" s="41">
        <f t="shared" ref="W9:AA9" si="3">STDEV(W3:W5)</f>
        <v>3.1689806086464687</v>
      </c>
      <c r="X9" s="41">
        <f t="shared" si="3"/>
        <v>0.69716548303746095</v>
      </c>
      <c r="Y9" s="41">
        <f t="shared" si="3"/>
        <v>0.84883606451610383</v>
      </c>
      <c r="Z9" s="41">
        <f t="shared" si="3"/>
        <v>0.31171731421197685</v>
      </c>
      <c r="AA9" s="41">
        <f t="shared" si="3"/>
        <v>0.45397385803871682</v>
      </c>
      <c r="AB9" s="46"/>
      <c r="AC9" s="46"/>
    </row>
    <row r="10" spans="1:29" ht="13">
      <c r="A10" s="38" t="s">
        <v>86</v>
      </c>
      <c r="B10" s="41">
        <f t="shared" ref="B10:F10" si="4">STDEV(B6:B8)</f>
        <v>1.7860396001550796</v>
      </c>
      <c r="C10" s="41">
        <f t="shared" si="4"/>
        <v>0.65114382656894232</v>
      </c>
      <c r="D10" s="41">
        <f t="shared" si="4"/>
        <v>0.29604085812063696</v>
      </c>
      <c r="E10" s="41">
        <f t="shared" si="4"/>
        <v>0.22163347429951277</v>
      </c>
      <c r="F10" s="41">
        <f t="shared" si="4"/>
        <v>0.10494635823581529</v>
      </c>
      <c r="H10" s="38" t="s">
        <v>86</v>
      </c>
      <c r="I10" s="41">
        <f t="shared" ref="I10:M10" si="5">STDEV(I6:I8)</f>
        <v>1.5018867312448678</v>
      </c>
      <c r="J10" s="41">
        <f t="shared" si="5"/>
        <v>0.3823500613747135</v>
      </c>
      <c r="K10" s="41">
        <f t="shared" si="5"/>
        <v>0.26925654110859276</v>
      </c>
      <c r="L10" s="41">
        <f t="shared" si="5"/>
        <v>0.10450466805554778</v>
      </c>
      <c r="M10" s="41">
        <f t="shared" si="5"/>
        <v>0.64714526912912285</v>
      </c>
      <c r="O10" s="38" t="s">
        <v>86</v>
      </c>
      <c r="P10" s="41">
        <f t="shared" ref="P10:T10" si="6">STDEV(P6:P8)</f>
        <v>1.9608991633412993</v>
      </c>
      <c r="Q10" s="41">
        <f t="shared" si="6"/>
        <v>0.14303499899485475</v>
      </c>
      <c r="R10" s="41">
        <f t="shared" si="6"/>
        <v>0.69570744459405232</v>
      </c>
      <c r="S10" s="41">
        <f t="shared" si="6"/>
        <v>1.0871850432932961</v>
      </c>
      <c r="T10" s="41">
        <f t="shared" si="6"/>
        <v>0.70339481444890273</v>
      </c>
      <c r="V10" s="38" t="s">
        <v>86</v>
      </c>
      <c r="W10" s="41">
        <f t="shared" ref="W10:AA10" si="7">STDEV(W6:W8)</f>
        <v>7.3638866878609219</v>
      </c>
      <c r="X10" s="41">
        <f t="shared" si="7"/>
        <v>1.1589088163853087</v>
      </c>
      <c r="Y10" s="41">
        <f t="shared" si="7"/>
        <v>1.2082115667340265</v>
      </c>
      <c r="Z10" s="41">
        <f t="shared" si="7"/>
        <v>1.317573990478089</v>
      </c>
      <c r="AA10" s="41">
        <f t="shared" si="7"/>
        <v>1.4238610268565133</v>
      </c>
    </row>
    <row r="11" spans="1:29" ht="13">
      <c r="A11" s="38"/>
      <c r="H11" s="38"/>
      <c r="O11" s="38"/>
      <c r="V11" s="38"/>
    </row>
    <row r="12" spans="1:29" ht="13">
      <c r="A12" s="38" t="s">
        <v>57</v>
      </c>
      <c r="H12" s="38" t="s">
        <v>57</v>
      </c>
      <c r="O12" s="38" t="s">
        <v>57</v>
      </c>
    </row>
    <row r="13" spans="1:29" ht="13">
      <c r="V13" s="38" t="s">
        <v>57</v>
      </c>
      <c r="X13" s="46"/>
      <c r="Y13" s="46"/>
      <c r="Z13" s="46"/>
    </row>
    <row r="14" spans="1:29" ht="13">
      <c r="A14" s="38" t="s">
        <v>40</v>
      </c>
      <c r="B14" s="38" t="s">
        <v>41</v>
      </c>
      <c r="C14" s="38" t="s">
        <v>42</v>
      </c>
      <c r="D14" s="38" t="s">
        <v>43</v>
      </c>
      <c r="E14" s="38" t="s">
        <v>44</v>
      </c>
      <c r="F14" s="38" t="s">
        <v>45</v>
      </c>
      <c r="G14" s="38" t="s">
        <v>59</v>
      </c>
      <c r="H14" s="38" t="s">
        <v>46</v>
      </c>
      <c r="I14" s="38" t="s">
        <v>41</v>
      </c>
      <c r="J14" s="38" t="s">
        <v>42</v>
      </c>
      <c r="K14" s="38" t="s">
        <v>43</v>
      </c>
      <c r="L14" s="38" t="s">
        <v>44</v>
      </c>
      <c r="M14" s="38" t="s">
        <v>45</v>
      </c>
      <c r="N14" s="38" t="s">
        <v>59</v>
      </c>
      <c r="O14" s="38" t="s">
        <v>47</v>
      </c>
      <c r="P14" s="38" t="s">
        <v>41</v>
      </c>
      <c r="Q14" s="38" t="s">
        <v>42</v>
      </c>
      <c r="R14" s="38" t="s">
        <v>43</v>
      </c>
      <c r="S14" s="38" t="s">
        <v>44</v>
      </c>
      <c r="T14" s="38" t="s">
        <v>45</v>
      </c>
      <c r="U14" s="38" t="s">
        <v>59</v>
      </c>
      <c r="X14" s="46"/>
      <c r="Y14" s="46"/>
      <c r="Z14" s="46"/>
    </row>
    <row r="15" spans="1:29" ht="14.5">
      <c r="A15" s="47" t="s">
        <v>49</v>
      </c>
      <c r="B15" s="48"/>
      <c r="C15" s="48"/>
      <c r="D15" s="48"/>
      <c r="E15" s="48"/>
      <c r="F15" s="48"/>
      <c r="G15" s="48"/>
      <c r="H15" s="47" t="s">
        <v>49</v>
      </c>
      <c r="I15" s="48"/>
      <c r="J15" s="48"/>
      <c r="K15" s="48"/>
      <c r="L15" s="48"/>
      <c r="M15" s="48"/>
      <c r="N15" s="48"/>
      <c r="O15" s="47" t="s">
        <v>49</v>
      </c>
      <c r="P15" s="48"/>
      <c r="Q15" s="48"/>
      <c r="R15" s="48"/>
      <c r="S15" s="48"/>
      <c r="T15" s="48"/>
      <c r="U15" s="48"/>
      <c r="V15" s="59" t="s">
        <v>48</v>
      </c>
      <c r="W15" s="60" t="s">
        <v>41</v>
      </c>
      <c r="X15" s="60" t="s">
        <v>42</v>
      </c>
      <c r="Y15" s="60" t="s">
        <v>43</v>
      </c>
      <c r="Z15" s="38" t="s">
        <v>44</v>
      </c>
      <c r="AA15" s="61" t="s">
        <v>45</v>
      </c>
      <c r="AB15" s="38" t="s">
        <v>59</v>
      </c>
      <c r="AC15" s="38"/>
    </row>
    <row r="16" spans="1:29" ht="13">
      <c r="A16" s="38" t="s">
        <v>61</v>
      </c>
      <c r="B16" s="38">
        <v>3</v>
      </c>
      <c r="C16" s="38">
        <v>3</v>
      </c>
      <c r="D16" s="38">
        <v>3</v>
      </c>
      <c r="E16" s="38">
        <v>3</v>
      </c>
      <c r="F16" s="38">
        <v>3</v>
      </c>
      <c r="G16" s="38">
        <v>15</v>
      </c>
      <c r="H16" s="38" t="s">
        <v>61</v>
      </c>
      <c r="I16" s="38">
        <v>3</v>
      </c>
      <c r="J16" s="38">
        <v>3</v>
      </c>
      <c r="K16" s="38">
        <v>3</v>
      </c>
      <c r="L16" s="38">
        <v>3</v>
      </c>
      <c r="M16" s="38">
        <v>3</v>
      </c>
      <c r="N16" s="38">
        <v>15</v>
      </c>
      <c r="O16" s="38" t="s">
        <v>61</v>
      </c>
      <c r="P16" s="38">
        <v>3</v>
      </c>
      <c r="Q16" s="38">
        <v>3</v>
      </c>
      <c r="R16" s="38">
        <v>3</v>
      </c>
      <c r="S16" s="38">
        <v>3</v>
      </c>
      <c r="T16" s="38">
        <v>3</v>
      </c>
      <c r="U16" s="38">
        <v>15</v>
      </c>
      <c r="V16" s="47" t="s">
        <v>49</v>
      </c>
      <c r="W16" s="51"/>
      <c r="X16" s="52"/>
      <c r="Y16" s="52"/>
      <c r="Z16" s="52"/>
      <c r="AA16" s="48"/>
      <c r="AB16" s="48"/>
    </row>
    <row r="17" spans="1:29" ht="13">
      <c r="A17" s="38" t="s">
        <v>62</v>
      </c>
      <c r="B17" s="38">
        <v>38.529041646441677</v>
      </c>
      <c r="C17" s="38">
        <v>0.20832926058425999</v>
      </c>
      <c r="D17" s="38">
        <v>0.1700730176166376</v>
      </c>
      <c r="E17" s="38">
        <v>0.22475862641732008</v>
      </c>
      <c r="F17" s="38">
        <v>0.16057333495684342</v>
      </c>
      <c r="G17" s="38">
        <v>39.292775886016734</v>
      </c>
      <c r="H17" s="38" t="s">
        <v>62</v>
      </c>
      <c r="I17" s="38">
        <v>19.417351587778956</v>
      </c>
      <c r="J17" s="38">
        <v>0.84407310902417199</v>
      </c>
      <c r="K17" s="38">
        <v>0.76879591581379603</v>
      </c>
      <c r="L17" s="38">
        <v>1.1600034364761749</v>
      </c>
      <c r="M17" s="38">
        <v>0.40820929357990998</v>
      </c>
      <c r="N17" s="38">
        <v>22.598433342673012</v>
      </c>
      <c r="O17" s="38" t="s">
        <v>62</v>
      </c>
      <c r="P17" s="38">
        <v>41.064408265537935</v>
      </c>
      <c r="Q17" s="38">
        <v>7.2810597143168501</v>
      </c>
      <c r="R17" s="38">
        <v>9.8695228837013289</v>
      </c>
      <c r="S17" s="38">
        <v>10.66311899684896</v>
      </c>
      <c r="T17" s="38">
        <v>6.9827054851285091</v>
      </c>
      <c r="U17" s="38">
        <v>75.860815345533581</v>
      </c>
      <c r="V17" s="53" t="s">
        <v>61</v>
      </c>
      <c r="W17" s="38">
        <v>3</v>
      </c>
      <c r="X17" s="46">
        <v>3</v>
      </c>
      <c r="Y17" s="46">
        <v>3</v>
      </c>
      <c r="Z17" s="46">
        <v>3</v>
      </c>
      <c r="AA17" s="38">
        <v>3</v>
      </c>
      <c r="AB17" s="38">
        <v>15</v>
      </c>
      <c r="AC17" s="38"/>
    </row>
    <row r="18" spans="1:29" ht="13">
      <c r="A18" s="54" t="s">
        <v>63</v>
      </c>
      <c r="B18" s="54">
        <v>12.843013882147226</v>
      </c>
      <c r="C18" s="54">
        <v>6.9443086861419992E-2</v>
      </c>
      <c r="D18" s="54">
        <v>5.6691005872212534E-2</v>
      </c>
      <c r="E18" s="54">
        <v>7.491954213910669E-2</v>
      </c>
      <c r="F18" s="54">
        <v>5.3524444985614476E-2</v>
      </c>
      <c r="G18" s="38">
        <v>2.6195183924011158</v>
      </c>
      <c r="H18" s="38" t="s">
        <v>63</v>
      </c>
      <c r="I18" s="54">
        <v>6.4724505292596524</v>
      </c>
      <c r="J18" s="54">
        <v>0.28135770300805735</v>
      </c>
      <c r="K18" s="54">
        <v>0.25626530527126534</v>
      </c>
      <c r="L18" s="54">
        <v>0.38666781215872498</v>
      </c>
      <c r="M18" s="54">
        <v>0.13606976452663666</v>
      </c>
      <c r="N18" s="38">
        <v>1.5065622228448672</v>
      </c>
      <c r="O18" s="38" t="s">
        <v>63</v>
      </c>
      <c r="P18" s="54">
        <v>13.688136088512644</v>
      </c>
      <c r="Q18" s="54">
        <v>2.4270199047722834</v>
      </c>
      <c r="R18" s="54">
        <v>3.2898409612337765</v>
      </c>
      <c r="S18" s="54">
        <v>3.5543729989496531</v>
      </c>
      <c r="T18" s="54">
        <v>2.3275684950428364</v>
      </c>
      <c r="U18" s="38">
        <v>5.0573876897022387</v>
      </c>
      <c r="V18" s="53" t="s">
        <v>62</v>
      </c>
      <c r="W18" s="38">
        <v>200.98919850024146</v>
      </c>
      <c r="X18" s="46">
        <v>291.66653791607479</v>
      </c>
      <c r="Y18" s="46">
        <v>289.19160818286821</v>
      </c>
      <c r="Z18" s="46">
        <v>287.95211894025761</v>
      </c>
      <c r="AA18" s="38">
        <v>292.4485118863347</v>
      </c>
      <c r="AB18" s="38">
        <v>1362.2479754257768</v>
      </c>
      <c r="AC18" s="38"/>
    </row>
    <row r="19" spans="1:29" ht="13">
      <c r="A19" s="38" t="s">
        <v>64</v>
      </c>
      <c r="B19" s="38">
        <v>7.553738854747797</v>
      </c>
      <c r="C19" s="38">
        <v>5.7784955827045997E-3</v>
      </c>
      <c r="D19" s="38">
        <v>1.91196678306988E-3</v>
      </c>
      <c r="E19" s="38">
        <v>5.3594758566313447E-3</v>
      </c>
      <c r="F19" s="38">
        <v>1.239304917026032E-3</v>
      </c>
      <c r="G19" s="38">
        <v>29.077604703880894</v>
      </c>
      <c r="H19" s="38" t="s">
        <v>64</v>
      </c>
      <c r="I19" s="38">
        <v>0.90617652991565623</v>
      </c>
      <c r="J19" s="38">
        <v>3.1354134169605356E-2</v>
      </c>
      <c r="K19" s="38">
        <v>1.2036280471342633E-2</v>
      </c>
      <c r="L19" s="38">
        <v>1.793778775800239E-2</v>
      </c>
      <c r="M19" s="38">
        <v>8.0777390795995464E-4</v>
      </c>
      <c r="N19" s="38">
        <v>6.7505078377538466</v>
      </c>
      <c r="O19" s="38" t="s">
        <v>64</v>
      </c>
      <c r="P19" s="38">
        <v>1.9587765549243348</v>
      </c>
      <c r="Q19" s="38">
        <v>0.28409240881775949</v>
      </c>
      <c r="R19" s="38">
        <v>0.62721738662118831</v>
      </c>
      <c r="S19" s="38">
        <v>4.2208330935529531E-2</v>
      </c>
      <c r="T19" s="38">
        <v>0.18018291337226805</v>
      </c>
      <c r="U19" s="38">
        <v>20.636891093746069</v>
      </c>
      <c r="V19" s="54" t="s">
        <v>63</v>
      </c>
      <c r="W19" s="54">
        <v>66.996399500080486</v>
      </c>
      <c r="X19" s="54">
        <v>97.222179305358267</v>
      </c>
      <c r="Y19" s="54">
        <v>96.397202727622741</v>
      </c>
      <c r="Z19" s="54">
        <v>95.984039646752535</v>
      </c>
      <c r="AA19" s="54">
        <v>97.482837295444895</v>
      </c>
      <c r="AB19" s="38">
        <v>90.816531695051793</v>
      </c>
      <c r="AC19" s="38"/>
    </row>
    <row r="20" spans="1:29" ht="13">
      <c r="V20" s="38" t="s">
        <v>64</v>
      </c>
      <c r="W20" s="38">
        <v>10.042438097977344</v>
      </c>
      <c r="X20" s="38">
        <v>0.48603971073885616</v>
      </c>
      <c r="Y20" s="38">
        <v>0.72052266442318724</v>
      </c>
      <c r="Z20" s="38">
        <v>9.7167683979528297E-2</v>
      </c>
      <c r="AA20" s="38">
        <v>0.20609226378255702</v>
      </c>
      <c r="AB20" s="38">
        <v>153.94696800066444</v>
      </c>
      <c r="AC20" s="38"/>
    </row>
    <row r="21" spans="1:29" ht="13">
      <c r="A21" s="47" t="s">
        <v>52</v>
      </c>
      <c r="B21" s="48"/>
      <c r="C21" s="48"/>
      <c r="D21" s="48"/>
      <c r="E21" s="48"/>
      <c r="F21" s="48"/>
      <c r="G21" s="48"/>
      <c r="H21" s="47" t="s">
        <v>52</v>
      </c>
      <c r="I21" s="48"/>
      <c r="J21" s="48"/>
      <c r="K21" s="48"/>
      <c r="L21" s="48"/>
      <c r="M21" s="48"/>
      <c r="N21" s="48"/>
      <c r="O21" s="47" t="s">
        <v>52</v>
      </c>
      <c r="P21" s="48"/>
      <c r="Q21" s="48"/>
      <c r="R21" s="48"/>
      <c r="S21" s="48"/>
      <c r="T21" s="48"/>
      <c r="U21" s="48"/>
    </row>
    <row r="22" spans="1:29" ht="13">
      <c r="A22" s="38" t="s">
        <v>61</v>
      </c>
      <c r="B22" s="38">
        <v>3</v>
      </c>
      <c r="C22" s="38">
        <v>3</v>
      </c>
      <c r="D22" s="38">
        <v>3</v>
      </c>
      <c r="E22" s="38">
        <v>3</v>
      </c>
      <c r="F22" s="38">
        <v>3</v>
      </c>
      <c r="G22" s="38">
        <v>15</v>
      </c>
      <c r="H22" s="38" t="s">
        <v>61</v>
      </c>
      <c r="I22" s="38">
        <v>3</v>
      </c>
      <c r="J22" s="38">
        <v>3</v>
      </c>
      <c r="K22" s="38">
        <v>3</v>
      </c>
      <c r="L22" s="38">
        <v>3</v>
      </c>
      <c r="M22" s="38">
        <v>3</v>
      </c>
      <c r="N22" s="38">
        <v>15</v>
      </c>
      <c r="O22" s="38" t="s">
        <v>61</v>
      </c>
      <c r="P22" s="38">
        <v>3</v>
      </c>
      <c r="Q22" s="38">
        <v>3</v>
      </c>
      <c r="R22" s="38">
        <v>3</v>
      </c>
      <c r="S22" s="38">
        <v>3</v>
      </c>
      <c r="T22" s="38">
        <v>3</v>
      </c>
      <c r="U22" s="38">
        <v>15</v>
      </c>
      <c r="V22" s="47" t="s">
        <v>52</v>
      </c>
      <c r="W22" s="48"/>
      <c r="X22" s="48"/>
      <c r="Y22" s="48"/>
      <c r="Z22" s="48"/>
      <c r="AA22" s="48"/>
      <c r="AB22" s="48"/>
    </row>
    <row r="23" spans="1:29" ht="13">
      <c r="A23" s="38" t="s">
        <v>62</v>
      </c>
      <c r="B23" s="38">
        <v>23.816291010177718</v>
      </c>
      <c r="C23" s="38">
        <v>3.9670857057533109</v>
      </c>
      <c r="D23" s="38">
        <v>2.473337759615482</v>
      </c>
      <c r="E23" s="38">
        <v>6.2901910443618103</v>
      </c>
      <c r="F23" s="38">
        <v>0.5126080312154</v>
      </c>
      <c r="G23" s="38">
        <v>37.059513551123722</v>
      </c>
      <c r="H23" s="38" t="s">
        <v>62</v>
      </c>
      <c r="I23" s="38">
        <v>15.240635527955654</v>
      </c>
      <c r="J23" s="38">
        <v>8.2000148274971405</v>
      </c>
      <c r="K23" s="38">
        <v>5.7756026145757398</v>
      </c>
      <c r="L23" s="38">
        <v>12.576489906476951</v>
      </c>
      <c r="M23" s="38">
        <v>4.3709132219872462</v>
      </c>
      <c r="N23" s="38">
        <v>46.16365609849273</v>
      </c>
      <c r="O23" s="38" t="s">
        <v>62</v>
      </c>
      <c r="P23" s="38">
        <v>44.096925265732452</v>
      </c>
      <c r="Q23" s="38">
        <v>35.641516492522001</v>
      </c>
      <c r="R23" s="38">
        <v>32.151757758499699</v>
      </c>
      <c r="S23" s="38">
        <v>43.169277498662602</v>
      </c>
      <c r="T23" s="38">
        <v>26.972626352103841</v>
      </c>
      <c r="U23" s="38">
        <v>182.03210336752059</v>
      </c>
      <c r="V23" s="38" t="s">
        <v>61</v>
      </c>
      <c r="W23" s="38">
        <v>3</v>
      </c>
      <c r="X23" s="38">
        <v>3</v>
      </c>
      <c r="Y23" s="38">
        <v>3</v>
      </c>
      <c r="Z23" s="38">
        <v>3</v>
      </c>
      <c r="AA23" s="38">
        <v>3</v>
      </c>
      <c r="AB23" s="38">
        <v>15</v>
      </c>
      <c r="AC23" s="38"/>
    </row>
    <row r="24" spans="1:29" ht="13">
      <c r="A24" s="38" t="s">
        <v>63</v>
      </c>
      <c r="B24" s="54">
        <v>7.938763670059239</v>
      </c>
      <c r="C24" s="54">
        <v>1.3223619019177704</v>
      </c>
      <c r="D24" s="54">
        <v>0.82444591987182736</v>
      </c>
      <c r="E24" s="54">
        <v>2.0967303481206034</v>
      </c>
      <c r="F24" s="54">
        <v>0.17086934373846666</v>
      </c>
      <c r="G24" s="38">
        <v>2.4706342367415814</v>
      </c>
      <c r="H24" s="38" t="s">
        <v>63</v>
      </c>
      <c r="I24" s="54">
        <v>5.0802118426518845</v>
      </c>
      <c r="J24" s="54">
        <v>2.7333382758323803</v>
      </c>
      <c r="K24" s="54">
        <v>1.9252008715252467</v>
      </c>
      <c r="L24" s="54">
        <v>4.1921633021589839</v>
      </c>
      <c r="M24" s="54">
        <v>1.4569710739957487</v>
      </c>
      <c r="N24" s="38">
        <v>3.0775770732328489</v>
      </c>
      <c r="O24" s="38" t="s">
        <v>63</v>
      </c>
      <c r="P24" s="54">
        <v>14.698975088577484</v>
      </c>
      <c r="Q24" s="54">
        <v>11.880505497507334</v>
      </c>
      <c r="R24" s="54">
        <v>10.717252586166566</v>
      </c>
      <c r="S24" s="54">
        <v>14.389759166220868</v>
      </c>
      <c r="T24" s="54">
        <v>8.9908754507012798</v>
      </c>
      <c r="U24" s="38">
        <v>12.135473557834707</v>
      </c>
      <c r="V24" s="38" t="s">
        <v>62</v>
      </c>
      <c r="W24" s="38">
        <v>219.94607858277794</v>
      </c>
      <c r="X24" s="38">
        <v>252.19138297422751</v>
      </c>
      <c r="Y24" s="38">
        <v>259.59930186730907</v>
      </c>
      <c r="Z24" s="38">
        <v>237.96404155049871</v>
      </c>
      <c r="AA24" s="38">
        <v>268.14385239469345</v>
      </c>
      <c r="AB24" s="38">
        <v>1237.8446573695066</v>
      </c>
      <c r="AC24" s="38"/>
    </row>
    <row r="25" spans="1:29" ht="13">
      <c r="A25" s="38" t="s">
        <v>64</v>
      </c>
      <c r="B25" s="38">
        <v>3.1899374533221008</v>
      </c>
      <c r="C25" s="38">
        <v>0.42398828287884471</v>
      </c>
      <c r="D25" s="38">
        <v>8.7640189676802829E-2</v>
      </c>
      <c r="E25" s="38">
        <v>4.9121396930072794E-2</v>
      </c>
      <c r="F25" s="38">
        <v>1.1013738106960077E-2</v>
      </c>
      <c r="G25" s="38">
        <v>8.9711631894272408</v>
      </c>
      <c r="H25" s="38" t="s">
        <v>64</v>
      </c>
      <c r="I25" s="38">
        <v>2.255663753489404</v>
      </c>
      <c r="J25" s="38">
        <v>0.14619156943324901</v>
      </c>
      <c r="K25" s="38">
        <v>7.2499084929762592E-2</v>
      </c>
      <c r="L25" s="38">
        <v>1.0921225645400228E-2</v>
      </c>
      <c r="M25" s="38">
        <v>0.41879699935620524</v>
      </c>
      <c r="N25" s="38">
        <v>2.4132282788489006</v>
      </c>
      <c r="O25" s="38" t="s">
        <v>64</v>
      </c>
      <c r="P25" s="38">
        <v>3.8451255287926371</v>
      </c>
      <c r="Q25" s="38">
        <v>2.0459010937458097E-2</v>
      </c>
      <c r="R25" s="38">
        <v>0.48400884846358633</v>
      </c>
      <c r="S25" s="38">
        <v>1.1819713183606462</v>
      </c>
      <c r="T25" s="38">
        <v>0.49476426499360632</v>
      </c>
      <c r="U25" s="38">
        <v>5.9219470803535073</v>
      </c>
      <c r="V25" s="54" t="s">
        <v>63</v>
      </c>
      <c r="W25" s="54">
        <v>73.315359527592648</v>
      </c>
      <c r="X25" s="54">
        <v>84.063794324742503</v>
      </c>
      <c r="Y25" s="54">
        <v>86.533100622436351</v>
      </c>
      <c r="Z25" s="54">
        <v>79.321347183499569</v>
      </c>
      <c r="AA25" s="54">
        <v>89.381284131564485</v>
      </c>
      <c r="AB25" s="38">
        <v>82.522977157967105</v>
      </c>
      <c r="AC25" s="38"/>
    </row>
    <row r="26" spans="1:29" ht="13">
      <c r="V26" s="38" t="s">
        <v>64</v>
      </c>
      <c r="W26" s="38">
        <v>54.226827151655293</v>
      </c>
      <c r="X26" s="38">
        <v>1.3430696446955974</v>
      </c>
      <c r="Y26" s="38">
        <v>1.459775189989891</v>
      </c>
      <c r="Z26" s="38">
        <v>1.7360012203843553</v>
      </c>
      <c r="AA26" s="38">
        <v>2.027380223800884</v>
      </c>
      <c r="AB26" s="38">
        <v>43.082344605732885</v>
      </c>
      <c r="AC26" s="38"/>
    </row>
    <row r="27" spans="1:29" ht="13">
      <c r="A27" s="47" t="s">
        <v>59</v>
      </c>
      <c r="B27" s="48"/>
      <c r="C27" s="48"/>
      <c r="D27" s="48"/>
      <c r="E27" s="48"/>
      <c r="F27" s="48"/>
      <c r="G27" s="48"/>
      <c r="H27" s="47" t="s">
        <v>59</v>
      </c>
      <c r="I27" s="48"/>
      <c r="J27" s="48"/>
      <c r="K27" s="48"/>
      <c r="L27" s="48"/>
      <c r="M27" s="48"/>
      <c r="N27" s="48"/>
      <c r="O27" s="47" t="s">
        <v>59</v>
      </c>
      <c r="P27" s="48"/>
      <c r="Q27" s="48"/>
      <c r="R27" s="48"/>
      <c r="S27" s="48"/>
      <c r="T27" s="48"/>
      <c r="U27" s="48"/>
      <c r="V27" s="38"/>
      <c r="W27" s="38"/>
      <c r="X27" s="38"/>
      <c r="Y27" s="38"/>
      <c r="Z27" s="38"/>
    </row>
    <row r="28" spans="1:29" ht="13">
      <c r="A28" s="38" t="s">
        <v>61</v>
      </c>
      <c r="B28" s="38">
        <v>6</v>
      </c>
      <c r="C28" s="38">
        <v>6</v>
      </c>
      <c r="D28" s="38">
        <v>6</v>
      </c>
      <c r="E28" s="38">
        <v>6</v>
      </c>
      <c r="F28" s="38">
        <v>6</v>
      </c>
      <c r="H28" s="38" t="s">
        <v>61</v>
      </c>
      <c r="I28" s="38">
        <v>6</v>
      </c>
      <c r="J28" s="38">
        <v>6</v>
      </c>
      <c r="K28" s="38">
        <v>6</v>
      </c>
      <c r="L28" s="38">
        <v>6</v>
      </c>
      <c r="M28" s="38">
        <v>6</v>
      </c>
      <c r="O28" s="38" t="s">
        <v>61</v>
      </c>
      <c r="P28" s="38">
        <v>6</v>
      </c>
      <c r="Q28" s="38">
        <v>6</v>
      </c>
      <c r="R28" s="38">
        <v>6</v>
      </c>
      <c r="S28" s="38">
        <v>6</v>
      </c>
      <c r="T28" s="38">
        <v>6</v>
      </c>
      <c r="V28" s="47" t="s">
        <v>59</v>
      </c>
      <c r="W28" s="48"/>
      <c r="X28" s="48"/>
      <c r="Y28" s="48"/>
      <c r="Z28" s="48"/>
      <c r="AA28" s="48"/>
      <c r="AB28" s="48"/>
    </row>
    <row r="29" spans="1:29" ht="13">
      <c r="A29" s="38" t="s">
        <v>62</v>
      </c>
      <c r="B29" s="38">
        <v>62.345332656619398</v>
      </c>
      <c r="C29" s="38">
        <v>4.1754149663375708</v>
      </c>
      <c r="D29" s="38">
        <v>2.6434107772321194</v>
      </c>
      <c r="E29" s="38">
        <v>6.5149496707791306</v>
      </c>
      <c r="F29" s="38">
        <v>0.67318136617224344</v>
      </c>
      <c r="H29" s="38" t="s">
        <v>62</v>
      </c>
      <c r="I29" s="38">
        <v>34.657987115734606</v>
      </c>
      <c r="J29" s="38">
        <v>9.0440879365213114</v>
      </c>
      <c r="K29" s="38">
        <v>6.5443985303895351</v>
      </c>
      <c r="L29" s="38">
        <v>13.736493342953127</v>
      </c>
      <c r="M29" s="38">
        <v>4.7791225155671562</v>
      </c>
      <c r="O29" s="38" t="s">
        <v>62</v>
      </c>
      <c r="P29" s="38">
        <v>85.161333531270387</v>
      </c>
      <c r="Q29" s="38">
        <v>42.922576206838848</v>
      </c>
      <c r="R29" s="38">
        <v>42.021280642201027</v>
      </c>
      <c r="S29" s="38">
        <v>53.83239649551156</v>
      </c>
      <c r="T29" s="38">
        <v>33.95533183723235</v>
      </c>
      <c r="V29" s="38" t="s">
        <v>61</v>
      </c>
      <c r="W29" s="38">
        <v>6</v>
      </c>
      <c r="X29" s="38">
        <v>6</v>
      </c>
      <c r="Y29" s="38">
        <v>6</v>
      </c>
      <c r="Z29" s="38">
        <v>6</v>
      </c>
      <c r="AA29" s="38">
        <v>6</v>
      </c>
    </row>
    <row r="30" spans="1:29" ht="13">
      <c r="A30" s="38" t="s">
        <v>63</v>
      </c>
      <c r="B30" s="38">
        <v>10.390888776103234</v>
      </c>
      <c r="C30" s="38">
        <v>0.69590249438959517</v>
      </c>
      <c r="D30" s="38">
        <v>0.44056846287201989</v>
      </c>
      <c r="E30" s="38">
        <v>1.0858249451298552</v>
      </c>
      <c r="F30" s="38">
        <v>0.11219689436204057</v>
      </c>
      <c r="H30" s="38" t="s">
        <v>63</v>
      </c>
      <c r="I30" s="38">
        <v>5.776331185955768</v>
      </c>
      <c r="J30" s="38">
        <v>1.5073479894202186</v>
      </c>
      <c r="K30" s="38">
        <v>1.0907330883982558</v>
      </c>
      <c r="L30" s="38">
        <v>2.2894155571588546</v>
      </c>
      <c r="M30" s="38">
        <v>0.79652041926119266</v>
      </c>
      <c r="O30" s="38" t="s">
        <v>63</v>
      </c>
      <c r="P30" s="38">
        <v>14.193555588545065</v>
      </c>
      <c r="Q30" s="38">
        <v>7.1537627011398079</v>
      </c>
      <c r="R30" s="38">
        <v>7.0035467737001715</v>
      </c>
      <c r="S30" s="38">
        <v>8.9720660825852594</v>
      </c>
      <c r="T30" s="38">
        <v>5.6592219728720581</v>
      </c>
      <c r="V30" s="38" t="s">
        <v>62</v>
      </c>
      <c r="W30" s="38">
        <v>420.9352770830194</v>
      </c>
      <c r="X30" s="38">
        <v>543.85792089030235</v>
      </c>
      <c r="Y30" s="38">
        <v>548.79091005017722</v>
      </c>
      <c r="Z30" s="38">
        <v>525.91616049075628</v>
      </c>
      <c r="AA30" s="38">
        <v>560.59236428102815</v>
      </c>
    </row>
    <row r="31" spans="1:29" ht="13">
      <c r="A31" s="38" t="s">
        <v>64</v>
      </c>
      <c r="B31" s="38">
        <v>11.512971566057477</v>
      </c>
      <c r="C31" s="38">
        <v>0.64284837852128229</v>
      </c>
      <c r="D31" s="38">
        <v>0.21265514497511581</v>
      </c>
      <c r="E31" s="38">
        <v>1.2481080296697464</v>
      </c>
      <c r="F31" s="38">
        <v>9.032164788589583E-3</v>
      </c>
      <c r="H31" s="38" t="s">
        <v>64</v>
      </c>
      <c r="I31" s="38">
        <v>1.8462346815082207</v>
      </c>
      <c r="J31" s="38">
        <v>1.8746809002935094</v>
      </c>
      <c r="K31" s="38">
        <v>0.8694179234526912</v>
      </c>
      <c r="L31" s="38">
        <v>4.3560823826850532</v>
      </c>
      <c r="M31" s="38">
        <v>0.69127599011283036</v>
      </c>
      <c r="O31" s="38" t="s">
        <v>64</v>
      </c>
      <c r="P31" s="38">
        <v>2.628099478702413</v>
      </c>
      <c r="Q31" s="38">
        <v>26.932337523516832</v>
      </c>
      <c r="R31" s="38">
        <v>16.994423527889932</v>
      </c>
      <c r="S31" s="38">
        <v>35.711349877886178</v>
      </c>
      <c r="T31" s="38">
        <v>13.589876746944208</v>
      </c>
      <c r="V31" s="55" t="s">
        <v>63</v>
      </c>
      <c r="W31" s="55">
        <v>70.155879513836567</v>
      </c>
      <c r="X31" s="55">
        <v>90.642986815050392</v>
      </c>
      <c r="Y31" s="55">
        <v>91.465151675029531</v>
      </c>
      <c r="Z31" s="55">
        <v>87.652693415126052</v>
      </c>
      <c r="AA31" s="55">
        <v>93.432060713504697</v>
      </c>
      <c r="AB31" s="55"/>
      <c r="AC31" s="56"/>
    </row>
    <row r="32" spans="1:29" ht="13">
      <c r="V32" s="38" t="s">
        <v>64</v>
      </c>
      <c r="W32" s="38">
        <v>37.686482848642036</v>
      </c>
      <c r="X32" s="38">
        <v>52.674572331602178</v>
      </c>
      <c r="Y32" s="38">
        <v>30.062272244227863</v>
      </c>
      <c r="Z32" s="38">
        <v>84.026863599229756</v>
      </c>
      <c r="AA32" s="38">
        <v>20.583938095187541</v>
      </c>
    </row>
    <row r="34" spans="1:29" ht="13">
      <c r="A34" s="38" t="s">
        <v>65</v>
      </c>
      <c r="H34" s="38" t="s">
        <v>65</v>
      </c>
      <c r="O34" s="38" t="s">
        <v>65</v>
      </c>
    </row>
    <row r="35" spans="1:29" ht="13">
      <c r="A35" s="55" t="s">
        <v>66</v>
      </c>
      <c r="B35" s="55" t="s">
        <v>67</v>
      </c>
      <c r="C35" s="55" t="s">
        <v>68</v>
      </c>
      <c r="D35" s="55" t="s">
        <v>69</v>
      </c>
      <c r="E35" s="55" t="s">
        <v>70</v>
      </c>
      <c r="F35" s="55" t="s">
        <v>71</v>
      </c>
      <c r="G35" s="55" t="s">
        <v>72</v>
      </c>
      <c r="H35" s="55" t="s">
        <v>66</v>
      </c>
      <c r="I35" s="55" t="s">
        <v>67</v>
      </c>
      <c r="J35" s="55" t="s">
        <v>68</v>
      </c>
      <c r="K35" s="55" t="s">
        <v>69</v>
      </c>
      <c r="L35" s="55" t="s">
        <v>70</v>
      </c>
      <c r="M35" s="55" t="s">
        <v>71</v>
      </c>
      <c r="N35" s="55" t="s">
        <v>72</v>
      </c>
      <c r="O35" s="55" t="s">
        <v>66</v>
      </c>
      <c r="P35" s="55" t="s">
        <v>67</v>
      </c>
      <c r="Q35" s="55" t="s">
        <v>68</v>
      </c>
      <c r="R35" s="55" t="s">
        <v>69</v>
      </c>
      <c r="S35" s="55" t="s">
        <v>70</v>
      </c>
      <c r="T35" s="55" t="s">
        <v>71</v>
      </c>
      <c r="U35" s="55" t="s">
        <v>72</v>
      </c>
      <c r="V35" s="38" t="s">
        <v>65</v>
      </c>
    </row>
    <row r="36" spans="1:29" ht="13">
      <c r="A36" s="38" t="s">
        <v>73</v>
      </c>
      <c r="B36" s="38">
        <v>0.1662486885483935</v>
      </c>
      <c r="C36" s="38">
        <v>1</v>
      </c>
      <c r="D36" s="38">
        <v>0.1662486885483935</v>
      </c>
      <c r="E36" s="38">
        <v>0.14673668383258368</v>
      </c>
      <c r="F36" s="38">
        <v>0.70571473922021999</v>
      </c>
      <c r="G36" s="38">
        <v>4.3512433310396661</v>
      </c>
      <c r="H36" s="38" t="s">
        <v>73</v>
      </c>
      <c r="I36" s="38">
        <v>18.510657451046796</v>
      </c>
      <c r="J36" s="38">
        <v>1</v>
      </c>
      <c r="K36" s="38">
        <v>18.510657451046796</v>
      </c>
      <c r="L36" s="38">
        <v>47.801695302086777</v>
      </c>
      <c r="M36" s="38">
        <v>1.0276867496994413E-6</v>
      </c>
      <c r="N36" s="38">
        <v>4.3512433310396661</v>
      </c>
      <c r="O36" s="38" t="s">
        <v>73</v>
      </c>
      <c r="P36" s="38">
        <v>375.74474667492427</v>
      </c>
      <c r="Q36" s="38">
        <v>1</v>
      </c>
      <c r="R36" s="38">
        <v>375.74474667492427</v>
      </c>
      <c r="S36" s="38">
        <v>412.05473978018767</v>
      </c>
      <c r="T36" s="38">
        <v>8.1046280797636427E-15</v>
      </c>
      <c r="U36" s="38">
        <v>4.3512433310396661</v>
      </c>
      <c r="V36" s="55" t="s">
        <v>66</v>
      </c>
      <c r="W36" s="55" t="s">
        <v>67</v>
      </c>
      <c r="X36" s="55" t="s">
        <v>68</v>
      </c>
      <c r="Y36" s="55" t="s">
        <v>69</v>
      </c>
      <c r="Z36" s="55" t="s">
        <v>70</v>
      </c>
      <c r="AA36" s="55" t="s">
        <v>71</v>
      </c>
      <c r="AB36" s="55" t="s">
        <v>72</v>
      </c>
      <c r="AC36" s="56"/>
    </row>
    <row r="37" spans="1:29" ht="13">
      <c r="A37" s="38" t="s">
        <v>74</v>
      </c>
      <c r="B37" s="38">
        <v>464.72092277480147</v>
      </c>
      <c r="C37" s="38">
        <v>4</v>
      </c>
      <c r="D37" s="38">
        <v>116.18023069370037</v>
      </c>
      <c r="E37" s="38">
        <v>102.54457901444229</v>
      </c>
      <c r="F37" s="38">
        <v>4.971578704271451E-13</v>
      </c>
      <c r="G37" s="38">
        <v>2.8660814020164938</v>
      </c>
      <c r="H37" s="38" t="s">
        <v>74</v>
      </c>
      <c r="I37" s="38">
        <v>98.614503693223725</v>
      </c>
      <c r="J37" s="38">
        <v>4</v>
      </c>
      <c r="K37" s="38">
        <v>24.653625923305931</v>
      </c>
      <c r="L37" s="38">
        <v>63.66522191846046</v>
      </c>
      <c r="M37" s="38">
        <v>4.3050674136679845E-11</v>
      </c>
      <c r="N37" s="38">
        <v>2.8660814020164938</v>
      </c>
      <c r="O37" s="38" t="s">
        <v>74</v>
      </c>
      <c r="P37" s="38">
        <v>268.28804533762036</v>
      </c>
      <c r="Q37" s="38">
        <v>4</v>
      </c>
      <c r="R37" s="38">
        <v>67.07201133440509</v>
      </c>
      <c r="S37" s="38">
        <v>73.553497211878636</v>
      </c>
      <c r="T37" s="38">
        <v>1.1312284442510645E-11</v>
      </c>
      <c r="U37" s="38">
        <v>2.8660814020164938</v>
      </c>
      <c r="V37" s="38" t="s">
        <v>73</v>
      </c>
      <c r="W37" s="38">
        <v>515.87285144698512</v>
      </c>
      <c r="X37" s="38">
        <v>1</v>
      </c>
      <c r="Y37" s="38">
        <v>515.87285144698512</v>
      </c>
      <c r="Z37" s="38">
        <v>71.30701685895113</v>
      </c>
      <c r="AA37" s="38">
        <v>5.0067656021113294E-8</v>
      </c>
      <c r="AB37" s="38">
        <v>4.3512433310396661</v>
      </c>
      <c r="AC37" s="38"/>
    </row>
    <row r="38" spans="1:29" ht="13">
      <c r="A38" s="38" t="s">
        <v>75</v>
      </c>
      <c r="B38" s="38">
        <v>45.302369413908337</v>
      </c>
      <c r="C38" s="38">
        <v>4</v>
      </c>
      <c r="D38" s="38">
        <v>11.325592353477084</v>
      </c>
      <c r="E38" s="38">
        <v>9.9963487164900915</v>
      </c>
      <c r="F38" s="54">
        <v>1.3013836338526819E-4</v>
      </c>
      <c r="G38" s="38">
        <v>2.8660814020164938</v>
      </c>
      <c r="H38" s="38" t="s">
        <v>75</v>
      </c>
      <c r="I38" s="38">
        <v>21.933031661061527</v>
      </c>
      <c r="J38" s="38">
        <v>4</v>
      </c>
      <c r="K38" s="38">
        <v>5.4832579152653818</v>
      </c>
      <c r="L38" s="38">
        <v>14.159898146321584</v>
      </c>
      <c r="M38" s="54">
        <v>1.2289942687315758E-5</v>
      </c>
      <c r="N38" s="38">
        <v>2.8660814020164938</v>
      </c>
      <c r="O38" s="38" t="s">
        <v>75</v>
      </c>
      <c r="P38" s="38">
        <v>85.298075967335407</v>
      </c>
      <c r="Q38" s="38">
        <v>4</v>
      </c>
      <c r="R38" s="38">
        <v>21.324518991833852</v>
      </c>
      <c r="S38" s="38">
        <v>23.385208181552386</v>
      </c>
      <c r="T38" s="54">
        <v>2.656938917766638E-7</v>
      </c>
      <c r="U38" s="38">
        <v>2.8660814020164938</v>
      </c>
      <c r="V38" s="38" t="s">
        <v>74</v>
      </c>
      <c r="W38" s="38">
        <v>2149.1125823420975</v>
      </c>
      <c r="X38" s="38">
        <v>4</v>
      </c>
      <c r="Y38" s="38">
        <v>537.27814558552438</v>
      </c>
      <c r="Z38" s="38">
        <v>74.265784054639639</v>
      </c>
      <c r="AA38" s="38">
        <v>1.0341616452080871E-11</v>
      </c>
      <c r="AB38" s="38">
        <v>2.8660814020164938</v>
      </c>
      <c r="AC38" s="38"/>
    </row>
    <row r="39" spans="1:29" ht="13">
      <c r="A39" s="38" t="s">
        <v>76</v>
      </c>
      <c r="B39" s="38">
        <v>22.659458317604024</v>
      </c>
      <c r="C39" s="38">
        <v>20</v>
      </c>
      <c r="D39" s="38">
        <v>1.1329729158802011</v>
      </c>
      <c r="H39" s="38" t="s">
        <v>76</v>
      </c>
      <c r="I39" s="38">
        <v>7.7447702781531751</v>
      </c>
      <c r="J39" s="38">
        <v>20</v>
      </c>
      <c r="K39" s="38">
        <v>0.38723851390765873</v>
      </c>
      <c r="O39" s="38" t="s">
        <v>76</v>
      </c>
      <c r="P39" s="38">
        <v>18.237613132438028</v>
      </c>
      <c r="Q39" s="38">
        <v>20</v>
      </c>
      <c r="R39" s="38">
        <v>0.91188065662190143</v>
      </c>
      <c r="V39" s="38" t="s">
        <v>75</v>
      </c>
      <c r="W39" s="38">
        <v>464.6071664446074</v>
      </c>
      <c r="X39" s="38">
        <v>4</v>
      </c>
      <c r="Y39" s="38">
        <v>116.15179161115185</v>
      </c>
      <c r="Z39" s="38">
        <v>16.055192164856436</v>
      </c>
      <c r="AA39" s="54">
        <v>4.9190540637455982E-6</v>
      </c>
      <c r="AB39" s="38">
        <v>2.8660814020164938</v>
      </c>
      <c r="AC39" s="38"/>
    </row>
    <row r="40" spans="1:29" ht="13">
      <c r="V40" s="38" t="s">
        <v>76</v>
      </c>
      <c r="W40" s="38">
        <v>144.69062770285498</v>
      </c>
      <c r="X40" s="38">
        <v>20</v>
      </c>
      <c r="Y40" s="38">
        <v>7.2345313851427493</v>
      </c>
    </row>
    <row r="41" spans="1:29" ht="13">
      <c r="A41" s="51" t="s">
        <v>59</v>
      </c>
      <c r="B41" s="51">
        <v>532.84899919486224</v>
      </c>
      <c r="C41" s="51">
        <v>29</v>
      </c>
      <c r="D41" s="48"/>
      <c r="E41" s="48"/>
      <c r="F41" s="48"/>
      <c r="G41" s="48"/>
      <c r="H41" s="51" t="s">
        <v>59</v>
      </c>
      <c r="I41" s="51">
        <v>146.80296308348522</v>
      </c>
      <c r="J41" s="51">
        <v>29</v>
      </c>
      <c r="K41" s="48"/>
      <c r="L41" s="48"/>
      <c r="M41" s="48"/>
      <c r="N41" s="48"/>
      <c r="O41" s="51" t="s">
        <v>59</v>
      </c>
      <c r="P41" s="51">
        <v>747.56848111231807</v>
      </c>
      <c r="Q41" s="51">
        <v>29</v>
      </c>
      <c r="R41" s="48"/>
      <c r="S41" s="48"/>
      <c r="T41" s="48"/>
      <c r="U41" s="48"/>
    </row>
    <row r="42" spans="1:29" ht="13">
      <c r="V42" s="51" t="s">
        <v>59</v>
      </c>
      <c r="W42" s="51">
        <v>3274.2832279365452</v>
      </c>
      <c r="X42" s="51">
        <v>29</v>
      </c>
      <c r="Y42" s="48"/>
      <c r="Z42" s="48"/>
      <c r="AA42" s="48"/>
      <c r="AB42" s="48"/>
    </row>
    <row r="43" spans="1:29" ht="33.5">
      <c r="A43" s="62" t="s">
        <v>87</v>
      </c>
    </row>
    <row r="45" spans="1:29" ht="13">
      <c r="A45" s="38" t="s">
        <v>40</v>
      </c>
      <c r="B45" s="38" t="s">
        <v>41</v>
      </c>
      <c r="C45" s="38" t="s">
        <v>42</v>
      </c>
      <c r="D45" s="38" t="s">
        <v>43</v>
      </c>
      <c r="E45" s="38" t="s">
        <v>44</v>
      </c>
      <c r="F45" s="38" t="s">
        <v>45</v>
      </c>
      <c r="G45" s="38" t="s">
        <v>77</v>
      </c>
      <c r="H45" s="38" t="s">
        <v>46</v>
      </c>
      <c r="I45" s="38" t="s">
        <v>41</v>
      </c>
      <c r="J45" s="38" t="s">
        <v>42</v>
      </c>
      <c r="K45" s="38" t="s">
        <v>43</v>
      </c>
      <c r="L45" s="38" t="s">
        <v>44</v>
      </c>
      <c r="M45" s="38" t="s">
        <v>45</v>
      </c>
      <c r="N45" s="38" t="s">
        <v>77</v>
      </c>
      <c r="O45" s="38" t="s">
        <v>47</v>
      </c>
      <c r="P45" s="38" t="s">
        <v>41</v>
      </c>
      <c r="Q45" s="38" t="s">
        <v>42</v>
      </c>
      <c r="R45" s="38" t="s">
        <v>43</v>
      </c>
      <c r="S45" s="38" t="s">
        <v>44</v>
      </c>
      <c r="T45" s="38" t="s">
        <v>45</v>
      </c>
      <c r="U45" s="38" t="s">
        <v>77</v>
      </c>
      <c r="V45" s="38" t="s">
        <v>48</v>
      </c>
      <c r="W45" s="38" t="s">
        <v>41</v>
      </c>
      <c r="X45" s="38" t="s">
        <v>42</v>
      </c>
      <c r="Y45" s="38" t="s">
        <v>43</v>
      </c>
      <c r="Z45" s="38" t="s">
        <v>44</v>
      </c>
      <c r="AA45" s="38" t="s">
        <v>45</v>
      </c>
      <c r="AB45" s="38" t="s">
        <v>77</v>
      </c>
      <c r="AC45" s="38"/>
    </row>
    <row r="46" spans="1:29" ht="13">
      <c r="A46" s="40" t="s">
        <v>49</v>
      </c>
      <c r="B46" s="42">
        <v>1.0798517816061699</v>
      </c>
      <c r="C46" s="42">
        <v>9.3332268989328504E-2</v>
      </c>
      <c r="D46" s="42">
        <v>0.119642248728206</v>
      </c>
      <c r="E46" s="42">
        <v>0.119642248728206</v>
      </c>
      <c r="F46" s="42">
        <v>0.15042859497993699</v>
      </c>
      <c r="G46" s="42">
        <v>0.57231477839324596</v>
      </c>
      <c r="H46" s="40" t="s">
        <v>49</v>
      </c>
      <c r="I46" s="42">
        <v>1.3689112966718699</v>
      </c>
      <c r="J46" s="42">
        <v>0.13055790434827999</v>
      </c>
      <c r="K46" s="42">
        <v>0.43786953785349197</v>
      </c>
      <c r="L46" s="42">
        <v>0.218779294859301</v>
      </c>
      <c r="M46" s="42">
        <v>0.28420228297894601</v>
      </c>
      <c r="N46" s="42">
        <v>1.0090892546929999</v>
      </c>
      <c r="O46" s="40" t="s">
        <v>49</v>
      </c>
      <c r="P46" s="42">
        <v>5.2787019660084704</v>
      </c>
      <c r="Q46" s="42">
        <v>2.6825828332999899</v>
      </c>
      <c r="R46" s="42">
        <v>4.1425884750385702</v>
      </c>
      <c r="S46" s="42">
        <v>2.6470059074168399</v>
      </c>
      <c r="T46" s="42">
        <v>3.2770165282875401</v>
      </c>
      <c r="U46" s="42">
        <v>4.4435938670541901</v>
      </c>
      <c r="V46" s="40" t="s">
        <v>49</v>
      </c>
      <c r="W46" s="42">
        <v>92.272534955713496</v>
      </c>
      <c r="X46" s="42">
        <v>95.679716509491399</v>
      </c>
      <c r="Y46" s="42">
        <v>95.123351817927102</v>
      </c>
      <c r="Z46" s="42">
        <v>95.455816788627004</v>
      </c>
      <c r="AA46" s="42">
        <v>96.288352593753601</v>
      </c>
      <c r="AB46" s="42">
        <v>93.975002099859594</v>
      </c>
      <c r="AC46" s="46"/>
    </row>
    <row r="47" spans="1:29" ht="13">
      <c r="A47" s="40" t="s">
        <v>50</v>
      </c>
      <c r="B47" s="42">
        <v>1.4034841130143401</v>
      </c>
      <c r="C47" s="42">
        <v>0.39638742287788797</v>
      </c>
      <c r="D47" s="42">
        <v>0.15392418792732701</v>
      </c>
      <c r="E47" s="42">
        <v>0.15392418792732701</v>
      </c>
      <c r="F47" s="42">
        <v>0.16828792335805801</v>
      </c>
      <c r="G47" s="42">
        <v>0.88965622597502303</v>
      </c>
      <c r="H47" s="40" t="s">
        <v>50</v>
      </c>
      <c r="I47" s="42">
        <v>1.50496497835175</v>
      </c>
      <c r="J47" s="42">
        <v>0.75458701874726797</v>
      </c>
      <c r="K47" s="42">
        <v>0.496755783381298</v>
      </c>
      <c r="L47" s="42">
        <v>0.44287636949890302</v>
      </c>
      <c r="M47" s="42">
        <v>0.22323574862145201</v>
      </c>
      <c r="N47" s="42">
        <v>0.84141781534423399</v>
      </c>
      <c r="O47" s="40" t="s">
        <v>50</v>
      </c>
      <c r="P47" s="42">
        <v>5.4276008485071499</v>
      </c>
      <c r="Q47" s="42">
        <v>4.8714687471065199</v>
      </c>
      <c r="R47" s="42">
        <v>3.69224271347049</v>
      </c>
      <c r="S47" s="42">
        <v>3.5033537882857799</v>
      </c>
      <c r="T47" s="42">
        <v>3.5848070340067202</v>
      </c>
      <c r="U47" s="42">
        <v>4.5917139946023404</v>
      </c>
      <c r="V47" s="40" t="s">
        <v>50</v>
      </c>
      <c r="W47" s="42">
        <v>91.663950060126794</v>
      </c>
      <c r="X47" s="42">
        <v>93.9775568112683</v>
      </c>
      <c r="Y47" s="42">
        <v>95.310914793028104</v>
      </c>
      <c r="Z47" s="42">
        <v>95.899845654288001</v>
      </c>
      <c r="AA47" s="42">
        <v>96.0236692940138</v>
      </c>
      <c r="AB47" s="42">
        <v>93.677211964078396</v>
      </c>
      <c r="AC47" s="46"/>
    </row>
    <row r="48" spans="1:29" ht="13">
      <c r="A48" s="40" t="s">
        <v>51</v>
      </c>
      <c r="B48" s="42">
        <v>1.1795496490796</v>
      </c>
      <c r="C48" s="42">
        <v>0.21348655303766101</v>
      </c>
      <c r="D48" s="42">
        <v>0.20250938243187999</v>
      </c>
      <c r="E48" s="42">
        <v>0.20250938243187999</v>
      </c>
      <c r="F48" s="42">
        <v>3.1980418174484E-2</v>
      </c>
      <c r="G48" s="42">
        <v>0.82258395861997702</v>
      </c>
      <c r="H48" s="40" t="s">
        <v>51</v>
      </c>
      <c r="I48" s="42">
        <v>1.2784305117882999</v>
      </c>
      <c r="J48" s="42">
        <v>0.42899308794840202</v>
      </c>
      <c r="K48" s="42">
        <v>0.32901215250544602</v>
      </c>
      <c r="L48" s="42">
        <v>0.48143515653787</v>
      </c>
      <c r="M48" s="42">
        <v>0.11282442650305401</v>
      </c>
      <c r="N48" s="42">
        <v>0.63874305530883002</v>
      </c>
      <c r="O48" s="40" t="s">
        <v>51</v>
      </c>
      <c r="P48" s="42">
        <v>6.0753709151391897</v>
      </c>
      <c r="Q48" s="42">
        <v>3.9310242337927201</v>
      </c>
      <c r="R48" s="42">
        <v>3.4299546329369601</v>
      </c>
      <c r="S48" s="42">
        <v>4.3288505192998601</v>
      </c>
      <c r="T48" s="42">
        <v>1.8442304550163899</v>
      </c>
      <c r="U48" s="42">
        <v>4.4697501729534697</v>
      </c>
      <c r="V48" s="40" t="s">
        <v>51</v>
      </c>
      <c r="W48" s="42">
        <v>91.466648923992906</v>
      </c>
      <c r="X48" s="42">
        <v>95.426496125221206</v>
      </c>
      <c r="Y48" s="42">
        <v>96.010332617064904</v>
      </c>
      <c r="Z48" s="42">
        <v>94.987204941730397</v>
      </c>
      <c r="AA48" s="42">
        <v>97.020762618248497</v>
      </c>
      <c r="AB48" s="42">
        <v>94.068922813117695</v>
      </c>
      <c r="AC48" s="46"/>
    </row>
    <row r="49" spans="1:29" ht="13">
      <c r="A49" s="44" t="s">
        <v>52</v>
      </c>
      <c r="B49" s="42">
        <v>0.711509252350918</v>
      </c>
      <c r="C49" s="42">
        <v>0.205941903313237</v>
      </c>
      <c r="D49" s="42">
        <v>0.18850441640099</v>
      </c>
      <c r="E49" s="42">
        <v>0.25958216318690502</v>
      </c>
      <c r="F49" s="42">
        <v>0.44768450889827299</v>
      </c>
      <c r="G49" s="42">
        <v>2.26988991033935E-2</v>
      </c>
      <c r="H49" s="44" t="s">
        <v>52</v>
      </c>
      <c r="I49" s="42">
        <v>1.04711508191458</v>
      </c>
      <c r="J49" s="42">
        <v>0.46972611261224501</v>
      </c>
      <c r="K49" s="42">
        <v>0.61130991385146305</v>
      </c>
      <c r="L49" s="42">
        <v>0.68104850146329299</v>
      </c>
      <c r="M49" s="42">
        <v>0.78548077283467599</v>
      </c>
      <c r="N49" s="42">
        <v>0.38387544583168598</v>
      </c>
      <c r="O49" s="44" t="s">
        <v>52</v>
      </c>
      <c r="P49" s="42">
        <v>6.8614479595284896</v>
      </c>
      <c r="Q49" s="42">
        <v>5.3245497569228997</v>
      </c>
      <c r="R49" s="42">
        <v>5.7238527476251502</v>
      </c>
      <c r="S49" s="42">
        <v>5.4490416695056298</v>
      </c>
      <c r="T49" s="42">
        <v>5.6572519485508304</v>
      </c>
      <c r="U49" s="42">
        <v>3.6778762946271399</v>
      </c>
      <c r="V49" s="44" t="s">
        <v>52</v>
      </c>
      <c r="W49" s="42">
        <v>91.379927706206004</v>
      </c>
      <c r="X49" s="42">
        <v>93.999782227151599</v>
      </c>
      <c r="Y49" s="42">
        <v>93.476332922122396</v>
      </c>
      <c r="Z49" s="42">
        <v>93.610327665844196</v>
      </c>
      <c r="AA49" s="42">
        <v>93.109582769716198</v>
      </c>
      <c r="AB49" s="42">
        <v>95.915549360437794</v>
      </c>
      <c r="AC49" s="46"/>
    </row>
    <row r="50" spans="1:29" ht="13">
      <c r="A50" s="45" t="s">
        <v>53</v>
      </c>
      <c r="B50" s="42">
        <v>0.72425811505425097</v>
      </c>
      <c r="C50" s="42">
        <v>0.19574714796776899</v>
      </c>
      <c r="D50" s="42">
        <v>0.238529867614835</v>
      </c>
      <c r="E50" s="42">
        <v>0.36433416661046802</v>
      </c>
      <c r="F50" s="42">
        <v>0.221348076186554</v>
      </c>
      <c r="G50" s="42">
        <v>2.2543033935227798E-2</v>
      </c>
      <c r="H50" s="44" t="s">
        <v>54</v>
      </c>
      <c r="I50" s="42">
        <v>1.2861602981837601</v>
      </c>
      <c r="J50" s="42">
        <v>0.41401293474977802</v>
      </c>
      <c r="K50" s="42">
        <v>0.53050619798985799</v>
      </c>
      <c r="L50" s="42">
        <v>0.77378782408601399</v>
      </c>
      <c r="M50" s="42">
        <v>0.72987069758392598</v>
      </c>
      <c r="N50" s="42">
        <v>0.4562099992675</v>
      </c>
      <c r="O50" s="44" t="s">
        <v>54</v>
      </c>
      <c r="P50" s="42">
        <v>6.8433734280395999</v>
      </c>
      <c r="Q50" s="42">
        <v>4.38415556333113</v>
      </c>
      <c r="R50" s="42">
        <v>5.2302192481931096</v>
      </c>
      <c r="S50" s="42">
        <v>5.2842984966600604</v>
      </c>
      <c r="T50" s="42">
        <v>5.0988814297782898</v>
      </c>
      <c r="U50" s="42">
        <v>4.53780457268972</v>
      </c>
      <c r="V50" s="44" t="s">
        <v>54</v>
      </c>
      <c r="W50" s="42">
        <v>91.146208158722402</v>
      </c>
      <c r="X50" s="42">
        <v>95.006084353951294</v>
      </c>
      <c r="Y50" s="42">
        <v>94.000744686202196</v>
      </c>
      <c r="Z50" s="42">
        <v>93.577579512643396</v>
      </c>
      <c r="AA50" s="42">
        <v>93.949899796451206</v>
      </c>
      <c r="AB50" s="42">
        <v>94.983442394107598</v>
      </c>
      <c r="AC50" s="46"/>
    </row>
    <row r="51" spans="1:29" ht="13">
      <c r="A51" s="45" t="s">
        <v>55</v>
      </c>
      <c r="B51" s="42">
        <v>0.49243576684149898</v>
      </c>
      <c r="C51" s="42">
        <v>0.228589631738571</v>
      </c>
      <c r="D51" s="42">
        <v>0.204580887507717</v>
      </c>
      <c r="E51" s="42">
        <v>0.276691785591343</v>
      </c>
      <c r="F51" s="42">
        <v>0.19076901895057899</v>
      </c>
      <c r="G51" s="42">
        <v>8.9485345618697601E-2</v>
      </c>
      <c r="H51" s="44" t="s">
        <v>56</v>
      </c>
      <c r="I51" s="42">
        <v>1.3804242936424</v>
      </c>
      <c r="J51" s="42">
        <v>0.56932612906785296</v>
      </c>
      <c r="K51" s="42">
        <v>0.57072752194703402</v>
      </c>
      <c r="L51" s="42">
        <v>0.52492571659043097</v>
      </c>
      <c r="M51" s="42">
        <v>0.91697573093173901</v>
      </c>
      <c r="N51" s="42">
        <v>0.41916995886681702</v>
      </c>
      <c r="O51" s="44" t="s">
        <v>56</v>
      </c>
      <c r="P51" s="42">
        <v>7.3158746462758097</v>
      </c>
      <c r="Q51" s="42">
        <v>4.92746532828063</v>
      </c>
      <c r="R51" s="42">
        <v>6.08219020414142</v>
      </c>
      <c r="S51" s="42">
        <v>5.2791927981052602</v>
      </c>
      <c r="T51" s="42">
        <v>5.3919873195235697</v>
      </c>
      <c r="U51" s="42">
        <v>5.0742805322967701</v>
      </c>
      <c r="V51" s="44" t="s">
        <v>56</v>
      </c>
      <c r="W51" s="42">
        <v>90.811265293240297</v>
      </c>
      <c r="X51" s="42">
        <v>94.274618910913006</v>
      </c>
      <c r="Y51" s="42">
        <v>93.142501386403794</v>
      </c>
      <c r="Z51" s="42">
        <v>93.919189699713002</v>
      </c>
      <c r="AA51" s="42">
        <v>93.500267930594106</v>
      </c>
      <c r="AB51" s="42">
        <v>94.417064163217702</v>
      </c>
      <c r="AC51" s="46"/>
    </row>
    <row r="52" spans="1:29" ht="13">
      <c r="A52" s="38" t="s">
        <v>85</v>
      </c>
      <c r="B52" s="41">
        <f t="shared" ref="B52:G52" si="8">STDEV(B46:B48)</f>
        <v>0.16574287056018328</v>
      </c>
      <c r="C52" s="41">
        <f t="shared" si="8"/>
        <v>0.15260635988379687</v>
      </c>
      <c r="D52" s="41">
        <f t="shared" si="8"/>
        <v>4.1638792666935022E-2</v>
      </c>
      <c r="E52" s="41">
        <f t="shared" si="8"/>
        <v>4.1638792666935022E-2</v>
      </c>
      <c r="F52" s="41">
        <f t="shared" si="8"/>
        <v>7.4081781575075834E-2</v>
      </c>
      <c r="G52" s="41">
        <f t="shared" si="8"/>
        <v>0.16725177924953225</v>
      </c>
      <c r="H52" s="38" t="s">
        <v>85</v>
      </c>
      <c r="I52" s="41">
        <f t="shared" ref="I52:N52" si="9">STDEV(I46:I48)</f>
        <v>0.11402868153304231</v>
      </c>
      <c r="J52" s="41">
        <f t="shared" si="9"/>
        <v>0.3121130410073355</v>
      </c>
      <c r="K52" s="41">
        <f t="shared" si="9"/>
        <v>8.5103315599910578E-2</v>
      </c>
      <c r="L52" s="41">
        <f t="shared" si="9"/>
        <v>0.14182993371996361</v>
      </c>
      <c r="M52" s="41">
        <f t="shared" si="9"/>
        <v>8.6869584295240651E-2</v>
      </c>
      <c r="N52" s="41">
        <f t="shared" si="9"/>
        <v>0.18544859005799721</v>
      </c>
      <c r="O52" s="38" t="s">
        <v>85</v>
      </c>
      <c r="P52" s="41">
        <f t="shared" ref="P52:U52" si="10">STDEV(P46:P48)</f>
        <v>0.4235678518928771</v>
      </c>
      <c r="Q52" s="41">
        <f t="shared" si="10"/>
        <v>1.0980485232710879</v>
      </c>
      <c r="R52" s="41">
        <f t="shared" si="10"/>
        <v>0.36042875742204594</v>
      </c>
      <c r="S52" s="41">
        <f t="shared" si="10"/>
        <v>0.84096946481462742</v>
      </c>
      <c r="T52" s="41">
        <f t="shared" si="10"/>
        <v>0.92890775954884375</v>
      </c>
      <c r="U52" s="41">
        <f t="shared" si="10"/>
        <v>7.9055780217066315E-2</v>
      </c>
      <c r="V52" s="38" t="s">
        <v>85</v>
      </c>
      <c r="W52" s="41">
        <f t="shared" ref="W52:AB52" si="11">STDEV(W46:W48)</f>
        <v>0.42007055153040651</v>
      </c>
      <c r="X52" s="41">
        <f t="shared" si="11"/>
        <v>0.91841288253007536</v>
      </c>
      <c r="Y52" s="41">
        <f t="shared" si="11"/>
        <v>0.46745768083828476</v>
      </c>
      <c r="Z52" s="41">
        <f t="shared" si="11"/>
        <v>0.45637553374563716</v>
      </c>
      <c r="AA52" s="41">
        <f t="shared" si="11"/>
        <v>0.51650698452443722</v>
      </c>
      <c r="AB52" s="41">
        <f t="shared" si="11"/>
        <v>0.20450650136470139</v>
      </c>
    </row>
    <row r="53" spans="1:29" ht="13">
      <c r="A53" s="38" t="s">
        <v>86</v>
      </c>
      <c r="B53" s="41">
        <f t="shared" ref="B53:G53" si="12">STDEV(B49:B51)</f>
        <v>0.13031840921652155</v>
      </c>
      <c r="C53" s="41">
        <f t="shared" si="12"/>
        <v>1.6810122841198115E-2</v>
      </c>
      <c r="D53" s="41">
        <f t="shared" si="12"/>
        <v>2.5539289805799573E-2</v>
      </c>
      <c r="E53" s="41">
        <f t="shared" si="12"/>
        <v>5.619446643987578E-2</v>
      </c>
      <c r="F53" s="41">
        <f t="shared" si="12"/>
        <v>0.1403381799375894</v>
      </c>
      <c r="G53" s="41">
        <f t="shared" si="12"/>
        <v>3.8604245935775515E-2</v>
      </c>
      <c r="H53" s="38" t="s">
        <v>86</v>
      </c>
      <c r="I53" s="41">
        <f t="shared" ref="I53:N53" si="13">STDEV(I49:I51)</f>
        <v>0.17181547606062256</v>
      </c>
      <c r="J53" s="41">
        <f t="shared" si="13"/>
        <v>7.8683236031969611E-2</v>
      </c>
      <c r="K53" s="41">
        <f t="shared" si="13"/>
        <v>4.0401992381968357E-2</v>
      </c>
      <c r="L53" s="41">
        <f t="shared" si="13"/>
        <v>0.12576913669108281</v>
      </c>
      <c r="M53" s="41">
        <f t="shared" si="13"/>
        <v>9.6083035251138094E-2</v>
      </c>
      <c r="N53" s="41">
        <f t="shared" si="13"/>
        <v>3.6170786702415657E-2</v>
      </c>
      <c r="O53" s="38" t="s">
        <v>86</v>
      </c>
      <c r="P53" s="41">
        <f t="shared" ref="P53:U53" si="14">STDEV(P49:P51)</f>
        <v>0.26773360626793202</v>
      </c>
      <c r="Q53" s="41">
        <f t="shared" si="14"/>
        <v>0.47208805384531699</v>
      </c>
      <c r="R53" s="41">
        <f t="shared" si="14"/>
        <v>0.4277721890374887</v>
      </c>
      <c r="S53" s="41">
        <f t="shared" si="14"/>
        <v>9.6622133655576883E-2</v>
      </c>
      <c r="T53" s="41">
        <f t="shared" si="14"/>
        <v>0.27930091963408044</v>
      </c>
      <c r="U53" s="41">
        <f t="shared" si="14"/>
        <v>0.70441795046568867</v>
      </c>
      <c r="V53" s="38" t="s">
        <v>86</v>
      </c>
      <c r="W53" s="41">
        <f t="shared" ref="W53:AB53" si="15">STDEV(W49:W51)</f>
        <v>0.28582876282058711</v>
      </c>
      <c r="X53" s="41">
        <f t="shared" si="15"/>
        <v>0.52013153264370848</v>
      </c>
      <c r="Y53" s="41">
        <f t="shared" si="15"/>
        <v>0.43263393960606389</v>
      </c>
      <c r="Z53" s="41">
        <f t="shared" si="15"/>
        <v>0.18848771728920394</v>
      </c>
      <c r="AA53" s="41">
        <f t="shared" si="15"/>
        <v>0.42050295582494573</v>
      </c>
      <c r="AB53" s="41">
        <f t="shared" si="15"/>
        <v>0.7566445206078154</v>
      </c>
    </row>
    <row r="55" spans="1:29" ht="13">
      <c r="A55" s="38" t="s">
        <v>40</v>
      </c>
      <c r="B55" s="38" t="s">
        <v>41</v>
      </c>
      <c r="C55" s="38" t="s">
        <v>42</v>
      </c>
      <c r="D55" s="38" t="s">
        <v>43</v>
      </c>
      <c r="E55" s="38" t="s">
        <v>44</v>
      </c>
      <c r="F55" s="38" t="s">
        <v>45</v>
      </c>
      <c r="G55" s="38" t="s">
        <v>77</v>
      </c>
      <c r="H55" s="38" t="s">
        <v>46</v>
      </c>
      <c r="I55" s="38" t="s">
        <v>41</v>
      </c>
      <c r="J55" s="38" t="s">
        <v>42</v>
      </c>
      <c r="K55" s="38" t="s">
        <v>43</v>
      </c>
      <c r="L55" s="38" t="s">
        <v>44</v>
      </c>
      <c r="M55" s="38" t="s">
        <v>45</v>
      </c>
      <c r="N55" s="38" t="s">
        <v>77</v>
      </c>
      <c r="O55" s="38" t="s">
        <v>47</v>
      </c>
      <c r="P55" s="38" t="s">
        <v>41</v>
      </c>
      <c r="Q55" s="38" t="s">
        <v>42</v>
      </c>
      <c r="R55" s="38" t="s">
        <v>43</v>
      </c>
      <c r="S55" s="38" t="s">
        <v>44</v>
      </c>
      <c r="T55" s="38" t="s">
        <v>45</v>
      </c>
      <c r="U55" s="38" t="s">
        <v>77</v>
      </c>
      <c r="V55" s="38" t="s">
        <v>48</v>
      </c>
      <c r="W55" s="38" t="s">
        <v>41</v>
      </c>
      <c r="X55" s="38" t="s">
        <v>42</v>
      </c>
      <c r="Y55" s="38" t="s">
        <v>43</v>
      </c>
      <c r="Z55" s="38" t="s">
        <v>44</v>
      </c>
      <c r="AA55" s="38" t="s">
        <v>45</v>
      </c>
      <c r="AB55" s="38" t="s">
        <v>77</v>
      </c>
      <c r="AC55" s="38" t="s">
        <v>59</v>
      </c>
    </row>
    <row r="56" spans="1:29" ht="13">
      <c r="A56" s="47" t="s">
        <v>49</v>
      </c>
      <c r="B56" s="48"/>
      <c r="C56" s="48"/>
      <c r="D56" s="48"/>
      <c r="E56" s="48"/>
      <c r="F56" s="48"/>
      <c r="G56" s="48"/>
      <c r="H56" s="47" t="s">
        <v>49</v>
      </c>
      <c r="I56" s="48"/>
      <c r="J56" s="48"/>
      <c r="K56" s="48"/>
      <c r="L56" s="48"/>
      <c r="M56" s="48"/>
      <c r="N56" s="48"/>
      <c r="O56" s="47" t="s">
        <v>49</v>
      </c>
      <c r="P56" s="48"/>
      <c r="Q56" s="48"/>
      <c r="R56" s="48"/>
      <c r="S56" s="48"/>
      <c r="T56" s="48"/>
      <c r="U56" s="48"/>
      <c r="V56" s="47" t="s">
        <v>49</v>
      </c>
      <c r="W56" s="48"/>
      <c r="X56" s="48"/>
      <c r="Y56" s="48"/>
      <c r="Z56" s="48"/>
      <c r="AA56" s="48"/>
      <c r="AB56" s="48"/>
      <c r="AC56" s="48"/>
    </row>
    <row r="57" spans="1:29" ht="13">
      <c r="A57" s="38" t="s">
        <v>61</v>
      </c>
      <c r="B57" s="38">
        <v>3</v>
      </c>
      <c r="C57" s="38">
        <v>3</v>
      </c>
      <c r="D57" s="38">
        <v>3</v>
      </c>
      <c r="E57" s="38">
        <v>3</v>
      </c>
      <c r="F57" s="38">
        <v>3</v>
      </c>
      <c r="G57" s="38">
        <v>3</v>
      </c>
      <c r="H57" s="38" t="s">
        <v>61</v>
      </c>
      <c r="I57" s="38">
        <v>3</v>
      </c>
      <c r="J57" s="38">
        <v>3</v>
      </c>
      <c r="K57" s="38">
        <v>3</v>
      </c>
      <c r="L57" s="38">
        <v>3</v>
      </c>
      <c r="M57" s="38">
        <v>3</v>
      </c>
      <c r="N57" s="38">
        <v>3</v>
      </c>
      <c r="O57" s="38" t="s">
        <v>61</v>
      </c>
      <c r="P57" s="38">
        <v>3</v>
      </c>
      <c r="Q57" s="38">
        <v>3</v>
      </c>
      <c r="R57" s="38">
        <v>3</v>
      </c>
      <c r="S57" s="38">
        <v>3</v>
      </c>
      <c r="T57" s="38">
        <v>3</v>
      </c>
      <c r="U57" s="38">
        <v>3</v>
      </c>
      <c r="V57" s="38" t="s">
        <v>61</v>
      </c>
      <c r="W57" s="38">
        <v>3</v>
      </c>
      <c r="X57" s="38">
        <v>3</v>
      </c>
      <c r="Y57" s="38">
        <v>3</v>
      </c>
      <c r="Z57" s="38">
        <v>3</v>
      </c>
      <c r="AA57" s="38">
        <v>3</v>
      </c>
      <c r="AB57" s="38">
        <v>3</v>
      </c>
      <c r="AC57" s="38">
        <v>18</v>
      </c>
    </row>
    <row r="58" spans="1:29" ht="13">
      <c r="A58" s="38" t="s">
        <v>62</v>
      </c>
      <c r="B58" s="38">
        <v>3.66288554370011</v>
      </c>
      <c r="C58" s="38">
        <v>0.70320624490487749</v>
      </c>
      <c r="D58" s="38">
        <v>0.47607581908741298</v>
      </c>
      <c r="E58" s="38">
        <v>0.47607581908741298</v>
      </c>
      <c r="F58" s="38">
        <v>0.46871651833799499</v>
      </c>
      <c r="G58" s="38">
        <v>2.284554962988246</v>
      </c>
      <c r="H58" s="38" t="s">
        <v>62</v>
      </c>
      <c r="I58" s="38">
        <v>4.1523067868119199</v>
      </c>
      <c r="J58" s="38">
        <v>1.31413801104395</v>
      </c>
      <c r="K58" s="38">
        <v>1.2636374737402361</v>
      </c>
      <c r="L58" s="38">
        <v>1.1430908208960739</v>
      </c>
      <c r="M58" s="38">
        <v>0.75743803160039802</v>
      </c>
      <c r="N58" s="38">
        <v>2.4892501253460639</v>
      </c>
      <c r="O58" s="38" t="s">
        <v>62</v>
      </c>
      <c r="P58" s="38">
        <v>16.781673729654809</v>
      </c>
      <c r="Q58" s="38">
        <v>11.485075814199231</v>
      </c>
      <c r="R58" s="38">
        <v>11.26478582144602</v>
      </c>
      <c r="S58" s="38">
        <v>10.47921021500248</v>
      </c>
      <c r="T58" s="38">
        <v>10.161823562294259</v>
      </c>
      <c r="U58" s="38">
        <v>13.50505803461</v>
      </c>
      <c r="V58" s="38" t="s">
        <v>62</v>
      </c>
      <c r="W58" s="38">
        <v>275.4031339398332</v>
      </c>
      <c r="X58" s="38">
        <v>285.08376944598092</v>
      </c>
      <c r="Y58" s="38">
        <v>286.44459922802014</v>
      </c>
      <c r="Z58" s="38">
        <v>286.34286738464539</v>
      </c>
      <c r="AA58" s="38">
        <v>288.3120218877674</v>
      </c>
      <c r="AB58" s="38">
        <v>281.7211368770557</v>
      </c>
      <c r="AC58" s="38">
        <v>1703.3075287633026</v>
      </c>
    </row>
    <row r="59" spans="1:29" ht="13">
      <c r="A59" s="38" t="s">
        <v>63</v>
      </c>
      <c r="B59" s="54">
        <v>1.2209618479000366</v>
      </c>
      <c r="C59" s="54">
        <v>0.23440208163495915</v>
      </c>
      <c r="D59" s="54">
        <v>0.15869193969580433</v>
      </c>
      <c r="E59" s="54">
        <v>0.15869193969580433</v>
      </c>
      <c r="F59" s="54">
        <v>0.15623883944599834</v>
      </c>
      <c r="G59" s="54">
        <v>0.76151832099608197</v>
      </c>
      <c r="H59" s="38" t="s">
        <v>63</v>
      </c>
      <c r="I59" s="54">
        <v>1.38410226227064</v>
      </c>
      <c r="J59" s="54">
        <v>0.43804600368131669</v>
      </c>
      <c r="K59" s="54">
        <v>0.42121249124674537</v>
      </c>
      <c r="L59" s="54">
        <v>0.38103027363202463</v>
      </c>
      <c r="M59" s="54">
        <v>0.25247934386679932</v>
      </c>
      <c r="N59" s="54">
        <v>0.82975004178202127</v>
      </c>
      <c r="O59" s="54" t="s">
        <v>63</v>
      </c>
      <c r="P59" s="54">
        <v>5.5938912432182697</v>
      </c>
      <c r="Q59" s="54">
        <v>3.8283586047330771</v>
      </c>
      <c r="R59" s="54">
        <v>3.7549286071486736</v>
      </c>
      <c r="S59" s="54">
        <v>3.4930700716674932</v>
      </c>
      <c r="T59" s="54">
        <v>3.3872745207647532</v>
      </c>
      <c r="U59" s="54">
        <v>4.501686011536667</v>
      </c>
      <c r="V59" s="54" t="s">
        <v>63</v>
      </c>
      <c r="W59" s="54">
        <v>91.801044646611061</v>
      </c>
      <c r="X59" s="54">
        <v>95.027923148660307</v>
      </c>
      <c r="Y59" s="54">
        <v>95.481533076006713</v>
      </c>
      <c r="Z59" s="54">
        <v>95.447622461548463</v>
      </c>
      <c r="AA59" s="54">
        <v>96.104007295922472</v>
      </c>
      <c r="AB59" s="54">
        <v>93.907045625685228</v>
      </c>
      <c r="AC59" s="38">
        <v>94.628196042405705</v>
      </c>
    </row>
    <row r="60" spans="1:29" ht="13">
      <c r="A60" s="38" t="s">
        <v>64</v>
      </c>
      <c r="B60" s="38">
        <v>2.7470699141529453E-2</v>
      </c>
      <c r="C60" s="38">
        <v>2.3288701076982912E-2</v>
      </c>
      <c r="D60" s="38">
        <v>1.7337890547600094E-3</v>
      </c>
      <c r="E60" s="38">
        <v>1.7337890547600094E-3</v>
      </c>
      <c r="F60" s="38">
        <v>1.0893124075409826E-4</v>
      </c>
      <c r="G60" s="38">
        <v>2.7973157662134089E-2</v>
      </c>
      <c r="H60" s="38" t="s">
        <v>64</v>
      </c>
      <c r="I60" s="38">
        <v>1.3002540212163984E-2</v>
      </c>
      <c r="J60" s="38">
        <v>9.7414550366846736E-2</v>
      </c>
      <c r="K60" s="38">
        <v>7.2425743260980174E-3</v>
      </c>
      <c r="L60" s="38">
        <v>2.0115730099009223E-2</v>
      </c>
      <c r="M60" s="38">
        <v>9.338399373982506E-4</v>
      </c>
      <c r="N60" s="38">
        <v>3.4391179554499135E-2</v>
      </c>
      <c r="O60" s="38" t="s">
        <v>64</v>
      </c>
      <c r="P60" s="38">
        <v>0.17940972515714626</v>
      </c>
      <c r="Q60" s="38">
        <v>1.2057105594578212</v>
      </c>
      <c r="R60" s="38">
        <v>0.12990888917680002</v>
      </c>
      <c r="S60" s="38">
        <v>0.70722964075060057</v>
      </c>
      <c r="T60" s="38">
        <v>2.9396380333755207E-2</v>
      </c>
      <c r="U60" s="38">
        <v>6.2498163857290928E-3</v>
      </c>
      <c r="V60" s="38" t="s">
        <v>64</v>
      </c>
      <c r="W60" s="38">
        <v>0.17645926826305991</v>
      </c>
      <c r="X60" s="38">
        <v>0.84348222279720209</v>
      </c>
      <c r="Y60" s="38">
        <v>0.2185166833747077</v>
      </c>
      <c r="Z60" s="38">
        <v>0.20827862780161518</v>
      </c>
      <c r="AA60" s="38">
        <v>2.5627450494114998E-2</v>
      </c>
      <c r="AB60" s="38">
        <v>4.1822909100430607E-2</v>
      </c>
      <c r="AC60" s="38">
        <v>2.339955072521045</v>
      </c>
    </row>
    <row r="62" spans="1:29" ht="13">
      <c r="A62" s="47" t="s">
        <v>52</v>
      </c>
      <c r="B62" s="48"/>
      <c r="C62" s="48"/>
      <c r="D62" s="48"/>
      <c r="E62" s="48"/>
      <c r="F62" s="48"/>
      <c r="G62" s="48"/>
      <c r="H62" s="47" t="s">
        <v>52</v>
      </c>
      <c r="I62" s="48"/>
      <c r="J62" s="48"/>
      <c r="K62" s="48"/>
      <c r="L62" s="48"/>
      <c r="M62" s="48"/>
      <c r="N62" s="48"/>
      <c r="O62" s="47" t="s">
        <v>52</v>
      </c>
      <c r="P62" s="48"/>
      <c r="Q62" s="48"/>
      <c r="R62" s="48"/>
      <c r="S62" s="48"/>
      <c r="T62" s="48"/>
      <c r="U62" s="48"/>
      <c r="V62" s="47" t="s">
        <v>52</v>
      </c>
      <c r="W62" s="48"/>
      <c r="X62" s="48"/>
      <c r="Y62" s="48"/>
      <c r="Z62" s="48"/>
      <c r="AA62" s="48"/>
      <c r="AB62" s="48"/>
      <c r="AC62" s="48"/>
    </row>
    <row r="63" spans="1:29" ht="13">
      <c r="A63" s="38" t="s">
        <v>61</v>
      </c>
      <c r="B63" s="38">
        <v>3</v>
      </c>
      <c r="C63" s="38">
        <v>3</v>
      </c>
      <c r="D63" s="38">
        <v>3</v>
      </c>
      <c r="E63" s="38">
        <v>3</v>
      </c>
      <c r="F63" s="38">
        <v>3</v>
      </c>
      <c r="G63" s="38">
        <v>3</v>
      </c>
      <c r="H63" s="38" t="s">
        <v>61</v>
      </c>
      <c r="I63" s="38">
        <v>3</v>
      </c>
      <c r="J63" s="38">
        <v>3</v>
      </c>
      <c r="K63" s="38">
        <v>3</v>
      </c>
      <c r="L63" s="38">
        <v>3</v>
      </c>
      <c r="M63" s="38">
        <v>3</v>
      </c>
      <c r="N63" s="38">
        <v>3</v>
      </c>
      <c r="O63" s="38" t="s">
        <v>61</v>
      </c>
      <c r="P63" s="38">
        <v>3</v>
      </c>
      <c r="Q63" s="38">
        <v>3</v>
      </c>
      <c r="R63" s="38">
        <v>3</v>
      </c>
      <c r="S63" s="38">
        <v>3</v>
      </c>
      <c r="T63" s="38">
        <v>3</v>
      </c>
      <c r="U63" s="38">
        <v>3</v>
      </c>
      <c r="V63" s="38" t="s">
        <v>61</v>
      </c>
      <c r="W63" s="38">
        <v>3</v>
      </c>
      <c r="X63" s="38">
        <v>3</v>
      </c>
      <c r="Y63" s="38">
        <v>3</v>
      </c>
      <c r="Z63" s="38">
        <v>3</v>
      </c>
      <c r="AA63" s="38">
        <v>3</v>
      </c>
      <c r="AB63" s="38">
        <v>3</v>
      </c>
      <c r="AC63" s="38">
        <v>18</v>
      </c>
    </row>
    <row r="64" spans="1:29" ht="13">
      <c r="A64" s="38" t="s">
        <v>62</v>
      </c>
      <c r="B64" s="38">
        <v>1.9282031342466679</v>
      </c>
      <c r="C64" s="38">
        <v>0.63027868301957701</v>
      </c>
      <c r="D64" s="38">
        <v>0.63161517152354196</v>
      </c>
      <c r="E64" s="38">
        <v>0.90060811538871599</v>
      </c>
      <c r="F64" s="38">
        <v>0.85980160403540595</v>
      </c>
      <c r="G64" s="38">
        <v>0.1347272786573189</v>
      </c>
      <c r="H64" s="38" t="s">
        <v>62</v>
      </c>
      <c r="I64" s="38">
        <v>3.7136996737407397</v>
      </c>
      <c r="J64" s="38">
        <v>1.4530651764298759</v>
      </c>
      <c r="K64" s="38">
        <v>1.7125436337883551</v>
      </c>
      <c r="L64" s="38">
        <v>1.9797620421397379</v>
      </c>
      <c r="M64" s="38">
        <v>2.4323272013503408</v>
      </c>
      <c r="N64" s="38">
        <v>1.2592554039660029</v>
      </c>
      <c r="O64" s="38" t="s">
        <v>62</v>
      </c>
      <c r="P64" s="38">
        <v>21.020696033843901</v>
      </c>
      <c r="Q64" s="38">
        <v>14.636170648534659</v>
      </c>
      <c r="R64" s="38">
        <v>17.03626219995968</v>
      </c>
      <c r="S64" s="38">
        <v>16.01253296427095</v>
      </c>
      <c r="T64" s="38">
        <v>16.14812069785269</v>
      </c>
      <c r="U64" s="38">
        <v>13.289961399613631</v>
      </c>
      <c r="V64" s="38" t="s">
        <v>62</v>
      </c>
      <c r="W64" s="38">
        <v>273.33740115816869</v>
      </c>
      <c r="X64" s="38">
        <v>283.28048549201594</v>
      </c>
      <c r="Y64" s="38">
        <v>280.61957899472839</v>
      </c>
      <c r="Z64" s="38">
        <v>281.10709687820059</v>
      </c>
      <c r="AA64" s="38">
        <v>280.55975049676152</v>
      </c>
      <c r="AB64" s="38">
        <v>285.31605591776309</v>
      </c>
      <c r="AC64" s="38">
        <v>1684.2203689376383</v>
      </c>
    </row>
    <row r="65" spans="1:29" ht="13">
      <c r="A65" s="38" t="s">
        <v>63</v>
      </c>
      <c r="B65" s="54">
        <v>0.64273437808222267</v>
      </c>
      <c r="C65" s="54">
        <v>0.210092894339859</v>
      </c>
      <c r="D65" s="54">
        <v>0.21053839050784731</v>
      </c>
      <c r="E65" s="54">
        <v>0.30020270512957198</v>
      </c>
      <c r="F65" s="54">
        <v>0.28660053467846863</v>
      </c>
      <c r="G65" s="54">
        <v>4.4909092885772967E-2</v>
      </c>
      <c r="H65" s="38" t="s">
        <v>63</v>
      </c>
      <c r="I65" s="54">
        <v>1.2378998912469132</v>
      </c>
      <c r="J65" s="54">
        <v>0.48435505880995861</v>
      </c>
      <c r="K65" s="54">
        <v>0.57084787792945169</v>
      </c>
      <c r="L65" s="54">
        <v>0.65992068071324594</v>
      </c>
      <c r="M65" s="54">
        <v>0.81077573378344692</v>
      </c>
      <c r="N65" s="54">
        <v>0.41975180132200096</v>
      </c>
      <c r="O65" s="54" t="s">
        <v>63</v>
      </c>
      <c r="P65" s="54">
        <v>7.0068986779479667</v>
      </c>
      <c r="Q65" s="54">
        <v>4.8787235495115526</v>
      </c>
      <c r="R65" s="54">
        <v>5.6787540666532266</v>
      </c>
      <c r="S65" s="54">
        <v>5.3375109880903162</v>
      </c>
      <c r="T65" s="54">
        <v>5.38270689928423</v>
      </c>
      <c r="U65" s="54">
        <v>4.429987133204544</v>
      </c>
      <c r="V65" s="54" t="s">
        <v>63</v>
      </c>
      <c r="W65" s="54">
        <v>91.112467052722891</v>
      </c>
      <c r="X65" s="54">
        <v>94.426828497338647</v>
      </c>
      <c r="Y65" s="54">
        <v>93.539859664909457</v>
      </c>
      <c r="Z65" s="54">
        <v>93.702365626066864</v>
      </c>
      <c r="AA65" s="54">
        <v>93.519916832253841</v>
      </c>
      <c r="AB65" s="54">
        <v>95.105351972587698</v>
      </c>
      <c r="AC65" s="38">
        <v>93.567798274313233</v>
      </c>
    </row>
    <row r="66" spans="1:29" ht="13">
      <c r="A66" s="38" t="s">
        <v>64</v>
      </c>
      <c r="B66" s="38">
        <v>1.6982887780724747E-2</v>
      </c>
      <c r="C66" s="38">
        <v>2.8258022993617063E-4</v>
      </c>
      <c r="D66" s="38">
        <v>6.5225532378461785E-4</v>
      </c>
      <c r="E66" s="38">
        <v>3.157818058462348E-3</v>
      </c>
      <c r="F66" s="38">
        <v>1.96948047481952E-2</v>
      </c>
      <c r="G66" s="38">
        <v>1.49028780426984E-3</v>
      </c>
      <c r="H66" s="38" t="s">
        <v>64</v>
      </c>
      <c r="I66" s="38">
        <v>2.9520557813937719E-2</v>
      </c>
      <c r="J66" s="38">
        <v>6.1910516324627267E-3</v>
      </c>
      <c r="K66" s="38">
        <v>1.6323209884326292E-3</v>
      </c>
      <c r="L66" s="38">
        <v>1.5817875744020365E-2</v>
      </c>
      <c r="M66" s="38">
        <v>9.2319496630714447E-3</v>
      </c>
      <c r="N66" s="38">
        <v>1.3083258106716493E-3</v>
      </c>
      <c r="O66" s="38" t="s">
        <v>64</v>
      </c>
      <c r="P66" s="38">
        <v>7.1681283925232042E-2</v>
      </c>
      <c r="Q66" s="38">
        <v>0.22286713058345892</v>
      </c>
      <c r="R66" s="38">
        <v>0.18298904571392496</v>
      </c>
      <c r="S66" s="38">
        <v>9.335836712156164E-3</v>
      </c>
      <c r="T66" s="38">
        <v>7.8009003708443062E-2</v>
      </c>
      <c r="U66" s="38">
        <v>0.49620464893828009</v>
      </c>
      <c r="V66" s="38" t="s">
        <v>64</v>
      </c>
      <c r="W66" s="38">
        <v>8.1698081655547428E-2</v>
      </c>
      <c r="X66" s="38">
        <v>0.27053681125029316</v>
      </c>
      <c r="Y66" s="38">
        <v>0.18717212569906339</v>
      </c>
      <c r="Z66" s="38">
        <v>3.5527619568894872E-2</v>
      </c>
      <c r="AA66" s="38">
        <v>0.17682273585751623</v>
      </c>
      <c r="AB66" s="38">
        <v>0.5725109305658308</v>
      </c>
      <c r="AC66" s="38">
        <v>1.7708263789076493</v>
      </c>
    </row>
    <row r="68" spans="1:29" ht="13">
      <c r="A68" s="47" t="s">
        <v>59</v>
      </c>
      <c r="B68" s="48"/>
      <c r="C68" s="48"/>
      <c r="D68" s="48"/>
      <c r="E68" s="48"/>
      <c r="F68" s="48"/>
      <c r="G68" s="48"/>
      <c r="H68" s="47" t="s">
        <v>59</v>
      </c>
      <c r="I68" s="48"/>
      <c r="J68" s="48"/>
      <c r="K68" s="48"/>
      <c r="L68" s="48"/>
      <c r="M68" s="48"/>
      <c r="N68" s="48"/>
      <c r="O68" s="47" t="s">
        <v>59</v>
      </c>
      <c r="P68" s="48"/>
      <c r="Q68" s="48"/>
      <c r="R68" s="48"/>
      <c r="S68" s="48"/>
      <c r="T68" s="48"/>
      <c r="U68" s="48"/>
      <c r="V68" s="47" t="s">
        <v>59</v>
      </c>
      <c r="W68" s="48"/>
      <c r="X68" s="48"/>
      <c r="Y68" s="48"/>
      <c r="Z68" s="48"/>
      <c r="AA68" s="48"/>
      <c r="AB68" s="48"/>
      <c r="AC68" s="48"/>
    </row>
    <row r="69" spans="1:29" ht="13">
      <c r="A69" s="38" t="s">
        <v>61</v>
      </c>
      <c r="B69" s="38">
        <v>6</v>
      </c>
      <c r="C69" s="38">
        <v>6</v>
      </c>
      <c r="D69" s="38">
        <v>6</v>
      </c>
      <c r="E69" s="38">
        <v>6</v>
      </c>
      <c r="F69" s="38">
        <v>6</v>
      </c>
      <c r="G69" s="38">
        <v>6</v>
      </c>
      <c r="H69" s="38" t="s">
        <v>61</v>
      </c>
      <c r="I69" s="38">
        <v>6</v>
      </c>
      <c r="J69" s="38">
        <v>6</v>
      </c>
      <c r="K69" s="38">
        <v>6</v>
      </c>
      <c r="L69" s="38">
        <v>6</v>
      </c>
      <c r="M69" s="38">
        <v>6</v>
      </c>
      <c r="N69" s="38">
        <v>6</v>
      </c>
      <c r="O69" s="38" t="s">
        <v>61</v>
      </c>
      <c r="P69" s="38">
        <v>6</v>
      </c>
      <c r="Q69" s="38">
        <v>6</v>
      </c>
      <c r="R69" s="38">
        <v>6</v>
      </c>
      <c r="S69" s="38">
        <v>6</v>
      </c>
      <c r="T69" s="38">
        <v>6</v>
      </c>
      <c r="U69" s="38">
        <v>6</v>
      </c>
      <c r="V69" s="38" t="s">
        <v>61</v>
      </c>
      <c r="W69" s="38">
        <v>6</v>
      </c>
      <c r="X69" s="38">
        <v>6</v>
      </c>
      <c r="Y69" s="38">
        <v>6</v>
      </c>
      <c r="Z69" s="38">
        <v>6</v>
      </c>
      <c r="AA69" s="38">
        <v>6</v>
      </c>
      <c r="AB69" s="38">
        <v>6</v>
      </c>
    </row>
    <row r="70" spans="1:29" ht="13">
      <c r="A70" s="38" t="s">
        <v>62</v>
      </c>
      <c r="B70" s="38">
        <v>5.5910886779467779</v>
      </c>
      <c r="C70" s="38">
        <v>1.3334849279244547</v>
      </c>
      <c r="D70" s="38">
        <v>1.1076909906109549</v>
      </c>
      <c r="E70" s="38">
        <v>1.376683934476129</v>
      </c>
      <c r="F70" s="38">
        <v>1.3285181223734011</v>
      </c>
      <c r="G70" s="38">
        <v>2.4192822416455648</v>
      </c>
      <c r="H70" s="38" t="s">
        <v>62</v>
      </c>
      <c r="I70" s="38">
        <v>7.8660064605526596</v>
      </c>
      <c r="J70" s="38">
        <v>2.7672031874738257</v>
      </c>
      <c r="K70" s="38">
        <v>2.9761811075285909</v>
      </c>
      <c r="L70" s="38">
        <v>3.1228528630358121</v>
      </c>
      <c r="M70" s="38">
        <v>3.1897652329507387</v>
      </c>
      <c r="N70" s="38">
        <v>3.7485055293120668</v>
      </c>
      <c r="O70" s="38" t="s">
        <v>62</v>
      </c>
      <c r="P70" s="38">
        <v>37.80236976349871</v>
      </c>
      <c r="Q70" s="38">
        <v>26.121246462733886</v>
      </c>
      <c r="R70" s="38">
        <v>28.301048021405705</v>
      </c>
      <c r="S70" s="38">
        <v>26.491743179273428</v>
      </c>
      <c r="T70" s="38">
        <v>26.309944260146949</v>
      </c>
      <c r="U70" s="38">
        <v>26.795019434223629</v>
      </c>
      <c r="V70" s="38" t="s">
        <v>62</v>
      </c>
      <c r="W70" s="38">
        <v>548.74053509800194</v>
      </c>
      <c r="X70" s="38">
        <v>568.36425493799686</v>
      </c>
      <c r="Y70" s="38">
        <v>567.06417822274852</v>
      </c>
      <c r="Z70" s="38">
        <v>567.44996426284604</v>
      </c>
      <c r="AA70" s="38">
        <v>568.87177238452898</v>
      </c>
      <c r="AB70" s="38">
        <v>567.03719279481879</v>
      </c>
    </row>
    <row r="71" spans="1:29" ht="13">
      <c r="A71" s="38" t="s">
        <v>63</v>
      </c>
      <c r="B71" s="38">
        <v>0.93184811299112968</v>
      </c>
      <c r="C71" s="38">
        <v>0.22224748798740912</v>
      </c>
      <c r="D71" s="38">
        <v>0.18461516510182582</v>
      </c>
      <c r="E71" s="38">
        <v>0.22944732241268817</v>
      </c>
      <c r="F71" s="38">
        <v>0.2214196870622335</v>
      </c>
      <c r="G71" s="38">
        <v>0.40321370694092745</v>
      </c>
      <c r="H71" s="38" t="s">
        <v>63</v>
      </c>
      <c r="I71" s="38">
        <v>1.3110010767587765</v>
      </c>
      <c r="J71" s="38">
        <v>0.46120053124563759</v>
      </c>
      <c r="K71" s="38">
        <v>0.4960301845880985</v>
      </c>
      <c r="L71" s="38">
        <v>0.52047547717263531</v>
      </c>
      <c r="M71" s="38">
        <v>0.53162753882512315</v>
      </c>
      <c r="N71" s="38">
        <v>0.62475092155201117</v>
      </c>
      <c r="O71" s="38" t="s">
        <v>63</v>
      </c>
      <c r="P71" s="38">
        <v>6.3003949605831187</v>
      </c>
      <c r="Q71" s="38">
        <v>4.3535410771223146</v>
      </c>
      <c r="R71" s="38">
        <v>4.7168413369009512</v>
      </c>
      <c r="S71" s="38">
        <v>4.4152905298789049</v>
      </c>
      <c r="T71" s="38">
        <v>4.3849907100244918</v>
      </c>
      <c r="U71" s="38">
        <v>4.4658365723706046</v>
      </c>
      <c r="V71" s="38" t="s">
        <v>63</v>
      </c>
      <c r="W71" s="38">
        <v>91.45675584966699</v>
      </c>
      <c r="X71" s="38">
        <v>94.727375822999477</v>
      </c>
      <c r="Y71" s="38">
        <v>94.510696370458092</v>
      </c>
      <c r="Z71" s="38">
        <v>94.574994043807678</v>
      </c>
      <c r="AA71" s="38">
        <v>94.811962064088164</v>
      </c>
      <c r="AB71" s="38">
        <v>94.50619879913647</v>
      </c>
    </row>
    <row r="72" spans="1:29" ht="13">
      <c r="A72" s="38" t="s">
        <v>64</v>
      </c>
      <c r="B72" s="38">
        <v>0.11808553682447498</v>
      </c>
      <c r="C72" s="38">
        <v>9.605793498852112E-3</v>
      </c>
      <c r="D72" s="38">
        <v>1.7608340899595292E-3</v>
      </c>
      <c r="E72" s="38">
        <v>7.9642318653841866E-3</v>
      </c>
      <c r="F72" s="38">
        <v>1.3019745870744762E-2</v>
      </c>
      <c r="G72" s="38">
        <v>0.16584401393041745</v>
      </c>
      <c r="H72" s="38" t="s">
        <v>64</v>
      </c>
      <c r="I72" s="38">
        <v>2.3421779198328503E-2</v>
      </c>
      <c r="J72" s="38">
        <v>4.2085599375796069E-2</v>
      </c>
      <c r="K72" s="38">
        <v>1.0267182810117174E-2</v>
      </c>
      <c r="L72" s="38">
        <v>3.7707400085790634E-2</v>
      </c>
      <c r="M72" s="38">
        <v>9.7574773538376319E-2</v>
      </c>
      <c r="N72" s="38">
        <v>6.4709369300162106E-2</v>
      </c>
      <c r="O72" s="38" t="s">
        <v>64</v>
      </c>
      <c r="P72" s="38">
        <v>0.69941340681337061</v>
      </c>
      <c r="Q72" s="38">
        <v>0.90241103118235966</v>
      </c>
      <c r="R72" s="38">
        <v>1.2354904935476614</v>
      </c>
      <c r="S72" s="38">
        <v>1.307214879237502</v>
      </c>
      <c r="T72" s="38">
        <v>1.2374872667900481</v>
      </c>
      <c r="U72" s="38">
        <v>0.20252400487582906</v>
      </c>
      <c r="V72" s="38" t="s">
        <v>64</v>
      </c>
      <c r="W72" s="38">
        <v>0.24550467080888713</v>
      </c>
      <c r="X72" s="38">
        <v>0.55400204757325366</v>
      </c>
      <c r="Y72" s="38">
        <v>1.2933042142381075</v>
      </c>
      <c r="Z72" s="38">
        <v>1.0112989254867817</v>
      </c>
      <c r="AA72" s="38">
        <v>2.0842371318675998</v>
      </c>
      <c r="AB72" s="38">
        <v>0.67651496617452733</v>
      </c>
    </row>
    <row r="75" spans="1:29" ht="13">
      <c r="A75" s="38" t="s">
        <v>65</v>
      </c>
      <c r="H75" s="38" t="s">
        <v>65</v>
      </c>
      <c r="O75" s="38" t="s">
        <v>65</v>
      </c>
      <c r="V75" s="38" t="s">
        <v>65</v>
      </c>
    </row>
    <row r="76" spans="1:29" ht="13">
      <c r="A76" s="55" t="s">
        <v>66</v>
      </c>
      <c r="B76" s="55" t="s">
        <v>67</v>
      </c>
      <c r="C76" s="55" t="s">
        <v>68</v>
      </c>
      <c r="D76" s="55" t="s">
        <v>69</v>
      </c>
      <c r="E76" s="55" t="s">
        <v>70</v>
      </c>
      <c r="F76" s="55" t="s">
        <v>71</v>
      </c>
      <c r="G76" s="55" t="s">
        <v>72</v>
      </c>
      <c r="H76" s="55" t="s">
        <v>66</v>
      </c>
      <c r="I76" s="55" t="s">
        <v>67</v>
      </c>
      <c r="J76" s="55" t="s">
        <v>68</v>
      </c>
      <c r="K76" s="55" t="s">
        <v>69</v>
      </c>
      <c r="L76" s="55" t="s">
        <v>70</v>
      </c>
      <c r="M76" s="55" t="s">
        <v>71</v>
      </c>
      <c r="N76" s="55" t="s">
        <v>72</v>
      </c>
      <c r="O76" s="55" t="s">
        <v>66</v>
      </c>
      <c r="P76" s="55" t="s">
        <v>67</v>
      </c>
      <c r="Q76" s="55" t="s">
        <v>68</v>
      </c>
      <c r="R76" s="55" t="s">
        <v>69</v>
      </c>
      <c r="S76" s="55" t="s">
        <v>70</v>
      </c>
      <c r="T76" s="55" t="s">
        <v>71</v>
      </c>
      <c r="U76" s="55" t="s">
        <v>72</v>
      </c>
      <c r="V76" s="55" t="s">
        <v>66</v>
      </c>
      <c r="W76" s="55" t="s">
        <v>67</v>
      </c>
      <c r="X76" s="55" t="s">
        <v>68</v>
      </c>
      <c r="Y76" s="55" t="s">
        <v>69</v>
      </c>
      <c r="Z76" s="55" t="s">
        <v>70</v>
      </c>
      <c r="AA76" s="55" t="s">
        <v>71</v>
      </c>
      <c r="AB76" s="55" t="s">
        <v>72</v>
      </c>
    </row>
    <row r="77" spans="1:29" ht="13">
      <c r="A77" s="38" t="s">
        <v>73</v>
      </c>
      <c r="B77" s="38">
        <v>0.24771871501475368</v>
      </c>
      <c r="C77" s="38">
        <v>1</v>
      </c>
      <c r="D77" s="38">
        <v>0.24771871501475368</v>
      </c>
      <c r="E77" s="38">
        <v>23.863142899974747</v>
      </c>
      <c r="F77" s="38">
        <v>5.5648778662820142E-5</v>
      </c>
      <c r="G77" s="38">
        <v>4.2596772137545251</v>
      </c>
      <c r="H77" s="38" t="s">
        <v>73</v>
      </c>
      <c r="I77" s="38">
        <v>5.6865705820266552E-2</v>
      </c>
      <c r="J77" s="38">
        <v>1</v>
      </c>
      <c r="K77" s="38">
        <v>5.6865705820266552E-2</v>
      </c>
      <c r="L77" s="38">
        <v>2.8816776889672107</v>
      </c>
      <c r="M77" s="38">
        <v>0.10252441859175099</v>
      </c>
      <c r="N77" s="38">
        <v>4.2596772137545251</v>
      </c>
      <c r="O77" s="38" t="s">
        <v>73</v>
      </c>
      <c r="P77" s="38">
        <v>16.627524156945952</v>
      </c>
      <c r="Q77" s="38">
        <v>1</v>
      </c>
      <c r="R77" s="38">
        <v>16.627524156945952</v>
      </c>
      <c r="S77" s="38">
        <v>60.117738228161066</v>
      </c>
      <c r="T77" s="38">
        <v>5.4662555259987755E-8</v>
      </c>
      <c r="U77" s="38">
        <v>4.2596772137545251</v>
      </c>
      <c r="V77" s="38" t="s">
        <v>73</v>
      </c>
      <c r="W77" s="38">
        <v>10.119990839179453</v>
      </c>
      <c r="X77" s="38">
        <v>1</v>
      </c>
      <c r="Y77" s="38">
        <v>10.119990839179453</v>
      </c>
      <c r="Z77" s="38">
        <v>42.783792631760157</v>
      </c>
      <c r="AA77" s="38">
        <v>9.1525958412219666E-7</v>
      </c>
      <c r="AB77" s="38">
        <v>4.2596772137545251</v>
      </c>
    </row>
    <row r="78" spans="1:29" ht="13">
      <c r="A78" s="38" t="s">
        <v>74</v>
      </c>
      <c r="B78" s="38">
        <v>2.4880954492933616</v>
      </c>
      <c r="C78" s="38">
        <v>5</v>
      </c>
      <c r="D78" s="38">
        <v>0.49761908985867231</v>
      </c>
      <c r="E78" s="38">
        <v>47.936448606015226</v>
      </c>
      <c r="F78" s="38">
        <v>1.0277778628164924E-11</v>
      </c>
      <c r="G78" s="38">
        <v>2.6206541467822118</v>
      </c>
      <c r="H78" s="38" t="s">
        <v>74</v>
      </c>
      <c r="I78" s="38">
        <v>3.1641704237988977</v>
      </c>
      <c r="J78" s="38">
        <v>5</v>
      </c>
      <c r="K78" s="38">
        <v>0.63283408475977954</v>
      </c>
      <c r="L78" s="38">
        <v>32.068956791534525</v>
      </c>
      <c r="M78" s="38">
        <v>7.0969319310165702E-10</v>
      </c>
      <c r="N78" s="38">
        <v>2.6206541467822118</v>
      </c>
      <c r="O78" s="38" t="s">
        <v>74</v>
      </c>
      <c r="P78" s="38">
        <v>17.309348345980801</v>
      </c>
      <c r="Q78" s="38">
        <v>5</v>
      </c>
      <c r="R78" s="38">
        <v>3.4618696691961603</v>
      </c>
      <c r="S78" s="38">
        <v>12.516582299825181</v>
      </c>
      <c r="T78" s="38">
        <v>4.7910569388465163E-6</v>
      </c>
      <c r="U78" s="38">
        <v>2.6206541467822118</v>
      </c>
      <c r="V78" s="38" t="s">
        <v>74</v>
      </c>
      <c r="W78" s="38">
        <v>50.678965732721593</v>
      </c>
      <c r="X78" s="38">
        <v>5</v>
      </c>
      <c r="Y78" s="38">
        <v>10.135793146544319</v>
      </c>
      <c r="Z78" s="38">
        <v>42.850599277353581</v>
      </c>
      <c r="AA78" s="38">
        <v>3.4197977782923772E-11</v>
      </c>
      <c r="AB78" s="38">
        <v>2.6206541467822118</v>
      </c>
    </row>
    <row r="79" spans="1:29" ht="13">
      <c r="A79" s="38" t="s">
        <v>75</v>
      </c>
      <c r="B79" s="38">
        <v>1.0845426630318251</v>
      </c>
      <c r="C79" s="38">
        <v>5</v>
      </c>
      <c r="D79" s="38">
        <v>0.21690853260636503</v>
      </c>
      <c r="E79" s="38">
        <v>20.895148392406444</v>
      </c>
      <c r="F79" s="54">
        <v>4.9308288563310043E-8</v>
      </c>
      <c r="G79" s="38">
        <v>2.6206541467822118</v>
      </c>
      <c r="H79" s="38" t="s">
        <v>75</v>
      </c>
      <c r="I79" s="38">
        <v>0.84835982342536476</v>
      </c>
      <c r="J79" s="38">
        <v>5</v>
      </c>
      <c r="K79" s="38">
        <v>0.16967196468507295</v>
      </c>
      <c r="L79" s="38">
        <v>8.598150819082111</v>
      </c>
      <c r="M79" s="54">
        <v>8.8821150041495933E-5</v>
      </c>
      <c r="N79" s="38">
        <v>2.6206541467822118</v>
      </c>
      <c r="O79" s="38" t="s">
        <v>75</v>
      </c>
      <c r="P79" s="38">
        <v>4.6571973336011752</v>
      </c>
      <c r="Q79" s="38">
        <v>5</v>
      </c>
      <c r="R79" s="38">
        <v>0.93143946672023503</v>
      </c>
      <c r="S79" s="38">
        <v>3.3676711882732913</v>
      </c>
      <c r="T79" s="54">
        <v>1.9105662821327751E-2</v>
      </c>
      <c r="U79" s="38">
        <v>2.6206541467822118</v>
      </c>
      <c r="V79" s="38" t="s">
        <v>75</v>
      </c>
      <c r="W79" s="38">
        <v>13.527408008709688</v>
      </c>
      <c r="X79" s="38">
        <v>5</v>
      </c>
      <c r="Y79" s="38">
        <v>2.7054816017419379</v>
      </c>
      <c r="Z79" s="38">
        <v>11.437832865405506</v>
      </c>
      <c r="AA79" s="54">
        <v>1.0014024667159838E-5</v>
      </c>
      <c r="AB79" s="38">
        <v>2.6206541467822118</v>
      </c>
    </row>
    <row r="80" spans="1:29" ht="13">
      <c r="A80" s="38" t="s">
        <v>76</v>
      </c>
      <c r="B80" s="38">
        <v>0.249139402352587</v>
      </c>
      <c r="C80" s="38">
        <v>24</v>
      </c>
      <c r="D80" s="38">
        <v>1.0380808431357792E-2</v>
      </c>
      <c r="H80" s="38" t="s">
        <v>76</v>
      </c>
      <c r="I80" s="38">
        <v>0.47360499229722375</v>
      </c>
      <c r="J80" s="38">
        <v>24</v>
      </c>
      <c r="K80" s="38">
        <v>1.9733541345717656E-2</v>
      </c>
      <c r="O80" s="38" t="s">
        <v>76</v>
      </c>
      <c r="P80" s="38">
        <v>6.6379839216866969</v>
      </c>
      <c r="Q80" s="38">
        <v>24</v>
      </c>
      <c r="R80" s="38">
        <v>0.27658266340361237</v>
      </c>
      <c r="V80" s="38" t="s">
        <v>76</v>
      </c>
      <c r="W80" s="38">
        <v>5.6769109328565532</v>
      </c>
      <c r="X80" s="38">
        <v>24</v>
      </c>
      <c r="Y80" s="38">
        <v>0.23653795553568971</v>
      </c>
    </row>
    <row r="82" spans="1:28" ht="13">
      <c r="A82" s="51" t="s">
        <v>59</v>
      </c>
      <c r="B82" s="51">
        <v>4.0694962296925272</v>
      </c>
      <c r="C82" s="51">
        <v>35</v>
      </c>
      <c r="D82" s="48"/>
      <c r="E82" s="48"/>
      <c r="F82" s="48"/>
      <c r="G82" s="48"/>
      <c r="H82" s="51" t="s">
        <v>59</v>
      </c>
      <c r="I82" s="51">
        <v>4.5430009453417526</v>
      </c>
      <c r="J82" s="51">
        <v>35</v>
      </c>
      <c r="K82" s="48"/>
      <c r="L82" s="48"/>
      <c r="M82" s="48"/>
      <c r="N82" s="48"/>
      <c r="O82" s="51" t="s">
        <v>59</v>
      </c>
      <c r="P82" s="51">
        <v>45.232053758214626</v>
      </c>
      <c r="Q82" s="51">
        <v>35</v>
      </c>
      <c r="R82" s="48"/>
      <c r="S82" s="48"/>
      <c r="T82" s="48"/>
      <c r="U82" s="48"/>
      <c r="V82" s="51" t="s">
        <v>59</v>
      </c>
      <c r="W82" s="51">
        <v>80.003275513467287</v>
      </c>
      <c r="X82" s="51">
        <v>35</v>
      </c>
      <c r="Y82" s="48"/>
      <c r="Z82" s="48"/>
      <c r="AA82" s="48"/>
      <c r="AB82" s="4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E2:AE11"/>
  <sheetViews>
    <sheetView topLeftCell="F1" workbookViewId="0">
      <selection activeCell="AA5" sqref="AA5:AE11"/>
    </sheetView>
  </sheetViews>
  <sheetFormatPr defaultRowHeight="14.5"/>
  <cols>
    <col min="7" max="7" width="12" bestFit="1" customWidth="1"/>
    <col min="13" max="13" width="12" bestFit="1" customWidth="1"/>
    <col min="18" max="18" width="12" bestFit="1" customWidth="1"/>
    <col min="263" max="263" width="12" bestFit="1" customWidth="1"/>
    <col min="269" max="269" width="12" bestFit="1" customWidth="1"/>
    <col min="274" max="274" width="12" bestFit="1" customWidth="1"/>
    <col min="519" max="519" width="12" bestFit="1" customWidth="1"/>
    <col min="525" max="525" width="12" bestFit="1" customWidth="1"/>
    <col min="530" max="530" width="12" bestFit="1" customWidth="1"/>
    <col min="775" max="775" width="12" bestFit="1" customWidth="1"/>
    <col min="781" max="781" width="12" bestFit="1" customWidth="1"/>
    <col min="786" max="786" width="12" bestFit="1" customWidth="1"/>
    <col min="1031" max="1031" width="12" bestFit="1" customWidth="1"/>
    <col min="1037" max="1037" width="12" bestFit="1" customWidth="1"/>
    <col min="1042" max="1042" width="12" bestFit="1" customWidth="1"/>
    <col min="1287" max="1287" width="12" bestFit="1" customWidth="1"/>
    <col min="1293" max="1293" width="12" bestFit="1" customWidth="1"/>
    <col min="1298" max="1298" width="12" bestFit="1" customWidth="1"/>
    <col min="1543" max="1543" width="12" bestFit="1" customWidth="1"/>
    <col min="1549" max="1549" width="12" bestFit="1" customWidth="1"/>
    <col min="1554" max="1554" width="12" bestFit="1" customWidth="1"/>
    <col min="1799" max="1799" width="12" bestFit="1" customWidth="1"/>
    <col min="1805" max="1805" width="12" bestFit="1" customWidth="1"/>
    <col min="1810" max="1810" width="12" bestFit="1" customWidth="1"/>
    <col min="2055" max="2055" width="12" bestFit="1" customWidth="1"/>
    <col min="2061" max="2061" width="12" bestFit="1" customWidth="1"/>
    <col min="2066" max="2066" width="12" bestFit="1" customWidth="1"/>
    <col min="2311" max="2311" width="12" bestFit="1" customWidth="1"/>
    <col min="2317" max="2317" width="12" bestFit="1" customWidth="1"/>
    <col min="2322" max="2322" width="12" bestFit="1" customWidth="1"/>
    <col min="2567" max="2567" width="12" bestFit="1" customWidth="1"/>
    <col min="2573" max="2573" width="12" bestFit="1" customWidth="1"/>
    <col min="2578" max="2578" width="12" bestFit="1" customWidth="1"/>
    <col min="2823" max="2823" width="12" bestFit="1" customWidth="1"/>
    <col min="2829" max="2829" width="12" bestFit="1" customWidth="1"/>
    <col min="2834" max="2834" width="12" bestFit="1" customWidth="1"/>
    <col min="3079" max="3079" width="12" bestFit="1" customWidth="1"/>
    <col min="3085" max="3085" width="12" bestFit="1" customWidth="1"/>
    <col min="3090" max="3090" width="12" bestFit="1" customWidth="1"/>
    <col min="3335" max="3335" width="12" bestFit="1" customWidth="1"/>
    <col min="3341" max="3341" width="12" bestFit="1" customWidth="1"/>
    <col min="3346" max="3346" width="12" bestFit="1" customWidth="1"/>
    <col min="3591" max="3591" width="12" bestFit="1" customWidth="1"/>
    <col min="3597" max="3597" width="12" bestFit="1" customWidth="1"/>
    <col min="3602" max="3602" width="12" bestFit="1" customWidth="1"/>
    <col min="3847" max="3847" width="12" bestFit="1" customWidth="1"/>
    <col min="3853" max="3853" width="12" bestFit="1" customWidth="1"/>
    <col min="3858" max="3858" width="12" bestFit="1" customWidth="1"/>
    <col min="4103" max="4103" width="12" bestFit="1" customWidth="1"/>
    <col min="4109" max="4109" width="12" bestFit="1" customWidth="1"/>
    <col min="4114" max="4114" width="12" bestFit="1" customWidth="1"/>
    <col min="4359" max="4359" width="12" bestFit="1" customWidth="1"/>
    <col min="4365" max="4365" width="12" bestFit="1" customWidth="1"/>
    <col min="4370" max="4370" width="12" bestFit="1" customWidth="1"/>
    <col min="4615" max="4615" width="12" bestFit="1" customWidth="1"/>
    <col min="4621" max="4621" width="12" bestFit="1" customWidth="1"/>
    <col min="4626" max="4626" width="12" bestFit="1" customWidth="1"/>
    <col min="4871" max="4871" width="12" bestFit="1" customWidth="1"/>
    <col min="4877" max="4877" width="12" bestFit="1" customWidth="1"/>
    <col min="4882" max="4882" width="12" bestFit="1" customWidth="1"/>
    <col min="5127" max="5127" width="12" bestFit="1" customWidth="1"/>
    <col min="5133" max="5133" width="12" bestFit="1" customWidth="1"/>
    <col min="5138" max="5138" width="12" bestFit="1" customWidth="1"/>
    <col min="5383" max="5383" width="12" bestFit="1" customWidth="1"/>
    <col min="5389" max="5389" width="12" bestFit="1" customWidth="1"/>
    <col min="5394" max="5394" width="12" bestFit="1" customWidth="1"/>
    <col min="5639" max="5639" width="12" bestFit="1" customWidth="1"/>
    <col min="5645" max="5645" width="12" bestFit="1" customWidth="1"/>
    <col min="5650" max="5650" width="12" bestFit="1" customWidth="1"/>
    <col min="5895" max="5895" width="12" bestFit="1" customWidth="1"/>
    <col min="5901" max="5901" width="12" bestFit="1" customWidth="1"/>
    <col min="5906" max="5906" width="12" bestFit="1" customWidth="1"/>
    <col min="6151" max="6151" width="12" bestFit="1" customWidth="1"/>
    <col min="6157" max="6157" width="12" bestFit="1" customWidth="1"/>
    <col min="6162" max="6162" width="12" bestFit="1" customWidth="1"/>
    <col min="6407" max="6407" width="12" bestFit="1" customWidth="1"/>
    <col min="6413" max="6413" width="12" bestFit="1" customWidth="1"/>
    <col min="6418" max="6418" width="12" bestFit="1" customWidth="1"/>
    <col min="6663" max="6663" width="12" bestFit="1" customWidth="1"/>
    <col min="6669" max="6669" width="12" bestFit="1" customWidth="1"/>
    <col min="6674" max="6674" width="12" bestFit="1" customWidth="1"/>
    <col min="6919" max="6919" width="12" bestFit="1" customWidth="1"/>
    <col min="6925" max="6925" width="12" bestFit="1" customWidth="1"/>
    <col min="6930" max="6930" width="12" bestFit="1" customWidth="1"/>
    <col min="7175" max="7175" width="12" bestFit="1" customWidth="1"/>
    <col min="7181" max="7181" width="12" bestFit="1" customWidth="1"/>
    <col min="7186" max="7186" width="12" bestFit="1" customWidth="1"/>
    <col min="7431" max="7431" width="12" bestFit="1" customWidth="1"/>
    <col min="7437" max="7437" width="12" bestFit="1" customWidth="1"/>
    <col min="7442" max="7442" width="12" bestFit="1" customWidth="1"/>
    <col min="7687" max="7687" width="12" bestFit="1" customWidth="1"/>
    <col min="7693" max="7693" width="12" bestFit="1" customWidth="1"/>
    <col min="7698" max="7698" width="12" bestFit="1" customWidth="1"/>
    <col min="7943" max="7943" width="12" bestFit="1" customWidth="1"/>
    <col min="7949" max="7949" width="12" bestFit="1" customWidth="1"/>
    <col min="7954" max="7954" width="12" bestFit="1" customWidth="1"/>
    <col min="8199" max="8199" width="12" bestFit="1" customWidth="1"/>
    <col min="8205" max="8205" width="12" bestFit="1" customWidth="1"/>
    <col min="8210" max="8210" width="12" bestFit="1" customWidth="1"/>
    <col min="8455" max="8455" width="12" bestFit="1" customWidth="1"/>
    <col min="8461" max="8461" width="12" bestFit="1" customWidth="1"/>
    <col min="8466" max="8466" width="12" bestFit="1" customWidth="1"/>
    <col min="8711" max="8711" width="12" bestFit="1" customWidth="1"/>
    <col min="8717" max="8717" width="12" bestFit="1" customWidth="1"/>
    <col min="8722" max="8722" width="12" bestFit="1" customWidth="1"/>
    <col min="8967" max="8967" width="12" bestFit="1" customWidth="1"/>
    <col min="8973" max="8973" width="12" bestFit="1" customWidth="1"/>
    <col min="8978" max="8978" width="12" bestFit="1" customWidth="1"/>
    <col min="9223" max="9223" width="12" bestFit="1" customWidth="1"/>
    <col min="9229" max="9229" width="12" bestFit="1" customWidth="1"/>
    <col min="9234" max="9234" width="12" bestFit="1" customWidth="1"/>
    <col min="9479" max="9479" width="12" bestFit="1" customWidth="1"/>
    <col min="9485" max="9485" width="12" bestFit="1" customWidth="1"/>
    <col min="9490" max="9490" width="12" bestFit="1" customWidth="1"/>
    <col min="9735" max="9735" width="12" bestFit="1" customWidth="1"/>
    <col min="9741" max="9741" width="12" bestFit="1" customWidth="1"/>
    <col min="9746" max="9746" width="12" bestFit="1" customWidth="1"/>
    <col min="9991" max="9991" width="12" bestFit="1" customWidth="1"/>
    <col min="9997" max="9997" width="12" bestFit="1" customWidth="1"/>
    <col min="10002" max="10002" width="12" bestFit="1" customWidth="1"/>
    <col min="10247" max="10247" width="12" bestFit="1" customWidth="1"/>
    <col min="10253" max="10253" width="12" bestFit="1" customWidth="1"/>
    <col min="10258" max="10258" width="12" bestFit="1" customWidth="1"/>
    <col min="10503" max="10503" width="12" bestFit="1" customWidth="1"/>
    <col min="10509" max="10509" width="12" bestFit="1" customWidth="1"/>
    <col min="10514" max="10514" width="12" bestFit="1" customWidth="1"/>
    <col min="10759" max="10759" width="12" bestFit="1" customWidth="1"/>
    <col min="10765" max="10765" width="12" bestFit="1" customWidth="1"/>
    <col min="10770" max="10770" width="12" bestFit="1" customWidth="1"/>
    <col min="11015" max="11015" width="12" bestFit="1" customWidth="1"/>
    <col min="11021" max="11021" width="12" bestFit="1" customWidth="1"/>
    <col min="11026" max="11026" width="12" bestFit="1" customWidth="1"/>
    <col min="11271" max="11271" width="12" bestFit="1" customWidth="1"/>
    <col min="11277" max="11277" width="12" bestFit="1" customWidth="1"/>
    <col min="11282" max="11282" width="12" bestFit="1" customWidth="1"/>
    <col min="11527" max="11527" width="12" bestFit="1" customWidth="1"/>
    <col min="11533" max="11533" width="12" bestFit="1" customWidth="1"/>
    <col min="11538" max="11538" width="12" bestFit="1" customWidth="1"/>
    <col min="11783" max="11783" width="12" bestFit="1" customWidth="1"/>
    <col min="11789" max="11789" width="12" bestFit="1" customWidth="1"/>
    <col min="11794" max="11794" width="12" bestFit="1" customWidth="1"/>
    <col min="12039" max="12039" width="12" bestFit="1" customWidth="1"/>
    <col min="12045" max="12045" width="12" bestFit="1" customWidth="1"/>
    <col min="12050" max="12050" width="12" bestFit="1" customWidth="1"/>
    <col min="12295" max="12295" width="12" bestFit="1" customWidth="1"/>
    <col min="12301" max="12301" width="12" bestFit="1" customWidth="1"/>
    <col min="12306" max="12306" width="12" bestFit="1" customWidth="1"/>
    <col min="12551" max="12551" width="12" bestFit="1" customWidth="1"/>
    <col min="12557" max="12557" width="12" bestFit="1" customWidth="1"/>
    <col min="12562" max="12562" width="12" bestFit="1" customWidth="1"/>
    <col min="12807" max="12807" width="12" bestFit="1" customWidth="1"/>
    <col min="12813" max="12813" width="12" bestFit="1" customWidth="1"/>
    <col min="12818" max="12818" width="12" bestFit="1" customWidth="1"/>
    <col min="13063" max="13063" width="12" bestFit="1" customWidth="1"/>
    <col min="13069" max="13069" width="12" bestFit="1" customWidth="1"/>
    <col min="13074" max="13074" width="12" bestFit="1" customWidth="1"/>
    <col min="13319" max="13319" width="12" bestFit="1" customWidth="1"/>
    <col min="13325" max="13325" width="12" bestFit="1" customWidth="1"/>
    <col min="13330" max="13330" width="12" bestFit="1" customWidth="1"/>
    <col min="13575" max="13575" width="12" bestFit="1" customWidth="1"/>
    <col min="13581" max="13581" width="12" bestFit="1" customWidth="1"/>
    <col min="13586" max="13586" width="12" bestFit="1" customWidth="1"/>
    <col min="13831" max="13831" width="12" bestFit="1" customWidth="1"/>
    <col min="13837" max="13837" width="12" bestFit="1" customWidth="1"/>
    <col min="13842" max="13842" width="12" bestFit="1" customWidth="1"/>
    <col min="14087" max="14087" width="12" bestFit="1" customWidth="1"/>
    <col min="14093" max="14093" width="12" bestFit="1" customWidth="1"/>
    <col min="14098" max="14098" width="12" bestFit="1" customWidth="1"/>
    <col min="14343" max="14343" width="12" bestFit="1" customWidth="1"/>
    <col min="14349" max="14349" width="12" bestFit="1" customWidth="1"/>
    <col min="14354" max="14354" width="12" bestFit="1" customWidth="1"/>
    <col min="14599" max="14599" width="12" bestFit="1" customWidth="1"/>
    <col min="14605" max="14605" width="12" bestFit="1" customWidth="1"/>
    <col min="14610" max="14610" width="12" bestFit="1" customWidth="1"/>
    <col min="14855" max="14855" width="12" bestFit="1" customWidth="1"/>
    <col min="14861" max="14861" width="12" bestFit="1" customWidth="1"/>
    <col min="14866" max="14866" width="12" bestFit="1" customWidth="1"/>
    <col min="15111" max="15111" width="12" bestFit="1" customWidth="1"/>
    <col min="15117" max="15117" width="12" bestFit="1" customWidth="1"/>
    <col min="15122" max="15122" width="12" bestFit="1" customWidth="1"/>
    <col min="15367" max="15367" width="12" bestFit="1" customWidth="1"/>
    <col min="15373" max="15373" width="12" bestFit="1" customWidth="1"/>
    <col min="15378" max="15378" width="12" bestFit="1" customWidth="1"/>
    <col min="15623" max="15623" width="12" bestFit="1" customWidth="1"/>
    <col min="15629" max="15629" width="12" bestFit="1" customWidth="1"/>
    <col min="15634" max="15634" width="12" bestFit="1" customWidth="1"/>
    <col min="15879" max="15879" width="12" bestFit="1" customWidth="1"/>
    <col min="15885" max="15885" width="12" bestFit="1" customWidth="1"/>
    <col min="15890" max="15890" width="12" bestFit="1" customWidth="1"/>
    <col min="16135" max="16135" width="12" bestFit="1" customWidth="1"/>
    <col min="16141" max="16141" width="12" bestFit="1" customWidth="1"/>
    <col min="16146" max="16146" width="12" bestFit="1" customWidth="1"/>
  </cols>
  <sheetData>
    <row r="2" spans="5:31">
      <c r="V2" s="21" t="s">
        <v>23</v>
      </c>
      <c r="W2" s="21"/>
      <c r="X2" s="21"/>
      <c r="Y2" s="21"/>
    </row>
    <row r="3" spans="5:31">
      <c r="E3" s="22">
        <v>45195</v>
      </c>
      <c r="K3" s="22">
        <v>45197</v>
      </c>
      <c r="P3" s="22">
        <v>45191</v>
      </c>
      <c r="V3" s="21"/>
      <c r="W3" s="21"/>
      <c r="X3" s="21"/>
      <c r="Y3" s="21"/>
    </row>
    <row r="4" spans="5:31">
      <c r="F4" t="s">
        <v>24</v>
      </c>
      <c r="G4" t="s">
        <v>25</v>
      </c>
      <c r="H4" t="s">
        <v>26</v>
      </c>
      <c r="L4" t="s">
        <v>24</v>
      </c>
      <c r="M4" t="s">
        <v>25</v>
      </c>
      <c r="N4" t="s">
        <v>26</v>
      </c>
      <c r="Q4" t="s">
        <v>24</v>
      </c>
      <c r="R4" t="s">
        <v>25</v>
      </c>
      <c r="S4" t="s">
        <v>26</v>
      </c>
      <c r="V4" s="21"/>
      <c r="W4" s="21" t="s">
        <v>24</v>
      </c>
      <c r="X4" s="21" t="s">
        <v>25</v>
      </c>
      <c r="Y4" s="21" t="s">
        <v>26</v>
      </c>
    </row>
    <row r="5" spans="5:31">
      <c r="E5" t="s">
        <v>9</v>
      </c>
      <c r="F5" t="s">
        <v>27</v>
      </c>
      <c r="G5" t="s">
        <v>27</v>
      </c>
      <c r="K5" t="s">
        <v>9</v>
      </c>
      <c r="L5" t="s">
        <v>27</v>
      </c>
      <c r="M5" t="s">
        <v>27</v>
      </c>
      <c r="P5" t="s">
        <v>9</v>
      </c>
      <c r="Q5" t="s">
        <v>27</v>
      </c>
      <c r="R5" t="s">
        <v>27</v>
      </c>
      <c r="V5" s="21" t="s">
        <v>9</v>
      </c>
      <c r="W5" s="21" t="s">
        <v>27</v>
      </c>
      <c r="X5" s="21" t="s">
        <v>27</v>
      </c>
      <c r="Y5" s="21"/>
      <c r="AA5" s="67" t="s">
        <v>88</v>
      </c>
      <c r="AB5" s="67" t="s">
        <v>89</v>
      </c>
      <c r="AC5" s="67" t="s">
        <v>90</v>
      </c>
      <c r="AD5" s="67"/>
      <c r="AE5" s="67"/>
    </row>
    <row r="6" spans="5:31">
      <c r="E6">
        <v>0</v>
      </c>
      <c r="F6">
        <v>1</v>
      </c>
      <c r="G6">
        <v>1</v>
      </c>
      <c r="H6">
        <v>5.5265469012376597E-2</v>
      </c>
      <c r="K6">
        <v>0</v>
      </c>
      <c r="L6">
        <v>1</v>
      </c>
      <c r="M6">
        <v>1</v>
      </c>
      <c r="N6">
        <v>8.6879736585522602E-2</v>
      </c>
      <c r="P6">
        <v>0</v>
      </c>
      <c r="Q6">
        <v>1</v>
      </c>
      <c r="R6">
        <v>1</v>
      </c>
      <c r="S6">
        <v>0.12873434933679301</v>
      </c>
      <c r="V6" s="21">
        <v>0</v>
      </c>
      <c r="W6" s="21">
        <f t="shared" ref="W6:Y11" si="0">AVERAGE(Q6,L6,F6)</f>
        <v>1</v>
      </c>
      <c r="X6" s="21">
        <f t="shared" si="0"/>
        <v>1</v>
      </c>
      <c r="Y6" s="21">
        <f t="shared" si="0"/>
        <v>9.0293184978230745E-2</v>
      </c>
      <c r="AA6" s="67">
        <f>W6-X6</f>
        <v>0</v>
      </c>
      <c r="AB6" s="67">
        <f>AA6^2</f>
        <v>0</v>
      </c>
      <c r="AC6" s="67"/>
      <c r="AD6" s="67"/>
      <c r="AE6" s="67"/>
    </row>
    <row r="7" spans="5:31">
      <c r="E7">
        <v>15</v>
      </c>
      <c r="F7">
        <v>0.47237672372239697</v>
      </c>
      <c r="G7">
        <v>0.35103244837758102</v>
      </c>
      <c r="H7">
        <v>0.10370735003685499</v>
      </c>
      <c r="K7">
        <v>15</v>
      </c>
      <c r="L7">
        <v>0.47237672372239697</v>
      </c>
      <c r="M7">
        <v>0.363363363363363</v>
      </c>
      <c r="N7">
        <v>2.75229771468819E-2</v>
      </c>
      <c r="P7">
        <v>15</v>
      </c>
      <c r="Q7">
        <v>0.44969276438463507</v>
      </c>
      <c r="R7">
        <v>0.67816091954022995</v>
      </c>
      <c r="S7">
        <v>0.16043132014032099</v>
      </c>
      <c r="V7" s="21">
        <v>15</v>
      </c>
      <c r="W7" s="21">
        <f t="shared" si="0"/>
        <v>0.46481540394314297</v>
      </c>
      <c r="X7" s="21">
        <f t="shared" si="0"/>
        <v>0.46418557709372466</v>
      </c>
      <c r="Y7" s="21">
        <f t="shared" si="0"/>
        <v>9.7220549108019291E-2</v>
      </c>
      <c r="AA7" s="67">
        <f t="shared" ref="AA7:AA11" si="1">W7-X7</f>
        <v>6.2982684941831346E-4</v>
      </c>
      <c r="AB7" s="67">
        <f t="shared" ref="AB7:AB11" si="2">AA7^2</f>
        <v>3.9668186024819892E-7</v>
      </c>
      <c r="AC7" s="67"/>
      <c r="AD7" s="67"/>
      <c r="AE7" s="67"/>
    </row>
    <row r="8" spans="5:31">
      <c r="E8">
        <v>30</v>
      </c>
      <c r="F8">
        <v>0.2231388743814802</v>
      </c>
      <c r="G8">
        <v>0.22713864306784601</v>
      </c>
      <c r="H8">
        <v>6.7589612019997497E-2</v>
      </c>
      <c r="K8">
        <v>30</v>
      </c>
      <c r="L8">
        <v>0.2231388743814802</v>
      </c>
      <c r="M8">
        <v>0.19519519519519499</v>
      </c>
      <c r="N8">
        <v>5.9984938004318797E-2</v>
      </c>
      <c r="P8">
        <v>30</v>
      </c>
      <c r="Q8">
        <v>0.32698407684829428</v>
      </c>
      <c r="R8">
        <v>0.45689655172413801</v>
      </c>
      <c r="S8">
        <v>9.9418643057506806E-2</v>
      </c>
      <c r="V8" s="21">
        <v>30</v>
      </c>
      <c r="W8" s="21">
        <f t="shared" si="0"/>
        <v>0.25775394187041822</v>
      </c>
      <c r="X8" s="21">
        <f t="shared" si="0"/>
        <v>0.293076796662393</v>
      </c>
      <c r="Y8" s="21">
        <f t="shared" si="0"/>
        <v>7.5664397693941038E-2</v>
      </c>
      <c r="AA8" s="67">
        <f t="shared" si="1"/>
        <v>-3.5322854791974778E-2</v>
      </c>
      <c r="AB8" s="67">
        <f t="shared" si="2"/>
        <v>1.2477040706549355E-3</v>
      </c>
      <c r="AC8" s="67"/>
      <c r="AD8" s="67"/>
      <c r="AE8" s="67"/>
    </row>
    <row r="9" spans="5:31">
      <c r="E9">
        <v>45</v>
      </c>
      <c r="F9">
        <v>0.10540081200783318</v>
      </c>
      <c r="G9">
        <v>0.14159292035398199</v>
      </c>
      <c r="H9">
        <v>2.6548672566371501E-2</v>
      </c>
      <c r="K9">
        <v>45</v>
      </c>
      <c r="L9">
        <v>0.10540081200783318</v>
      </c>
      <c r="M9">
        <v>9.3093093093093104E-2</v>
      </c>
      <c r="N9">
        <v>2.0805415105932399E-2</v>
      </c>
      <c r="P9">
        <v>45</v>
      </c>
      <c r="Q9">
        <v>0.29952058091445205</v>
      </c>
      <c r="R9">
        <v>0.44540229885057497</v>
      </c>
      <c r="S9">
        <v>0.22502036724657401</v>
      </c>
      <c r="V9" s="21">
        <v>45</v>
      </c>
      <c r="W9" s="21">
        <f t="shared" si="0"/>
        <v>0.17010740164337279</v>
      </c>
      <c r="X9" s="21">
        <f t="shared" si="0"/>
        <v>0.2266961040992167</v>
      </c>
      <c r="Y9" s="21">
        <f t="shared" si="0"/>
        <v>9.0791484972959302E-2</v>
      </c>
      <c r="AA9" s="67">
        <f t="shared" si="1"/>
        <v>-5.6588702455843909E-2</v>
      </c>
      <c r="AB9" s="67">
        <f t="shared" si="2"/>
        <v>3.2022812456360345E-3</v>
      </c>
      <c r="AC9" s="67"/>
      <c r="AD9" s="67"/>
      <c r="AE9" s="67"/>
    </row>
    <row r="10" spans="5:31">
      <c r="E10">
        <v>60</v>
      </c>
      <c r="F10">
        <v>4.9790616348807694E-2</v>
      </c>
      <c r="G10">
        <v>5.6047197640118E-2</v>
      </c>
      <c r="H10">
        <v>1.84218230041251E-2</v>
      </c>
      <c r="K10">
        <v>60</v>
      </c>
      <c r="L10">
        <v>4.9790616348807694E-2</v>
      </c>
      <c r="M10">
        <v>4.2042042042041997E-2</v>
      </c>
      <c r="N10">
        <v>2.6006768882415598E-2</v>
      </c>
      <c r="P10">
        <v>60</v>
      </c>
      <c r="Q10">
        <v>0.29343083604328324</v>
      </c>
      <c r="R10">
        <v>0.15517241379310401</v>
      </c>
      <c r="S10">
        <v>3.7576715030523303E-2</v>
      </c>
      <c r="V10" s="21">
        <v>60</v>
      </c>
      <c r="W10" s="21">
        <f t="shared" si="0"/>
        <v>0.13100402291363289</v>
      </c>
      <c r="X10" s="21">
        <f t="shared" si="0"/>
        <v>8.4420551158421342E-2</v>
      </c>
      <c r="Y10" s="21">
        <f t="shared" si="0"/>
        <v>2.7335102305688003E-2</v>
      </c>
      <c r="AA10" s="67">
        <f t="shared" si="1"/>
        <v>4.6583471755211547E-2</v>
      </c>
      <c r="AB10" s="67">
        <f t="shared" si="2"/>
        <v>2.1700198407685919E-3</v>
      </c>
      <c r="AC10" s="67"/>
      <c r="AD10" s="67"/>
      <c r="AE10" s="67" t="s">
        <v>8</v>
      </c>
    </row>
    <row r="11" spans="5:31">
      <c r="E11">
        <v>120</v>
      </c>
      <c r="F11">
        <v>2.4794943300199424E-3</v>
      </c>
      <c r="G11">
        <v>6.4896755162241901E-2</v>
      </c>
      <c r="H11">
        <v>1.8421823004124999E-2</v>
      </c>
      <c r="K11">
        <v>120</v>
      </c>
      <c r="L11">
        <v>2.4794943300199424E-3</v>
      </c>
      <c r="M11">
        <v>3.3033033033033003E-2</v>
      </c>
      <c r="N11">
        <v>2.2672175481293601E-2</v>
      </c>
      <c r="P11">
        <v>120</v>
      </c>
      <c r="Q11">
        <v>0.29167116023545303</v>
      </c>
      <c r="R11">
        <v>0.31321839080459801</v>
      </c>
      <c r="S11">
        <v>8.1479579762975707E-2</v>
      </c>
      <c r="V11" s="21">
        <v>120</v>
      </c>
      <c r="W11" s="21">
        <f t="shared" si="0"/>
        <v>9.8876716298497633E-2</v>
      </c>
      <c r="X11" s="21">
        <f t="shared" si="0"/>
        <v>0.13704939299995764</v>
      </c>
      <c r="Y11" s="21">
        <f t="shared" si="0"/>
        <v>4.0857859416131438E-2</v>
      </c>
      <c r="AA11" s="67">
        <f t="shared" si="1"/>
        <v>-3.8172676701460004E-2</v>
      </c>
      <c r="AB11" s="67">
        <f t="shared" si="2"/>
        <v>1.4571532465541873E-3</v>
      </c>
      <c r="AC11" s="67">
        <f>SUM(AB6:AB11)</f>
        <v>8.0775550854739978E-3</v>
      </c>
      <c r="AD11" s="67">
        <f>AC11/6</f>
        <v>1.3462591809123329E-3</v>
      </c>
      <c r="AE11" s="67">
        <f>AD11^0.5</f>
        <v>3.6691404727978633E-2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G2:AJ11"/>
  <sheetViews>
    <sheetView topLeftCell="J1" workbookViewId="0">
      <selection activeCell="AF5" sqref="AF5:AJ11"/>
    </sheetView>
  </sheetViews>
  <sheetFormatPr defaultRowHeight="14.5"/>
  <cols>
    <col min="9" max="9" width="9.81640625" bestFit="1" customWidth="1"/>
    <col min="16" max="16" width="9.81640625" bestFit="1" customWidth="1"/>
    <col min="23" max="23" width="9.81640625" bestFit="1" customWidth="1"/>
    <col min="265" max="265" width="9.81640625" bestFit="1" customWidth="1"/>
    <col min="272" max="272" width="9.81640625" bestFit="1" customWidth="1"/>
    <col min="279" max="279" width="9.81640625" bestFit="1" customWidth="1"/>
    <col min="521" max="521" width="9.81640625" bestFit="1" customWidth="1"/>
    <col min="528" max="528" width="9.81640625" bestFit="1" customWidth="1"/>
    <col min="535" max="535" width="9.81640625" bestFit="1" customWidth="1"/>
    <col min="777" max="777" width="9.81640625" bestFit="1" customWidth="1"/>
    <col min="784" max="784" width="9.81640625" bestFit="1" customWidth="1"/>
    <col min="791" max="791" width="9.81640625" bestFit="1" customWidth="1"/>
    <col min="1033" max="1033" width="9.81640625" bestFit="1" customWidth="1"/>
    <col min="1040" max="1040" width="9.81640625" bestFit="1" customWidth="1"/>
    <col min="1047" max="1047" width="9.81640625" bestFit="1" customWidth="1"/>
    <col min="1289" max="1289" width="9.81640625" bestFit="1" customWidth="1"/>
    <col min="1296" max="1296" width="9.81640625" bestFit="1" customWidth="1"/>
    <col min="1303" max="1303" width="9.81640625" bestFit="1" customWidth="1"/>
    <col min="1545" max="1545" width="9.81640625" bestFit="1" customWidth="1"/>
    <col min="1552" max="1552" width="9.81640625" bestFit="1" customWidth="1"/>
    <col min="1559" max="1559" width="9.81640625" bestFit="1" customWidth="1"/>
    <col min="1801" max="1801" width="9.81640625" bestFit="1" customWidth="1"/>
    <col min="1808" max="1808" width="9.81640625" bestFit="1" customWidth="1"/>
    <col min="1815" max="1815" width="9.81640625" bestFit="1" customWidth="1"/>
    <col min="2057" max="2057" width="9.81640625" bestFit="1" customWidth="1"/>
    <col min="2064" max="2064" width="9.81640625" bestFit="1" customWidth="1"/>
    <col min="2071" max="2071" width="9.81640625" bestFit="1" customWidth="1"/>
    <col min="2313" max="2313" width="9.81640625" bestFit="1" customWidth="1"/>
    <col min="2320" max="2320" width="9.81640625" bestFit="1" customWidth="1"/>
    <col min="2327" max="2327" width="9.81640625" bestFit="1" customWidth="1"/>
    <col min="2569" max="2569" width="9.81640625" bestFit="1" customWidth="1"/>
    <col min="2576" max="2576" width="9.81640625" bestFit="1" customWidth="1"/>
    <col min="2583" max="2583" width="9.81640625" bestFit="1" customWidth="1"/>
    <col min="2825" max="2825" width="9.81640625" bestFit="1" customWidth="1"/>
    <col min="2832" max="2832" width="9.81640625" bestFit="1" customWidth="1"/>
    <col min="2839" max="2839" width="9.81640625" bestFit="1" customWidth="1"/>
    <col min="3081" max="3081" width="9.81640625" bestFit="1" customWidth="1"/>
    <col min="3088" max="3088" width="9.81640625" bestFit="1" customWidth="1"/>
    <col min="3095" max="3095" width="9.81640625" bestFit="1" customWidth="1"/>
    <col min="3337" max="3337" width="9.81640625" bestFit="1" customWidth="1"/>
    <col min="3344" max="3344" width="9.81640625" bestFit="1" customWidth="1"/>
    <col min="3351" max="3351" width="9.81640625" bestFit="1" customWidth="1"/>
    <col min="3593" max="3593" width="9.81640625" bestFit="1" customWidth="1"/>
    <col min="3600" max="3600" width="9.81640625" bestFit="1" customWidth="1"/>
    <col min="3607" max="3607" width="9.81640625" bestFit="1" customWidth="1"/>
    <col min="3849" max="3849" width="9.81640625" bestFit="1" customWidth="1"/>
    <col min="3856" max="3856" width="9.81640625" bestFit="1" customWidth="1"/>
    <col min="3863" max="3863" width="9.81640625" bestFit="1" customWidth="1"/>
    <col min="4105" max="4105" width="9.81640625" bestFit="1" customWidth="1"/>
    <col min="4112" max="4112" width="9.81640625" bestFit="1" customWidth="1"/>
    <col min="4119" max="4119" width="9.81640625" bestFit="1" customWidth="1"/>
    <col min="4361" max="4361" width="9.81640625" bestFit="1" customWidth="1"/>
    <col min="4368" max="4368" width="9.81640625" bestFit="1" customWidth="1"/>
    <col min="4375" max="4375" width="9.81640625" bestFit="1" customWidth="1"/>
    <col min="4617" max="4617" width="9.81640625" bestFit="1" customWidth="1"/>
    <col min="4624" max="4624" width="9.81640625" bestFit="1" customWidth="1"/>
    <col min="4631" max="4631" width="9.81640625" bestFit="1" customWidth="1"/>
    <col min="4873" max="4873" width="9.81640625" bestFit="1" customWidth="1"/>
    <col min="4880" max="4880" width="9.81640625" bestFit="1" customWidth="1"/>
    <col min="4887" max="4887" width="9.81640625" bestFit="1" customWidth="1"/>
    <col min="5129" max="5129" width="9.81640625" bestFit="1" customWidth="1"/>
    <col min="5136" max="5136" width="9.81640625" bestFit="1" customWidth="1"/>
    <col min="5143" max="5143" width="9.81640625" bestFit="1" customWidth="1"/>
    <col min="5385" max="5385" width="9.81640625" bestFit="1" customWidth="1"/>
    <col min="5392" max="5392" width="9.81640625" bestFit="1" customWidth="1"/>
    <col min="5399" max="5399" width="9.81640625" bestFit="1" customWidth="1"/>
    <col min="5641" max="5641" width="9.81640625" bestFit="1" customWidth="1"/>
    <col min="5648" max="5648" width="9.81640625" bestFit="1" customWidth="1"/>
    <col min="5655" max="5655" width="9.81640625" bestFit="1" customWidth="1"/>
    <col min="5897" max="5897" width="9.81640625" bestFit="1" customWidth="1"/>
    <col min="5904" max="5904" width="9.81640625" bestFit="1" customWidth="1"/>
    <col min="5911" max="5911" width="9.81640625" bestFit="1" customWidth="1"/>
    <col min="6153" max="6153" width="9.81640625" bestFit="1" customWidth="1"/>
    <col min="6160" max="6160" width="9.81640625" bestFit="1" customWidth="1"/>
    <col min="6167" max="6167" width="9.81640625" bestFit="1" customWidth="1"/>
    <col min="6409" max="6409" width="9.81640625" bestFit="1" customWidth="1"/>
    <col min="6416" max="6416" width="9.81640625" bestFit="1" customWidth="1"/>
    <col min="6423" max="6423" width="9.81640625" bestFit="1" customWidth="1"/>
    <col min="6665" max="6665" width="9.81640625" bestFit="1" customWidth="1"/>
    <col min="6672" max="6672" width="9.81640625" bestFit="1" customWidth="1"/>
    <col min="6679" max="6679" width="9.81640625" bestFit="1" customWidth="1"/>
    <col min="6921" max="6921" width="9.81640625" bestFit="1" customWidth="1"/>
    <col min="6928" max="6928" width="9.81640625" bestFit="1" customWidth="1"/>
    <col min="6935" max="6935" width="9.81640625" bestFit="1" customWidth="1"/>
    <col min="7177" max="7177" width="9.81640625" bestFit="1" customWidth="1"/>
    <col min="7184" max="7184" width="9.81640625" bestFit="1" customWidth="1"/>
    <col min="7191" max="7191" width="9.81640625" bestFit="1" customWidth="1"/>
    <col min="7433" max="7433" width="9.81640625" bestFit="1" customWidth="1"/>
    <col min="7440" max="7440" width="9.81640625" bestFit="1" customWidth="1"/>
    <col min="7447" max="7447" width="9.81640625" bestFit="1" customWidth="1"/>
    <col min="7689" max="7689" width="9.81640625" bestFit="1" customWidth="1"/>
    <col min="7696" max="7696" width="9.81640625" bestFit="1" customWidth="1"/>
    <col min="7703" max="7703" width="9.81640625" bestFit="1" customWidth="1"/>
    <col min="7945" max="7945" width="9.81640625" bestFit="1" customWidth="1"/>
    <col min="7952" max="7952" width="9.81640625" bestFit="1" customWidth="1"/>
    <col min="7959" max="7959" width="9.81640625" bestFit="1" customWidth="1"/>
    <col min="8201" max="8201" width="9.81640625" bestFit="1" customWidth="1"/>
    <col min="8208" max="8208" width="9.81640625" bestFit="1" customWidth="1"/>
    <col min="8215" max="8215" width="9.81640625" bestFit="1" customWidth="1"/>
    <col min="8457" max="8457" width="9.81640625" bestFit="1" customWidth="1"/>
    <col min="8464" max="8464" width="9.81640625" bestFit="1" customWidth="1"/>
    <col min="8471" max="8471" width="9.81640625" bestFit="1" customWidth="1"/>
    <col min="8713" max="8713" width="9.81640625" bestFit="1" customWidth="1"/>
    <col min="8720" max="8720" width="9.81640625" bestFit="1" customWidth="1"/>
    <col min="8727" max="8727" width="9.81640625" bestFit="1" customWidth="1"/>
    <col min="8969" max="8969" width="9.81640625" bestFit="1" customWidth="1"/>
    <col min="8976" max="8976" width="9.81640625" bestFit="1" customWidth="1"/>
    <col min="8983" max="8983" width="9.81640625" bestFit="1" customWidth="1"/>
    <col min="9225" max="9225" width="9.81640625" bestFit="1" customWidth="1"/>
    <col min="9232" max="9232" width="9.81640625" bestFit="1" customWidth="1"/>
    <col min="9239" max="9239" width="9.81640625" bestFit="1" customWidth="1"/>
    <col min="9481" max="9481" width="9.81640625" bestFit="1" customWidth="1"/>
    <col min="9488" max="9488" width="9.81640625" bestFit="1" customWidth="1"/>
    <col min="9495" max="9495" width="9.81640625" bestFit="1" customWidth="1"/>
    <col min="9737" max="9737" width="9.81640625" bestFit="1" customWidth="1"/>
    <col min="9744" max="9744" width="9.81640625" bestFit="1" customWidth="1"/>
    <col min="9751" max="9751" width="9.81640625" bestFit="1" customWidth="1"/>
    <col min="9993" max="9993" width="9.81640625" bestFit="1" customWidth="1"/>
    <col min="10000" max="10000" width="9.81640625" bestFit="1" customWidth="1"/>
    <col min="10007" max="10007" width="9.81640625" bestFit="1" customWidth="1"/>
    <col min="10249" max="10249" width="9.81640625" bestFit="1" customWidth="1"/>
    <col min="10256" max="10256" width="9.81640625" bestFit="1" customWidth="1"/>
    <col min="10263" max="10263" width="9.81640625" bestFit="1" customWidth="1"/>
    <col min="10505" max="10505" width="9.81640625" bestFit="1" customWidth="1"/>
    <col min="10512" max="10512" width="9.81640625" bestFit="1" customWidth="1"/>
    <col min="10519" max="10519" width="9.81640625" bestFit="1" customWidth="1"/>
    <col min="10761" max="10761" width="9.81640625" bestFit="1" customWidth="1"/>
    <col min="10768" max="10768" width="9.81640625" bestFit="1" customWidth="1"/>
    <col min="10775" max="10775" width="9.81640625" bestFit="1" customWidth="1"/>
    <col min="11017" max="11017" width="9.81640625" bestFit="1" customWidth="1"/>
    <col min="11024" max="11024" width="9.81640625" bestFit="1" customWidth="1"/>
    <col min="11031" max="11031" width="9.81640625" bestFit="1" customWidth="1"/>
    <col min="11273" max="11273" width="9.81640625" bestFit="1" customWidth="1"/>
    <col min="11280" max="11280" width="9.81640625" bestFit="1" customWidth="1"/>
    <col min="11287" max="11287" width="9.81640625" bestFit="1" customWidth="1"/>
    <col min="11529" max="11529" width="9.81640625" bestFit="1" customWidth="1"/>
    <col min="11536" max="11536" width="9.81640625" bestFit="1" customWidth="1"/>
    <col min="11543" max="11543" width="9.81640625" bestFit="1" customWidth="1"/>
    <col min="11785" max="11785" width="9.81640625" bestFit="1" customWidth="1"/>
    <col min="11792" max="11792" width="9.81640625" bestFit="1" customWidth="1"/>
    <col min="11799" max="11799" width="9.81640625" bestFit="1" customWidth="1"/>
    <col min="12041" max="12041" width="9.81640625" bestFit="1" customWidth="1"/>
    <col min="12048" max="12048" width="9.81640625" bestFit="1" customWidth="1"/>
    <col min="12055" max="12055" width="9.81640625" bestFit="1" customWidth="1"/>
    <col min="12297" max="12297" width="9.81640625" bestFit="1" customWidth="1"/>
    <col min="12304" max="12304" width="9.81640625" bestFit="1" customWidth="1"/>
    <col min="12311" max="12311" width="9.81640625" bestFit="1" customWidth="1"/>
    <col min="12553" max="12553" width="9.81640625" bestFit="1" customWidth="1"/>
    <col min="12560" max="12560" width="9.81640625" bestFit="1" customWidth="1"/>
    <col min="12567" max="12567" width="9.81640625" bestFit="1" customWidth="1"/>
    <col min="12809" max="12809" width="9.81640625" bestFit="1" customWidth="1"/>
    <col min="12816" max="12816" width="9.81640625" bestFit="1" customWidth="1"/>
    <col min="12823" max="12823" width="9.81640625" bestFit="1" customWidth="1"/>
    <col min="13065" max="13065" width="9.81640625" bestFit="1" customWidth="1"/>
    <col min="13072" max="13072" width="9.81640625" bestFit="1" customWidth="1"/>
    <col min="13079" max="13079" width="9.81640625" bestFit="1" customWidth="1"/>
    <col min="13321" max="13321" width="9.81640625" bestFit="1" customWidth="1"/>
    <col min="13328" max="13328" width="9.81640625" bestFit="1" customWidth="1"/>
    <col min="13335" max="13335" width="9.81640625" bestFit="1" customWidth="1"/>
    <col min="13577" max="13577" width="9.81640625" bestFit="1" customWidth="1"/>
    <col min="13584" max="13584" width="9.81640625" bestFit="1" customWidth="1"/>
    <col min="13591" max="13591" width="9.81640625" bestFit="1" customWidth="1"/>
    <col min="13833" max="13833" width="9.81640625" bestFit="1" customWidth="1"/>
    <col min="13840" max="13840" width="9.81640625" bestFit="1" customWidth="1"/>
    <col min="13847" max="13847" width="9.81640625" bestFit="1" customWidth="1"/>
    <col min="14089" max="14089" width="9.81640625" bestFit="1" customWidth="1"/>
    <col min="14096" max="14096" width="9.81640625" bestFit="1" customWidth="1"/>
    <col min="14103" max="14103" width="9.81640625" bestFit="1" customWidth="1"/>
    <col min="14345" max="14345" width="9.81640625" bestFit="1" customWidth="1"/>
    <col min="14352" max="14352" width="9.81640625" bestFit="1" customWidth="1"/>
    <col min="14359" max="14359" width="9.81640625" bestFit="1" customWidth="1"/>
    <col min="14601" max="14601" width="9.81640625" bestFit="1" customWidth="1"/>
    <col min="14608" max="14608" width="9.81640625" bestFit="1" customWidth="1"/>
    <col min="14615" max="14615" width="9.81640625" bestFit="1" customWidth="1"/>
    <col min="14857" max="14857" width="9.81640625" bestFit="1" customWidth="1"/>
    <col min="14864" max="14864" width="9.81640625" bestFit="1" customWidth="1"/>
    <col min="14871" max="14871" width="9.81640625" bestFit="1" customWidth="1"/>
    <col min="15113" max="15113" width="9.81640625" bestFit="1" customWidth="1"/>
    <col min="15120" max="15120" width="9.81640625" bestFit="1" customWidth="1"/>
    <col min="15127" max="15127" width="9.81640625" bestFit="1" customWidth="1"/>
    <col min="15369" max="15369" width="9.81640625" bestFit="1" customWidth="1"/>
    <col min="15376" max="15376" width="9.81640625" bestFit="1" customWidth="1"/>
    <col min="15383" max="15383" width="9.81640625" bestFit="1" customWidth="1"/>
    <col min="15625" max="15625" width="9.81640625" bestFit="1" customWidth="1"/>
    <col min="15632" max="15632" width="9.81640625" bestFit="1" customWidth="1"/>
    <col min="15639" max="15639" width="9.81640625" bestFit="1" customWidth="1"/>
    <col min="15881" max="15881" width="9.81640625" bestFit="1" customWidth="1"/>
    <col min="15888" max="15888" width="9.81640625" bestFit="1" customWidth="1"/>
    <col min="15895" max="15895" width="9.81640625" bestFit="1" customWidth="1"/>
    <col min="16137" max="16137" width="9.81640625" bestFit="1" customWidth="1"/>
    <col min="16144" max="16144" width="9.81640625" bestFit="1" customWidth="1"/>
    <col min="16151" max="16151" width="9.81640625" bestFit="1" customWidth="1"/>
  </cols>
  <sheetData>
    <row r="2" spans="7:36">
      <c r="AA2" s="21" t="s">
        <v>23</v>
      </c>
      <c r="AB2" s="21"/>
      <c r="AC2" s="21"/>
      <c r="AD2" s="21"/>
    </row>
    <row r="3" spans="7:36">
      <c r="G3" s="22">
        <v>45210</v>
      </c>
      <c r="O3" s="22">
        <v>45198</v>
      </c>
      <c r="P3" s="22"/>
      <c r="Q3" s="22"/>
      <c r="R3" s="22"/>
      <c r="S3" s="22"/>
      <c r="U3" s="22">
        <v>45201</v>
      </c>
      <c r="AA3" s="21"/>
      <c r="AB3" s="21"/>
      <c r="AC3" s="21"/>
      <c r="AD3" s="21"/>
    </row>
    <row r="4" spans="7:36">
      <c r="H4" t="s">
        <v>24</v>
      </c>
      <c r="I4" t="s">
        <v>25</v>
      </c>
      <c r="J4" t="s">
        <v>26</v>
      </c>
      <c r="O4" t="s">
        <v>24</v>
      </c>
      <c r="P4" t="s">
        <v>25</v>
      </c>
      <c r="Q4" t="s">
        <v>26</v>
      </c>
      <c r="V4" t="s">
        <v>24</v>
      </c>
      <c r="W4" t="s">
        <v>25</v>
      </c>
      <c r="X4" t="s">
        <v>26</v>
      </c>
      <c r="AA4" s="21"/>
      <c r="AB4" s="21" t="s">
        <v>24</v>
      </c>
      <c r="AC4" s="21" t="s">
        <v>25</v>
      </c>
      <c r="AD4" s="21" t="s">
        <v>26</v>
      </c>
    </row>
    <row r="5" spans="7:36">
      <c r="G5" t="s">
        <v>9</v>
      </c>
      <c r="H5" t="s">
        <v>4</v>
      </c>
      <c r="I5" t="s">
        <v>4</v>
      </c>
      <c r="N5" t="s">
        <v>9</v>
      </c>
      <c r="O5" t="s">
        <v>4</v>
      </c>
      <c r="P5" t="s">
        <v>4</v>
      </c>
      <c r="U5" t="s">
        <v>9</v>
      </c>
      <c r="V5" t="s">
        <v>4</v>
      </c>
      <c r="W5" t="s">
        <v>4</v>
      </c>
      <c r="AA5" s="21" t="s">
        <v>9</v>
      </c>
      <c r="AB5" s="21" t="s">
        <v>27</v>
      </c>
      <c r="AC5" s="21" t="s">
        <v>27</v>
      </c>
      <c r="AD5" s="21"/>
      <c r="AF5" s="67" t="s">
        <v>88</v>
      </c>
      <c r="AG5" s="67" t="s">
        <v>89</v>
      </c>
      <c r="AH5" s="67" t="s">
        <v>90</v>
      </c>
      <c r="AI5" s="67"/>
      <c r="AJ5" s="67"/>
    </row>
    <row r="6" spans="7:36">
      <c r="G6">
        <v>0</v>
      </c>
      <c r="H6">
        <v>1</v>
      </c>
      <c r="I6">
        <v>0.999999999999999</v>
      </c>
      <c r="J6">
        <v>2.3622779563075201E-2</v>
      </c>
      <c r="N6">
        <v>0</v>
      </c>
      <c r="O6">
        <v>1</v>
      </c>
      <c r="P6">
        <v>1</v>
      </c>
      <c r="Q6">
        <v>6.7602459013421601E-2</v>
      </c>
      <c r="U6">
        <v>0</v>
      </c>
      <c r="V6">
        <v>1</v>
      </c>
      <c r="W6">
        <v>1</v>
      </c>
      <c r="X6">
        <v>9.3899252803904903E-2</v>
      </c>
      <c r="AA6" s="21">
        <v>0</v>
      </c>
      <c r="AB6" s="21">
        <f t="shared" ref="AB6:AD11" si="0">AVERAGE(V6,O6,H6)</f>
        <v>1</v>
      </c>
      <c r="AC6" s="21">
        <f t="shared" si="0"/>
        <v>0.99999999999999967</v>
      </c>
      <c r="AD6" s="21">
        <f t="shared" si="0"/>
        <v>6.170816379346724E-2</v>
      </c>
      <c r="AF6" s="67">
        <f>AB6-AC6</f>
        <v>0</v>
      </c>
      <c r="AG6" s="67">
        <f>AF6^2</f>
        <v>0</v>
      </c>
      <c r="AH6" s="67"/>
      <c r="AI6" s="67"/>
      <c r="AJ6" s="67"/>
    </row>
    <row r="7" spans="7:36">
      <c r="G7">
        <v>15</v>
      </c>
      <c r="H7">
        <v>0.78013715756443414</v>
      </c>
      <c r="I7">
        <v>0.71130952380952395</v>
      </c>
      <c r="J7">
        <v>7.5936612036744802E-2</v>
      </c>
      <c r="N7">
        <v>15</v>
      </c>
      <c r="O7">
        <v>0.82411945984764079</v>
      </c>
      <c r="P7">
        <v>0.85910652920962205</v>
      </c>
      <c r="Q7">
        <v>0.122993334489163</v>
      </c>
      <c r="U7">
        <v>15</v>
      </c>
      <c r="V7">
        <v>0.80571564308846655</v>
      </c>
      <c r="W7">
        <v>0.97719869706840701</v>
      </c>
      <c r="X7">
        <v>2.5854247339393299E-2</v>
      </c>
      <c r="AA7" s="21">
        <v>15</v>
      </c>
      <c r="AB7" s="21">
        <f t="shared" si="0"/>
        <v>0.80332408683351375</v>
      </c>
      <c r="AC7" s="21">
        <f t="shared" si="0"/>
        <v>0.84920491669585108</v>
      </c>
      <c r="AD7" s="21">
        <f t="shared" si="0"/>
        <v>7.4928064621767029E-2</v>
      </c>
      <c r="AF7" s="67">
        <f t="shared" ref="AF7:AF11" si="1">AB7-AC7</f>
        <v>-4.5880829862337325E-2</v>
      </c>
      <c r="AG7" s="67">
        <f t="shared" ref="AG7:AG11" si="2">AF7^2</f>
        <v>2.1050505488567446E-3</v>
      </c>
      <c r="AH7" s="67"/>
      <c r="AI7" s="67"/>
      <c r="AJ7" s="67"/>
    </row>
    <row r="8" spans="7:36">
      <c r="G8">
        <v>30</v>
      </c>
      <c r="H8">
        <v>0.67630320558310919</v>
      </c>
      <c r="I8">
        <v>0.86309523809523803</v>
      </c>
      <c r="J8">
        <v>3.6084391824351601E-2</v>
      </c>
      <c r="N8">
        <v>30</v>
      </c>
      <c r="O8">
        <v>0.74104179312513052</v>
      </c>
      <c r="P8">
        <v>0.756013745704467</v>
      </c>
      <c r="Q8">
        <v>7.7376840200671496E-2</v>
      </c>
      <c r="U8">
        <v>30</v>
      </c>
      <c r="V8">
        <v>0.76251694582100449</v>
      </c>
      <c r="W8">
        <v>0.83387622149837404</v>
      </c>
      <c r="X8">
        <v>0.113259535183803</v>
      </c>
      <c r="AA8" s="21">
        <v>30</v>
      </c>
      <c r="AB8" s="21">
        <f t="shared" si="0"/>
        <v>0.7266206481764147</v>
      </c>
      <c r="AC8" s="21">
        <f t="shared" si="0"/>
        <v>0.81766173509935969</v>
      </c>
      <c r="AD8" s="21">
        <f t="shared" si="0"/>
        <v>7.557358906960869E-2</v>
      </c>
      <c r="AF8" s="67">
        <f t="shared" si="1"/>
        <v>-9.1041086922944991E-2</v>
      </c>
      <c r="AG8" s="67">
        <f t="shared" si="2"/>
        <v>8.2884795081112263E-3</v>
      </c>
      <c r="AH8" s="67"/>
      <c r="AI8" s="67"/>
      <c r="AJ8" s="67"/>
    </row>
    <row r="9" spans="7:36">
      <c r="G9">
        <v>45</v>
      </c>
      <c r="H9">
        <v>0.62725413976064615</v>
      </c>
      <c r="I9">
        <v>0.61309523809523803</v>
      </c>
      <c r="J9">
        <v>5.9449358200708902E-2</v>
      </c>
      <c r="N9">
        <v>45</v>
      </c>
      <c r="O9">
        <v>0.7018020454921885</v>
      </c>
      <c r="P9">
        <v>0.70446735395188997</v>
      </c>
      <c r="Q9">
        <v>3.3139693336745199E-2</v>
      </c>
      <c r="U9">
        <v>45</v>
      </c>
      <c r="V9">
        <v>0.75279889875729133</v>
      </c>
      <c r="W9">
        <v>0.76547231270358496</v>
      </c>
      <c r="X9">
        <v>7.5903454056879996E-2</v>
      </c>
      <c r="AA9" s="21">
        <v>45</v>
      </c>
      <c r="AB9" s="21">
        <f t="shared" si="0"/>
        <v>0.69395169467004203</v>
      </c>
      <c r="AC9" s="21">
        <f t="shared" si="0"/>
        <v>0.69434496825023773</v>
      </c>
      <c r="AD9" s="21">
        <f t="shared" si="0"/>
        <v>5.6164168531444701E-2</v>
      </c>
      <c r="AF9" s="67">
        <f t="shared" si="1"/>
        <v>-3.9327358019569658E-4</v>
      </c>
      <c r="AG9" s="67">
        <f t="shared" si="2"/>
        <v>1.5466410887994098E-7</v>
      </c>
      <c r="AH9" s="67"/>
      <c r="AI9" s="67"/>
      <c r="AJ9" s="67"/>
    </row>
    <row r="10" spans="7:36">
      <c r="G10">
        <v>60</v>
      </c>
      <c r="H10">
        <v>0.60408010523177513</v>
      </c>
      <c r="I10">
        <v>0.61904761904761896</v>
      </c>
      <c r="J10">
        <v>1.0309826235529101E-2</v>
      </c>
      <c r="N10">
        <v>60</v>
      </c>
      <c r="O10">
        <v>0.68326509657637557</v>
      </c>
      <c r="P10">
        <v>0.72852233676975897</v>
      </c>
      <c r="Q10">
        <v>5.6779077807073197E-2</v>
      </c>
      <c r="U10">
        <v>60</v>
      </c>
      <c r="V10">
        <v>0.75062581011231044</v>
      </c>
      <c r="W10">
        <v>0.76547231270358596</v>
      </c>
      <c r="X10">
        <v>0.11941565328875201</v>
      </c>
      <c r="AA10" s="21">
        <v>60</v>
      </c>
      <c r="AB10" s="21">
        <f t="shared" si="0"/>
        <v>0.67932367064015375</v>
      </c>
      <c r="AC10" s="21">
        <f t="shared" si="0"/>
        <v>0.70434742284032126</v>
      </c>
      <c r="AD10" s="21">
        <f t="shared" si="0"/>
        <v>6.21681857771181E-2</v>
      </c>
      <c r="AF10" s="67">
        <f t="shared" si="1"/>
        <v>-2.5023752200167504E-2</v>
      </c>
      <c r="AG10" s="67">
        <f t="shared" si="2"/>
        <v>6.2618817417538794E-4</v>
      </c>
      <c r="AH10" s="67"/>
      <c r="AI10" s="67"/>
      <c r="AJ10" s="67" t="s">
        <v>8</v>
      </c>
    </row>
    <row r="11" spans="7:36">
      <c r="G11">
        <v>120</v>
      </c>
      <c r="H11">
        <v>0.58436646149871296</v>
      </c>
      <c r="I11">
        <v>0.59523809523809501</v>
      </c>
      <c r="J11">
        <v>8.7633523001996602E-2</v>
      </c>
      <c r="N11">
        <v>120</v>
      </c>
      <c r="O11">
        <v>0.66749319029306919</v>
      </c>
      <c r="P11">
        <v>0.70446735395188997</v>
      </c>
      <c r="Q11">
        <v>0.18566244205141</v>
      </c>
      <c r="U11">
        <v>120</v>
      </c>
      <c r="V11">
        <v>0.7500015974478027</v>
      </c>
      <c r="W11">
        <v>0.67100977198697298</v>
      </c>
      <c r="X11">
        <v>9.0797132669488301E-2</v>
      </c>
      <c r="AA11" s="21">
        <v>120</v>
      </c>
      <c r="AB11" s="21">
        <f t="shared" si="0"/>
        <v>0.66728708307986162</v>
      </c>
      <c r="AC11" s="21">
        <f t="shared" si="0"/>
        <v>0.65690507372565266</v>
      </c>
      <c r="AD11" s="21">
        <f t="shared" si="0"/>
        <v>0.12136436590763165</v>
      </c>
      <c r="AF11" s="67">
        <f t="shared" si="1"/>
        <v>1.0382009354208965E-2</v>
      </c>
      <c r="AG11" s="67">
        <f t="shared" si="2"/>
        <v>1.0778611823088246E-4</v>
      </c>
      <c r="AH11" s="67">
        <f>SUM(AG6:AG11)</f>
        <v>1.1127659013483119E-2</v>
      </c>
      <c r="AI11" s="67">
        <f>AH11/6</f>
        <v>1.8546098355805198E-3</v>
      </c>
      <c r="AJ11" s="67">
        <f>AI11^0.5</f>
        <v>4.3065181244022643E-2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F5:J257"/>
  <sheetViews>
    <sheetView workbookViewId="0">
      <selection activeCell="F31" sqref="F31"/>
    </sheetView>
  </sheetViews>
  <sheetFormatPr defaultRowHeight="14.5"/>
  <cols>
    <col min="6" max="6" width="28.54296875" bestFit="1" customWidth="1"/>
    <col min="7" max="8" width="20.1796875" bestFit="1" customWidth="1"/>
    <col min="10" max="10" width="23.453125" bestFit="1" customWidth="1"/>
  </cols>
  <sheetData>
    <row r="5" spans="6:10">
      <c r="G5" t="s">
        <v>18</v>
      </c>
      <c r="H5" t="s">
        <v>19</v>
      </c>
    </row>
    <row r="7" spans="6:10">
      <c r="F7" t="s">
        <v>20</v>
      </c>
      <c r="G7" t="s">
        <v>21</v>
      </c>
      <c r="H7" t="s">
        <v>21</v>
      </c>
      <c r="J7" t="s">
        <v>22</v>
      </c>
    </row>
    <row r="10" spans="6:10">
      <c r="F10">
        <v>2.5000000000000001E-4</v>
      </c>
      <c r="G10" s="20">
        <v>-8.0339150062084698E-18</v>
      </c>
      <c r="H10" s="20">
        <v>-3.06023447665694E-13</v>
      </c>
      <c r="J10">
        <f>F10*1000</f>
        <v>0.25</v>
      </c>
    </row>
    <row r="11" spans="6:10">
      <c r="F11">
        <v>3.5E-4</v>
      </c>
      <c r="G11" s="20">
        <v>-6.4820408603937301E-18</v>
      </c>
      <c r="H11" s="20">
        <v>-2.7690083814538E-13</v>
      </c>
      <c r="J11">
        <f t="shared" ref="J11:J74" si="0">F11*1000</f>
        <v>0.35</v>
      </c>
    </row>
    <row r="12" spans="6:10">
      <c r="F12">
        <v>4.4999999999999999E-4</v>
      </c>
      <c r="G12" s="20">
        <v>-5.4204416039702702E-18</v>
      </c>
      <c r="H12" s="20">
        <v>-2.50549894337739E-13</v>
      </c>
      <c r="J12">
        <f t="shared" si="0"/>
        <v>0.45</v>
      </c>
    </row>
    <row r="13" spans="6:10">
      <c r="F13">
        <v>5.5000000000000003E-4</v>
      </c>
      <c r="G13" s="20">
        <v>-4.6258015067661899E-18</v>
      </c>
      <c r="H13" s="20">
        <v>-2.2670670826657401E-13</v>
      </c>
      <c r="J13">
        <f t="shared" si="0"/>
        <v>0.55000000000000004</v>
      </c>
    </row>
    <row r="14" spans="6:10">
      <c r="F14">
        <v>6.4999999999999997E-4</v>
      </c>
      <c r="G14" s="20">
        <v>-3.9996752775002602E-18</v>
      </c>
      <c r="H14" s="20">
        <v>-2.0513257497123899E-13</v>
      </c>
      <c r="J14">
        <f t="shared" si="0"/>
        <v>0.65</v>
      </c>
    </row>
    <row r="15" spans="6:10">
      <c r="F15">
        <v>7.5000000000000002E-4</v>
      </c>
      <c r="G15" s="20">
        <v>-3.4900637072634897E-18</v>
      </c>
      <c r="H15" s="20">
        <v>-1.8561153637843299E-13</v>
      </c>
      <c r="J15">
        <f t="shared" si="0"/>
        <v>0.75</v>
      </c>
    </row>
    <row r="16" spans="6:10">
      <c r="F16">
        <v>8.4999999999999995E-4</v>
      </c>
      <c r="G16" s="20">
        <v>-3.06607123942278E-18</v>
      </c>
      <c r="H16" s="20">
        <v>-1.67948198862501E-13</v>
      </c>
      <c r="J16">
        <f t="shared" si="0"/>
        <v>0.85</v>
      </c>
    </row>
    <row r="17" spans="6:10">
      <c r="F17">
        <v>9.5E-4</v>
      </c>
      <c r="G17" s="20">
        <v>-2.70775204936381E-18</v>
      </c>
      <c r="H17" s="20">
        <v>-1.51965769470096E-13</v>
      </c>
      <c r="J17">
        <f t="shared" si="0"/>
        <v>0.95</v>
      </c>
    </row>
    <row r="18" spans="6:10">
      <c r="F18">
        <v>1.0499999999999999E-3</v>
      </c>
      <c r="G18" s="20">
        <v>-2.4014109201287199E-18</v>
      </c>
      <c r="H18" s="20">
        <v>-1.3750428281794399E-13</v>
      </c>
      <c r="J18">
        <f t="shared" si="0"/>
        <v>1.05</v>
      </c>
    </row>
    <row r="19" spans="6:10">
      <c r="F19">
        <v>1.15E-3</v>
      </c>
      <c r="G19" s="20">
        <v>-2.1371890223424198E-18</v>
      </c>
      <c r="H19" s="20">
        <v>-1.2441899825626199E-13</v>
      </c>
      <c r="J19">
        <f t="shared" si="0"/>
        <v>1.1499999999999999</v>
      </c>
    </row>
    <row r="20" spans="6:10">
      <c r="F20">
        <v>1.25E-3</v>
      </c>
      <c r="G20" s="20">
        <v>-1.9077205924360098E-18</v>
      </c>
      <c r="H20" s="20">
        <v>-1.12578950255427E-13</v>
      </c>
      <c r="J20">
        <f t="shared" si="0"/>
        <v>1.25</v>
      </c>
    </row>
    <row r="21" spans="6:10">
      <c r="F21">
        <v>1.3500000000000001E-3</v>
      </c>
      <c r="G21" s="20">
        <v>-1.70733669368617E-18</v>
      </c>
      <c r="H21" s="20">
        <v>-1.0186563708347599E-13</v>
      </c>
      <c r="J21">
        <f t="shared" si="0"/>
        <v>1.35</v>
      </c>
    </row>
    <row r="22" spans="6:10">
      <c r="F22">
        <v>1.4499999999999999E-3</v>
      </c>
      <c r="G22" s="20">
        <v>-1.53156827378241E-18</v>
      </c>
      <c r="H22" s="20">
        <v>-9.2171834453036896E-14</v>
      </c>
      <c r="J22">
        <f t="shared" si="0"/>
        <v>1.45</v>
      </c>
    </row>
    <row r="23" spans="6:10">
      <c r="F23">
        <v>1.5499999999999999E-3</v>
      </c>
      <c r="G23" s="20">
        <v>-1.3768223798246201E-18</v>
      </c>
      <c r="H23" s="20">
        <v>-8.3400522165547103E-14</v>
      </c>
      <c r="J23">
        <f t="shared" si="0"/>
        <v>1.55</v>
      </c>
    </row>
    <row r="24" spans="6:10">
      <c r="F24">
        <v>1.65E-3</v>
      </c>
      <c r="G24" s="20">
        <v>-1.2401633407742299E-18</v>
      </c>
      <c r="H24" s="20">
        <v>-7.5463912957776703E-14</v>
      </c>
      <c r="J24">
        <f t="shared" si="0"/>
        <v>1.65</v>
      </c>
    </row>
    <row r="25" spans="6:10">
      <c r="F25">
        <v>1.75E-3</v>
      </c>
      <c r="G25" s="20">
        <v>-1.1191601557923099E-18</v>
      </c>
      <c r="H25" s="20">
        <v>-6.8282573801702599E-14</v>
      </c>
      <c r="J25">
        <f t="shared" si="0"/>
        <v>1.75</v>
      </c>
    </row>
    <row r="26" spans="6:10">
      <c r="F26">
        <v>1.8500000000000001E-3</v>
      </c>
      <c r="G26" s="20">
        <v>-1.01177709439671E-18</v>
      </c>
      <c r="H26" s="20">
        <v>-6.1784630846313004E-14</v>
      </c>
      <c r="J26">
        <f t="shared" si="0"/>
        <v>1.85</v>
      </c>
    </row>
    <row r="27" spans="6:10">
      <c r="F27">
        <v>1.9499999999999999E-3</v>
      </c>
      <c r="G27" s="20">
        <v>-9.1629335689491908E-19</v>
      </c>
      <c r="H27" s="20">
        <v>-5.5905050033795798E-14</v>
      </c>
      <c r="J27">
        <f t="shared" si="0"/>
        <v>1.95</v>
      </c>
    </row>
    <row r="28" spans="6:10">
      <c r="F28">
        <v>2.0500000000000002E-3</v>
      </c>
      <c r="G28" s="20">
        <v>-8.3124280162028996E-19</v>
      </c>
      <c r="H28" s="20">
        <v>-5.0584986183828701E-14</v>
      </c>
      <c r="J28">
        <f t="shared" si="0"/>
        <v>2.0500000000000003</v>
      </c>
    </row>
    <row r="29" spans="6:10">
      <c r="F29">
        <v>2.15E-3</v>
      </c>
      <c r="G29" s="20">
        <v>-7.5536785948230002E-19</v>
      </c>
      <c r="H29" s="20">
        <v>-4.5771194027252402E-14</v>
      </c>
      <c r="J29">
        <f t="shared" si="0"/>
        <v>2.15</v>
      </c>
    </row>
    <row r="30" spans="6:10">
      <c r="F30">
        <v>2.2499999999999998E-3</v>
      </c>
      <c r="G30" s="20">
        <v>-6.8758369405454596E-19</v>
      </c>
      <c r="H30" s="20">
        <v>-4.1415495291836099E-14</v>
      </c>
      <c r="J30">
        <f t="shared" si="0"/>
        <v>2.25</v>
      </c>
    </row>
    <row r="31" spans="6:10">
      <c r="F31">
        <v>2.3500000000000001E-3</v>
      </c>
      <c r="G31" s="20">
        <v>-6.2694990406244004E-19</v>
      </c>
      <c r="H31" s="20">
        <v>-3.7474296504728599E-14</v>
      </c>
      <c r="J31">
        <f t="shared" si="0"/>
        <v>2.35</v>
      </c>
    </row>
    <row r="32" spans="6:10">
      <c r="F32">
        <v>2.4499999999999999E-3</v>
      </c>
      <c r="G32" s="20">
        <v>-5.7264787621061498E-19</v>
      </c>
      <c r="H32" s="20">
        <v>-3.3908152684350602E-14</v>
      </c>
      <c r="J32">
        <f t="shared" si="0"/>
        <v>2.4499999999999997</v>
      </c>
    </row>
    <row r="33" spans="6:10">
      <c r="F33">
        <v>2.5500000000000002E-3</v>
      </c>
      <c r="G33" s="20">
        <v>-5.2396243906357596E-19</v>
      </c>
      <c r="H33" s="20">
        <v>-3.0681372554142002E-14</v>
      </c>
      <c r="J33">
        <f t="shared" si="0"/>
        <v>2.5500000000000003</v>
      </c>
    </row>
    <row r="34" spans="6:10">
      <c r="F34">
        <v>2.65E-3</v>
      </c>
      <c r="G34" s="20">
        <v>-4.8026683915508901E-19</v>
      </c>
      <c r="H34" s="20">
        <v>-2.7761661326396801E-14</v>
      </c>
      <c r="J34">
        <f t="shared" si="0"/>
        <v>2.65</v>
      </c>
    </row>
    <row r="35" spans="6:10">
      <c r="F35">
        <v>2.7499999999999998E-3</v>
      </c>
      <c r="G35" s="20">
        <v>-4.4101031795399602E-19</v>
      </c>
      <c r="H35" s="20">
        <v>-2.51197974806064E-14</v>
      </c>
      <c r="J35">
        <f t="shared" si="0"/>
        <v>2.75</v>
      </c>
    </row>
    <row r="36" spans="6:10">
      <c r="F36">
        <v>2.8500000000000001E-3</v>
      </c>
      <c r="G36" s="20">
        <v>-4.05707750218038E-19</v>
      </c>
      <c r="H36" s="20">
        <v>-2.27293403010815E-14</v>
      </c>
      <c r="J36">
        <f t="shared" si="0"/>
        <v>2.85</v>
      </c>
    </row>
    <row r="37" spans="6:10">
      <c r="F37">
        <v>2.9499999999999999E-3</v>
      </c>
      <c r="G37" s="20">
        <v>-3.7393093477397198E-19</v>
      </c>
      <c r="H37" s="20">
        <v>-2.05663652465552E-14</v>
      </c>
      <c r="J37">
        <f t="shared" si="0"/>
        <v>2.9499999999999997</v>
      </c>
    </row>
    <row r="38" spans="6:10">
      <c r="F38">
        <v>3.0500000000000002E-3</v>
      </c>
      <c r="G38" s="20">
        <v>-3.4530122373422801E-19</v>
      </c>
      <c r="H38" s="20">
        <v>-1.8609224503085399E-14</v>
      </c>
      <c r="J38">
        <f t="shared" si="0"/>
        <v>3.0500000000000003</v>
      </c>
    </row>
    <row r="39" spans="6:10">
      <c r="F39">
        <v>3.15E-3</v>
      </c>
      <c r="G39" s="20">
        <v>-3.1948324619597198E-19</v>
      </c>
      <c r="H39" s="20">
        <v>-1.68383303236577E-14</v>
      </c>
      <c r="J39">
        <f t="shared" si="0"/>
        <v>3.15</v>
      </c>
    </row>
    <row r="40" spans="6:10">
      <c r="F40">
        <v>3.2499999999999999E-3</v>
      </c>
      <c r="G40" s="20">
        <v>-2.96179534761517E-19</v>
      </c>
      <c r="H40" s="20">
        <v>-1.5235958985982499E-14</v>
      </c>
      <c r="J40">
        <f t="shared" si="0"/>
        <v>3.25</v>
      </c>
    </row>
    <row r="41" spans="6:10">
      <c r="F41">
        <v>3.3500000000000001E-3</v>
      </c>
      <c r="G41" s="20">
        <v>-2.7512590272425701E-19</v>
      </c>
      <c r="H41" s="20">
        <v>-1.3786073406351901E-14</v>
      </c>
      <c r="J41">
        <f t="shared" si="0"/>
        <v>3.35</v>
      </c>
    </row>
    <row r="42" spans="6:10">
      <c r="F42">
        <v>3.4499999999999999E-3</v>
      </c>
      <c r="G42" s="20">
        <v>-2.5608744994109298E-19</v>
      </c>
      <c r="H42" s="20">
        <v>-1.24741626341633E-14</v>
      </c>
      <c r="J42">
        <f t="shared" si="0"/>
        <v>3.4499999999999997</v>
      </c>
    </row>
    <row r="43" spans="6:10">
      <c r="F43">
        <v>3.5500000000000002E-3</v>
      </c>
      <c r="G43" s="20">
        <v>-2.3885509870628601E-19</v>
      </c>
      <c r="H43" s="20">
        <v>-1.1287096620667901E-14</v>
      </c>
      <c r="J43">
        <f t="shared" si="0"/>
        <v>3.5500000000000003</v>
      </c>
    </row>
    <row r="44" spans="6:10">
      <c r="F44">
        <v>3.65E-3</v>
      </c>
      <c r="G44" s="20">
        <v>-2.2324257910281498E-19</v>
      </c>
      <c r="H44" s="20">
        <v>-1.02129948083902E-14</v>
      </c>
      <c r="J44">
        <f t="shared" si="0"/>
        <v>3.65</v>
      </c>
    </row>
    <row r="45" spans="6:10">
      <c r="F45">
        <v>3.7499999999999999E-3</v>
      </c>
      <c r="G45" s="20">
        <v>-2.09083797601449E-19</v>
      </c>
      <c r="H45" s="20">
        <v>-9.2411072259877506E-15</v>
      </c>
      <c r="J45">
        <f t="shared" si="0"/>
        <v>3.75</v>
      </c>
    </row>
    <row r="46" spans="6:10">
      <c r="F46">
        <v>3.8500000000000001E-3</v>
      </c>
      <c r="G46" s="20">
        <v>-1.9623053403009199E-19</v>
      </c>
      <c r="H46" s="20">
        <v>-8.3617068984881896E-15</v>
      </c>
      <c r="J46">
        <f t="shared" si="0"/>
        <v>3.85</v>
      </c>
    </row>
    <row r="47" spans="6:10">
      <c r="F47">
        <v>3.9500000000000004E-3</v>
      </c>
      <c r="G47" s="20">
        <v>-1.84550421129889E-19</v>
      </c>
      <c r="H47" s="20">
        <v>-7.5659924960921093E-15</v>
      </c>
      <c r="J47">
        <f t="shared" si="0"/>
        <v>3.95</v>
      </c>
    </row>
    <row r="48" spans="6:10">
      <c r="F48">
        <v>4.0499999999999998E-3</v>
      </c>
      <c r="G48" s="20">
        <v>-1.7392516825879999E-19</v>
      </c>
      <c r="H48" s="20">
        <v>-6.84600024720457E-15</v>
      </c>
      <c r="J48">
        <f t="shared" si="0"/>
        <v>4.05</v>
      </c>
    </row>
    <row r="49" spans="6:10">
      <c r="F49">
        <v>4.15E-3</v>
      </c>
      <c r="G49" s="20">
        <v>-1.6424899678085001E-19</v>
      </c>
      <c r="H49" s="20">
        <v>-6.1945242340805104E-15</v>
      </c>
      <c r="J49">
        <f t="shared" si="0"/>
        <v>4.1500000000000004</v>
      </c>
    </row>
    <row r="50" spans="6:10">
      <c r="F50">
        <v>4.2500000000000003E-3</v>
      </c>
      <c r="G50" s="20">
        <v>-1.5542725958003699E-19</v>
      </c>
      <c r="H50" s="20">
        <v>-5.6050442733675597E-15</v>
      </c>
      <c r="J50">
        <f t="shared" si="0"/>
        <v>4.25</v>
      </c>
    </row>
    <row r="51" spans="6:10">
      <c r="F51">
        <v>4.3499999999999997E-3</v>
      </c>
      <c r="G51" s="20">
        <v>-1.47375221183867E-19</v>
      </c>
      <c r="H51" s="20">
        <v>-5.0716606597431303E-15</v>
      </c>
      <c r="J51">
        <f t="shared" si="0"/>
        <v>4.3499999999999996</v>
      </c>
    </row>
    <row r="52" spans="6:10">
      <c r="F52">
        <v>4.45E-3</v>
      </c>
      <c r="G52" s="20">
        <v>-1.4001697834356201E-19</v>
      </c>
      <c r="H52" s="20">
        <v>-4.58903511953272E-15</v>
      </c>
      <c r="J52">
        <f t="shared" si="0"/>
        <v>4.45</v>
      </c>
    </row>
    <row r="53" spans="6:10">
      <c r="F53">
        <v>4.5500000000000002E-3</v>
      </c>
      <c r="G53" s="20">
        <v>-1.33284503728924E-19</v>
      </c>
      <c r="H53" s="20">
        <v>-4.1523373833484602E-15</v>
      </c>
      <c r="J53">
        <f t="shared" si="0"/>
        <v>4.55</v>
      </c>
    </row>
    <row r="54" spans="6:10">
      <c r="F54">
        <v>4.6499999999999996E-3</v>
      </c>
      <c r="G54" s="20">
        <v>-1.2711679775936201E-19</v>
      </c>
      <c r="H54" s="20">
        <v>-3.7571968430252699E-15</v>
      </c>
      <c r="J54">
        <f t="shared" si="0"/>
        <v>4.6499999999999995</v>
      </c>
    </row>
    <row r="55" spans="6:10">
      <c r="F55">
        <v>4.7499999999999999E-3</v>
      </c>
      <c r="G55" s="20">
        <v>-1.2145913559060601E-19</v>
      </c>
      <c r="H55" s="20">
        <v>-3.3996588090176898E-15</v>
      </c>
      <c r="J55">
        <f t="shared" si="0"/>
        <v>4.75</v>
      </c>
    </row>
    <row r="56" spans="6:10">
      <c r="F56">
        <v>4.8500000000000001E-3</v>
      </c>
      <c r="G56" s="20">
        <v>-1.16262397973872E-19</v>
      </c>
      <c r="H56" s="20">
        <v>-3.0761449304640299E-15</v>
      </c>
      <c r="J56">
        <f t="shared" si="0"/>
        <v>4.8500000000000005</v>
      </c>
    </row>
    <row r="57" spans="6:10">
      <c r="F57">
        <v>4.9500000000000004E-3</v>
      </c>
      <c r="G57" s="20">
        <v>-1.1148247615268699E-19</v>
      </c>
      <c r="H57" s="20">
        <v>-2.7834173817865099E-15</v>
      </c>
      <c r="J57">
        <f t="shared" si="0"/>
        <v>4.95</v>
      </c>
    </row>
    <row r="58" spans="6:10">
      <c r="F58">
        <v>5.0499999999999998E-3</v>
      </c>
      <c r="G58" s="20">
        <v>-1.07079742203821E-19</v>
      </c>
      <c r="H58" s="20">
        <v>-2.5185464573928499E-15</v>
      </c>
      <c r="J58">
        <f t="shared" si="0"/>
        <v>5.05</v>
      </c>
    </row>
    <row r="59" spans="6:10">
      <c r="F59">
        <v>5.1500000000000001E-3</v>
      </c>
      <c r="G59" s="20">
        <v>-1.03018577296537E-19</v>
      </c>
      <c r="H59" s="20">
        <v>-2.2788812501548098E-15</v>
      </c>
      <c r="J59">
        <f t="shared" si="0"/>
        <v>5.15</v>
      </c>
    </row>
    <row r="60" spans="6:10">
      <c r="F60">
        <v>5.2500000000000003E-3</v>
      </c>
      <c r="G60" s="20">
        <v>-9.9266951266231905E-20</v>
      </c>
      <c r="H60" s="20">
        <v>-2.0620231202026001E-15</v>
      </c>
      <c r="J60">
        <f t="shared" si="0"/>
        <v>5.25</v>
      </c>
    </row>
    <row r="61" spans="6:10">
      <c r="F61">
        <v>5.3499999999999997E-3</v>
      </c>
      <c r="G61" s="20">
        <v>-9.5796047696859795E-20</v>
      </c>
      <c r="H61" s="20">
        <v>-1.8658016885009499E-15</v>
      </c>
      <c r="J61">
        <f t="shared" si="0"/>
        <v>5.35</v>
      </c>
    </row>
    <row r="62" spans="6:10">
      <c r="F62">
        <v>5.45E-3</v>
      </c>
      <c r="G62" s="20">
        <v>-9.2579929400033197E-20</v>
      </c>
      <c r="H62" s="20">
        <v>-1.68825311494159E-15</v>
      </c>
      <c r="J62">
        <f t="shared" si="0"/>
        <v>5.45</v>
      </c>
    </row>
    <row r="63" spans="6:10">
      <c r="F63">
        <v>5.5500000000000002E-3</v>
      </c>
      <c r="G63" s="20">
        <v>-8.9595239782645494E-20</v>
      </c>
      <c r="H63" s="20">
        <v>-1.5276004435511001E-15</v>
      </c>
      <c r="J63">
        <f t="shared" si="0"/>
        <v>5.55</v>
      </c>
    </row>
    <row r="64" spans="6:10">
      <c r="F64">
        <v>5.6499999999999996E-3</v>
      </c>
      <c r="G64" s="20">
        <v>-8.6820936122155403E-20</v>
      </c>
      <c r="H64" s="20">
        <v>-1.3822358181018101E-15</v>
      </c>
      <c r="J64">
        <f t="shared" si="0"/>
        <v>5.6499999999999995</v>
      </c>
    </row>
    <row r="65" spans="6:10">
      <c r="F65">
        <v>5.7499999999999999E-3</v>
      </c>
      <c r="G65" s="20">
        <v>-8.4238051229989504E-20</v>
      </c>
      <c r="H65" s="20">
        <v>-1.25070439013298E-15</v>
      </c>
      <c r="J65">
        <f t="shared" si="0"/>
        <v>5.75</v>
      </c>
    </row>
    <row r="66" spans="6:10">
      <c r="F66">
        <v>5.8500000000000002E-3</v>
      </c>
      <c r="G66" s="20">
        <v>-8.1829480388016394E-20</v>
      </c>
      <c r="H66" s="20">
        <v>-1.1316897583279E-15</v>
      </c>
      <c r="J66">
        <f t="shared" si="0"/>
        <v>5.8500000000000005</v>
      </c>
    </row>
    <row r="67" spans="6:10">
      <c r="F67">
        <v>5.9500000000000004E-3</v>
      </c>
      <c r="G67" s="20">
        <v>-7.9579790798224299E-20</v>
      </c>
      <c r="H67" s="20">
        <v>-1.0240007935188501E-15</v>
      </c>
      <c r="J67">
        <f t="shared" si="0"/>
        <v>5.95</v>
      </c>
    </row>
    <row r="68" spans="6:10">
      <c r="F68">
        <v>6.0499999999999998E-3</v>
      </c>
      <c r="G68" s="20">
        <v>-7.7475051098245299E-20</v>
      </c>
      <c r="H68" s="20">
        <v>-9.2655971745980799E-16</v>
      </c>
      <c r="J68">
        <f t="shared" si="0"/>
        <v>6.05</v>
      </c>
    </row>
    <row r="69" spans="6:10">
      <c r="F69">
        <v>6.1500000000000001E-3</v>
      </c>
      <c r="G69" s="20">
        <v>-7.5502678770661105E-20</v>
      </c>
      <c r="H69" s="20">
        <v>-8.3839131605495696E-16</v>
      </c>
      <c r="J69">
        <f t="shared" si="0"/>
        <v>6.15</v>
      </c>
    </row>
    <row r="70" spans="6:10">
      <c r="F70">
        <v>6.2500000000000003E-3</v>
      </c>
      <c r="G70" s="20">
        <v>-7.3651303516874595E-20</v>
      </c>
      <c r="H70" s="20">
        <v>-7.5861317908512797E-16</v>
      </c>
      <c r="J70">
        <f t="shared" si="0"/>
        <v>6.25</v>
      </c>
    </row>
    <row r="71" spans="6:10">
      <c r="F71">
        <v>6.3499999999999997E-3</v>
      </c>
      <c r="G71" s="20">
        <v>-7.1910644880851401E-20</v>
      </c>
      <c r="H71" s="20">
        <v>-6.8642686874780703E-16</v>
      </c>
      <c r="J71">
        <f t="shared" si="0"/>
        <v>6.35</v>
      </c>
    </row>
    <row r="72" spans="6:10">
      <c r="F72">
        <v>6.45E-3</v>
      </c>
      <c r="G72" s="20">
        <v>-7.0271402597691004E-20</v>
      </c>
      <c r="H72" s="20">
        <v>-6.2110992862233604E-16</v>
      </c>
      <c r="J72">
        <f t="shared" si="0"/>
        <v>6.45</v>
      </c>
    </row>
    <row r="73" spans="6:10">
      <c r="F73">
        <v>6.5500000000000003E-3</v>
      </c>
      <c r="G73" s="20">
        <v>-6.8725158309873596E-20</v>
      </c>
      <c r="H73" s="20">
        <v>-5.6200865308317497E-16</v>
      </c>
      <c r="J73">
        <f t="shared" si="0"/>
        <v>6.5500000000000007</v>
      </c>
    </row>
    <row r="74" spans="6:10">
      <c r="F74">
        <v>6.6499999999999997E-3</v>
      </c>
      <c r="G74" s="20">
        <v>-6.7264287442753796E-20</v>
      </c>
      <c r="H74" s="20">
        <v>-5.0853154479493898E-16</v>
      </c>
      <c r="J74">
        <f t="shared" si="0"/>
        <v>6.6499999999999995</v>
      </c>
    </row>
    <row r="75" spans="6:10">
      <c r="F75">
        <v>6.7499999999999999E-3</v>
      </c>
      <c r="G75" s="20">
        <v>-6.5881880162734703E-20</v>
      </c>
      <c r="H75" s="20">
        <v>-4.6014339480950902E-16</v>
      </c>
      <c r="J75">
        <f t="shared" ref="J75:J138" si="1">F75*1000</f>
        <v>6.75</v>
      </c>
    </row>
    <row r="76" spans="6:10">
      <c r="F76">
        <v>6.8500000000000002E-3</v>
      </c>
      <c r="G76" s="20">
        <v>-6.4571670458576304E-20</v>
      </c>
      <c r="H76" s="20">
        <v>-4.1635992601672598E-16</v>
      </c>
      <c r="J76">
        <f t="shared" si="1"/>
        <v>6.8500000000000005</v>
      </c>
    </row>
    <row r="77" spans="6:10">
      <c r="F77">
        <v>6.9499999999999996E-3</v>
      </c>
      <c r="G77" s="20">
        <v>-6.3327972490197206E-20</v>
      </c>
      <c r="H77" s="20">
        <v>-3.7674294633845201E-16</v>
      </c>
      <c r="J77">
        <f t="shared" si="1"/>
        <v>6.9499999999999993</v>
      </c>
    </row>
    <row r="78" spans="6:10">
      <c r="F78">
        <v>7.0499999999999998E-3</v>
      </c>
      <c r="G78" s="20">
        <v>-6.2145623441648998E-20</v>
      </c>
      <c r="H78" s="20">
        <v>-3.4089596315743398E-16</v>
      </c>
      <c r="J78">
        <f t="shared" si="1"/>
        <v>7.05</v>
      </c>
    </row>
    <row r="79" spans="6:10">
      <c r="F79">
        <v>7.1500000000000001E-3</v>
      </c>
      <c r="G79" s="20">
        <v>-6.1019932197027101E-20</v>
      </c>
      <c r="H79" s="20">
        <v>-3.0846021508866801E-16</v>
      </c>
      <c r="J79">
        <f t="shared" si="1"/>
        <v>7.15</v>
      </c>
    </row>
    <row r="80" spans="6:10">
      <c r="F80">
        <v>7.2500000000000004E-3</v>
      </c>
      <c r="G80" s="20">
        <v>-5.9946633231104796E-20</v>
      </c>
      <c r="H80" s="20">
        <v>-2.79111081377805E-16</v>
      </c>
      <c r="J80">
        <f t="shared" si="1"/>
        <v>7.25</v>
      </c>
    </row>
    <row r="81" spans="6:10">
      <c r="F81">
        <v>7.3499999999999998E-3</v>
      </c>
      <c r="G81" s="20">
        <v>-5.8921845171477596E-20</v>
      </c>
      <c r="H81" s="20">
        <v>-2.5255483299064501E-16</v>
      </c>
      <c r="J81">
        <f t="shared" si="1"/>
        <v>7.35</v>
      </c>
    </row>
    <row r="82" spans="6:10">
      <c r="F82">
        <v>7.45E-3</v>
      </c>
      <c r="G82" s="20">
        <v>-5.7942033546853399E-20</v>
      </c>
      <c r="H82" s="20">
        <v>-2.2852569287744798E-16</v>
      </c>
      <c r="J82">
        <f t="shared" si="1"/>
        <v>7.45</v>
      </c>
    </row>
    <row r="83" spans="6:10">
      <c r="F83">
        <v>7.5500000000000003E-3</v>
      </c>
      <c r="G83" s="20">
        <v>-5.7003977287723605E-20</v>
      </c>
      <c r="H83" s="20">
        <v>-2.06783175990207E-16</v>
      </c>
      <c r="J83">
        <f t="shared" si="1"/>
        <v>7.5500000000000007</v>
      </c>
    </row>
    <row r="84" spans="6:10">
      <c r="F84">
        <v>7.6499999999999997E-3</v>
      </c>
      <c r="G84" s="20">
        <v>-5.6104738591563898E-20</v>
      </c>
      <c r="H84" s="20">
        <v>-1.8710968243081E-16</v>
      </c>
      <c r="J84">
        <f t="shared" si="1"/>
        <v>7.6499999999999995</v>
      </c>
    </row>
    <row r="85" spans="6:10">
      <c r="F85">
        <v>7.7499999999999999E-3</v>
      </c>
      <c r="G85" s="20">
        <v>-5.5241635805721503E-20</v>
      </c>
      <c r="H85" s="20">
        <v>-1.69308319641525E-16</v>
      </c>
      <c r="J85">
        <f t="shared" si="1"/>
        <v>7.75</v>
      </c>
    </row>
    <row r="86" spans="6:10">
      <c r="F86">
        <v>7.8499999999999993E-3</v>
      </c>
      <c r="G86" s="20">
        <v>-5.4412219017672502E-20</v>
      </c>
      <c r="H86" s="20">
        <v>-1.5320093184150801E-16</v>
      </c>
      <c r="J86">
        <f t="shared" si="1"/>
        <v>7.85</v>
      </c>
    </row>
    <row r="87" spans="6:10">
      <c r="F87">
        <v>7.9500000000000005E-3</v>
      </c>
      <c r="G87" s="20">
        <v>-5.3614248074962301E-20</v>
      </c>
      <c r="H87" s="20">
        <v>-1.38626316987262E-16</v>
      </c>
      <c r="J87">
        <f t="shared" si="1"/>
        <v>7.95</v>
      </c>
    </row>
    <row r="88" spans="6:10">
      <c r="F88">
        <v>8.0499999999999999E-3</v>
      </c>
      <c r="G88" s="20">
        <v>-5.28456727862432E-20</v>
      </c>
      <c r="H88" s="20">
        <v>-1.2543861341179201E-16</v>
      </c>
      <c r="J88">
        <f t="shared" si="1"/>
        <v>8.0500000000000007</v>
      </c>
    </row>
    <row r="89" spans="6:10">
      <c r="F89">
        <v>8.1499999999999993E-3</v>
      </c>
      <c r="G89" s="20">
        <v>-5.2104615080823702E-20</v>
      </c>
      <c r="H89" s="20">
        <v>-1.13505839995349E-16</v>
      </c>
      <c r="J89">
        <f t="shared" si="1"/>
        <v>8.1499999999999986</v>
      </c>
    </row>
    <row r="90" spans="6:10">
      <c r="F90">
        <v>8.2500000000000004E-3</v>
      </c>
      <c r="G90" s="20">
        <v>-5.1389352927371098E-20</v>
      </c>
      <c r="H90" s="20">
        <v>-1.02708575257335E-16</v>
      </c>
      <c r="J90">
        <f t="shared" si="1"/>
        <v>8.25</v>
      </c>
    </row>
    <row r="91" spans="6:10">
      <c r="F91">
        <v>8.3499999999999998E-3</v>
      </c>
      <c r="G91" s="20">
        <v>-5.0698305833140103E-20</v>
      </c>
      <c r="H91" s="20">
        <v>-9.2938762149228698E-17</v>
      </c>
      <c r="J91">
        <f t="shared" si="1"/>
        <v>8.35</v>
      </c>
    </row>
    <row r="92" spans="6:10">
      <c r="F92">
        <v>8.4499999999999992E-3</v>
      </c>
      <c r="G92" s="20">
        <v>-5.00300217636644E-20</v>
      </c>
      <c r="H92" s="20">
        <v>-8.4098626586521494E-17</v>
      </c>
      <c r="J92">
        <f t="shared" si="1"/>
        <v>8.4499999999999993</v>
      </c>
    </row>
    <row r="93" spans="6:10">
      <c r="F93">
        <v>8.5500000000000003E-3</v>
      </c>
      <c r="G93" s="20">
        <v>-4.9383165339411698E-20</v>
      </c>
      <c r="H93" s="20">
        <v>-7.6099698895944197E-17</v>
      </c>
      <c r="J93">
        <f t="shared" si="1"/>
        <v>8.5500000000000007</v>
      </c>
    </row>
    <row r="94" spans="6:10">
      <c r="F94">
        <v>8.6499999999999997E-3</v>
      </c>
      <c r="G94" s="20">
        <v>-4.8756507180742599E-20</v>
      </c>
      <c r="H94" s="20">
        <v>-6.8861928384303297E-17</v>
      </c>
      <c r="J94">
        <f t="shared" si="1"/>
        <v>8.65</v>
      </c>
    </row>
    <row r="95" spans="6:10">
      <c r="F95">
        <v>8.7500000000000008E-3</v>
      </c>
      <c r="G95" s="20">
        <v>-4.8148914285767501E-20</v>
      </c>
      <c r="H95" s="20">
        <v>-6.2312882167229696E-17</v>
      </c>
      <c r="J95">
        <f t="shared" si="1"/>
        <v>8.75</v>
      </c>
    </row>
    <row r="96" spans="6:10">
      <c r="F96">
        <v>8.8500000000000002E-3</v>
      </c>
      <c r="G96" s="20">
        <v>-4.75593413375757E-20</v>
      </c>
      <c r="H96" s="20">
        <v>-5.6387020239446695E-17</v>
      </c>
      <c r="J96">
        <f t="shared" si="1"/>
        <v>8.85</v>
      </c>
    </row>
    <row r="97" spans="6:10">
      <c r="F97">
        <v>8.9499999999999996E-3</v>
      </c>
      <c r="G97" s="20">
        <v>-4.69868228479297E-20</v>
      </c>
      <c r="H97" s="20">
        <v>-5.1025039531213503E-17</v>
      </c>
      <c r="J97">
        <f t="shared" si="1"/>
        <v>8.9499999999999993</v>
      </c>
    </row>
    <row r="98" spans="6:10">
      <c r="F98">
        <v>9.0500000000000008E-3</v>
      </c>
      <c r="G98" s="20">
        <v>-4.6430466054025399E-20</v>
      </c>
      <c r="H98" s="20">
        <v>-4.6173280386042798E-17</v>
      </c>
      <c r="J98">
        <f t="shared" si="1"/>
        <v>9.0500000000000007</v>
      </c>
    </row>
    <row r="99" spans="6:10">
      <c r="F99">
        <v>9.1500000000000001E-3</v>
      </c>
      <c r="G99" s="20">
        <v>-4.5889444493447202E-20</v>
      </c>
      <c r="H99" s="20">
        <v>-4.1783189519518797E-17</v>
      </c>
      <c r="J99">
        <f t="shared" si="1"/>
        <v>9.15</v>
      </c>
    </row>
    <row r="100" spans="6:10">
      <c r="F100">
        <v>9.2499999999999995E-3</v>
      </c>
      <c r="G100" s="20">
        <v>-4.5362992190071497E-20</v>
      </c>
      <c r="H100" s="20">
        <v>-3.7810834084328899E-17</v>
      </c>
      <c r="J100">
        <f t="shared" si="1"/>
        <v>9.25</v>
      </c>
    </row>
    <row r="101" spans="6:10">
      <c r="F101">
        <v>9.3500000000000007E-3</v>
      </c>
      <c r="G101" s="20">
        <v>-4.4850398390505998E-20</v>
      </c>
      <c r="H101" s="20">
        <v>-3.42164619781091E-17</v>
      </c>
      <c r="J101">
        <f t="shared" si="1"/>
        <v>9.3500000000000014</v>
      </c>
    </row>
    <row r="102" spans="6:10">
      <c r="F102">
        <v>9.4500000000000001E-3</v>
      </c>
      <c r="G102" s="20">
        <v>-4.4351002796792701E-20</v>
      </c>
      <c r="H102" s="20">
        <v>-3.09641039935148E-17</v>
      </c>
      <c r="J102">
        <f t="shared" si="1"/>
        <v>9.4499999999999993</v>
      </c>
    </row>
    <row r="103" spans="6:10">
      <c r="F103">
        <v>9.5499999999999995E-3</v>
      </c>
      <c r="G103" s="20">
        <v>-4.3864191246578002E-20</v>
      </c>
      <c r="H103" s="20">
        <v>-2.8021213828705103E-17</v>
      </c>
      <c r="J103">
        <f t="shared" si="1"/>
        <v>9.5499999999999989</v>
      </c>
    </row>
    <row r="104" spans="6:10">
      <c r="F104">
        <v>9.6500000000000006E-3</v>
      </c>
      <c r="G104" s="20">
        <v>-4.3389391796893199E-20</v>
      </c>
      <c r="H104" s="20">
        <v>-2.5358342355343901E-17</v>
      </c>
      <c r="J104">
        <f t="shared" si="1"/>
        <v>9.65</v>
      </c>
    </row>
    <row r="105" spans="6:10">
      <c r="F105">
        <v>9.75E-3</v>
      </c>
      <c r="G105" s="20">
        <v>-4.29260711721068E-20</v>
      </c>
      <c r="H105" s="20">
        <v>-2.2948842884084E-17</v>
      </c>
      <c r="J105">
        <f t="shared" si="1"/>
        <v>9.75</v>
      </c>
    </row>
    <row r="106" spans="6:10">
      <c r="F106">
        <v>9.8499999999999994E-3</v>
      </c>
      <c r="G106" s="20">
        <v>-4.2473731540558501E-20</v>
      </c>
      <c r="H106" s="20">
        <v>-2.0768604477734001E-17</v>
      </c>
      <c r="J106">
        <f t="shared" si="1"/>
        <v>9.85</v>
      </c>
    </row>
    <row r="107" spans="6:10">
      <c r="F107">
        <v>9.9500000000000005E-3</v>
      </c>
      <c r="G107" s="20">
        <v>-4.2031907587963499E-20</v>
      </c>
      <c r="H107" s="20">
        <v>-1.8795810643018499E-17</v>
      </c>
      <c r="J107">
        <f t="shared" si="1"/>
        <v>9.9500000000000011</v>
      </c>
    </row>
    <row r="108" spans="6:10">
      <c r="F108">
        <v>1.005E-2</v>
      </c>
      <c r="G108" s="20">
        <v>-4.1600163858847601E-20</v>
      </c>
      <c r="H108" s="20">
        <v>-1.7010720985837699E-17</v>
      </c>
      <c r="J108">
        <f t="shared" si="1"/>
        <v>10.050000000000001</v>
      </c>
    </row>
    <row r="109" spans="6:10">
      <c r="F109">
        <v>1.0149999999999999E-2</v>
      </c>
      <c r="G109" s="20">
        <v>-4.1178092340159698E-20</v>
      </c>
      <c r="H109" s="20">
        <v>-1.5395473644762599E-17</v>
      </c>
      <c r="J109">
        <f t="shared" si="1"/>
        <v>10.149999999999999</v>
      </c>
    </row>
    <row r="110" spans="6:10">
      <c r="F110">
        <v>1.025E-2</v>
      </c>
      <c r="G110" s="20">
        <v>-4.0765310263758997E-20</v>
      </c>
      <c r="H110" s="20">
        <v>-1.3933906525453999E-17</v>
      </c>
      <c r="J110">
        <f t="shared" si="1"/>
        <v>10.25</v>
      </c>
    </row>
    <row r="111" spans="6:10">
      <c r="F111">
        <v>1.035E-2</v>
      </c>
      <c r="G111" s="20">
        <v>-4.0361458106815503E-20</v>
      </c>
      <c r="H111" s="20">
        <v>-1.26113955468618E-17</v>
      </c>
      <c r="J111">
        <f t="shared" si="1"/>
        <v>10.35</v>
      </c>
    </row>
    <row r="112" spans="6:10">
      <c r="F112">
        <v>1.0449999999999999E-2</v>
      </c>
      <c r="G112" s="20">
        <v>-3.9966197771207201E-20</v>
      </c>
      <c r="H112" s="20">
        <v>-1.14147082803197E-17</v>
      </c>
      <c r="J112">
        <f t="shared" si="1"/>
        <v>10.45</v>
      </c>
    </row>
    <row r="113" spans="6:10">
      <c r="F113">
        <v>1.055E-2</v>
      </c>
      <c r="G113" s="20">
        <v>-3.9579210924893601E-20</v>
      </c>
      <c r="H113" s="20">
        <v>-1.03318715167079E-17</v>
      </c>
      <c r="J113">
        <f t="shared" si="1"/>
        <v>10.55</v>
      </c>
    </row>
    <row r="114" spans="6:10">
      <c r="F114">
        <v>1.065E-2</v>
      </c>
      <c r="G114" s="20">
        <v>-3.9200197489901797E-20</v>
      </c>
      <c r="H114" s="20">
        <v>-9.35205143625388E-18</v>
      </c>
      <c r="J114">
        <f t="shared" si="1"/>
        <v>10.65</v>
      </c>
    </row>
    <row r="115" spans="6:10">
      <c r="F115">
        <v>1.0749999999999999E-2</v>
      </c>
      <c r="G115" s="20">
        <v>-3.8828874263082502E-20</v>
      </c>
      <c r="H115" s="20">
        <v>-8.4654451816704194E-18</v>
      </c>
      <c r="J115">
        <f t="shared" si="1"/>
        <v>10.75</v>
      </c>
    </row>
    <row r="116" spans="6:10">
      <c r="F116">
        <v>1.085E-2</v>
      </c>
      <c r="G116" s="20">
        <v>-3.8464973657148399E-20</v>
      </c>
      <c r="H116" s="20">
        <v>-7.6631827494623294E-18</v>
      </c>
      <c r="J116">
        <f t="shared" si="1"/>
        <v>10.85</v>
      </c>
    </row>
    <row r="117" spans="6:10">
      <c r="F117">
        <v>1.095E-2</v>
      </c>
      <c r="G117" s="20">
        <v>-3.8108242550718498E-20</v>
      </c>
      <c r="H117" s="20">
        <v>-6.9372382174968898E-18</v>
      </c>
      <c r="J117">
        <f t="shared" si="1"/>
        <v>10.95</v>
      </c>
    </row>
    <row r="118" spans="6:10">
      <c r="F118">
        <v>1.1050000000000001E-2</v>
      </c>
      <c r="G118" s="20">
        <v>-3.77584412372066E-20</v>
      </c>
      <c r="H118" s="20">
        <v>-6.2803494203764001E-18</v>
      </c>
      <c r="J118">
        <f t="shared" si="1"/>
        <v>11.05</v>
      </c>
    </row>
    <row r="119" spans="6:10">
      <c r="F119">
        <v>1.115E-2</v>
      </c>
      <c r="G119" s="20">
        <v>-3.7415342463364497E-20</v>
      </c>
      <c r="H119" s="20">
        <v>-5.6859452686981202E-18</v>
      </c>
      <c r="J119">
        <f t="shared" si="1"/>
        <v>11.15</v>
      </c>
    </row>
    <row r="120" spans="6:10">
      <c r="F120">
        <v>1.125E-2</v>
      </c>
      <c r="G120" s="20">
        <v>-3.7078730549192897E-20</v>
      </c>
      <c r="H120" s="20">
        <v>-5.1480799847901201E-18</v>
      </c>
      <c r="J120">
        <f t="shared" si="1"/>
        <v>11.25</v>
      </c>
    </row>
    <row r="121" spans="6:10">
      <c r="F121">
        <v>1.1350000000000001E-2</v>
      </c>
      <c r="G121" s="20">
        <v>-3.6748400581724803E-20</v>
      </c>
      <c r="H121" s="20">
        <v>-4.6613735967335997E-18</v>
      </c>
      <c r="J121">
        <f t="shared" si="1"/>
        <v>11.350000000000001</v>
      </c>
    </row>
    <row r="122" spans="6:10">
      <c r="F122">
        <v>1.145E-2</v>
      </c>
      <c r="G122" s="20">
        <v>-3.6424157675915603E-20</v>
      </c>
      <c r="H122" s="20">
        <v>-4.2209580951173102E-18</v>
      </c>
      <c r="J122">
        <f t="shared" si="1"/>
        <v>11.45</v>
      </c>
    </row>
    <row r="123" spans="6:10">
      <c r="F123">
        <v>1.155E-2</v>
      </c>
      <c r="G123" s="20">
        <v>-3.6105816296514998E-20</v>
      </c>
      <c r="H123" s="20">
        <v>-3.8224287136442998E-18</v>
      </c>
      <c r="J123">
        <f t="shared" si="1"/>
        <v>11.549999999999999</v>
      </c>
    </row>
    <row r="124" spans="6:10">
      <c r="F124">
        <v>1.1650000000000001E-2</v>
      </c>
      <c r="G124" s="20">
        <v>-3.5793199635395598E-20</v>
      </c>
      <c r="H124" s="20">
        <v>-3.46179984599225E-18</v>
      </c>
      <c r="J124">
        <f t="shared" si="1"/>
        <v>11.65</v>
      </c>
    </row>
    <row r="125" spans="6:10">
      <c r="F125">
        <v>1.175E-2</v>
      </c>
      <c r="G125" s="20">
        <v>-3.54861390393252E-20</v>
      </c>
      <c r="H125" s="20">
        <v>-3.1354651577299401E-18</v>
      </c>
      <c r="J125">
        <f t="shared" si="1"/>
        <v>11.75</v>
      </c>
    </row>
    <row r="126" spans="6:10">
      <c r="F126">
        <v>1.1849999999999999E-2</v>
      </c>
      <c r="G126" s="20">
        <v>-3.5184473483654298E-20</v>
      </c>
      <c r="H126" s="20">
        <v>-2.84016149407769E-18</v>
      </c>
      <c r="J126">
        <f t="shared" si="1"/>
        <v>11.85</v>
      </c>
    </row>
    <row r="127" spans="6:10">
      <c r="F127">
        <v>1.1950000000000001E-2</v>
      </c>
      <c r="G127" s="20">
        <v>-3.4888049087828302E-20</v>
      </c>
      <c r="H127" s="20">
        <v>-2.57293622229001E-18</v>
      </c>
      <c r="J127">
        <f t="shared" si="1"/>
        <v>11.950000000000001</v>
      </c>
    </row>
    <row r="128" spans="6:10">
      <c r="F128">
        <v>1.205E-2</v>
      </c>
      <c r="G128" s="20">
        <v>-3.4596718668996398E-20</v>
      </c>
      <c r="H128" s="20">
        <v>-2.3311176818128402E-18</v>
      </c>
      <c r="J128">
        <f t="shared" si="1"/>
        <v>12.05</v>
      </c>
    </row>
    <row r="129" spans="6:10">
      <c r="F129">
        <v>1.2149999999999999E-2</v>
      </c>
      <c r="G129" s="20">
        <v>-3.43103413303697E-20</v>
      </c>
      <c r="H129" s="20">
        <v>-2.11228844647241E-18</v>
      </c>
      <c r="J129">
        <f t="shared" si="1"/>
        <v>12.149999999999999</v>
      </c>
    </row>
    <row r="130" spans="6:10">
      <c r="F130">
        <v>1.225E-2</v>
      </c>
      <c r="G130" s="20">
        <v>-3.4028782081266602E-20</v>
      </c>
      <c r="H130" s="20">
        <v>-1.9142611310952599E-18</v>
      </c>
      <c r="J130">
        <f t="shared" si="1"/>
        <v>12.25</v>
      </c>
    </row>
    <row r="131" spans="6:10">
      <c r="F131">
        <v>1.235E-2</v>
      </c>
      <c r="G131" s="20">
        <v>-3.37519114860982E-20</v>
      </c>
      <c r="H131" s="20">
        <v>-1.7350565004254E-18</v>
      </c>
      <c r="J131">
        <f t="shared" si="1"/>
        <v>12.35</v>
      </c>
    </row>
    <row r="132" spans="6:10">
      <c r="F132">
        <v>1.2449999999999999E-2</v>
      </c>
      <c r="G132" s="20">
        <v>-3.3479605339772801E-20</v>
      </c>
      <c r="H132" s="20">
        <v>-1.5728836612463099E-18</v>
      </c>
      <c r="J132">
        <f t="shared" si="1"/>
        <v>12.45</v>
      </c>
    </row>
    <row r="133" spans="6:10">
      <c r="F133">
        <v>1.255E-2</v>
      </c>
      <c r="G133" s="20">
        <v>-3.3211744367257897E-20</v>
      </c>
      <c r="H133" s="20">
        <v>-1.4261221394647E-18</v>
      </c>
      <c r="J133">
        <f t="shared" si="1"/>
        <v>12.55</v>
      </c>
    </row>
    <row r="134" spans="6:10">
      <c r="F134">
        <v>1.265E-2</v>
      </c>
      <c r="G134" s="20">
        <v>-3.2948213945231101E-20</v>
      </c>
      <c r="H134" s="20">
        <v>-1.2933056627787701E-18</v>
      </c>
      <c r="J134">
        <f t="shared" si="1"/>
        <v>12.65</v>
      </c>
    </row>
    <row r="135" spans="6:10">
      <c r="F135">
        <v>1.2749999999999999E-2</v>
      </c>
      <c r="G135" s="20">
        <v>-3.2688903843944401E-20</v>
      </c>
      <c r="H135" s="20">
        <v>-1.1731074866230801E-18</v>
      </c>
      <c r="J135">
        <f t="shared" si="1"/>
        <v>12.75</v>
      </c>
    </row>
    <row r="136" spans="6:10">
      <c r="F136">
        <v>1.285E-2</v>
      </c>
      <c r="G136" s="20">
        <v>-3.2433707987608801E-20</v>
      </c>
      <c r="H136" s="20">
        <v>-1.0643271165283001E-18</v>
      </c>
      <c r="J136">
        <f t="shared" si="1"/>
        <v>12.85</v>
      </c>
    </row>
    <row r="137" spans="6:10">
      <c r="F137">
        <v>1.295E-2</v>
      </c>
      <c r="G137" s="20">
        <v>-3.21825242317411E-20</v>
      </c>
      <c r="H137" s="20">
        <v>-9.6587829400951301E-19</v>
      </c>
      <c r="J137">
        <f t="shared" si="1"/>
        <v>12.95</v>
      </c>
    </row>
    <row r="138" spans="6:10">
      <c r="F138">
        <v>1.3050000000000001E-2</v>
      </c>
      <c r="G138" s="20">
        <v>-3.1935254156073997E-20</v>
      </c>
      <c r="H138" s="20">
        <v>-8.7677812574271805E-19</v>
      </c>
      <c r="J138">
        <f t="shared" si="1"/>
        <v>13.05</v>
      </c>
    </row>
    <row r="139" spans="6:10">
      <c r="F139">
        <v>1.315E-2</v>
      </c>
      <c r="G139" s="20">
        <v>-3.1691802871749003E-20</v>
      </c>
      <c r="H139" s="20">
        <v>-7.9613724723141799E-19</v>
      </c>
      <c r="J139">
        <f t="shared" ref="J139:J202" si="2">F139*1000</f>
        <v>13.15</v>
      </c>
    </row>
    <row r="140" spans="6:10">
      <c r="F140">
        <v>1.325E-2</v>
      </c>
      <c r="G140" s="20">
        <v>-3.1452078841624701E-20</v>
      </c>
      <c r="H140" s="20">
        <v>-7.23150922518822E-19</v>
      </c>
      <c r="J140">
        <f t="shared" si="2"/>
        <v>13.25</v>
      </c>
    </row>
    <row r="141" spans="6:10">
      <c r="F141">
        <v>1.3350000000000001E-2</v>
      </c>
      <c r="G141" s="20">
        <v>-3.1215993712643597E-20</v>
      </c>
      <c r="H141" s="20">
        <v>-6.57090990869287E-19</v>
      </c>
      <c r="J141">
        <f t="shared" si="2"/>
        <v>13.350000000000001</v>
      </c>
    </row>
    <row r="142" spans="6:10">
      <c r="F142">
        <v>1.345E-2</v>
      </c>
      <c r="G142" s="20">
        <v>-3.0983462159290899E-20</v>
      </c>
      <c r="H142" s="20">
        <v>-5.9729857981944302E-19</v>
      </c>
      <c r="J142">
        <f t="shared" si="2"/>
        <v>13.45</v>
      </c>
    </row>
    <row r="143" spans="6:10">
      <c r="F143">
        <v>1.355E-2</v>
      </c>
      <c r="G143" s="20">
        <v>-3.0754401737260598E-20</v>
      </c>
      <c r="H143" s="20">
        <v>-5.4317751166944E-19</v>
      </c>
      <c r="J143">
        <f t="shared" si="2"/>
        <v>13.549999999999999</v>
      </c>
    </row>
    <row r="144" spans="6:10">
      <c r="F144">
        <v>1.3650000000000001E-2</v>
      </c>
      <c r="G144" s="20">
        <v>-3.0528732746533501E-20</v>
      </c>
      <c r="H144" s="20">
        <v>-4.9418833742496401E-19</v>
      </c>
      <c r="J144">
        <f t="shared" si="2"/>
        <v>13.65</v>
      </c>
    </row>
    <row r="145" spans="6:10">
      <c r="F145">
        <v>1.375E-2</v>
      </c>
      <c r="G145" s="20">
        <v>-3.03063781031297E-20</v>
      </c>
      <c r="H145" s="20">
        <v>-4.4984293848033102E-19</v>
      </c>
      <c r="J145">
        <f t="shared" si="2"/>
        <v>13.75</v>
      </c>
    </row>
    <row r="146" spans="6:10">
      <c r="F146">
        <v>1.3849999999999999E-2</v>
      </c>
      <c r="G146" s="20">
        <v>-3.0087263218862499E-20</v>
      </c>
      <c r="H146" s="20">
        <v>-4.09699642015125E-19</v>
      </c>
      <c r="J146">
        <f t="shared" si="2"/>
        <v>13.85</v>
      </c>
    </row>
    <row r="147" spans="6:10">
      <c r="F147">
        <v>1.3950000000000001E-2</v>
      </c>
      <c r="G147" s="20">
        <v>-2.9871315888495997E-20</v>
      </c>
      <c r="H147" s="20">
        <v>-3.7335880121823702E-19</v>
      </c>
      <c r="J147">
        <f t="shared" si="2"/>
        <v>13.950000000000001</v>
      </c>
    </row>
    <row r="148" spans="6:10">
      <c r="F148">
        <v>1.405E-2</v>
      </c>
      <c r="G148" s="20">
        <v>-2.9658466183731202E-20</v>
      </c>
      <c r="H148" s="20">
        <v>-3.4045879610525E-19</v>
      </c>
      <c r="J148">
        <f t="shared" si="2"/>
        <v>14.05</v>
      </c>
    </row>
    <row r="149" spans="6:10">
      <c r="F149">
        <v>1.4149999999999999E-2</v>
      </c>
      <c r="G149" s="20">
        <v>-2.9448646353520403E-20</v>
      </c>
      <c r="H149" s="20">
        <v>-3.1067241490459699E-19</v>
      </c>
      <c r="J149">
        <f t="shared" si="2"/>
        <v>14.149999999999999</v>
      </c>
    </row>
    <row r="150" spans="6:10">
      <c r="F150">
        <v>1.4250000000000001E-2</v>
      </c>
      <c r="G150" s="20">
        <v>-2.9241790730242998E-20</v>
      </c>
      <c r="H150" s="20">
        <v>-2.8370357979670401E-19</v>
      </c>
      <c r="J150">
        <f t="shared" si="2"/>
        <v>14.25</v>
      </c>
    </row>
    <row r="151" spans="6:10">
      <c r="F151">
        <v>1.435E-2</v>
      </c>
      <c r="G151" s="20">
        <v>-2.9037835641305203E-20</v>
      </c>
      <c r="H151" s="20">
        <v>-2.5928438423672102E-19</v>
      </c>
      <c r="J151">
        <f t="shared" si="2"/>
        <v>14.35</v>
      </c>
    </row>
    <row r="152" spans="6:10">
      <c r="F152">
        <v>1.4449999999999999E-2</v>
      </c>
      <c r="G152" s="20">
        <v>-2.8836719325782802E-20</v>
      </c>
      <c r="H152" s="20">
        <v>-2.3717241220990198E-19</v>
      </c>
      <c r="J152">
        <f t="shared" si="2"/>
        <v>14.45</v>
      </c>
    </row>
    <row r="153" spans="6:10">
      <c r="F153">
        <v>1.455E-2</v>
      </c>
      <c r="G153" s="20">
        <v>-2.8638381855737198E-20</v>
      </c>
      <c r="H153" s="20">
        <v>-2.17148312590273E-19</v>
      </c>
      <c r="J153">
        <f t="shared" si="2"/>
        <v>14.55</v>
      </c>
    </row>
    <row r="154" spans="6:10">
      <c r="F154">
        <v>1.465E-2</v>
      </c>
      <c r="G154" s="20">
        <v>-2.8442765061881802E-20</v>
      </c>
      <c r="H154" s="20">
        <v>-1.99013604326459E-19</v>
      </c>
      <c r="J154">
        <f t="shared" si="2"/>
        <v>14.65</v>
      </c>
    </row>
    <row r="155" spans="6:10">
      <c r="F155">
        <v>1.4749999999999999E-2</v>
      </c>
      <c r="G155" s="20">
        <v>-2.8249812463290102E-20</v>
      </c>
      <c r="H155" s="20">
        <v>-1.8258869048864201E-19</v>
      </c>
      <c r="J155">
        <f t="shared" si="2"/>
        <v>14.75</v>
      </c>
    </row>
    <row r="156" spans="6:10">
      <c r="F156">
        <v>1.485E-2</v>
      </c>
      <c r="G156" s="20">
        <v>-2.8059469200876003E-20</v>
      </c>
      <c r="H156" s="20">
        <v>-1.6771106130101101E-19</v>
      </c>
      <c r="J156">
        <f t="shared" si="2"/>
        <v>14.85</v>
      </c>
    </row>
    <row r="157" spans="6:10">
      <c r="F157">
        <v>1.495E-2</v>
      </c>
      <c r="G157" s="20">
        <v>-2.7871681974374001E-20</v>
      </c>
      <c r="H157" s="20">
        <v>-1.5423366817545601E-19</v>
      </c>
      <c r="J157">
        <f t="shared" si="2"/>
        <v>14.95</v>
      </c>
    </row>
    <row r="158" spans="6:10">
      <c r="F158">
        <v>1.5049999999999999E-2</v>
      </c>
      <c r="G158" s="20">
        <v>-2.7686398982602001E-20</v>
      </c>
      <c r="H158" s="20">
        <v>-1.42023452473677E-19</v>
      </c>
      <c r="J158">
        <f t="shared" si="2"/>
        <v>15.049999999999999</v>
      </c>
    </row>
    <row r="159" spans="6:10">
      <c r="F159">
        <v>1.515E-2</v>
      </c>
      <c r="G159" s="20">
        <v>-2.7503569866777002E-20</v>
      </c>
      <c r="H159" s="20">
        <v>-1.3096001427346401E-19</v>
      </c>
      <c r="J159">
        <f t="shared" si="2"/>
        <v>15.15</v>
      </c>
    </row>
    <row r="160" spans="6:10">
      <c r="F160">
        <v>1.525E-2</v>
      </c>
      <c r="G160" s="20">
        <v>-2.73231456566898E-20</v>
      </c>
      <c r="H160" s="20">
        <v>-1.2093440781606199E-19</v>
      </c>
      <c r="J160">
        <f t="shared" si="2"/>
        <v>15.25</v>
      </c>
    </row>
    <row r="161" spans="6:10">
      <c r="F161">
        <v>1.5350000000000001E-2</v>
      </c>
      <c r="G161" s="20">
        <v>-2.7145078719549602E-20</v>
      </c>
      <c r="H161" s="20">
        <v>-1.11848051579432E-19</v>
      </c>
      <c r="J161">
        <f t="shared" si="2"/>
        <v>15.350000000000001</v>
      </c>
    </row>
    <row r="162" spans="6:10">
      <c r="F162">
        <v>1.545E-2</v>
      </c>
      <c r="G162" s="20">
        <v>-2.6969322711334101E-20</v>
      </c>
      <c r="H162" s="20">
        <v>-1.0361174206937499E-19</v>
      </c>
      <c r="J162">
        <f t="shared" si="2"/>
        <v>15.450000000000001</v>
      </c>
    </row>
    <row r="163" spans="6:10">
      <c r="F163">
        <v>1.555E-2</v>
      </c>
      <c r="G163" s="20">
        <v>-2.6795832530481299E-20</v>
      </c>
      <c r="H163" s="20">
        <v>-9.6144761458551606E-20</v>
      </c>
      <c r="J163">
        <f t="shared" si="2"/>
        <v>15.549999999999999</v>
      </c>
    </row>
    <row r="164" spans="6:10">
      <c r="F164">
        <v>1.5650000000000001E-2</v>
      </c>
      <c r="G164" s="20">
        <v>-2.6624564273784499E-20</v>
      </c>
      <c r="H164" s="20">
        <v>-8.9374070142673703E-20</v>
      </c>
      <c r="J164">
        <f t="shared" si="2"/>
        <v>15.65</v>
      </c>
    </row>
    <row r="165" spans="6:10">
      <c r="F165">
        <v>1.575E-2</v>
      </c>
      <c r="G165" s="20">
        <v>-2.6455475194350099E-20</v>
      </c>
      <c r="H165" s="20">
        <v>-8.3233576132988205E-20</v>
      </c>
      <c r="J165">
        <f t="shared" si="2"/>
        <v>15.75</v>
      </c>
    </row>
    <row r="166" spans="6:10">
      <c r="F166">
        <v>1.585E-2</v>
      </c>
      <c r="G166" s="20">
        <v>-2.62885236614944E-20</v>
      </c>
      <c r="H166" s="20">
        <v>-7.76634739732012E-20</v>
      </c>
      <c r="J166">
        <f t="shared" si="2"/>
        <v>15.85</v>
      </c>
    </row>
    <row r="167" spans="6:10">
      <c r="F167">
        <v>1.5949999999999999E-2</v>
      </c>
      <c r="G167" s="20">
        <v>-2.61236691224698E-20</v>
      </c>
      <c r="H167" s="20">
        <v>-7.2609646564780803E-20</v>
      </c>
      <c r="J167">
        <f t="shared" si="2"/>
        <v>15.95</v>
      </c>
    </row>
    <row r="168" spans="6:10">
      <c r="F168">
        <v>1.6049999999999998E-2</v>
      </c>
      <c r="G168" s="20">
        <v>-2.59608720659042E-20</v>
      </c>
      <c r="H168" s="20">
        <v>-6.8023123914180494E-20</v>
      </c>
      <c r="J168">
        <f t="shared" si="2"/>
        <v>16.049999999999997</v>
      </c>
    </row>
    <row r="169" spans="6:10">
      <c r="F169">
        <v>1.6150000000000001E-2</v>
      </c>
      <c r="G169" s="20">
        <v>-2.5800093986864001E-20</v>
      </c>
      <c r="H169" s="20">
        <v>-6.3859593385213497E-20</v>
      </c>
      <c r="J169">
        <f t="shared" si="2"/>
        <v>16.150000000000002</v>
      </c>
    </row>
    <row r="170" spans="6:10">
      <c r="F170">
        <v>1.6250000000000001E-2</v>
      </c>
      <c r="G170" s="20">
        <v>-2.5641297353436299E-20</v>
      </c>
      <c r="H170" s="20">
        <v>-6.0078956555272901E-20</v>
      </c>
      <c r="J170">
        <f t="shared" si="2"/>
        <v>16.25</v>
      </c>
    </row>
    <row r="171" spans="6:10">
      <c r="F171">
        <v>1.635E-2</v>
      </c>
      <c r="G171" s="20">
        <v>-2.5484445574759399E-20</v>
      </c>
      <c r="H171" s="20">
        <v>-5.6644928240520099E-20</v>
      </c>
      <c r="J171">
        <f t="shared" si="2"/>
        <v>16.350000000000001</v>
      </c>
    </row>
    <row r="172" spans="6:10">
      <c r="F172">
        <v>1.6449999999999999E-2</v>
      </c>
      <c r="G172" s="20">
        <v>-2.53295029704077E-20</v>
      </c>
      <c r="H172" s="20">
        <v>-5.3524673677186399E-20</v>
      </c>
      <c r="J172">
        <f t="shared" si="2"/>
        <v>16.45</v>
      </c>
    </row>
    <row r="173" spans="6:10">
      <c r="F173">
        <v>1.6549999999999999E-2</v>
      </c>
      <c r="G173" s="20">
        <v>-2.5176434741065201E-20</v>
      </c>
      <c r="H173" s="20">
        <v>-5.06884802280104E-20</v>
      </c>
      <c r="J173">
        <f t="shared" si="2"/>
        <v>16.549999999999997</v>
      </c>
    </row>
    <row r="174" spans="6:10">
      <c r="F174">
        <v>1.6650000000000002E-2</v>
      </c>
      <c r="G174" s="20">
        <v>-2.5025206940414E-20</v>
      </c>
      <c r="H174" s="20">
        <v>-4.8109460328363302E-20</v>
      </c>
      <c r="J174">
        <f t="shared" si="2"/>
        <v>16.650000000000002</v>
      </c>
    </row>
    <row r="175" spans="6:10">
      <c r="F175">
        <v>1.6750000000000001E-2</v>
      </c>
      <c r="G175" s="20">
        <v>-2.48757864481769E-20</v>
      </c>
      <c r="H175" s="20">
        <v>-4.5763282699264601E-20</v>
      </c>
      <c r="J175">
        <f t="shared" si="2"/>
        <v>16.75</v>
      </c>
    </row>
    <row r="176" spans="6:10">
      <c r="F176">
        <v>1.685E-2</v>
      </c>
      <c r="G176" s="20">
        <v>-2.4728140944248799E-20</v>
      </c>
      <c r="H176" s="20">
        <v>-4.3627929137384503E-20</v>
      </c>
      <c r="J176">
        <f t="shared" si="2"/>
        <v>16.850000000000001</v>
      </c>
    </row>
    <row r="177" spans="6:10">
      <c r="F177">
        <v>1.695E-2</v>
      </c>
      <c r="G177" s="20">
        <v>-2.45822388838635E-20</v>
      </c>
      <c r="H177" s="20">
        <v>-4.16834744481118E-20</v>
      </c>
      <c r="J177">
        <f t="shared" si="2"/>
        <v>16.95</v>
      </c>
    </row>
    <row r="178" spans="6:10">
      <c r="F178">
        <v>1.7049999999999999E-2</v>
      </c>
      <c r="G178" s="20">
        <v>-2.4438049473742701E-20</v>
      </c>
      <c r="H178" s="20">
        <v>-3.9911887319375501E-20</v>
      </c>
      <c r="J178">
        <f t="shared" si="2"/>
        <v>17.05</v>
      </c>
    </row>
    <row r="179" spans="6:10">
      <c r="F179">
        <v>1.7149999999999999E-2</v>
      </c>
      <c r="G179" s="20">
        <v>-2.4295542649178401E-20</v>
      </c>
      <c r="H179" s="20">
        <v>-3.8296850143492401E-20</v>
      </c>
      <c r="J179">
        <f t="shared" si="2"/>
        <v>17.149999999999999</v>
      </c>
    </row>
    <row r="180" spans="6:10">
      <c r="F180">
        <v>1.7250000000000001E-2</v>
      </c>
      <c r="G180" s="20">
        <v>-2.4154689051998299E-20</v>
      </c>
      <c r="H180" s="20">
        <v>-3.6823595983934599E-20</v>
      </c>
      <c r="J180">
        <f t="shared" si="2"/>
        <v>17.25</v>
      </c>
    </row>
    <row r="181" spans="6:10">
      <c r="F181">
        <v>1.7350000000000001E-2</v>
      </c>
      <c r="G181" s="20">
        <v>-2.40154600093767E-20</v>
      </c>
      <c r="H181" s="20">
        <v>-3.5478761055507E-20</v>
      </c>
      <c r="J181">
        <f t="shared" si="2"/>
        <v>17.350000000000001</v>
      </c>
    </row>
    <row r="182" spans="6:10">
      <c r="F182">
        <v>1.745E-2</v>
      </c>
      <c r="G182" s="20">
        <v>-2.3877827513444799E-20</v>
      </c>
      <c r="H182" s="20">
        <v>-3.42502512416773E-20</v>
      </c>
      <c r="J182">
        <f t="shared" si="2"/>
        <v>17.45</v>
      </c>
    </row>
    <row r="183" spans="6:10">
      <c r="F183">
        <v>1.755E-2</v>
      </c>
      <c r="G183" s="20">
        <v>-2.3741764201665401E-20</v>
      </c>
      <c r="H183" s="20">
        <v>-3.3127121313282702E-20</v>
      </c>
      <c r="J183">
        <f t="shared" si="2"/>
        <v>17.55</v>
      </c>
    </row>
    <row r="184" spans="6:10">
      <c r="F184">
        <v>1.7649999999999999E-2</v>
      </c>
      <c r="G184" s="20">
        <v>-2.3607243337934699E-20</v>
      </c>
      <c r="H184" s="20">
        <v>-3.2099465639956399E-20</v>
      </c>
      <c r="J184">
        <f t="shared" si="2"/>
        <v>17.649999999999999</v>
      </c>
    </row>
    <row r="185" spans="6:10">
      <c r="F185">
        <v>1.7749999999999998E-2</v>
      </c>
      <c r="G185" s="20">
        <v>-2.34742387943762E-20</v>
      </c>
      <c r="H185" s="20">
        <v>-3.1158319300631898E-20</v>
      </c>
      <c r="J185">
        <f t="shared" si="2"/>
        <v>17.75</v>
      </c>
    </row>
    <row r="186" spans="6:10">
      <c r="F186">
        <v>1.7850000000000001E-2</v>
      </c>
      <c r="G186" s="20">
        <v>-2.3342725033797899E-20</v>
      </c>
      <c r="H186" s="20">
        <v>-3.02955686035551E-20</v>
      </c>
      <c r="J186">
        <f t="shared" si="2"/>
        <v>17.850000000000001</v>
      </c>
    </row>
    <row r="187" spans="6:10">
      <c r="F187">
        <v>1.7950000000000001E-2</v>
      </c>
      <c r="G187" s="20">
        <v>-2.3212677092777599E-20</v>
      </c>
      <c r="H187" s="20">
        <v>-2.9503870120403397E-20</v>
      </c>
      <c r="J187">
        <f t="shared" si="2"/>
        <v>17.95</v>
      </c>
    </row>
    <row r="188" spans="6:10">
      <c r="F188">
        <v>1.805E-2</v>
      </c>
      <c r="G188" s="20">
        <v>-2.3084070565354599E-20</v>
      </c>
      <c r="H188" s="20">
        <v>-2.8776577424322803E-20</v>
      </c>
      <c r="J188">
        <f t="shared" si="2"/>
        <v>18.05</v>
      </c>
    </row>
    <row r="189" spans="6:10">
      <c r="F189">
        <v>1.8149999999999999E-2</v>
      </c>
      <c r="G189" s="20">
        <v>-2.2956881587294399E-20</v>
      </c>
      <c r="H189" s="20">
        <v>-2.81076747987839E-20</v>
      </c>
      <c r="J189">
        <f t="shared" si="2"/>
        <v>18.149999999999999</v>
      </c>
    </row>
    <row r="190" spans="6:10">
      <c r="F190">
        <v>1.8249999999999999E-2</v>
      </c>
      <c r="G190" s="20">
        <v>-2.28310868209054E-20</v>
      </c>
      <c r="H190" s="20">
        <v>-2.7491717253928498E-20</v>
      </c>
      <c r="J190">
        <f t="shared" si="2"/>
        <v>18.25</v>
      </c>
    </row>
    <row r="191" spans="6:10">
      <c r="F191">
        <v>1.8350000000000002E-2</v>
      </c>
      <c r="G191" s="20">
        <v>-2.2706663440382E-20</v>
      </c>
      <c r="H191" s="20">
        <v>-2.6923776250197099E-20</v>
      </c>
      <c r="J191">
        <f t="shared" si="2"/>
        <v>18.350000000000001</v>
      </c>
    </row>
    <row r="192" spans="6:10">
      <c r="F192">
        <v>1.8450000000000001E-2</v>
      </c>
      <c r="G192" s="20">
        <v>-2.25835891176511E-20</v>
      </c>
      <c r="H192" s="20">
        <v>-2.6399390586144899E-20</v>
      </c>
      <c r="J192">
        <f t="shared" si="2"/>
        <v>18.450000000000003</v>
      </c>
    </row>
    <row r="193" spans="6:10">
      <c r="F193">
        <v>1.8550000000000001E-2</v>
      </c>
      <c r="G193" s="20">
        <v>-2.2461842008702499E-20</v>
      </c>
      <c r="H193" s="20">
        <v>-2.59145219590362E-20</v>
      </c>
      <c r="J193">
        <f t="shared" si="2"/>
        <v>18.55</v>
      </c>
    </row>
    <row r="194" spans="6:10">
      <c r="F194">
        <v>1.865E-2</v>
      </c>
      <c r="G194" s="20">
        <v>-2.23414007403806E-20</v>
      </c>
      <c r="H194" s="20">
        <v>-2.5465514753568401E-20</v>
      </c>
      <c r="J194">
        <f t="shared" si="2"/>
        <v>18.649999999999999</v>
      </c>
    </row>
    <row r="195" spans="6:10">
      <c r="F195">
        <v>1.8749999999999999E-2</v>
      </c>
      <c r="G195" s="20">
        <v>-2.22222443976191E-20</v>
      </c>
      <c r="H195" s="20">
        <v>-2.50490596563912E-20</v>
      </c>
      <c r="J195">
        <f t="shared" si="2"/>
        <v>18.75</v>
      </c>
    </row>
    <row r="196" spans="6:10">
      <c r="F196">
        <v>1.8849999999999999E-2</v>
      </c>
      <c r="G196" s="20">
        <v>-2.21043525111016E-20</v>
      </c>
      <c r="H196" s="20">
        <v>-2.4662160732371899E-20</v>
      </c>
      <c r="J196">
        <f t="shared" si="2"/>
        <v>18.849999999999998</v>
      </c>
    </row>
    <row r="197" spans="6:10">
      <c r="F197">
        <v>1.8950000000000002E-2</v>
      </c>
      <c r="G197" s="20">
        <v>-2.1987705045327401E-20</v>
      </c>
      <c r="H197" s="20">
        <v>-2.4302105633200901E-20</v>
      </c>
      <c r="J197">
        <f t="shared" si="2"/>
        <v>18.950000000000003</v>
      </c>
    </row>
    <row r="198" spans="6:10">
      <c r="F198">
        <v>1.9050000000000001E-2</v>
      </c>
      <c r="G198" s="20">
        <v>-2.18722823870722E-20</v>
      </c>
      <c r="H198" s="20">
        <v>-2.3966438640279999E-20</v>
      </c>
      <c r="J198">
        <f t="shared" si="2"/>
        <v>19.05</v>
      </c>
    </row>
    <row r="199" spans="6:10">
      <c r="F199">
        <v>1.915E-2</v>
      </c>
      <c r="G199" s="20">
        <v>-2.17580653342202E-20</v>
      </c>
      <c r="H199" s="20">
        <v>-2.3652936272195401E-20</v>
      </c>
      <c r="J199">
        <f t="shared" si="2"/>
        <v>19.149999999999999</v>
      </c>
    </row>
    <row r="200" spans="6:10">
      <c r="F200">
        <v>1.925E-2</v>
      </c>
      <c r="G200" s="20">
        <v>-2.1645035084957599E-20</v>
      </c>
      <c r="H200" s="20">
        <v>-2.3359585212742501E-20</v>
      </c>
      <c r="J200">
        <f t="shared" si="2"/>
        <v>19.25</v>
      </c>
    </row>
    <row r="201" spans="6:10">
      <c r="F201">
        <v>1.9349999999999999E-2</v>
      </c>
      <c r="G201" s="20">
        <v>-2.1533173227315299E-20</v>
      </c>
      <c r="H201" s="20">
        <v>-2.30845623386992E-20</v>
      </c>
      <c r="J201">
        <f t="shared" si="2"/>
        <v>19.349999999999998</v>
      </c>
    </row>
    <row r="202" spans="6:10">
      <c r="F202">
        <v>1.9449999999999999E-2</v>
      </c>
      <c r="G202" s="20">
        <v>-2.1422461729041701E-20</v>
      </c>
      <c r="H202" s="20">
        <v>-2.2826216647541499E-20</v>
      </c>
      <c r="J202">
        <f t="shared" si="2"/>
        <v>19.45</v>
      </c>
    </row>
    <row r="203" spans="6:10">
      <c r="F203">
        <v>1.9550000000000001E-2</v>
      </c>
      <c r="G203" s="20">
        <v>-2.13128829277952E-20</v>
      </c>
      <c r="H203" s="20">
        <v>-2.2583052904322E-20</v>
      </c>
      <c r="J203">
        <f t="shared" ref="J203:J257" si="3">F203*1000</f>
        <v>19.55</v>
      </c>
    </row>
    <row r="204" spans="6:10">
      <c r="F204">
        <v>1.9650000000000001E-2</v>
      </c>
      <c r="G204" s="20">
        <v>-2.1204419521647799E-20</v>
      </c>
      <c r="H204" s="20">
        <v>-2.2353716844129399E-20</v>
      </c>
      <c r="J204">
        <f t="shared" si="3"/>
        <v>19.650000000000002</v>
      </c>
    </row>
    <row r="205" spans="6:10">
      <c r="F205">
        <v>1.975E-2</v>
      </c>
      <c r="G205" s="20">
        <v>-2.1097054559880201E-20</v>
      </c>
      <c r="H205" s="20">
        <v>-2.21369817821101E-20</v>
      </c>
      <c r="J205">
        <f t="shared" si="3"/>
        <v>19.75</v>
      </c>
    </row>
    <row r="206" spans="6:10">
      <c r="F206">
        <v>1.985E-2</v>
      </c>
      <c r="G206" s="20">
        <v>-2.09907714340675E-20</v>
      </c>
      <c r="H206" s="20">
        <v>-2.1931736497127601E-20</v>
      </c>
      <c r="J206">
        <f t="shared" si="3"/>
        <v>19.849999999999998</v>
      </c>
    </row>
    <row r="207" spans="6:10">
      <c r="F207">
        <v>1.9949999999999999E-2</v>
      </c>
      <c r="G207" s="20">
        <v>-2.0885553869434299E-20</v>
      </c>
      <c r="H207" s="20">
        <v>-2.1736974267865699E-20</v>
      </c>
      <c r="J207">
        <f t="shared" si="3"/>
        <v>19.95</v>
      </c>
    </row>
    <row r="208" spans="6:10">
      <c r="F208">
        <v>2.0049999999999998E-2</v>
      </c>
      <c r="G208" s="20">
        <v>-2.0781385916477E-20</v>
      </c>
      <c r="H208" s="20">
        <v>-2.15517829517298E-20</v>
      </c>
      <c r="J208">
        <f t="shared" si="3"/>
        <v>20.049999999999997</v>
      </c>
    </row>
    <row r="209" spans="6:10">
      <c r="F209">
        <v>2.0150000000000001E-2</v>
      </c>
      <c r="G209" s="20">
        <v>-2.06782519428404E-20</v>
      </c>
      <c r="H209" s="20">
        <v>-2.1375336007321401E-20</v>
      </c>
      <c r="J209">
        <f t="shared" si="3"/>
        <v>20.150000000000002</v>
      </c>
    </row>
    <row r="210" spans="6:10">
      <c r="F210">
        <v>2.0250000000000001E-2</v>
      </c>
      <c r="G210" s="20">
        <v>-2.0576136625438001E-20</v>
      </c>
      <c r="H210" s="20">
        <v>-2.1206884370708701E-20</v>
      </c>
      <c r="J210">
        <f t="shared" si="3"/>
        <v>20.25</v>
      </c>
    </row>
    <row r="211" spans="6:10">
      <c r="F211">
        <v>2.035E-2</v>
      </c>
      <c r="G211" s="20">
        <v>-2.0475024942812301E-20</v>
      </c>
      <c r="H211" s="20">
        <v>-2.10457491042613E-20</v>
      </c>
      <c r="J211">
        <f t="shared" si="3"/>
        <v>20.350000000000001</v>
      </c>
    </row>
    <row r="212" spans="6:10">
      <c r="F212">
        <v>2.0449999999999999E-2</v>
      </c>
      <c r="G212" s="20">
        <v>-2.0374902167719201E-20</v>
      </c>
      <c r="H212" s="20">
        <v>-2.0891314744539499E-20</v>
      </c>
      <c r="J212">
        <f t="shared" si="3"/>
        <v>20.45</v>
      </c>
    </row>
    <row r="213" spans="6:10">
      <c r="F213">
        <v>2.0549999999999999E-2</v>
      </c>
      <c r="G213" s="20">
        <v>-2.0275753859934299E-20</v>
      </c>
      <c r="H213" s="20">
        <v>-2.0743023282730099E-20</v>
      </c>
      <c r="J213">
        <f t="shared" si="3"/>
        <v>20.549999999999997</v>
      </c>
    </row>
    <row r="214" spans="6:10">
      <c r="F214">
        <v>2.0650000000000002E-2</v>
      </c>
      <c r="G214" s="20">
        <v>-2.0177565859272301E-20</v>
      </c>
      <c r="H214" s="20">
        <v>-2.0600368717449201E-20</v>
      </c>
      <c r="J214">
        <f t="shared" si="3"/>
        <v>20.650000000000002</v>
      </c>
    </row>
    <row r="215" spans="6:10">
      <c r="F215">
        <v>2.0750000000000001E-2</v>
      </c>
      <c r="G215" s="20">
        <v>-2.0080324278808701E-20</v>
      </c>
      <c r="H215" s="20">
        <v>-2.04628921254516E-20</v>
      </c>
      <c r="J215">
        <f t="shared" si="3"/>
        <v>20.75</v>
      </c>
    </row>
    <row r="216" spans="6:10">
      <c r="F216">
        <v>2.085E-2</v>
      </c>
      <c r="G216" s="20">
        <v>-1.9984015498301699E-20</v>
      </c>
      <c r="H216" s="20">
        <v>-2.0330177200980099E-20</v>
      </c>
      <c r="J216">
        <f t="shared" si="3"/>
        <v>20.85</v>
      </c>
    </row>
    <row r="217" spans="6:10">
      <c r="F217">
        <v>2.095E-2</v>
      </c>
      <c r="G217" s="20">
        <v>-1.9888626157802E-20</v>
      </c>
      <c r="H217" s="20">
        <v>-2.0201846219163299E-20</v>
      </c>
      <c r="J217">
        <f t="shared" si="3"/>
        <v>20.95</v>
      </c>
    </row>
    <row r="218" spans="6:10">
      <c r="F218">
        <v>2.1049999999999999E-2</v>
      </c>
      <c r="G218" s="20">
        <v>-1.9794143151450501E-20</v>
      </c>
      <c r="H218" s="20">
        <v>-2.00775563831262E-20</v>
      </c>
      <c r="J218">
        <f t="shared" si="3"/>
        <v>21.05</v>
      </c>
    </row>
    <row r="219" spans="6:10">
      <c r="F219">
        <v>2.1149999999999999E-2</v>
      </c>
      <c r="G219" s="20">
        <v>-1.9700553621450399E-20</v>
      </c>
      <c r="H219" s="20">
        <v>-1.9956996518304399E-20</v>
      </c>
      <c r="J219">
        <f t="shared" si="3"/>
        <v>21.15</v>
      </c>
    </row>
    <row r="220" spans="6:10">
      <c r="F220">
        <v>2.1250000000000002E-2</v>
      </c>
      <c r="G220" s="20">
        <v>-1.96078449522137E-20</v>
      </c>
      <c r="H220" s="20">
        <v>-1.9839884080935801E-20</v>
      </c>
      <c r="J220">
        <f t="shared" si="3"/>
        <v>21.25</v>
      </c>
    </row>
    <row r="221" spans="6:10">
      <c r="F221">
        <v>2.1350000000000001E-2</v>
      </c>
      <c r="G221" s="20">
        <v>-1.9516004764671001E-20</v>
      </c>
      <c r="H221" s="20">
        <v>-1.9725962450839401E-20</v>
      </c>
      <c r="J221">
        <f t="shared" si="3"/>
        <v>21.35</v>
      </c>
    </row>
    <row r="222" spans="6:10">
      <c r="F222">
        <v>2.145E-2</v>
      </c>
      <c r="G222" s="20">
        <v>-1.94250209107461E-20</v>
      </c>
      <c r="H222" s="20">
        <v>-1.9614998481441499E-20</v>
      </c>
      <c r="J222">
        <f t="shared" si="3"/>
        <v>21.45</v>
      </c>
    </row>
    <row r="223" spans="6:10">
      <c r="F223">
        <v>2.155E-2</v>
      </c>
      <c r="G223" s="20">
        <v>-1.93348814679818E-20</v>
      </c>
      <c r="H223" s="20">
        <v>-1.9506780282575001E-20</v>
      </c>
      <c r="J223">
        <f t="shared" si="3"/>
        <v>21.55</v>
      </c>
    </row>
    <row r="224" spans="6:10">
      <c r="F224">
        <v>2.1649999999999999E-2</v>
      </c>
      <c r="G224" s="20">
        <v>-1.92455747343182E-20</v>
      </c>
      <c r="H224" s="20">
        <v>-1.9401115213913701E-20</v>
      </c>
      <c r="J224">
        <f t="shared" si="3"/>
        <v>21.65</v>
      </c>
    </row>
    <row r="225" spans="6:10">
      <c r="F225">
        <v>2.1749999999999999E-2</v>
      </c>
      <c r="G225" s="20">
        <v>-1.91570892230138E-20</v>
      </c>
      <c r="H225" s="20">
        <v>-1.9297828069002501E-20</v>
      </c>
      <c r="J225">
        <f t="shared" si="3"/>
        <v>21.75</v>
      </c>
    </row>
    <row r="226" spans="6:10">
      <c r="F226">
        <v>2.1850000000000001E-2</v>
      </c>
      <c r="G226" s="20">
        <v>-1.9069413657710899E-20</v>
      </c>
      <c r="H226" s="20">
        <v>-1.9196759431760201E-20</v>
      </c>
      <c r="J226">
        <f t="shared" si="3"/>
        <v>21.85</v>
      </c>
    </row>
    <row r="227" spans="6:10">
      <c r="F227">
        <v>2.1950000000000001E-2</v>
      </c>
      <c r="G227" s="20">
        <v>-1.8982536967631899E-20</v>
      </c>
      <c r="H227" s="20">
        <v>-1.90977641890449E-20</v>
      </c>
      <c r="J227">
        <f t="shared" si="3"/>
        <v>21.95</v>
      </c>
    </row>
    <row r="228" spans="6:10">
      <c r="F228">
        <v>2.205E-2</v>
      </c>
      <c r="G228" s="20">
        <v>-1.8896448282911699E-20</v>
      </c>
      <c r="H228" s="20">
        <v>-1.90007101844438E-20</v>
      </c>
      <c r="J228">
        <f t="shared" si="3"/>
        <v>22.05</v>
      </c>
    </row>
    <row r="229" spans="6:10">
      <c r="F229">
        <v>2.215E-2</v>
      </c>
      <c r="G229" s="20">
        <v>-1.8811136930053201E-20</v>
      </c>
      <c r="H229" s="20">
        <v>-1.8905476999853801E-20</v>
      </c>
      <c r="J229">
        <f t="shared" si="3"/>
        <v>22.15</v>
      </c>
    </row>
    <row r="230" spans="6:10">
      <c r="F230">
        <v>2.2249999999999999E-2</v>
      </c>
      <c r="G230" s="20">
        <v>-1.8726592427509299E-20</v>
      </c>
      <c r="H230" s="20">
        <v>-1.8811954852701499E-20</v>
      </c>
      <c r="J230">
        <f t="shared" si="3"/>
        <v>22.25</v>
      </c>
    </row>
    <row r="231" spans="6:10">
      <c r="F231">
        <v>2.2349999999999998E-2</v>
      </c>
      <c r="G231" s="20">
        <v>-1.8642804481382599E-20</v>
      </c>
      <c r="H231" s="20">
        <v>-1.8720043597805399E-20</v>
      </c>
      <c r="J231">
        <f t="shared" si="3"/>
        <v>22.349999999999998</v>
      </c>
    </row>
    <row r="232" spans="6:10">
      <c r="F232">
        <v>2.2450000000000001E-2</v>
      </c>
      <c r="G232" s="20">
        <v>-1.85597629812399E-20</v>
      </c>
      <c r="H232" s="20">
        <v>-1.86296518239282E-20</v>
      </c>
      <c r="J232">
        <f t="shared" si="3"/>
        <v>22.450000000000003</v>
      </c>
    </row>
    <row r="233" spans="6:10">
      <c r="F233">
        <v>2.2550000000000001E-2</v>
      </c>
      <c r="G233" s="20">
        <v>-1.8477457996040601E-20</v>
      </c>
      <c r="H233" s="20">
        <v>-1.8540696036019399E-20</v>
      </c>
      <c r="J233">
        <f t="shared" si="3"/>
        <v>22.55</v>
      </c>
    </row>
    <row r="234" spans="6:10">
      <c r="F234">
        <v>2.265E-2</v>
      </c>
      <c r="G234" s="20">
        <v>-1.8395879770170599E-20</v>
      </c>
      <c r="H234" s="20">
        <v>-1.8453099914996699E-20</v>
      </c>
      <c r="J234">
        <f t="shared" si="3"/>
        <v>22.65</v>
      </c>
    </row>
    <row r="235" spans="6:10">
      <c r="F235">
        <v>2.2749999999999999E-2</v>
      </c>
      <c r="G235" s="20">
        <v>-1.8315018719584E-20</v>
      </c>
      <c r="H235" s="20">
        <v>-1.8366793647696901E-20</v>
      </c>
      <c r="J235">
        <f t="shared" si="3"/>
        <v>22.75</v>
      </c>
    </row>
    <row r="236" spans="6:10">
      <c r="F236">
        <v>2.2849999999999999E-2</v>
      </c>
      <c r="G236" s="20">
        <v>-1.8234865428045199E-20</v>
      </c>
      <c r="H236" s="20">
        <v>-1.8281713320325599E-20</v>
      </c>
      <c r="J236">
        <f t="shared" si="3"/>
        <v>22.849999999999998</v>
      </c>
    </row>
    <row r="237" spans="6:10">
      <c r="F237">
        <v>2.2950000000000002E-2</v>
      </c>
      <c r="G237" s="20">
        <v>-1.8155410643468699E-20</v>
      </c>
      <c r="H237" s="20">
        <v>-1.8197800369366901E-20</v>
      </c>
      <c r="J237">
        <f t="shared" si="3"/>
        <v>22.950000000000003</v>
      </c>
    </row>
    <row r="238" spans="6:10">
      <c r="F238">
        <v>2.3050000000000001E-2</v>
      </c>
      <c r="G238" s="20">
        <v>-1.8076645274355699E-20</v>
      </c>
      <c r="H238" s="20">
        <v>-1.8115001084494601E-20</v>
      </c>
      <c r="J238">
        <f t="shared" si="3"/>
        <v>23.05</v>
      </c>
    </row>
    <row r="239" spans="6:10">
      <c r="F239">
        <v>2.315E-2</v>
      </c>
      <c r="G239" s="20">
        <v>-1.79985603863236E-20</v>
      </c>
      <c r="H239" s="20">
        <v>-1.8033266158541699E-20</v>
      </c>
      <c r="J239">
        <f t="shared" si="3"/>
        <v>23.150000000000002</v>
      </c>
    </row>
    <row r="240" spans="6:10">
      <c r="F240">
        <v>2.325E-2</v>
      </c>
      <c r="G240" s="20">
        <v>-1.79211471987246E-20</v>
      </c>
      <c r="H240" s="20">
        <v>-1.79525502800539E-20</v>
      </c>
      <c r="J240">
        <f t="shared" si="3"/>
        <v>23.25</v>
      </c>
    </row>
    <row r="241" spans="6:10">
      <c r="F241">
        <v>2.3349999999999999E-2</v>
      </c>
      <c r="G241" s="20">
        <v>-1.7844397081350199E-20</v>
      </c>
      <c r="H241" s="20">
        <v>-1.7872811764382701E-20</v>
      </c>
      <c r="J241">
        <f t="shared" si="3"/>
        <v>23.349999999999998</v>
      </c>
    </row>
    <row r="242" spans="6:10">
      <c r="F242">
        <v>2.3449999999999999E-2</v>
      </c>
      <c r="G242" s="20">
        <v>-1.7768301551223E-20</v>
      </c>
      <c r="H242" s="20">
        <v>-1.77940122196561E-20</v>
      </c>
      <c r="J242">
        <f t="shared" si="3"/>
        <v>23.45</v>
      </c>
    </row>
    <row r="243" spans="6:10">
      <c r="F243">
        <v>2.3550000000000001E-2</v>
      </c>
      <c r="G243" s="20">
        <v>-1.7692852269468901E-20</v>
      </c>
      <c r="H243" s="20">
        <v>-1.7716116244313E-20</v>
      </c>
      <c r="J243">
        <f t="shared" si="3"/>
        <v>23.55</v>
      </c>
    </row>
    <row r="244" spans="6:10">
      <c r="F244">
        <v>2.3650000000000001E-2</v>
      </c>
      <c r="G244" s="20">
        <v>-1.7618041038267801E-20</v>
      </c>
      <c r="H244" s="20">
        <v>-1.7639091153201898E-20</v>
      </c>
      <c r="J244">
        <f t="shared" si="3"/>
        <v>23.650000000000002</v>
      </c>
    </row>
    <row r="245" spans="6:10">
      <c r="F245">
        <v>2.375E-2</v>
      </c>
      <c r="G245" s="20">
        <v>-1.75438597978835E-20</v>
      </c>
      <c r="H245" s="20">
        <v>-1.7562906729532301E-20</v>
      </c>
      <c r="J245">
        <f t="shared" si="3"/>
        <v>23.75</v>
      </c>
    </row>
    <row r="246" spans="6:10">
      <c r="F246">
        <v>2.385E-2</v>
      </c>
      <c r="G246" s="20">
        <v>-1.74703006237675E-20</v>
      </c>
      <c r="H246" s="20">
        <v>-1.7487535000224099E-20</v>
      </c>
      <c r="J246">
        <f t="shared" si="3"/>
        <v>23.85</v>
      </c>
    </row>
    <row r="247" spans="6:10">
      <c r="F247">
        <v>2.3949999999999999E-2</v>
      </c>
      <c r="G247" s="20">
        <v>-1.7397355723733799E-20</v>
      </c>
      <c r="H247" s="20">
        <v>-1.7412950032430299E-20</v>
      </c>
      <c r="J247">
        <f t="shared" si="3"/>
        <v>23.95</v>
      </c>
    </row>
    <row r="248" spans="6:10">
      <c r="F248">
        <v>2.4049999999999998E-2</v>
      </c>
      <c r="G248" s="20">
        <v>-1.73250174352091E-20</v>
      </c>
      <c r="H248" s="20">
        <v>-1.7339127749227701E-20</v>
      </c>
      <c r="J248">
        <f t="shared" si="3"/>
        <v>24.049999999999997</v>
      </c>
    </row>
    <row r="249" spans="6:10">
      <c r="F249">
        <v>2.4150000000000001E-2</v>
      </c>
      <c r="G249" s="20">
        <v>-1.72532782225452E-20</v>
      </c>
      <c r="H249" s="20">
        <v>-1.7266045762650901E-20</v>
      </c>
      <c r="J249">
        <f t="shared" si="3"/>
        <v>24.150000000000002</v>
      </c>
    </row>
    <row r="250" spans="6:10">
      <c r="F250">
        <v>2.4250000000000001E-2</v>
      </c>
      <c r="G250" s="20">
        <v>-1.71821306744033E-20</v>
      </c>
      <c r="H250" s="20">
        <v>-1.7193683222428499E-20</v>
      </c>
      <c r="J250">
        <f t="shared" si="3"/>
        <v>24.25</v>
      </c>
    </row>
    <row r="251" spans="6:10">
      <c r="F251">
        <v>2.435E-2</v>
      </c>
      <c r="G251" s="20">
        <v>-1.7111567501198799E-20</v>
      </c>
      <c r="H251" s="20">
        <v>-1.7122020678926801E-20</v>
      </c>
      <c r="J251">
        <f t="shared" si="3"/>
        <v>24.35</v>
      </c>
    </row>
    <row r="252" spans="6:10">
      <c r="F252">
        <v>2.445E-2</v>
      </c>
      <c r="G252" s="20">
        <v>-1.70415815326125E-20</v>
      </c>
      <c r="H252" s="20">
        <v>-1.70510399589592E-20</v>
      </c>
      <c r="J252">
        <f t="shared" si="3"/>
        <v>24.45</v>
      </c>
    </row>
    <row r="253" spans="6:10">
      <c r="F253">
        <v>2.4549999999999999E-2</v>
      </c>
      <c r="G253" s="20">
        <v>-1.69721657151593E-20</v>
      </c>
      <c r="H253" s="20">
        <v>-1.69807240532345E-20</v>
      </c>
      <c r="J253">
        <f t="shared" si="3"/>
        <v>24.549999999999997</v>
      </c>
    </row>
    <row r="254" spans="6:10">
      <c r="F254">
        <v>2.4649999999999998E-2</v>
      </c>
      <c r="G254" s="20">
        <v>-1.69033131098195E-20</v>
      </c>
      <c r="H254" s="20">
        <v>-1.69110570143468E-20</v>
      </c>
      <c r="J254">
        <f t="shared" si="3"/>
        <v>24.65</v>
      </c>
    </row>
    <row r="255" spans="6:10">
      <c r="F255">
        <v>2.4750000000000001E-2</v>
      </c>
      <c r="G255" s="20">
        <v>-1.6835016889723199E-20</v>
      </c>
      <c r="H255" s="20">
        <v>-1.6842023864301901E-20</v>
      </c>
      <c r="J255">
        <f t="shared" si="3"/>
        <v>24.75</v>
      </c>
    </row>
    <row r="256" spans="6:10">
      <c r="F256">
        <v>2.4850000000000001E-2</v>
      </c>
      <c r="G256" s="20">
        <v>-1.67672703378959E-20</v>
      </c>
      <c r="H256" s="20">
        <v>-1.67736105106826E-20</v>
      </c>
      <c r="J256">
        <f t="shared" si="3"/>
        <v>24.85</v>
      </c>
    </row>
    <row r="257" spans="6:10">
      <c r="F257">
        <v>2.495E-2</v>
      </c>
      <c r="G257" s="20">
        <v>-1.67000668450545E-20</v>
      </c>
      <c r="H257" s="20">
        <v>-1.6705803670629099E-20</v>
      </c>
      <c r="J257">
        <f t="shared" si="3"/>
        <v>24.95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F5:J257"/>
  <sheetViews>
    <sheetView workbookViewId="0">
      <selection activeCell="F30" sqref="F30"/>
    </sheetView>
  </sheetViews>
  <sheetFormatPr defaultRowHeight="14.5"/>
  <cols>
    <col min="6" max="6" width="28.54296875" bestFit="1" customWidth="1"/>
    <col min="7" max="8" width="20.1796875" bestFit="1" customWidth="1"/>
    <col min="10" max="10" width="23.453125" bestFit="1" customWidth="1"/>
  </cols>
  <sheetData>
    <row r="5" spans="6:10">
      <c r="G5" t="s">
        <v>18</v>
      </c>
      <c r="H5" t="s">
        <v>19</v>
      </c>
    </row>
    <row r="7" spans="6:10">
      <c r="F7" t="s">
        <v>20</v>
      </c>
      <c r="G7" t="s">
        <v>21</v>
      </c>
      <c r="H7" t="s">
        <v>21</v>
      </c>
      <c r="J7" t="s">
        <v>22</v>
      </c>
    </row>
    <row r="10" spans="6:10">
      <c r="F10">
        <v>2.5000000000000001E-4</v>
      </c>
      <c r="G10" s="20">
        <v>-7.4345496612757693E-18</v>
      </c>
      <c r="H10" s="20">
        <v>-3.0602312279926501E-13</v>
      </c>
      <c r="J10">
        <f>F10*1000</f>
        <v>0.25</v>
      </c>
    </row>
    <row r="11" spans="6:10">
      <c r="F11">
        <v>3.5E-4</v>
      </c>
      <c r="G11" s="20">
        <v>-6.4252791204174003E-18</v>
      </c>
      <c r="H11" s="20">
        <v>-2.7690086224535702E-13</v>
      </c>
      <c r="J11">
        <f t="shared" ref="J11:J74" si="0">F11*1000</f>
        <v>0.35</v>
      </c>
    </row>
    <row r="12" spans="6:10">
      <c r="F12">
        <v>4.4999999999999999E-4</v>
      </c>
      <c r="G12" s="20">
        <v>-5.72790412617101E-18</v>
      </c>
      <c r="H12" s="20">
        <v>-2.5055015045224698E-13</v>
      </c>
      <c r="J12">
        <f t="shared" si="0"/>
        <v>0.45</v>
      </c>
    </row>
    <row r="13" spans="6:10">
      <c r="F13">
        <v>5.5000000000000003E-4</v>
      </c>
      <c r="G13" s="20">
        <v>-5.1930505887446201E-18</v>
      </c>
      <c r="H13" s="20">
        <v>-2.26707128176235E-13</v>
      </c>
      <c r="J13">
        <f t="shared" si="0"/>
        <v>0.55000000000000004</v>
      </c>
    </row>
    <row r="14" spans="6:10">
      <c r="F14">
        <v>6.4999999999999997E-4</v>
      </c>
      <c r="G14" s="20">
        <v>-4.7587312343562902E-18</v>
      </c>
      <c r="H14" s="20">
        <v>-2.0513311447060101E-13</v>
      </c>
      <c r="J14">
        <f t="shared" si="0"/>
        <v>0.65</v>
      </c>
    </row>
    <row r="15" spans="6:10">
      <c r="F15">
        <v>7.5000000000000002E-4</v>
      </c>
      <c r="G15" s="20">
        <v>-4.39361709717668E-18</v>
      </c>
      <c r="H15" s="20">
        <v>-1.85612164863107E-13</v>
      </c>
      <c r="J15">
        <f t="shared" si="0"/>
        <v>0.75</v>
      </c>
    </row>
    <row r="16" spans="6:10">
      <c r="F16">
        <v>8.4999999999999995E-4</v>
      </c>
      <c r="G16" s="20">
        <v>-4.0796591977414797E-18</v>
      </c>
      <c r="H16" s="20">
        <v>-1.67948894168106E-13</v>
      </c>
      <c r="J16">
        <f t="shared" si="0"/>
        <v>0.85</v>
      </c>
    </row>
    <row r="17" spans="6:10">
      <c r="F17">
        <v>9.5E-4</v>
      </c>
      <c r="G17" s="20">
        <v>-3.8054336328257503E-18</v>
      </c>
      <c r="H17" s="20">
        <v>-1.5196651501897501E-13</v>
      </c>
      <c r="J17">
        <f t="shared" si="0"/>
        <v>0.95</v>
      </c>
    </row>
    <row r="18" spans="6:10">
      <c r="F18">
        <v>1.0499999999999999E-3</v>
      </c>
      <c r="G18" s="20">
        <v>-3.5631798264429697E-18</v>
      </c>
      <c r="H18" s="20">
        <v>-1.37505065912105E-13</v>
      </c>
      <c r="J18">
        <f t="shared" si="0"/>
        <v>1.05</v>
      </c>
    </row>
    <row r="19" spans="6:10">
      <c r="F19">
        <v>1.15E-3</v>
      </c>
      <c r="G19" s="20">
        <v>-3.34732975612554E-18</v>
      </c>
      <c r="H19" s="20">
        <v>-1.24419808993018E-13</v>
      </c>
      <c r="J19">
        <f t="shared" si="0"/>
        <v>1.1499999999999999</v>
      </c>
    </row>
    <row r="20" spans="6:10">
      <c r="F20">
        <v>1.25E-3</v>
      </c>
      <c r="G20" s="20">
        <v>-3.1537133753619098E-18</v>
      </c>
      <c r="H20" s="20">
        <v>-1.12579780805417E-13</v>
      </c>
      <c r="J20">
        <f t="shared" si="0"/>
        <v>1.25</v>
      </c>
    </row>
    <row r="21" spans="6:10">
      <c r="F21">
        <v>1.3500000000000001E-3</v>
      </c>
      <c r="G21" s="20">
        <v>-2.9790994404753299E-18</v>
      </c>
      <c r="H21" s="20">
        <v>-1.01866481191429E-13</v>
      </c>
      <c r="J21">
        <f t="shared" si="0"/>
        <v>1.35</v>
      </c>
    </row>
    <row r="22" spans="6:10">
      <c r="F22">
        <v>1.4499999999999999E-3</v>
      </c>
      <c r="G22" s="20">
        <v>-2.8209150294450801E-18</v>
      </c>
      <c r="H22" s="20">
        <v>-9.21726870816595E-14</v>
      </c>
      <c r="J22">
        <f t="shared" si="0"/>
        <v>1.45</v>
      </c>
    </row>
    <row r="23" spans="6:10">
      <c r="F23">
        <v>1.5499999999999999E-3</v>
      </c>
      <c r="G23" s="20">
        <v>-2.6770660131924601E-18</v>
      </c>
      <c r="H23" s="20">
        <v>-8.34013792348537E-14</v>
      </c>
      <c r="J23">
        <f t="shared" si="0"/>
        <v>1.55</v>
      </c>
    </row>
    <row r="24" spans="6:10">
      <c r="F24">
        <v>1.65E-3</v>
      </c>
      <c r="G24" s="20">
        <v>-2.54581743940737E-18</v>
      </c>
      <c r="H24" s="20">
        <v>-7.5464771150066203E-14</v>
      </c>
      <c r="J24">
        <f t="shared" si="0"/>
        <v>1.65</v>
      </c>
    </row>
    <row r="25" spans="6:10">
      <c r="F25">
        <v>1.75E-3</v>
      </c>
      <c r="G25" s="20">
        <v>-2.4257110031501201E-18</v>
      </c>
      <c r="H25" s="20">
        <v>-6.8283430412912695E-14</v>
      </c>
      <c r="J25">
        <f t="shared" si="0"/>
        <v>1.75</v>
      </c>
    </row>
    <row r="26" spans="6:10">
      <c r="F26">
        <v>1.8500000000000001E-3</v>
      </c>
      <c r="G26" s="20">
        <v>-2.3155063313813401E-18</v>
      </c>
      <c r="H26" s="20">
        <v>-6.17854836708957E-14</v>
      </c>
      <c r="J26">
        <f t="shared" si="0"/>
        <v>1.85</v>
      </c>
    </row>
    <row r="27" spans="6:10">
      <c r="F27">
        <v>1.9499999999999999E-3</v>
      </c>
      <c r="G27" s="20">
        <v>-2.21413806047741E-18</v>
      </c>
      <c r="H27" s="20">
        <v>-5.5905897274311498E-14</v>
      </c>
      <c r="J27">
        <f t="shared" si="0"/>
        <v>1.95</v>
      </c>
    </row>
    <row r="28" spans="6:10">
      <c r="F28">
        <v>2.0500000000000002E-3</v>
      </c>
      <c r="G28" s="20">
        <v>-2.1206836931300001E-18</v>
      </c>
      <c r="H28" s="20">
        <v>-5.0585826379090203E-14</v>
      </c>
      <c r="J28">
        <f t="shared" si="0"/>
        <v>2.0500000000000003</v>
      </c>
    </row>
    <row r="29" spans="6:10">
      <c r="F29">
        <v>2.15E-3</v>
      </c>
      <c r="G29" s="20">
        <v>-2.0343390055397998E-18</v>
      </c>
      <c r="H29" s="20">
        <v>-4.57720259946065E-14</v>
      </c>
      <c r="J29">
        <f t="shared" si="0"/>
        <v>2.15</v>
      </c>
    </row>
    <row r="30" spans="6:10">
      <c r="F30">
        <v>2.2499999999999998E-3</v>
      </c>
      <c r="G30" s="20">
        <v>-1.9543988685891999E-18</v>
      </c>
      <c r="H30" s="20">
        <v>-4.1416318080369801E-14</v>
      </c>
      <c r="J30">
        <f t="shared" si="0"/>
        <v>2.25</v>
      </c>
    </row>
    <row r="31" spans="6:10">
      <c r="F31">
        <v>2.3500000000000001E-3</v>
      </c>
      <c r="G31" s="20">
        <v>-1.88024203492123E-18</v>
      </c>
      <c r="H31" s="20">
        <v>-3.7475109357021897E-14</v>
      </c>
      <c r="J31">
        <f t="shared" si="0"/>
        <v>2.35</v>
      </c>
    </row>
    <row r="32" spans="6:10">
      <c r="F32">
        <v>2.4499999999999999E-3</v>
      </c>
      <c r="G32" s="20">
        <v>-1.8113188884096901E-18</v>
      </c>
      <c r="H32" s="20">
        <v>-3.3908955004989403E-14</v>
      </c>
      <c r="J32">
        <f t="shared" si="0"/>
        <v>2.4499999999999997</v>
      </c>
    </row>
    <row r="33" spans="6:10">
      <c r="F33">
        <v>2.5500000000000002E-3</v>
      </c>
      <c r="G33" s="20">
        <v>-1.7471414463164098E-18</v>
      </c>
      <c r="H33" s="20">
        <v>-3.06821638836326E-14</v>
      </c>
      <c r="J33">
        <f t="shared" si="0"/>
        <v>2.5500000000000003</v>
      </c>
    </row>
    <row r="34" spans="6:10">
      <c r="F34">
        <v>2.65E-3</v>
      </c>
      <c r="G34" s="20">
        <v>-1.6872751027204001E-18</v>
      </c>
      <c r="H34" s="20">
        <v>-2.7762441319436001E-14</v>
      </c>
      <c r="J34">
        <f t="shared" si="0"/>
        <v>2.65</v>
      </c>
    </row>
    <row r="35" spans="6:10">
      <c r="F35">
        <v>2.7499999999999998E-3</v>
      </c>
      <c r="G35" s="20">
        <v>-1.6313317382261599E-18</v>
      </c>
      <c r="H35" s="20">
        <v>-2.5120565887891301E-14</v>
      </c>
      <c r="J35">
        <f t="shared" si="0"/>
        <v>2.75</v>
      </c>
    </row>
    <row r="36" spans="6:10">
      <c r="F36">
        <v>2.8500000000000001E-3</v>
      </c>
      <c r="G36" s="20">
        <v>-1.5789639165027799E-18</v>
      </c>
      <c r="H36" s="20">
        <v>-2.27300969540189E-14</v>
      </c>
      <c r="J36">
        <f t="shared" si="0"/>
        <v>2.85</v>
      </c>
    </row>
    <row r="37" spans="6:10">
      <c r="F37">
        <v>2.9499999999999999E-3</v>
      </c>
      <c r="G37" s="20">
        <v>-1.5298599562379999E-18</v>
      </c>
      <c r="H37" s="20">
        <v>-2.0567110044361701E-14</v>
      </c>
      <c r="J37">
        <f t="shared" si="0"/>
        <v>2.9499999999999997</v>
      </c>
    </row>
    <row r="38" spans="6:10">
      <c r="F38">
        <v>3.0500000000000002E-3</v>
      </c>
      <c r="G38" s="20">
        <v>-1.4837397162897499E-18</v>
      </c>
      <c r="H38" s="20">
        <v>-1.8609957401871201E-14</v>
      </c>
      <c r="J38">
        <f t="shared" si="0"/>
        <v>3.0500000000000003</v>
      </c>
    </row>
    <row r="39" spans="6:10">
      <c r="F39">
        <v>3.15E-3</v>
      </c>
      <c r="G39" s="20">
        <v>-1.4403509679159699E-18</v>
      </c>
      <c r="H39" s="20">
        <v>-1.6839051327164799E-14</v>
      </c>
      <c r="J39">
        <f t="shared" si="0"/>
        <v>3.15</v>
      </c>
    </row>
    <row r="40" spans="6:10">
      <c r="F40">
        <v>3.2499999999999999E-3</v>
      </c>
      <c r="G40" s="20">
        <v>-1.39946625481569E-18</v>
      </c>
      <c r="H40" s="20">
        <v>-1.5236668137709498E-14</v>
      </c>
      <c r="J40">
        <f t="shared" si="0"/>
        <v>3.25</v>
      </c>
    </row>
    <row r="41" spans="6:10">
      <c r="F41">
        <v>3.3500000000000001E-3</v>
      </c>
      <c r="G41" s="20">
        <v>-1.36088016194746E-18</v>
      </c>
      <c r="H41" s="20">
        <v>-1.3786770782848199E-14</v>
      </c>
      <c r="J41">
        <f t="shared" si="0"/>
        <v>3.35</v>
      </c>
    </row>
    <row r="42" spans="6:10">
      <c r="F42">
        <v>3.4499999999999999E-3</v>
      </c>
      <c r="G42" s="20">
        <v>-1.3244069295250901E-18</v>
      </c>
      <c r="H42" s="20">
        <v>-1.2474848339309799E-14</v>
      </c>
      <c r="J42">
        <f t="shared" si="0"/>
        <v>3.4499999999999997</v>
      </c>
    </row>
    <row r="43" spans="6:10">
      <c r="F43">
        <v>3.5500000000000002E-3</v>
      </c>
      <c r="G43" s="20">
        <v>-1.28987836050009E-18</v>
      </c>
      <c r="H43" s="20">
        <v>-1.1287770780796499E-14</v>
      </c>
      <c r="J43">
        <f t="shared" si="0"/>
        <v>3.5500000000000003</v>
      </c>
    </row>
    <row r="44" spans="6:10">
      <c r="F44">
        <v>3.65E-3</v>
      </c>
      <c r="G44" s="20">
        <v>-1.25714197913218E-18</v>
      </c>
      <c r="H44" s="20">
        <v>-1.0213657568116199E-14</v>
      </c>
      <c r="J44">
        <f t="shared" si="0"/>
        <v>3.65</v>
      </c>
    </row>
    <row r="45" spans="6:10">
      <c r="F45">
        <v>3.7499999999999999E-3</v>
      </c>
      <c r="G45" s="20">
        <v>-1.22605940557363E-18</v>
      </c>
      <c r="H45" s="20">
        <v>-9.2417587446511199E-15</v>
      </c>
      <c r="J45">
        <f t="shared" si="0"/>
        <v>3.75</v>
      </c>
    </row>
    <row r="46" spans="6:10">
      <c r="F46">
        <v>3.8500000000000001E-3</v>
      </c>
      <c r="G46" s="20">
        <v>-1.1965049172248401E-18</v>
      </c>
      <c r="H46" s="20">
        <v>-8.3623473471153601E-15</v>
      </c>
      <c r="J46">
        <f t="shared" si="0"/>
        <v>3.85</v>
      </c>
    </row>
    <row r="47" spans="6:10">
      <c r="F47">
        <v>3.9500000000000004E-3</v>
      </c>
      <c r="G47" s="20">
        <v>-1.16836417230403E-18</v>
      </c>
      <c r="H47" s="20">
        <v>-7.5666220548041695E-15</v>
      </c>
      <c r="J47">
        <f t="shared" si="0"/>
        <v>3.95</v>
      </c>
    </row>
    <row r="48" spans="6:10">
      <c r="F48">
        <v>4.0499999999999998E-3</v>
      </c>
      <c r="G48" s="20">
        <v>-1.1415330748722999E-18</v>
      </c>
      <c r="H48" s="20">
        <v>-6.8466191030085603E-15</v>
      </c>
      <c r="J48">
        <f t="shared" si="0"/>
        <v>4.05</v>
      </c>
    </row>
    <row r="49" spans="6:10">
      <c r="F49">
        <v>4.15E-3</v>
      </c>
      <c r="G49" s="20">
        <v>-1.11591676365941E-18</v>
      </c>
      <c r="H49" s="20">
        <v>-6.19513257899004E-15</v>
      </c>
      <c r="J49">
        <f t="shared" si="0"/>
        <v>4.1500000000000004</v>
      </c>
    </row>
    <row r="50" spans="6:10">
      <c r="F50">
        <v>4.2500000000000003E-3</v>
      </c>
      <c r="G50" s="20">
        <v>-1.09142870959305E-18</v>
      </c>
      <c r="H50" s="20">
        <v>-5.6056423028068496E-15</v>
      </c>
      <c r="J50">
        <f t="shared" si="0"/>
        <v>4.25</v>
      </c>
    </row>
    <row r="51" spans="6:10">
      <c r="F51">
        <v>4.3499999999999997E-3</v>
      </c>
      <c r="G51" s="20">
        <v>-1.06798990905508E-18</v>
      </c>
      <c r="H51" s="20">
        <v>-5.0722485711951201E-15</v>
      </c>
      <c r="J51">
        <f t="shared" si="0"/>
        <v>4.3499999999999996</v>
      </c>
    </row>
    <row r="52" spans="6:10">
      <c r="F52">
        <v>4.45E-3</v>
      </c>
      <c r="G52" s="20">
        <v>-1.0455281616607601E-18</v>
      </c>
      <c r="H52" s="20">
        <v>-4.58961311139748E-15</v>
      </c>
      <c r="J52">
        <f t="shared" si="0"/>
        <v>4.45</v>
      </c>
    </row>
    <row r="53" spans="6:10">
      <c r="F53">
        <v>4.5500000000000002E-3</v>
      </c>
      <c r="G53" s="20">
        <v>-1.0239774228461201E-18</v>
      </c>
      <c r="H53" s="20">
        <v>-4.1529056539828402E-15</v>
      </c>
      <c r="J53">
        <f t="shared" si="0"/>
        <v>4.55</v>
      </c>
    </row>
    <row r="54" spans="6:10">
      <c r="F54">
        <v>4.6499999999999996E-3</v>
      </c>
      <c r="G54" s="20">
        <v>-1.0032772228080499E-18</v>
      </c>
      <c r="H54" s="20">
        <v>-3.75775558993874E-15</v>
      </c>
      <c r="J54">
        <f t="shared" si="0"/>
        <v>4.6499999999999995</v>
      </c>
    </row>
    <row r="55" spans="6:10">
      <c r="F55">
        <v>4.7499999999999999E-3</v>
      </c>
      <c r="G55" s="20">
        <v>-9.8337214441237797E-19</v>
      </c>
      <c r="H55" s="20">
        <v>-3.4002082282027201E-15</v>
      </c>
      <c r="J55">
        <f t="shared" si="0"/>
        <v>4.75</v>
      </c>
    </row>
    <row r="56" spans="6:10">
      <c r="F56">
        <v>4.8500000000000001E-3</v>
      </c>
      <c r="G56" s="20">
        <v>-9.6421135359983209E-19</v>
      </c>
      <c r="H56" s="20">
        <v>-3.0766852158424301E-15</v>
      </c>
      <c r="J56">
        <f t="shared" si="0"/>
        <v>4.8500000000000005</v>
      </c>
    </row>
    <row r="57" spans="6:10">
      <c r="F57">
        <v>4.9500000000000004E-3</v>
      </c>
      <c r="G57" s="20">
        <v>-9.4574817660511096E-19</v>
      </c>
      <c r="H57" s="20">
        <v>-2.78394872475542E-15</v>
      </c>
      <c r="J57">
        <f t="shared" si="0"/>
        <v>4.95</v>
      </c>
    </row>
    <row r="58" spans="6:10">
      <c r="F58">
        <v>5.0499999999999998E-3</v>
      </c>
      <c r="G58" s="20">
        <v>-9.2793971898108993E-19</v>
      </c>
      <c r="H58" s="20">
        <v>-2.5190690464565298E-15</v>
      </c>
      <c r="J58">
        <f t="shared" si="0"/>
        <v>5.05</v>
      </c>
    </row>
    <row r="59" spans="6:10">
      <c r="F59">
        <v>5.1500000000000001E-3</v>
      </c>
      <c r="G59" s="20">
        <v>-9.1074652200612306E-19</v>
      </c>
      <c r="H59" s="20">
        <v>-2.27939527062995E-15</v>
      </c>
      <c r="J59">
        <f t="shared" si="0"/>
        <v>5.15</v>
      </c>
    </row>
    <row r="60" spans="6:10">
      <c r="F60">
        <v>5.2500000000000003E-3</v>
      </c>
      <c r="G60" s="20">
        <v>-8.9413225256127495E-19</v>
      </c>
      <c r="H60" s="20">
        <v>-2.06252875398679E-15</v>
      </c>
      <c r="J60">
        <f t="shared" si="0"/>
        <v>5.25</v>
      </c>
    </row>
    <row r="61" spans="6:10">
      <c r="F61">
        <v>5.3499999999999997E-3</v>
      </c>
      <c r="G61" s="20">
        <v>-8.7806342300783497E-19</v>
      </c>
      <c r="H61" s="20">
        <v>-1.8662991138951101E-15</v>
      </c>
      <c r="J61">
        <f t="shared" si="0"/>
        <v>5.35</v>
      </c>
    </row>
    <row r="62" spans="6:10">
      <c r="F62">
        <v>5.45E-3</v>
      </c>
      <c r="G62" s="20">
        <v>-8.6250913798318305E-19</v>
      </c>
      <c r="H62" s="20">
        <v>-1.6887425065184699E-15</v>
      </c>
      <c r="J62">
        <f t="shared" si="0"/>
        <v>5.45</v>
      </c>
    </row>
    <row r="63" spans="6:10">
      <c r="F63">
        <v>5.5500000000000002E-3</v>
      </c>
      <c r="G63" s="20">
        <v>-8.4744086537300497E-19</v>
      </c>
      <c r="H63" s="20">
        <v>-1.52808197206302E-15</v>
      </c>
      <c r="J63">
        <f t="shared" si="0"/>
        <v>5.55</v>
      </c>
    </row>
    <row r="64" spans="6:10">
      <c r="F64">
        <v>5.6499999999999996E-3</v>
      </c>
      <c r="G64" s="20">
        <v>-8.3283222901660004E-19</v>
      </c>
      <c r="H64" s="20">
        <v>-1.3827096504217E-15</v>
      </c>
      <c r="J64">
        <f t="shared" si="0"/>
        <v>5.6499999999999995</v>
      </c>
    </row>
    <row r="65" spans="6:10">
      <c r="F65">
        <v>5.7499999999999999E-3</v>
      </c>
      <c r="G65" s="20">
        <v>-8.1865882096520899E-19</v>
      </c>
      <c r="H65" s="20">
        <v>-1.2511706892235899E-15</v>
      </c>
      <c r="J65">
        <f t="shared" si="0"/>
        <v>5.75</v>
      </c>
    </row>
    <row r="66" spans="6:10">
      <c r="F66">
        <v>5.8500000000000002E-3</v>
      </c>
      <c r="G66" s="20">
        <v>-8.0489803134572305E-19</v>
      </c>
      <c r="H66" s="20">
        <v>-1.1321486832347E-15</v>
      </c>
      <c r="J66">
        <f t="shared" si="0"/>
        <v>5.8500000000000005</v>
      </c>
    </row>
    <row r="67" spans="6:10">
      <c r="F67">
        <v>5.9500000000000004E-3</v>
      </c>
      <c r="G67" s="20">
        <v>-7.9152889408767602E-19</v>
      </c>
      <c r="H67" s="20">
        <v>-1.0244524993828E-15</v>
      </c>
      <c r="J67">
        <f t="shared" si="0"/>
        <v>5.95</v>
      </c>
    </row>
    <row r="68" spans="6:10">
      <c r="F68">
        <v>6.0499999999999998E-3</v>
      </c>
      <c r="G68" s="20">
        <v>-7.7853194695367601E-19</v>
      </c>
      <c r="H68" s="20">
        <v>-9.2700435554664992E-16</v>
      </c>
      <c r="J68">
        <f t="shared" si="0"/>
        <v>6.05</v>
      </c>
    </row>
    <row r="69" spans="6:10">
      <c r="F69">
        <v>6.1500000000000001E-3</v>
      </c>
      <c r="G69" s="20">
        <v>-7.6588910447516902E-19</v>
      </c>
      <c r="H69" s="20">
        <v>-8.3882903379821995E-16</v>
      </c>
      <c r="J69">
        <f t="shared" si="0"/>
        <v>6.15</v>
      </c>
    </row>
    <row r="70" spans="6:10">
      <c r="F70">
        <v>6.2500000000000003E-3</v>
      </c>
      <c r="G70" s="20">
        <v>-7.5358354253931203E-19</v>
      </c>
      <c r="H70" s="20">
        <v>-7.5904412014026001E-16</v>
      </c>
      <c r="J70">
        <f t="shared" si="0"/>
        <v>6.25</v>
      </c>
    </row>
    <row r="71" spans="6:10">
      <c r="F71">
        <v>6.3499999999999997E-3</v>
      </c>
      <c r="G71" s="20">
        <v>-7.4159959350074703E-19</v>
      </c>
      <c r="H71" s="20">
        <v>-6.8685117305539899E-16</v>
      </c>
      <c r="J71">
        <f t="shared" si="0"/>
        <v>6.35</v>
      </c>
    </row>
    <row r="72" spans="6:10">
      <c r="F72">
        <v>6.45E-3</v>
      </c>
      <c r="G72" s="20">
        <v>-7.2992265080633901E-19</v>
      </c>
      <c r="H72" s="20">
        <v>-6.2152773247857304E-16</v>
      </c>
      <c r="J72">
        <f t="shared" si="0"/>
        <v>6.45</v>
      </c>
    </row>
    <row r="73" spans="6:10">
      <c r="F73">
        <v>6.5500000000000003E-3</v>
      </c>
      <c r="G73" s="20">
        <v>-7.1853908222281403E-19</v>
      </c>
      <c r="H73" s="20">
        <v>-5.6242008921593996E-16</v>
      </c>
      <c r="J73">
        <f t="shared" si="0"/>
        <v>6.5500000000000007</v>
      </c>
    </row>
    <row r="74" spans="6:10">
      <c r="F74">
        <v>6.6499999999999997E-3</v>
      </c>
      <c r="G74" s="20">
        <v>-7.0743615084838204E-19</v>
      </c>
      <c r="H74" s="20">
        <v>-5.0893674244424897E-16</v>
      </c>
      <c r="J74">
        <f t="shared" si="0"/>
        <v>6.6499999999999995</v>
      </c>
    </row>
    <row r="75" spans="6:10">
      <c r="F75">
        <v>6.7499999999999999E-3</v>
      </c>
      <c r="G75" s="20">
        <v>-6.9660194317090797E-19</v>
      </c>
      <c r="H75" s="20">
        <v>-4.6054247981111301E-16</v>
      </c>
      <c r="J75">
        <f t="shared" ref="J75:J138" si="1">F75*1000</f>
        <v>6.75</v>
      </c>
    </row>
    <row r="76" spans="6:10">
      <c r="F76">
        <v>6.8500000000000002E-3</v>
      </c>
      <c r="G76" s="20">
        <v>-6.8602530350817804E-19</v>
      </c>
      <c r="H76" s="20">
        <v>-4.1675302088791799E-16</v>
      </c>
      <c r="J76">
        <f t="shared" si="1"/>
        <v>6.8500000000000005</v>
      </c>
    </row>
    <row r="77" spans="6:10">
      <c r="F77">
        <v>6.9499999999999996E-3</v>
      </c>
      <c r="G77" s="20">
        <v>-6.7569577423121899E-19</v>
      </c>
      <c r="H77" s="20">
        <v>-3.7713017036525098E-16</v>
      </c>
      <c r="J77">
        <f t="shared" si="1"/>
        <v>6.9499999999999993</v>
      </c>
    </row>
    <row r="78" spans="6:10">
      <c r="F78">
        <v>7.0499999999999998E-3</v>
      </c>
      <c r="G78" s="20">
        <v>-6.6560354123032103E-19</v>
      </c>
      <c r="H78" s="20">
        <v>-3.4127743248245299E-16</v>
      </c>
      <c r="J78">
        <f t="shared" si="1"/>
        <v>7.05</v>
      </c>
    </row>
    <row r="79" spans="6:10">
      <c r="F79">
        <v>7.1500000000000001E-3</v>
      </c>
      <c r="G79" s="20">
        <v>-6.5573938413602997E-19</v>
      </c>
      <c r="H79" s="20">
        <v>-3.08836042799078E-16</v>
      </c>
      <c r="J79">
        <f t="shared" si="1"/>
        <v>7.15</v>
      </c>
    </row>
    <row r="80" spans="6:10">
      <c r="F80">
        <v>7.2500000000000004E-3</v>
      </c>
      <c r="G80" s="20">
        <v>-6.4609463085477204E-19</v>
      </c>
      <c r="H80" s="20">
        <v>-2.7948137759291101E-16</v>
      </c>
      <c r="J80">
        <f t="shared" si="1"/>
        <v>7.25</v>
      </c>
    </row>
    <row r="81" spans="6:10">
      <c r="F81">
        <v>7.3499999999999998E-3</v>
      </c>
      <c r="G81" s="20">
        <v>-6.36661116021238E-19</v>
      </c>
      <c r="H81" s="20">
        <v>-2.52919704948669E-16</v>
      </c>
      <c r="J81">
        <f t="shared" si="1"/>
        <v>7.35</v>
      </c>
    </row>
    <row r="82" spans="6:10">
      <c r="F82">
        <v>7.45E-3</v>
      </c>
      <c r="G82" s="20">
        <v>-6.2743114300795203E-19</v>
      </c>
      <c r="H82" s="20">
        <v>-2.2888524502118898E-16</v>
      </c>
      <c r="J82">
        <f t="shared" si="1"/>
        <v>7.45</v>
      </c>
    </row>
    <row r="83" spans="6:10">
      <c r="F83">
        <v>7.5500000000000003E-3</v>
      </c>
      <c r="G83" s="20">
        <v>-6.1839744916688803E-19</v>
      </c>
      <c r="H83" s="20">
        <v>-2.0713751005129899E-16</v>
      </c>
      <c r="J83">
        <f t="shared" si="1"/>
        <v>7.5500000000000007</v>
      </c>
    </row>
    <row r="84" spans="6:10">
      <c r="F84">
        <v>7.6499999999999997E-3</v>
      </c>
      <c r="G84" s="20">
        <v>-6.0955317400899396E-19</v>
      </c>
      <c r="H84" s="20">
        <v>-1.87458897512379E-16</v>
      </c>
      <c r="J84">
        <f t="shared" si="1"/>
        <v>7.6499999999999995</v>
      </c>
    </row>
    <row r="85" spans="6:10">
      <c r="F85">
        <v>7.7499999999999999E-3</v>
      </c>
      <c r="G85" s="20">
        <v>-6.00891830055442E-19</v>
      </c>
      <c r="H85" s="20">
        <v>-1.6965251229905099E-16</v>
      </c>
      <c r="J85">
        <f t="shared" si="1"/>
        <v>7.75</v>
      </c>
    </row>
    <row r="86" spans="6:10">
      <c r="F86">
        <v>7.8499999999999993E-3</v>
      </c>
      <c r="G86" s="20">
        <v>-5.9240727611961304E-19</v>
      </c>
      <c r="H86" s="20">
        <v>-1.5354019616178101E-16</v>
      </c>
      <c r="J86">
        <f t="shared" si="1"/>
        <v>7.85</v>
      </c>
    </row>
    <row r="87" spans="6:10">
      <c r="F87">
        <v>7.9500000000000005E-3</v>
      </c>
      <c r="G87" s="20">
        <v>-5.84093692801541E-19</v>
      </c>
      <c r="H87" s="20">
        <v>-1.3896074466532E-16</v>
      </c>
      <c r="J87">
        <f t="shared" si="1"/>
        <v>7.95</v>
      </c>
    </row>
    <row r="88" spans="6:10">
      <c r="F88">
        <v>8.0499999999999999E-3</v>
      </c>
      <c r="G88" s="20">
        <v>-5.7594555999704898E-19</v>
      </c>
      <c r="H88" s="20">
        <v>-1.25768293825772E-16</v>
      </c>
      <c r="J88">
        <f t="shared" si="1"/>
        <v>8.0500000000000007</v>
      </c>
    </row>
    <row r="89" spans="6:10">
      <c r="F89">
        <v>8.1499999999999993E-3</v>
      </c>
      <c r="G89" s="20">
        <v>-5.6795763624232E-19</v>
      </c>
      <c r="H89" s="20">
        <v>-1.1383086027921299E-16</v>
      </c>
      <c r="J89">
        <f t="shared" si="1"/>
        <v>8.1499999999999986</v>
      </c>
    </row>
    <row r="90" spans="6:10">
      <c r="F90">
        <v>8.2500000000000004E-3</v>
      </c>
      <c r="G90" s="20">
        <v>-5.60124939731346E-19</v>
      </c>
      <c r="H90" s="20">
        <v>-1.03029020371433E-16</v>
      </c>
      <c r="J90">
        <f t="shared" si="1"/>
        <v>8.25</v>
      </c>
    </row>
    <row r="91" spans="6:10">
      <c r="F91">
        <v>8.3499999999999998E-3</v>
      </c>
      <c r="G91" s="20">
        <v>-5.5244273085883004E-19</v>
      </c>
      <c r="H91" s="20">
        <v>-9.3254714948698996E-17</v>
      </c>
      <c r="J91">
        <f t="shared" si="1"/>
        <v>8.35</v>
      </c>
    </row>
    <row r="92" spans="6:10">
      <c r="F92">
        <v>8.4499999999999992E-3</v>
      </c>
      <c r="G92" s="20">
        <v>-5.4490649615472303E-19</v>
      </c>
      <c r="H92" s="20">
        <v>-8.44101678875254E-17</v>
      </c>
      <c r="J92">
        <f t="shared" si="1"/>
        <v>8.4499999999999993</v>
      </c>
    </row>
    <row r="93" spans="6:10">
      <c r="F93">
        <v>8.5500000000000003E-3</v>
      </c>
      <c r="G93" s="20">
        <v>-5.3751193348896997E-19</v>
      </c>
      <c r="H93" s="20">
        <v>-7.6406907539759904E-17</v>
      </c>
      <c r="J93">
        <f t="shared" si="1"/>
        <v>8.5500000000000007</v>
      </c>
    </row>
    <row r="94" spans="6:10">
      <c r="F94">
        <v>8.6499999999999997E-3</v>
      </c>
      <c r="G94" s="20">
        <v>-5.3025493843614296E-19</v>
      </c>
      <c r="H94" s="20">
        <v>-6.91648812992986E-17</v>
      </c>
      <c r="J94">
        <f t="shared" si="1"/>
        <v>8.65</v>
      </c>
    </row>
    <row r="95" spans="6:10">
      <c r="F95">
        <v>8.7500000000000008E-3</v>
      </c>
      <c r="G95" s="20">
        <v>-5.2313159169979496E-19</v>
      </c>
      <c r="H95" s="20">
        <v>-6.2611654428751694E-17</v>
      </c>
      <c r="J95">
        <f t="shared" si="1"/>
        <v>8.75</v>
      </c>
    </row>
    <row r="96" spans="6:10">
      <c r="F96">
        <v>8.8500000000000002E-3</v>
      </c>
      <c r="G96" s="20">
        <v>-5.1613814750547503E-19</v>
      </c>
      <c r="H96" s="20">
        <v>-5.6681685127666706E-17</v>
      </c>
      <c r="J96">
        <f t="shared" si="1"/>
        <v>8.85</v>
      </c>
    </row>
    <row r="97" spans="6:10">
      <c r="F97">
        <v>8.9499999999999996E-3</v>
      </c>
      <c r="G97" s="20">
        <v>-5.0927102287962997E-19</v>
      </c>
      <c r="H97" s="20">
        <v>-5.1315668586974799E-17</v>
      </c>
      <c r="J97">
        <f t="shared" si="1"/>
        <v>8.9499999999999993</v>
      </c>
    </row>
    <row r="98" spans="6:10">
      <c r="F98">
        <v>9.0500000000000008E-3</v>
      </c>
      <c r="G98" s="20">
        <v>-5.0252678773911202E-19</v>
      </c>
      <c r="H98" s="20">
        <v>-4.6459943464759402E-17</v>
      </c>
      <c r="J98">
        <f t="shared" si="1"/>
        <v>9.0500000000000007</v>
      </c>
    </row>
    <row r="99" spans="6:10">
      <c r="F99">
        <v>9.1500000000000001E-3</v>
      </c>
      <c r="G99" s="20">
        <v>-4.9590215572281997E-19</v>
      </c>
      <c r="H99" s="20">
        <v>-4.2065954843177503E-17</v>
      </c>
      <c r="J99">
        <f t="shared" si="1"/>
        <v>9.15</v>
      </c>
    </row>
    <row r="100" spans="6:10">
      <c r="F100">
        <v>9.2499999999999995E-3</v>
      </c>
      <c r="G100" s="20">
        <v>-4.8939397570313295E-19</v>
      </c>
      <c r="H100" s="20">
        <v>-3.8089768291650501E-17</v>
      </c>
      <c r="J100">
        <f t="shared" si="1"/>
        <v>9.25</v>
      </c>
    </row>
    <row r="101" spans="6:10">
      <c r="F101">
        <v>9.3500000000000007E-3</v>
      </c>
      <c r="G101" s="20">
        <v>-4.8299922392039197E-19</v>
      </c>
      <c r="H101" s="20">
        <v>-3.4491630172922498E-17</v>
      </c>
      <c r="J101">
        <f t="shared" si="1"/>
        <v>9.3500000000000014</v>
      </c>
    </row>
    <row r="102" spans="6:10">
      <c r="F102">
        <v>9.4500000000000001E-3</v>
      </c>
      <c r="G102" s="20">
        <v>-4.7671499668873905E-19</v>
      </c>
      <c r="H102" s="20">
        <v>-3.1235569791402398E-17</v>
      </c>
      <c r="J102">
        <f t="shared" si="1"/>
        <v>9.4499999999999993</v>
      </c>
    </row>
    <row r="103" spans="6:10">
      <c r="F103">
        <v>9.5499999999999995E-3</v>
      </c>
      <c r="G103" s="20">
        <v>-4.7053850362621803E-19</v>
      </c>
      <c r="H103" s="20">
        <v>-2.8289039401975999E-17</v>
      </c>
      <c r="J103">
        <f t="shared" si="1"/>
        <v>9.5499999999999989</v>
      </c>
    </row>
    <row r="104" spans="6:10">
      <c r="F104">
        <v>9.6500000000000006E-3</v>
      </c>
      <c r="G104" s="20">
        <v>-4.6446706136621102E-19</v>
      </c>
      <c r="H104" s="20">
        <v>-2.56225884763908E-17</v>
      </c>
      <c r="J104">
        <f t="shared" si="1"/>
        <v>9.65</v>
      </c>
    </row>
    <row r="105" spans="6:10">
      <c r="F105">
        <v>9.75E-3</v>
      </c>
      <c r="G105" s="20">
        <v>-4.58498087711046E-19</v>
      </c>
      <c r="H105" s="20">
        <v>-2.3209568967181699E-17</v>
      </c>
      <c r="J105">
        <f t="shared" si="1"/>
        <v>9.75</v>
      </c>
    </row>
    <row r="106" spans="6:10">
      <c r="F106">
        <v>9.8499999999999994E-3</v>
      </c>
      <c r="G106" s="20">
        <v>-4.52629096192076E-19</v>
      </c>
      <c r="H106" s="20">
        <v>-2.10258686193346E-17</v>
      </c>
      <c r="J106">
        <f t="shared" si="1"/>
        <v>9.85</v>
      </c>
    </row>
    <row r="107" spans="6:10">
      <c r="F107">
        <v>9.9500000000000005E-3</v>
      </c>
      <c r="G107" s="20">
        <v>-4.4685769100361801E-19</v>
      </c>
      <c r="H107" s="20">
        <v>-1.90496696605974E-17</v>
      </c>
      <c r="J107">
        <f t="shared" si="1"/>
        <v>9.9500000000000011</v>
      </c>
    </row>
    <row r="108" spans="6:10">
      <c r="F108">
        <v>1.005E-2</v>
      </c>
      <c r="G108" s="20">
        <v>-4.4118156228100401E-19</v>
      </c>
      <c r="H108" s="20">
        <v>-1.7261230455345299E-17</v>
      </c>
      <c r="J108">
        <f t="shared" si="1"/>
        <v>10.050000000000001</v>
      </c>
    </row>
    <row r="109" spans="6:10">
      <c r="F109">
        <v>1.0149999999999999E-2</v>
      </c>
      <c r="G109" s="20">
        <v>-4.35598481695535E-19</v>
      </c>
      <c r="H109" s="20">
        <v>-1.5642687936733701E-17</v>
      </c>
      <c r="J109">
        <f t="shared" si="1"/>
        <v>10.149999999999999</v>
      </c>
    </row>
    <row r="110" spans="6:10">
      <c r="F110">
        <v>1.025E-2</v>
      </c>
      <c r="G110" s="20">
        <v>-4.3010629834151198E-19</v>
      </c>
      <c r="H110" s="20">
        <v>-1.4177878839825299E-17</v>
      </c>
      <c r="J110">
        <f t="shared" si="1"/>
        <v>10.25</v>
      </c>
    </row>
    <row r="111" spans="6:10">
      <c r="F111">
        <v>1.035E-2</v>
      </c>
      <c r="G111" s="20">
        <v>-4.2470293489261302E-19</v>
      </c>
      <c r="H111" s="20">
        <v>-1.2852177946548099E-17</v>
      </c>
      <c r="J111">
        <f t="shared" si="1"/>
        <v>10.35</v>
      </c>
    </row>
    <row r="112" spans="6:10">
      <c r="F112">
        <v>1.0449999999999999E-2</v>
      </c>
      <c r="G112" s="20">
        <v>-4.1938638400683702E-19</v>
      </c>
      <c r="H112" s="20">
        <v>-1.16523517235963E-17</v>
      </c>
      <c r="J112">
        <f t="shared" si="1"/>
        <v>10.45</v>
      </c>
    </row>
    <row r="113" spans="6:10">
      <c r="F113">
        <v>1.055E-2</v>
      </c>
      <c r="G113" s="20">
        <v>-4.1415470496100598E-19</v>
      </c>
      <c r="H113" s="20">
        <v>-1.05664258884462E-17</v>
      </c>
      <c r="J113">
        <f t="shared" si="1"/>
        <v>10.55</v>
      </c>
    </row>
    <row r="114" spans="6:10">
      <c r="F114">
        <v>1.065E-2</v>
      </c>
      <c r="G114" s="20">
        <v>-4.0900602049739902E-19</v>
      </c>
      <c r="H114" s="20">
        <v>-9.5835655780542701E-18</v>
      </c>
      <c r="J114">
        <f t="shared" si="1"/>
        <v>10.65</v>
      </c>
    </row>
    <row r="115" spans="6:10">
      <c r="F115">
        <v>1.0749999999999999E-2</v>
      </c>
      <c r="G115" s="20">
        <v>-4.0393851386658E-19</v>
      </c>
      <c r="H115" s="20">
        <v>-8.6939669209375105E-18</v>
      </c>
      <c r="J115">
        <f t="shared" si="1"/>
        <v>10.75</v>
      </c>
    </row>
    <row r="116" spans="6:10">
      <c r="F116">
        <v>1.085E-2</v>
      </c>
      <c r="G116" s="20">
        <v>-3.9895042605179202E-19</v>
      </c>
      <c r="H116" s="20">
        <v>-7.8887589274626304E-18</v>
      </c>
      <c r="J116">
        <f t="shared" si="1"/>
        <v>10.85</v>
      </c>
    </row>
    <row r="117" spans="6:10">
      <c r="F117">
        <v>1.095E-2</v>
      </c>
      <c r="G117" s="20">
        <v>-3.9404005316151701E-19</v>
      </c>
      <c r="H117" s="20">
        <v>-7.1599147164404104E-18</v>
      </c>
      <c r="J117">
        <f t="shared" si="1"/>
        <v>10.95</v>
      </c>
    </row>
    <row r="118" spans="6:10">
      <c r="F118">
        <v>1.1050000000000001E-2</v>
      </c>
      <c r="G118" s="20">
        <v>-3.8920574397789002E-19</v>
      </c>
      <c r="H118" s="20">
        <v>-6.5001711895605197E-18</v>
      </c>
      <c r="J118">
        <f t="shared" si="1"/>
        <v>11.05</v>
      </c>
    </row>
    <row r="119" spans="6:10">
      <c r="F119">
        <v>1.115E-2</v>
      </c>
      <c r="G119" s="20">
        <v>-3.8444589764969399E-19</v>
      </c>
      <c r="H119" s="20">
        <v>-5.9029563497509903E-18</v>
      </c>
      <c r="J119">
        <f t="shared" si="1"/>
        <v>11.15</v>
      </c>
    </row>
    <row r="120" spans="6:10">
      <c r="F120">
        <v>1.125E-2</v>
      </c>
      <c r="G120" s="20">
        <v>-3.79758961519549E-19</v>
      </c>
      <c r="H120" s="20">
        <v>-5.3623235360495101E-18</v>
      </c>
      <c r="J120">
        <f t="shared" si="1"/>
        <v>11.25</v>
      </c>
    </row>
    <row r="121" spans="6:10">
      <c r="F121">
        <v>1.1350000000000001E-2</v>
      </c>
      <c r="G121" s="20">
        <v>-3.7514342907577101E-19</v>
      </c>
      <c r="H121" s="20">
        <v>-4.8728919167954196E-18</v>
      </c>
      <c r="J121">
        <f t="shared" si="1"/>
        <v>11.350000000000001</v>
      </c>
    </row>
    <row r="122" spans="6:10">
      <c r="F122">
        <v>1.145E-2</v>
      </c>
      <c r="G122" s="20">
        <v>-3.70597838020133E-19</v>
      </c>
      <c r="H122" s="20">
        <v>-4.42979264558687E-18</v>
      </c>
      <c r="J122">
        <f t="shared" si="1"/>
        <v>11.45</v>
      </c>
    </row>
    <row r="123" spans="6:10">
      <c r="F123">
        <v>1.155E-2</v>
      </c>
      <c r="G123" s="20">
        <v>-3.6612076844346902E-19</v>
      </c>
      <c r="H123" s="20">
        <v>-4.02862014112183E-18</v>
      </c>
      <c r="J123">
        <f t="shared" si="1"/>
        <v>11.549999999999999</v>
      </c>
    </row>
    <row r="124" spans="6:10">
      <c r="F124">
        <v>1.1650000000000001E-2</v>
      </c>
      <c r="G124" s="20">
        <v>-3.61710841101698E-19</v>
      </c>
      <c r="H124" s="20">
        <v>-3.6653880033230599E-18</v>
      </c>
      <c r="J124">
        <f t="shared" si="1"/>
        <v>11.65</v>
      </c>
    </row>
    <row r="125" spans="6:10">
      <c r="F125">
        <v>1.175E-2</v>
      </c>
      <c r="G125" s="20">
        <v>-3.57366715785413E-19</v>
      </c>
      <c r="H125" s="20">
        <v>-3.3364891245480898E-18</v>
      </c>
      <c r="J125">
        <f t="shared" si="1"/>
        <v>11.75</v>
      </c>
    </row>
    <row r="126" spans="6:10">
      <c r="F126">
        <v>1.1849999999999999E-2</v>
      </c>
      <c r="G126" s="20">
        <v>-3.53087089776757E-19</v>
      </c>
      <c r="H126" s="20">
        <v>-3.0386595966712E-18</v>
      </c>
      <c r="J126">
        <f t="shared" si="1"/>
        <v>11.85</v>
      </c>
    </row>
    <row r="127" spans="6:10">
      <c r="F127">
        <v>1.1950000000000001E-2</v>
      </c>
      <c r="G127" s="20">
        <v>-3.4887069638775501E-19</v>
      </c>
      <c r="H127" s="20">
        <v>-2.7689460528139501E-18</v>
      </c>
      <c r="J127">
        <f t="shared" si="1"/>
        <v>11.950000000000001</v>
      </c>
    </row>
    <row r="128" spans="6:10">
      <c r="F128">
        <v>1.205E-2</v>
      </c>
      <c r="G128" s="20">
        <v>-3.4471630357472898E-19</v>
      </c>
      <c r="H128" s="20">
        <v>-2.5246761168761402E-18</v>
      </c>
      <c r="J128">
        <f t="shared" si="1"/>
        <v>12.05</v>
      </c>
    </row>
    <row r="129" spans="6:10">
      <c r="F129">
        <v>1.2149999999999999E-2</v>
      </c>
      <c r="G129" s="20">
        <v>-3.40622712623867E-19</v>
      </c>
      <c r="H129" s="20">
        <v>-2.3034316651223999E-18</v>
      </c>
      <c r="J129">
        <f t="shared" si="1"/>
        <v>12.149999999999999</v>
      </c>
    </row>
    <row r="130" spans="6:10">
      <c r="F130">
        <v>1.225E-2</v>
      </c>
      <c r="G130" s="20">
        <v>-3.3658875690333801E-19</v>
      </c>
      <c r="H130" s="20">
        <v>-2.1030246322236698E-18</v>
      </c>
      <c r="J130">
        <f t="shared" si="1"/>
        <v>12.25</v>
      </c>
    </row>
    <row r="131" spans="6:10">
      <c r="F131">
        <v>1.235E-2</v>
      </c>
      <c r="G131" s="20">
        <v>-3.3261330067773399E-19</v>
      </c>
      <c r="H131" s="20">
        <v>-1.92147511961792E-18</v>
      </c>
      <c r="J131">
        <f t="shared" si="1"/>
        <v>12.35</v>
      </c>
    </row>
    <row r="132" spans="6:10">
      <c r="F132">
        <v>1.2449999999999999E-2</v>
      </c>
      <c r="G132" s="20">
        <v>-3.2869523798090898E-19</v>
      </c>
      <c r="H132" s="20">
        <v>-1.7569915870972199E-18</v>
      </c>
      <c r="J132">
        <f t="shared" si="1"/>
        <v>12.45</v>
      </c>
    </row>
    <row r="133" spans="6:10">
      <c r="F133">
        <v>1.255E-2</v>
      </c>
      <c r="G133" s="20">
        <v>-3.2483349154360202E-19</v>
      </c>
      <c r="H133" s="20">
        <v>-1.60795292937709E-18</v>
      </c>
      <c r="J133">
        <f t="shared" si="1"/>
        <v>12.55</v>
      </c>
    </row>
    <row r="134" spans="6:10">
      <c r="F134">
        <v>1.265E-2</v>
      </c>
      <c r="G134" s="20">
        <v>-3.2102701177245799E-19</v>
      </c>
      <c r="H134" s="20">
        <v>-1.4728922582698199E-18</v>
      </c>
      <c r="J134">
        <f t="shared" si="1"/>
        <v>12.65</v>
      </c>
    </row>
    <row r="135" spans="6:10">
      <c r="F135">
        <v>1.2749999999999999E-2</v>
      </c>
      <c r="G135" s="20">
        <v>-3.1727477577735299E-19</v>
      </c>
      <c r="H135" s="20">
        <v>-1.35048222815329E-18</v>
      </c>
      <c r="J135">
        <f t="shared" si="1"/>
        <v>12.75</v>
      </c>
    </row>
    <row r="136" spans="6:10">
      <c r="F136">
        <v>1.285E-2</v>
      </c>
      <c r="G136" s="20">
        <v>-3.1357578644410599E-19</v>
      </c>
      <c r="H136" s="20">
        <v>-1.2395217578725601E-18</v>
      </c>
      <c r="J136">
        <f t="shared" si="1"/>
        <v>12.85</v>
      </c>
    </row>
    <row r="137" spans="6:10">
      <c r="F137">
        <v>1.295E-2</v>
      </c>
      <c r="G137" s="20">
        <v>-3.0992907154991E-19</v>
      </c>
      <c r="H137" s="20">
        <v>-1.13892401618727E-18</v>
      </c>
      <c r="J137">
        <f t="shared" si="1"/>
        <v>12.95</v>
      </c>
    </row>
    <row r="138" spans="6:10">
      <c r="F138">
        <v>1.3050000000000001E-2</v>
      </c>
      <c r="G138" s="20">
        <v>-3.0633368291896602E-19</v>
      </c>
      <c r="H138" s="20">
        <v>-1.04770555052354E-18</v>
      </c>
      <c r="J138">
        <f t="shared" si="1"/>
        <v>13.05</v>
      </c>
    </row>
    <row r="139" spans="6:10">
      <c r="F139">
        <v>1.315E-2</v>
      </c>
      <c r="G139" s="20">
        <v>-3.0278869561601301E-19</v>
      </c>
      <c r="H139" s="20">
        <v>-9.6497645023193393E-19</v>
      </c>
      <c r="J139">
        <f t="shared" ref="J139:J202" si="2">F139*1000</f>
        <v>13.15</v>
      </c>
    </row>
    <row r="140" spans="6:10">
      <c r="F140">
        <v>1.325E-2</v>
      </c>
      <c r="G140" s="20">
        <v>-2.9929320717558802E-19</v>
      </c>
      <c r="H140" s="20">
        <v>-8.8993144590591802E-19</v>
      </c>
      <c r="J140">
        <f t="shared" si="2"/>
        <v>13.25</v>
      </c>
    </row>
    <row r="141" spans="6:10">
      <c r="F141">
        <v>1.3350000000000001E-2</v>
      </c>
      <c r="G141" s="20">
        <v>-2.9584633686499502E-19</v>
      </c>
      <c r="H141" s="20">
        <v>-8.2184185568412203E-19</v>
      </c>
      <c r="J141">
        <f t="shared" si="2"/>
        <v>13.350000000000001</v>
      </c>
    </row>
    <row r="142" spans="6:10">
      <c r="F142">
        <v>1.345E-2</v>
      </c>
      <c r="G142" s="20">
        <v>-2.9244722497911702E-19</v>
      </c>
      <c r="H142" s="20">
        <v>-7.6004829793607501E-19</v>
      </c>
      <c r="J142">
        <f t="shared" si="2"/>
        <v>13.45</v>
      </c>
    </row>
    <row r="143" spans="6:10">
      <c r="F143">
        <v>1.355E-2</v>
      </c>
      <c r="G143" s="20">
        <v>-2.89095032165315E-19</v>
      </c>
      <c r="H143" s="20">
        <v>-7.0395409740132098E-19</v>
      </c>
      <c r="J143">
        <f t="shared" si="2"/>
        <v>13.549999999999999</v>
      </c>
    </row>
    <row r="144" spans="6:10">
      <c r="F144">
        <v>1.3650000000000001E-2</v>
      </c>
      <c r="G144" s="20">
        <v>-2.8578893877678102E-19</v>
      </c>
      <c r="H144" s="20">
        <v>-6.5301931879199899E-19</v>
      </c>
      <c r="J144">
        <f t="shared" si="2"/>
        <v>13.65</v>
      </c>
    </row>
    <row r="145" spans="6:10">
      <c r="F145">
        <v>1.375E-2</v>
      </c>
      <c r="G145" s="20">
        <v>-2.82528144252827E-19</v>
      </c>
      <c r="H145" s="20">
        <v>-6.0675536814866296E-19</v>
      </c>
      <c r="J145">
        <f t="shared" si="2"/>
        <v>13.75</v>
      </c>
    </row>
    <row r="146" spans="6:10">
      <c r="F146">
        <v>1.3849999999999999E-2</v>
      </c>
      <c r="G146" s="20">
        <v>-2.7931186652466299E-19</v>
      </c>
      <c r="H146" s="20">
        <v>-5.6472010792130995E-19</v>
      </c>
      <c r="J146">
        <f t="shared" si="2"/>
        <v>13.85</v>
      </c>
    </row>
    <row r="147" spans="6:10">
      <c r="F147">
        <v>1.3950000000000001E-2</v>
      </c>
      <c r="G147" s="20">
        <v>-2.7613934144536301E-19</v>
      </c>
      <c r="H147" s="20">
        <v>-5.2651343688897295E-19</v>
      </c>
      <c r="J147">
        <f t="shared" si="2"/>
        <v>13.950000000000001</v>
      </c>
    </row>
    <row r="148" spans="6:10">
      <c r="F148">
        <v>1.405E-2</v>
      </c>
      <c r="G148" s="20">
        <v>-2.7300982224273001E-19</v>
      </c>
      <c r="H148" s="20">
        <v>-4.9177329068337998E-19</v>
      </c>
      <c r="J148">
        <f t="shared" si="2"/>
        <v>14.05</v>
      </c>
    </row>
    <row r="149" spans="6:10">
      <c r="F149">
        <v>1.4149999999999999E-2</v>
      </c>
      <c r="G149" s="20">
        <v>-2.6992257899392801E-19</v>
      </c>
      <c r="H149" s="20">
        <v>-4.6017202289166298E-19</v>
      </c>
      <c r="J149">
        <f t="shared" si="2"/>
        <v>14.149999999999999</v>
      </c>
    </row>
    <row r="150" spans="6:10">
      <c r="F150">
        <v>1.4250000000000001E-2</v>
      </c>
      <c r="G150" s="20">
        <v>-2.6687689812075699E-19</v>
      </c>
      <c r="H150" s="20">
        <v>-4.31413130521886E-19</v>
      </c>
      <c r="J150">
        <f t="shared" si="2"/>
        <v>14.25</v>
      </c>
    </row>
    <row r="151" spans="6:10">
      <c r="F151">
        <v>1.435E-2</v>
      </c>
      <c r="G151" s="20">
        <v>-2.6387208190455102E-19</v>
      </c>
      <c r="H151" s="20">
        <v>-4.0522829106163501E-19</v>
      </c>
      <c r="J151">
        <f t="shared" si="2"/>
        <v>14.35</v>
      </c>
    </row>
    <row r="152" spans="6:10">
      <c r="F152">
        <v>1.4449999999999999E-2</v>
      </c>
      <c r="G152" s="20">
        <v>-2.6090744801973599E-19</v>
      </c>
      <c r="H152" s="20">
        <v>-3.8137468147830301E-19</v>
      </c>
      <c r="J152">
        <f t="shared" si="2"/>
        <v>14.45</v>
      </c>
    </row>
    <row r="153" spans="6:10">
      <c r="F153">
        <v>1.455E-2</v>
      </c>
      <c r="G153" s="20">
        <v>-2.5798232908513302E-19</v>
      </c>
      <c r="H153" s="20">
        <v>-3.5963255233138898E-19</v>
      </c>
      <c r="J153">
        <f t="shared" si="2"/>
        <v>14.55</v>
      </c>
    </row>
    <row r="154" spans="6:10">
      <c r="F154">
        <v>1.465E-2</v>
      </c>
      <c r="G154" s="20">
        <v>-2.5509607223216302E-19</v>
      </c>
      <c r="H154" s="20">
        <v>-3.3980303272028201E-19</v>
      </c>
      <c r="J154">
        <f t="shared" si="2"/>
        <v>14.65</v>
      </c>
    </row>
    <row r="155" spans="6:10">
      <c r="F155">
        <v>1.4749999999999999E-2</v>
      </c>
      <c r="G155" s="20">
        <v>-2.5224803868913099E-19</v>
      </c>
      <c r="H155" s="20">
        <v>-3.2170614410122001E-19</v>
      </c>
      <c r="J155">
        <f t="shared" si="2"/>
        <v>14.75</v>
      </c>
    </row>
    <row r="156" spans="6:10">
      <c r="F156">
        <v>1.485E-2</v>
      </c>
      <c r="G156" s="20">
        <v>-2.4943760338085698E-19</v>
      </c>
      <c r="H156" s="20">
        <v>-3.0517900309743102E-19</v>
      </c>
      <c r="J156">
        <f t="shared" si="2"/>
        <v>14.85</v>
      </c>
    </row>
    <row r="157" spans="6:10">
      <c r="F157">
        <v>1.495E-2</v>
      </c>
      <c r="G157" s="20">
        <v>-2.4666415454292202E-19</v>
      </c>
      <c r="H157" s="20">
        <v>-2.9007419531790801E-19</v>
      </c>
      <c r="J157">
        <f t="shared" si="2"/>
        <v>14.95</v>
      </c>
    </row>
    <row r="158" spans="6:10">
      <c r="F158">
        <v>1.5049999999999999E-2</v>
      </c>
      <c r="G158" s="20">
        <v>-2.4392709334987098E-19</v>
      </c>
      <c r="H158" s="20">
        <v>-2.7625830391172699E-19</v>
      </c>
      <c r="J158">
        <f t="shared" si="2"/>
        <v>15.049999999999999</v>
      </c>
    </row>
    <row r="159" spans="6:10">
      <c r="F159">
        <v>1.515E-2</v>
      </c>
      <c r="G159" s="20">
        <v>-2.41225833556724E-19</v>
      </c>
      <c r="H159" s="20">
        <v>-2.6361057813334E-19</v>
      </c>
      <c r="J159">
        <f t="shared" si="2"/>
        <v>15.15</v>
      </c>
    </row>
    <row r="160" spans="6:10">
      <c r="F160">
        <v>1.525E-2</v>
      </c>
      <c r="G160" s="20">
        <v>-2.3855980115321098E-19</v>
      </c>
      <c r="H160" s="20">
        <v>-2.5202172859553802E-19</v>
      </c>
      <c r="J160">
        <f t="shared" si="2"/>
        <v>15.25</v>
      </c>
    </row>
    <row r="161" spans="6:10">
      <c r="F161">
        <v>1.5350000000000001E-2</v>
      </c>
      <c r="G161" s="20">
        <v>-2.3592843403015902E-19</v>
      </c>
      <c r="H161" s="20">
        <v>-2.4139283715460201E-19</v>
      </c>
      <c r="J161">
        <f t="shared" si="2"/>
        <v>15.350000000000001</v>
      </c>
    </row>
    <row r="162" spans="6:10">
      <c r="F162">
        <v>1.545E-2</v>
      </c>
      <c r="G162" s="20">
        <v>-2.3333118165749601E-19</v>
      </c>
      <c r="H162" s="20">
        <v>-2.3163437051939901E-19</v>
      </c>
      <c r="J162">
        <f t="shared" si="2"/>
        <v>15.450000000000001</v>
      </c>
    </row>
    <row r="163" spans="6:10">
      <c r="F163">
        <v>1.555E-2</v>
      </c>
      <c r="G163" s="20">
        <v>-2.3076750477336501E-19</v>
      </c>
      <c r="H163" s="20">
        <v>-2.2266528771420198E-19</v>
      </c>
      <c r="J163">
        <f t="shared" si="2"/>
        <v>15.549999999999999</v>
      </c>
    </row>
    <row r="164" spans="6:10">
      <c r="F164">
        <v>1.5650000000000001E-2</v>
      </c>
      <c r="G164" s="20">
        <v>-2.2823687508387702E-19</v>
      </c>
      <c r="H164" s="20">
        <v>-2.1441223246429E-19</v>
      </c>
      <c r="J164">
        <f t="shared" si="2"/>
        <v>15.65</v>
      </c>
    </row>
    <row r="165" spans="6:10">
      <c r="F165">
        <v>1.575E-2</v>
      </c>
      <c r="G165" s="20">
        <v>-2.2573877497303702E-19</v>
      </c>
      <c r="H165" s="20">
        <v>-2.06808802423256E-19</v>
      </c>
      <c r="J165">
        <f t="shared" si="2"/>
        <v>15.75</v>
      </c>
    </row>
    <row r="166" spans="6:10">
      <c r="F166">
        <v>1.585E-2</v>
      </c>
      <c r="G166" s="20">
        <v>-2.2327269722242802E-19</v>
      </c>
      <c r="H166" s="20">
        <v>-1.9979488792994601E-19</v>
      </c>
      <c r="J166">
        <f t="shared" si="2"/>
        <v>15.85</v>
      </c>
    </row>
    <row r="167" spans="6:10">
      <c r="F167">
        <v>1.5949999999999999E-2</v>
      </c>
      <c r="G167" s="20">
        <v>-2.2083814474022898E-19</v>
      </c>
      <c r="H167" s="20">
        <v>-1.9331607367877301E-19</v>
      </c>
      <c r="J167">
        <f t="shared" si="2"/>
        <v>15.95</v>
      </c>
    </row>
    <row r="168" spans="6:10">
      <c r="F168">
        <v>1.6049999999999998E-2</v>
      </c>
      <c r="G168" s="20">
        <v>-2.18434630299202E-19</v>
      </c>
      <c r="H168" s="20">
        <v>-1.8732309731678499E-19</v>
      </c>
      <c r="J168">
        <f t="shared" si="2"/>
        <v>16.049999999999997</v>
      </c>
    </row>
    <row r="169" spans="6:10">
      <c r="F169">
        <v>1.6150000000000001E-2</v>
      </c>
      <c r="G169" s="20">
        <v>-2.1606167628325499E-19</v>
      </c>
      <c r="H169" s="20">
        <v>-1.8177135955051699E-19</v>
      </c>
      <c r="J169">
        <f t="shared" si="2"/>
        <v>16.150000000000002</v>
      </c>
    </row>
    <row r="170" spans="6:10">
      <c r="F170">
        <v>1.6250000000000001E-2</v>
      </c>
      <c r="G170" s="20">
        <v>-2.1371881444225601E-19</v>
      </c>
      <c r="H170" s="20">
        <v>-1.76620480861153E-19</v>
      </c>
      <c r="J170">
        <f t="shared" si="2"/>
        <v>16.25</v>
      </c>
    </row>
    <row r="171" spans="6:10">
      <c r="F171">
        <v>1.635E-2</v>
      </c>
      <c r="G171" s="20">
        <v>-2.1140558565474899E-19</v>
      </c>
      <c r="H171" s="20">
        <v>-1.71833900392974E-19</v>
      </c>
      <c r="J171">
        <f t="shared" si="2"/>
        <v>16.350000000000001</v>
      </c>
    </row>
    <row r="172" spans="6:10">
      <c r="F172">
        <v>1.6449999999999999E-2</v>
      </c>
      <c r="G172" s="20">
        <v>-2.09121539698269E-19</v>
      </c>
      <c r="H172" s="20">
        <v>-1.67378513002063E-19</v>
      </c>
      <c r="J172">
        <f t="shared" si="2"/>
        <v>16.45</v>
      </c>
    </row>
    <row r="173" spans="6:10">
      <c r="F173">
        <v>1.6549999999999999E-2</v>
      </c>
      <c r="G173" s="20">
        <v>-2.06866235026951E-19</v>
      </c>
      <c r="H173" s="20">
        <v>-1.63224340834144E-19</v>
      </c>
      <c r="J173">
        <f t="shared" si="2"/>
        <v>16.549999999999997</v>
      </c>
    </row>
    <row r="174" spans="6:10">
      <c r="F174">
        <v>1.6650000000000002E-2</v>
      </c>
      <c r="G174" s="20">
        <v>-2.04639238556147E-19</v>
      </c>
      <c r="H174" s="20">
        <v>-1.5934423614596901E-19</v>
      </c>
      <c r="J174">
        <f t="shared" si="2"/>
        <v>16.650000000000002</v>
      </c>
    </row>
    <row r="175" spans="6:10">
      <c r="F175">
        <v>1.6750000000000001E-2</v>
      </c>
      <c r="G175" s="20">
        <v>-2.02440125453776E-19</v>
      </c>
      <c r="H175" s="20">
        <v>-1.5571361239731501E-19</v>
      </c>
      <c r="J175">
        <f t="shared" si="2"/>
        <v>16.75</v>
      </c>
    </row>
    <row r="176" spans="6:10">
      <c r="F176">
        <v>1.685E-2</v>
      </c>
      <c r="G176" s="20">
        <v>-2.0026847893816201E-19</v>
      </c>
      <c r="H176" s="20">
        <v>-1.5231020092355401E-19</v>
      </c>
      <c r="J176">
        <f t="shared" si="2"/>
        <v>16.850000000000001</v>
      </c>
    </row>
    <row r="177" spans="6:10">
      <c r="F177">
        <v>1.695E-2</v>
      </c>
      <c r="G177" s="20">
        <v>-1.9812389008209599E-19</v>
      </c>
      <c r="H177" s="20">
        <v>-1.4911383075474001E-19</v>
      </c>
      <c r="J177">
        <f t="shared" si="2"/>
        <v>16.95</v>
      </c>
    </row>
    <row r="178" spans="6:10">
      <c r="F178">
        <v>1.7049999999999999E-2</v>
      </c>
      <c r="G178" s="20">
        <v>-1.96005957622891E-19</v>
      </c>
      <c r="H178" s="20">
        <v>-1.4610622937880699E-19</v>
      </c>
      <c r="J178">
        <f t="shared" si="2"/>
        <v>17.05</v>
      </c>
    </row>
    <row r="179" spans="6:10">
      <c r="F179">
        <v>1.7149999999999999E-2</v>
      </c>
      <c r="G179" s="20">
        <v>-1.93914287778217E-19</v>
      </c>
      <c r="H179" s="20">
        <v>-1.4327084245599499E-19</v>
      </c>
      <c r="J179">
        <f t="shared" si="2"/>
        <v>17.149999999999999</v>
      </c>
    </row>
    <row r="180" spans="6:10">
      <c r="F180">
        <v>1.7250000000000001E-2</v>
      </c>
      <c r="G180" s="20">
        <v>-1.91848494067483E-19</v>
      </c>
      <c r="H180" s="20">
        <v>-1.4059267068131901E-19</v>
      </c>
      <c r="J180">
        <f t="shared" si="2"/>
        <v>17.25</v>
      </c>
    </row>
    <row r="181" spans="6:10">
      <c r="F181">
        <v>1.7350000000000001E-2</v>
      </c>
      <c r="G181" s="20">
        <v>-1.8980819713858001E-19</v>
      </c>
      <c r="H181" s="20">
        <v>-1.3805812216344499E-19</v>
      </c>
      <c r="J181">
        <f t="shared" si="2"/>
        <v>17.350000000000001</v>
      </c>
    </row>
    <row r="182" spans="6:10">
      <c r="F182">
        <v>1.745E-2</v>
      </c>
      <c r="G182" s="20">
        <v>-1.87793024599766E-19</v>
      </c>
      <c r="H182" s="20">
        <v>-1.35654878843623E-19</v>
      </c>
      <c r="J182">
        <f t="shared" si="2"/>
        <v>17.45</v>
      </c>
    </row>
    <row r="183" spans="6:10">
      <c r="F183">
        <v>1.755E-2</v>
      </c>
      <c r="G183" s="20">
        <v>-1.8580261085653101E-19</v>
      </c>
      <c r="H183" s="20">
        <v>-1.33371775618792E-19</v>
      </c>
      <c r="J183">
        <f t="shared" si="2"/>
        <v>17.55</v>
      </c>
    </row>
    <row r="184" spans="6:10">
      <c r="F184">
        <v>1.7649999999999999E-2</v>
      </c>
      <c r="G184" s="20">
        <v>-1.8383659695325099E-19</v>
      </c>
      <c r="H184" s="20">
        <v>-1.3119869096011499E-19</v>
      </c>
      <c r="J184">
        <f t="shared" si="2"/>
        <v>17.649999999999999</v>
      </c>
    </row>
    <row r="185" spans="6:10">
      <c r="F185">
        <v>1.7749999999999998E-2</v>
      </c>
      <c r="G185" s="20">
        <v>-1.81894630419445E-19</v>
      </c>
      <c r="H185" s="20">
        <v>-1.29126447933204E-19</v>
      </c>
      <c r="J185">
        <f t="shared" si="2"/>
        <v>17.75</v>
      </c>
    </row>
    <row r="186" spans="6:10">
      <c r="F186">
        <v>1.7850000000000001E-2</v>
      </c>
      <c r="G186" s="20">
        <v>-1.79976365120509E-19</v>
      </c>
      <c r="H186" s="20">
        <v>-1.2714672463037899E-19</v>
      </c>
      <c r="J186">
        <f t="shared" si="2"/>
        <v>17.850000000000001</v>
      </c>
    </row>
    <row r="187" spans="6:10">
      <c r="F187">
        <v>1.7950000000000001E-2</v>
      </c>
      <c r="G187" s="20">
        <v>-1.7808146111272599E-19</v>
      </c>
      <c r="H187" s="20">
        <v>-1.25251973119479E-19</v>
      </c>
      <c r="J187">
        <f t="shared" si="2"/>
        <v>17.95</v>
      </c>
    </row>
    <row r="188" spans="6:10">
      <c r="F188">
        <v>1.805E-2</v>
      </c>
      <c r="G188" s="20">
        <v>-1.7620958450243199E-19</v>
      </c>
      <c r="H188" s="20">
        <v>-1.23435346098948E-19</v>
      </c>
      <c r="J188">
        <f t="shared" si="2"/>
        <v>18.05</v>
      </c>
    </row>
    <row r="189" spans="6:10">
      <c r="F189">
        <v>1.8149999999999999E-2</v>
      </c>
      <c r="G189" s="20">
        <v>-1.7436040730919E-19</v>
      </c>
      <c r="H189" s="20">
        <v>-1.21690630526027E-19</v>
      </c>
      <c r="J189">
        <f t="shared" si="2"/>
        <v>18.149999999999999</v>
      </c>
    </row>
    <row r="190" spans="6:10">
      <c r="F190">
        <v>1.8249999999999999E-2</v>
      </c>
      <c r="G190" s="20">
        <v>-1.72533607332812E-19</v>
      </c>
      <c r="H190" s="20">
        <v>-1.20012187554641E-19</v>
      </c>
      <c r="J190">
        <f t="shared" si="2"/>
        <v>18.25</v>
      </c>
    </row>
    <row r="191" spans="6:10">
      <c r="F191">
        <v>1.8350000000000002E-2</v>
      </c>
      <c r="G191" s="20">
        <v>-1.70728868024132E-19</v>
      </c>
      <c r="H191" s="20">
        <v>-1.18394898182708E-19</v>
      </c>
      <c r="J191">
        <f t="shared" si="2"/>
        <v>18.350000000000001</v>
      </c>
    </row>
    <row r="192" spans="6:10">
      <c r="F192">
        <v>1.8450000000000001E-2</v>
      </c>
      <c r="G192" s="20">
        <v>-1.6894587835937099E-19</v>
      </c>
      <c r="H192" s="20">
        <v>-1.16834114065697E-19</v>
      </c>
      <c r="J192">
        <f t="shared" si="2"/>
        <v>18.450000000000003</v>
      </c>
    </row>
    <row r="193" spans="6:10">
      <c r="F193">
        <v>1.8550000000000001E-2</v>
      </c>
      <c r="G193" s="20">
        <v>-1.6718433271798699E-19</v>
      </c>
      <c r="H193" s="20">
        <v>-1.1532561300497099E-19</v>
      </c>
      <c r="J193">
        <f t="shared" si="2"/>
        <v>18.55</v>
      </c>
    </row>
    <row r="194" spans="6:10">
      <c r="F194">
        <v>1.865E-2</v>
      </c>
      <c r="G194" s="20">
        <v>-1.6544393076389899E-19</v>
      </c>
      <c r="H194" s="20">
        <v>-1.1386555866618801E-19</v>
      </c>
      <c r="J194">
        <f t="shared" si="2"/>
        <v>18.649999999999999</v>
      </c>
    </row>
    <row r="195" spans="6:10">
      <c r="F195">
        <v>1.8749999999999999E-2</v>
      </c>
      <c r="G195" s="20">
        <v>-1.6372437732995399E-19</v>
      </c>
      <c r="H195" s="20">
        <v>-1.12450464125374E-19</v>
      </c>
      <c r="J195">
        <f t="shared" si="2"/>
        <v>18.75</v>
      </c>
    </row>
    <row r="196" spans="6:10">
      <c r="F196">
        <v>1.8849999999999999E-2</v>
      </c>
      <c r="G196" s="20">
        <v>-1.62025382305549E-19</v>
      </c>
      <c r="H196" s="20">
        <v>-1.1107715887856101E-19</v>
      </c>
      <c r="J196">
        <f t="shared" si="2"/>
        <v>18.849999999999998</v>
      </c>
    </row>
    <row r="197" spans="6:10">
      <c r="F197">
        <v>1.8950000000000002E-2</v>
      </c>
      <c r="G197" s="20">
        <v>-1.60346660527291E-19</v>
      </c>
      <c r="H197" s="20">
        <v>-1.0974275898551401E-19</v>
      </c>
      <c r="J197">
        <f t="shared" si="2"/>
        <v>18.950000000000003</v>
      </c>
    </row>
    <row r="198" spans="6:10">
      <c r="F198">
        <v>1.9050000000000001E-2</v>
      </c>
      <c r="G198" s="20">
        <v>-1.586879316726E-19</v>
      </c>
      <c r="H198" s="20">
        <v>-1.08444640049446E-19</v>
      </c>
      <c r="J198">
        <f t="shared" si="2"/>
        <v>19.05</v>
      </c>
    </row>
    <row r="199" spans="6:10">
      <c r="F199">
        <v>1.915E-2</v>
      </c>
      <c r="G199" s="20">
        <v>-1.5704892015616199E-19</v>
      </c>
      <c r="H199" s="20">
        <v>-1.07180412762964E-19</v>
      </c>
      <c r="J199">
        <f t="shared" si="2"/>
        <v>19.149999999999999</v>
      </c>
    </row>
    <row r="200" spans="6:10">
      <c r="F200">
        <v>1.925E-2</v>
      </c>
      <c r="G200" s="20">
        <v>-1.5542935502913301E-19</v>
      </c>
      <c r="H200" s="20">
        <v>-1.05947900776169E-19</v>
      </c>
      <c r="J200">
        <f t="shared" si="2"/>
        <v>19.25</v>
      </c>
    </row>
    <row r="201" spans="6:10">
      <c r="F201">
        <v>1.9349999999999999E-2</v>
      </c>
      <c r="G201" s="20">
        <v>-1.53828969881016E-19</v>
      </c>
      <c r="H201" s="20">
        <v>-1.04745120666044E-19</v>
      </c>
      <c r="J201">
        <f t="shared" si="2"/>
        <v>19.349999999999998</v>
      </c>
    </row>
    <row r="202" spans="6:10">
      <c r="F202">
        <v>1.9449999999999999E-2</v>
      </c>
      <c r="G202" s="20">
        <v>-1.5224750274411199E-19</v>
      </c>
      <c r="H202" s="20">
        <v>-1.0357026380728899E-19</v>
      </c>
      <c r="J202">
        <f t="shared" si="2"/>
        <v>19.45</v>
      </c>
    </row>
    <row r="203" spans="6:10">
      <c r="F203">
        <v>1.9550000000000001E-2</v>
      </c>
      <c r="G203" s="20">
        <v>-1.50684696000477E-19</v>
      </c>
      <c r="H203" s="20">
        <v>-1.02421679963774E-19</v>
      </c>
      <c r="J203">
        <f t="shared" ref="J203:J257" si="3">F203*1000</f>
        <v>19.55</v>
      </c>
    </row>
    <row r="204" spans="6:10">
      <c r="F204">
        <v>1.9650000000000001E-2</v>
      </c>
      <c r="G204" s="20">
        <v>-1.49140296291298E-19</v>
      </c>
      <c r="H204" s="20">
        <v>-1.01297862436972E-19</v>
      </c>
      <c r="J204">
        <f t="shared" si="3"/>
        <v>19.650000000000002</v>
      </c>
    </row>
    <row r="205" spans="6:10">
      <c r="F205">
        <v>1.975E-2</v>
      </c>
      <c r="G205" s="20">
        <v>-1.4761405442861E-19</v>
      </c>
      <c r="H205" s="20">
        <v>-1.00197434623339E-19</v>
      </c>
      <c r="J205">
        <f t="shared" si="3"/>
        <v>19.75</v>
      </c>
    </row>
    <row r="206" spans="6:10">
      <c r="F206">
        <v>1.985E-2</v>
      </c>
      <c r="G206" s="20">
        <v>-1.4610572530928999E-19</v>
      </c>
      <c r="H206" s="20">
        <v>-9.9119137846636996E-20</v>
      </c>
      <c r="J206">
        <f t="shared" si="3"/>
        <v>19.849999999999998</v>
      </c>
    </row>
    <row r="207" spans="6:10">
      <c r="F207">
        <v>1.9949999999999999E-2</v>
      </c>
      <c r="G207" s="20">
        <v>-1.4461506783125399E-19</v>
      </c>
      <c r="H207" s="20">
        <v>-9.8061820343999198E-20</v>
      </c>
      <c r="J207">
        <f t="shared" si="3"/>
        <v>19.95</v>
      </c>
    </row>
    <row r="208" spans="6:10">
      <c r="F208">
        <v>2.0049999999999998E-2</v>
      </c>
      <c r="G208" s="20">
        <v>-1.4314184481177601E-19</v>
      </c>
      <c r="H208" s="20">
        <v>-9.7024427296037203E-20</v>
      </c>
      <c r="J208">
        <f t="shared" si="3"/>
        <v>20.049999999999997</v>
      </c>
    </row>
    <row r="209" spans="6:10">
      <c r="F209">
        <v>2.0150000000000001E-2</v>
      </c>
      <c r="G209" s="20">
        <v>-1.4168582290788999E-19</v>
      </c>
      <c r="H209" s="20">
        <v>-9.6005991801729296E-20</v>
      </c>
      <c r="J209">
        <f t="shared" si="3"/>
        <v>20.150000000000002</v>
      </c>
    </row>
    <row r="210" spans="6:10">
      <c r="F210">
        <v>2.0250000000000001E-2</v>
      </c>
      <c r="G210" s="20">
        <v>-1.4024677253878801E-19</v>
      </c>
      <c r="H210" s="20">
        <v>-9.5005626708281804E-20</v>
      </c>
      <c r="J210">
        <f t="shared" si="3"/>
        <v>20.25</v>
      </c>
    </row>
    <row r="211" spans="6:10">
      <c r="F211">
        <v>2.035E-2</v>
      </c>
      <c r="G211" s="20">
        <v>-1.38824467810161E-19</v>
      </c>
      <c r="H211" s="20">
        <v>-9.4022517214690503E-20</v>
      </c>
      <c r="J211">
        <f t="shared" si="3"/>
        <v>20.350000000000001</v>
      </c>
    </row>
    <row r="212" spans="6:10">
      <c r="F212">
        <v>2.0449999999999999E-2</v>
      </c>
      <c r="G212" s="20">
        <v>-1.3741868644043201E-19</v>
      </c>
      <c r="H212" s="20">
        <v>-9.3055914175466104E-20</v>
      </c>
      <c r="J212">
        <f t="shared" si="3"/>
        <v>20.45</v>
      </c>
    </row>
    <row r="213" spans="6:10">
      <c r="F213">
        <v>2.0549999999999999E-2</v>
      </c>
      <c r="G213" s="20">
        <v>-1.3602920968881501E-19</v>
      </c>
      <c r="H213" s="20">
        <v>-9.2105128037979795E-20</v>
      </c>
      <c r="J213">
        <f t="shared" si="3"/>
        <v>20.549999999999997</v>
      </c>
    </row>
    <row r="214" spans="6:10">
      <c r="F214">
        <v>2.0650000000000002E-2</v>
      </c>
      <c r="G214" s="20">
        <v>-1.3465582228514699E-19</v>
      </c>
      <c r="H214" s="20">
        <v>-9.1169523353214897E-20</v>
      </c>
      <c r="J214">
        <f t="shared" si="3"/>
        <v>20.650000000000002</v>
      </c>
    </row>
    <row r="215" spans="6:10">
      <c r="F215">
        <v>2.0750000000000001E-2</v>
      </c>
      <c r="G215" s="20">
        <v>-1.33298312361442E-19</v>
      </c>
      <c r="H215" s="20">
        <v>-9.0248513805442899E-20</v>
      </c>
      <c r="J215">
        <f t="shared" si="3"/>
        <v>20.75</v>
      </c>
    </row>
    <row r="216" spans="6:10">
      <c r="F216">
        <v>2.085E-2</v>
      </c>
      <c r="G216" s="20">
        <v>-1.3195647138511801E-19</v>
      </c>
      <c r="H216" s="20">
        <v>-8.9341557711518197E-20</v>
      </c>
      <c r="J216">
        <f t="shared" si="3"/>
        <v>20.85</v>
      </c>
    </row>
    <row r="217" spans="6:10">
      <c r="F217">
        <v>2.095E-2</v>
      </c>
      <c r="G217" s="20">
        <v>-1.3063009409384599E-19</v>
      </c>
      <c r="H217" s="20">
        <v>-8.8448153945180602E-20</v>
      </c>
      <c r="J217">
        <f t="shared" si="3"/>
        <v>20.95</v>
      </c>
    </row>
    <row r="218" spans="6:10">
      <c r="F218">
        <v>2.1049999999999999E-2</v>
      </c>
      <c r="G218" s="20">
        <v>-1.2931897843197201E-19</v>
      </c>
      <c r="H218" s="20">
        <v>-8.7567838245995297E-20</v>
      </c>
      <c r="J218">
        <f t="shared" si="3"/>
        <v>21.05</v>
      </c>
    </row>
    <row r="219" spans="6:10">
      <c r="F219">
        <v>2.1149999999999999E-2</v>
      </c>
      <c r="G219" s="20">
        <v>-1.2802292548846601E-19</v>
      </c>
      <c r="H219" s="20">
        <v>-8.67001798764009E-20</v>
      </c>
      <c r="J219">
        <f t="shared" si="3"/>
        <v>21.15</v>
      </c>
    </row>
    <row r="220" spans="6:10">
      <c r="F220">
        <v>2.1250000000000002E-2</v>
      </c>
      <c r="G220" s="20">
        <v>-1.26741739436361E-19</v>
      </c>
      <c r="H220" s="20">
        <v>-8.5844778593809703E-20</v>
      </c>
      <c r="J220">
        <f t="shared" si="3"/>
        <v>21.25</v>
      </c>
    </row>
    <row r="221" spans="6:10">
      <c r="F221">
        <v>2.1350000000000001E-2</v>
      </c>
      <c r="G221" s="20">
        <v>-1.25475227473629E-19</v>
      </c>
      <c r="H221" s="20">
        <v>-8.5001261907848404E-20</v>
      </c>
      <c r="J221">
        <f t="shared" si="3"/>
        <v>21.35</v>
      </c>
    </row>
    <row r="222" spans="6:10">
      <c r="F222">
        <v>2.145E-2</v>
      </c>
      <c r="G222" s="20">
        <v>-1.24223199765459E-19</v>
      </c>
      <c r="H222" s="20">
        <v>-8.4169282595672399E-20</v>
      </c>
      <c r="J222">
        <f t="shared" si="3"/>
        <v>21.45</v>
      </c>
    </row>
    <row r="223" spans="6:10">
      <c r="F223">
        <v>2.155E-2</v>
      </c>
      <c r="G223" s="20">
        <v>-1.22985469387896E-19</v>
      </c>
      <c r="H223" s="20">
        <v>-8.33485164508605E-20</v>
      </c>
      <c r="J223">
        <f t="shared" si="3"/>
        <v>21.55</v>
      </c>
    </row>
    <row r="224" spans="6:10">
      <c r="F224">
        <v>2.1649999999999999E-2</v>
      </c>
      <c r="G224" s="20">
        <v>-1.2176185227280499E-19</v>
      </c>
      <c r="H224" s="20">
        <v>-8.2538660243724295E-20</v>
      </c>
      <c r="J224">
        <f t="shared" si="3"/>
        <v>21.65</v>
      </c>
    </row>
    <row r="225" spans="6:10">
      <c r="F225">
        <v>2.1749999999999999E-2</v>
      </c>
      <c r="G225" s="20">
        <v>-1.2055216715411399E-19</v>
      </c>
      <c r="H225" s="20">
        <v>-8.1739429872978395E-20</v>
      </c>
      <c r="J225">
        <f t="shared" si="3"/>
        <v>21.75</v>
      </c>
    </row>
    <row r="226" spans="6:10">
      <c r="F226">
        <v>2.1850000000000001E-2</v>
      </c>
      <c r="G226" s="20">
        <v>-1.19356235515308E-19</v>
      </c>
      <c r="H226" s="20">
        <v>-8.09505586906198E-20</v>
      </c>
      <c r="J226">
        <f t="shared" si="3"/>
        <v>21.85</v>
      </c>
    </row>
    <row r="227" spans="6:10">
      <c r="F227">
        <v>2.1950000000000001E-2</v>
      </c>
      <c r="G227" s="20">
        <v>-1.1817388153814201E-19</v>
      </c>
      <c r="H227" s="20">
        <v>-8.0171795983593003E-20</v>
      </c>
      <c r="J227">
        <f t="shared" si="3"/>
        <v>21.95</v>
      </c>
    </row>
    <row r="228" spans="6:10">
      <c r="F228">
        <v>2.205E-2</v>
      </c>
      <c r="G228" s="20">
        <v>-1.1700493205252801E-19</v>
      </c>
      <c r="H228" s="20">
        <v>-7.94029055973779E-20</v>
      </c>
      <c r="J228">
        <f t="shared" si="3"/>
        <v>22.05</v>
      </c>
    </row>
    <row r="229" spans="6:10">
      <c r="F229">
        <v>2.215E-2</v>
      </c>
      <c r="G229" s="20">
        <v>-1.1584921648757E-19</v>
      </c>
      <c r="H229" s="20">
        <v>-7.8643664688051506E-20</v>
      </c>
      <c r="J229">
        <f t="shared" si="3"/>
        <v>22.15</v>
      </c>
    </row>
    <row r="230" spans="6:10">
      <c r="F230">
        <v>2.2249999999999999E-2</v>
      </c>
      <c r="G230" s="20">
        <v>-1.1470656682372E-19</v>
      </c>
      <c r="H230" s="20">
        <v>-7.7893862590651704E-20</v>
      </c>
      <c r="J230">
        <f t="shared" si="3"/>
        <v>22.25</v>
      </c>
    </row>
    <row r="231" spans="6:10">
      <c r="F231">
        <v>2.2349999999999998E-2</v>
      </c>
      <c r="G231" s="20">
        <v>-1.1357681754601301E-19</v>
      </c>
      <c r="H231" s="20">
        <v>-7.7153299792827705E-20</v>
      </c>
      <c r="J231">
        <f t="shared" si="3"/>
        <v>22.349999999999998</v>
      </c>
    </row>
    <row r="232" spans="6:10">
      <c r="F232">
        <v>2.2450000000000001E-2</v>
      </c>
      <c r="G232" s="20">
        <v>-1.1245980559836401E-19</v>
      </c>
      <c r="H232" s="20">
        <v>-7.6421787003811805E-20</v>
      </c>
      <c r="J232">
        <f t="shared" si="3"/>
        <v>22.450000000000003</v>
      </c>
    </row>
    <row r="233" spans="6:10">
      <c r="F233">
        <v>2.2550000000000001E-2</v>
      </c>
      <c r="G233" s="20">
        <v>-1.11355370338888E-19</v>
      </c>
      <c r="H233" s="20">
        <v>-7.5699144309689105E-20</v>
      </c>
      <c r="J233">
        <f t="shared" si="3"/>
        <v>22.55</v>
      </c>
    </row>
    <row r="234" spans="6:10">
      <c r="F234">
        <v>2.265E-2</v>
      </c>
      <c r="G234" s="20">
        <v>-1.10263353496219E-19</v>
      </c>
      <c r="H234" s="20">
        <v>-7.4985200406804395E-20</v>
      </c>
      <c r="J234">
        <f t="shared" si="3"/>
        <v>22.65</v>
      </c>
    </row>
    <row r="235" spans="6:10">
      <c r="F235">
        <v>2.2749999999999999E-2</v>
      </c>
      <c r="G235" s="20">
        <v>-1.09183599126806E-19</v>
      </c>
      <c r="H235" s="20">
        <v>-7.4279791905917302E-20</v>
      </c>
      <c r="J235">
        <f t="shared" si="3"/>
        <v>22.75</v>
      </c>
    </row>
    <row r="236" spans="6:10">
      <c r="F236">
        <v>2.2849999999999999E-2</v>
      </c>
      <c r="G236" s="20">
        <v>-1.0811595357315301E-19</v>
      </c>
      <c r="H236" s="20">
        <v>-7.3582762700419696E-20</v>
      </c>
      <c r="J236">
        <f t="shared" si="3"/>
        <v>22.849999999999998</v>
      </c>
    </row>
    <row r="237" spans="6:10">
      <c r="F237">
        <v>2.2950000000000002E-2</v>
      </c>
      <c r="G237" s="20">
        <v>-1.07060265422979E-19</v>
      </c>
      <c r="H237" s="20">
        <v>-7.2893963392565101E-20</v>
      </c>
      <c r="J237">
        <f t="shared" si="3"/>
        <v>22.950000000000003</v>
      </c>
    </row>
    <row r="238" spans="6:10">
      <c r="F238">
        <v>2.3050000000000001E-2</v>
      </c>
      <c r="G238" s="20">
        <v>-1.06016385469274E-19</v>
      </c>
      <c r="H238" s="20">
        <v>-7.2213250772233302E-20</v>
      </c>
      <c r="J238">
        <f t="shared" si="3"/>
        <v>23.05</v>
      </c>
    </row>
    <row r="239" spans="6:10">
      <c r="F239">
        <v>2.315E-2</v>
      </c>
      <c r="G239" s="20">
        <v>-1.04984166671237E-19</v>
      </c>
      <c r="H239" s="20">
        <v>-7.1540487343274903E-20</v>
      </c>
      <c r="J239">
        <f t="shared" si="3"/>
        <v>23.150000000000002</v>
      </c>
    </row>
    <row r="240" spans="6:10">
      <c r="F240">
        <v>2.325E-2</v>
      </c>
      <c r="G240" s="20">
        <v>-1.03963464116051E-19</v>
      </c>
      <c r="H240" s="20">
        <v>-7.0875540892949495E-20</v>
      </c>
      <c r="J240">
        <f t="shared" si="3"/>
        <v>23.25</v>
      </c>
    </row>
    <row r="241" spans="6:10">
      <c r="F241">
        <v>2.3349999999999999E-2</v>
      </c>
      <c r="G241" s="20">
        <v>-1.02954134981497E-19</v>
      </c>
      <c r="H241" s="20">
        <v>-7.0218284100397601E-20</v>
      </c>
      <c r="J241">
        <f t="shared" si="3"/>
        <v>23.349999999999998</v>
      </c>
    </row>
    <row r="242" spans="6:10">
      <c r="F242">
        <v>2.3449999999999999E-2</v>
      </c>
      <c r="G242" s="20">
        <v>-1.0195603849937E-19</v>
      </c>
      <c r="H242" s="20">
        <v>-6.9568594180472796E-20</v>
      </c>
      <c r="J242">
        <f t="shared" si="3"/>
        <v>23.45</v>
      </c>
    </row>
    <row r="243" spans="6:10">
      <c r="F243">
        <v>2.3550000000000001E-2</v>
      </c>
      <c r="G243" s="20">
        <v>-1.00969035919678E-19</v>
      </c>
      <c r="H243" s="20">
        <v>-6.89263525596075E-20</v>
      </c>
      <c r="J243">
        <f t="shared" si="3"/>
        <v>23.55</v>
      </c>
    </row>
    <row r="244" spans="6:10">
      <c r="F244">
        <v>2.3650000000000001E-2</v>
      </c>
      <c r="G244" s="20">
        <v>-9.9992990475615695E-20</v>
      </c>
      <c r="H244" s="20">
        <v>-6.8291444580702296E-20</v>
      </c>
      <c r="J244">
        <f t="shared" si="3"/>
        <v>23.650000000000002</v>
      </c>
    </row>
    <row r="245" spans="6:10">
      <c r="F245">
        <v>2.375E-2</v>
      </c>
      <c r="G245" s="20">
        <v>-9.9027767349271501E-20</v>
      </c>
      <c r="H245" s="20">
        <v>-6.7663759234314298E-20</v>
      </c>
      <c r="J245">
        <f t="shared" si="3"/>
        <v>23.75</v>
      </c>
    </row>
    <row r="246" spans="6:10">
      <c r="F246">
        <v>2.385E-2</v>
      </c>
      <c r="G246" s="20">
        <v>-9.8073233638070798E-20</v>
      </c>
      <c r="H246" s="20">
        <v>-6.70431889136789E-20</v>
      </c>
      <c r="J246">
        <f t="shared" si="3"/>
        <v>23.85</v>
      </c>
    </row>
    <row r="247" spans="6:10">
      <c r="F247">
        <v>2.3949999999999999E-2</v>
      </c>
      <c r="G247" s="20">
        <v>-9.7129258321923001E-20</v>
      </c>
      <c r="H247" s="20">
        <v>-6.6429629191330098E-20</v>
      </c>
      <c r="J247">
        <f t="shared" si="3"/>
        <v>23.95</v>
      </c>
    </row>
    <row r="248" spans="6:10">
      <c r="F248">
        <v>2.4049999999999998E-2</v>
      </c>
      <c r="G248" s="20">
        <v>-9.61957122310593E-20</v>
      </c>
      <c r="H248" s="20">
        <v>-6.5822978615301803E-20</v>
      </c>
      <c r="J248">
        <f t="shared" si="3"/>
        <v>24.049999999999997</v>
      </c>
    </row>
    <row r="249" spans="6:10">
      <c r="F249">
        <v>2.4150000000000001E-2</v>
      </c>
      <c r="G249" s="20">
        <v>-9.5272468014544596E-20</v>
      </c>
      <c r="H249" s="20">
        <v>-6.5223138523077895E-20</v>
      </c>
      <c r="J249">
        <f t="shared" si="3"/>
        <v>24.150000000000002</v>
      </c>
    </row>
    <row r="250" spans="6:10">
      <c r="F250">
        <v>2.4250000000000001E-2</v>
      </c>
      <c r="G250" s="20">
        <v>-9.4359400109442697E-20</v>
      </c>
      <c r="H250" s="20">
        <v>-6.4630012871636202E-20</v>
      </c>
      <c r="J250">
        <f t="shared" si="3"/>
        <v>24.25</v>
      </c>
    </row>
    <row r="251" spans="6:10">
      <c r="F251">
        <v>2.435E-2</v>
      </c>
      <c r="G251" s="20">
        <v>-9.34563847106241E-20</v>
      </c>
      <c r="H251" s="20">
        <v>-6.4043508082087605E-20</v>
      </c>
      <c r="J251">
        <f t="shared" si="3"/>
        <v>24.35</v>
      </c>
    </row>
    <row r="252" spans="6:10">
      <c r="F252">
        <v>2.445E-2</v>
      </c>
      <c r="G252" s="20">
        <v>-9.2563299741194401E-20</v>
      </c>
      <c r="H252" s="20">
        <v>-6.3463532897551097E-20</v>
      </c>
      <c r="J252">
        <f t="shared" si="3"/>
        <v>24.45</v>
      </c>
    </row>
    <row r="253" spans="6:10">
      <c r="F253">
        <v>2.4549999999999999E-2</v>
      </c>
      <c r="G253" s="20">
        <v>-9.16800248235325E-20</v>
      </c>
      <c r="H253" s="20">
        <v>-6.2889998253037602E-20</v>
      </c>
      <c r="J253">
        <f t="shared" si="3"/>
        <v>24.549999999999997</v>
      </c>
    </row>
    <row r="254" spans="6:10">
      <c r="F254">
        <v>2.4649999999999998E-2</v>
      </c>
      <c r="G254" s="20">
        <v>-9.0806441250921194E-20</v>
      </c>
      <c r="H254" s="20">
        <v>-6.2322817156228895E-20</v>
      </c>
      <c r="J254">
        <f t="shared" si="3"/>
        <v>24.65</v>
      </c>
    </row>
    <row r="255" spans="6:10">
      <c r="F255">
        <v>2.4750000000000001E-2</v>
      </c>
      <c r="G255" s="20">
        <v>-8.9942431959756097E-20</v>
      </c>
      <c r="H255" s="20">
        <v>-6.1761904578144204E-20</v>
      </c>
      <c r="J255">
        <f t="shared" si="3"/>
        <v>24.75</v>
      </c>
    </row>
    <row r="256" spans="6:10">
      <c r="F256">
        <v>2.4850000000000001E-2</v>
      </c>
      <c r="G256" s="20">
        <v>-8.90878815023194E-20</v>
      </c>
      <c r="H256" s="20">
        <v>-6.1207177352782296E-20</v>
      </c>
      <c r="J256">
        <f t="shared" si="3"/>
        <v>24.85</v>
      </c>
    </row>
    <row r="257" spans="6:10">
      <c r="F257">
        <v>2.495E-2</v>
      </c>
      <c r="G257" s="20">
        <v>-8.8242676020103E-20</v>
      </c>
      <c r="H257" s="20">
        <v>-6.0658554084912996E-20</v>
      </c>
      <c r="J257">
        <f t="shared" si="3"/>
        <v>24.95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Z42"/>
  <sheetViews>
    <sheetView topLeftCell="H1" zoomScaleNormal="100" workbookViewId="0">
      <selection activeCell="W28" sqref="W28"/>
    </sheetView>
  </sheetViews>
  <sheetFormatPr defaultColWidth="12.54296875" defaultRowHeight="15.5"/>
  <cols>
    <col min="1" max="15" width="12.54296875" style="2"/>
    <col min="16" max="16" width="21.453125" style="2" bestFit="1" customWidth="1"/>
    <col min="17" max="19" width="12.54296875" style="2"/>
    <col min="20" max="20" width="20.1796875" style="2" bestFit="1" customWidth="1"/>
    <col min="21" max="21" width="21.453125" style="2" bestFit="1" customWidth="1"/>
    <col min="22" max="16384" width="12.54296875" style="2"/>
  </cols>
  <sheetData>
    <row r="1" spans="2:26" ht="21">
      <c r="B1" s="1"/>
      <c r="C1" s="1"/>
      <c r="D1" s="1"/>
      <c r="E1" s="1"/>
      <c r="F1" s="1"/>
      <c r="G1" s="1"/>
      <c r="H1" s="1"/>
      <c r="K1" s="2" t="s">
        <v>0</v>
      </c>
      <c r="M1" s="3" t="s">
        <v>1</v>
      </c>
    </row>
    <row r="2" spans="2:26">
      <c r="B2" s="1"/>
      <c r="C2" s="1"/>
      <c r="D2" s="1"/>
      <c r="E2" s="4" t="s">
        <v>2</v>
      </c>
      <c r="F2" s="4"/>
      <c r="G2" s="1"/>
      <c r="H2" s="1"/>
      <c r="I2" s="4" t="s">
        <v>3</v>
      </c>
      <c r="K2" s="2" t="s">
        <v>4</v>
      </c>
      <c r="L2" s="2" t="s">
        <v>5</v>
      </c>
      <c r="M2" s="2" t="s">
        <v>4</v>
      </c>
      <c r="N2" s="2" t="s">
        <v>6</v>
      </c>
      <c r="O2" s="2" t="s">
        <v>7</v>
      </c>
      <c r="P2" s="63" t="s">
        <v>8</v>
      </c>
      <c r="Q2" s="63"/>
      <c r="R2" s="63"/>
      <c r="S2" s="63"/>
      <c r="T2" s="63"/>
      <c r="U2" s="63"/>
    </row>
    <row r="3" spans="2:26">
      <c r="B3" s="5" t="s">
        <v>9</v>
      </c>
      <c r="C3" s="6">
        <v>44768</v>
      </c>
      <c r="D3" s="6">
        <v>44764</v>
      </c>
      <c r="E3" s="6">
        <v>44762</v>
      </c>
      <c r="F3" s="6">
        <v>44755</v>
      </c>
      <c r="G3" s="6">
        <v>44725</v>
      </c>
      <c r="H3" s="6">
        <v>44720</v>
      </c>
      <c r="I3" s="7"/>
      <c r="N3" s="2">
        <v>1</v>
      </c>
      <c r="O3" s="2">
        <v>6.5000000000000002E-2</v>
      </c>
      <c r="P3" s="64">
        <f>U9</f>
        <v>0.15759303705323685</v>
      </c>
      <c r="Q3" s="63"/>
      <c r="R3" s="63"/>
      <c r="S3" s="63"/>
      <c r="T3" s="63"/>
      <c r="U3" s="63"/>
    </row>
    <row r="4" spans="2:26">
      <c r="B4" s="8">
        <v>0</v>
      </c>
      <c r="C4" s="9">
        <v>1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10"/>
      <c r="J4" s="11"/>
      <c r="K4" s="11">
        <f t="shared" ref="K4:K9" si="0">AVERAGE(C4:H4)</f>
        <v>1</v>
      </c>
      <c r="L4" s="11">
        <f>STDEV(C4:H4)</f>
        <v>0</v>
      </c>
      <c r="M4" s="11">
        <f t="shared" ref="M4:M9" si="1">1-(1-EXP(-1*$O$3*B4))^($N$3)</f>
        <v>1</v>
      </c>
      <c r="N4" s="11"/>
      <c r="O4" s="11"/>
      <c r="P4" s="65"/>
      <c r="Q4" s="65">
        <f>K4-M4</f>
        <v>0</v>
      </c>
      <c r="R4" s="65">
        <f>Q4^2</f>
        <v>0</v>
      </c>
      <c r="S4" s="65"/>
      <c r="T4" s="65"/>
      <c r="U4" s="65"/>
      <c r="V4" s="11"/>
      <c r="X4" s="11"/>
    </row>
    <row r="5" spans="2:26">
      <c r="B5" s="8">
        <v>5</v>
      </c>
      <c r="C5" s="9">
        <v>1.1095890410958906</v>
      </c>
      <c r="D5" s="9">
        <v>0.49635036496350377</v>
      </c>
      <c r="E5" s="9">
        <v>1.3095238095238095</v>
      </c>
      <c r="F5" s="9">
        <v>1.0909090909090908</v>
      </c>
      <c r="G5" s="9">
        <v>0.66315789473684206</v>
      </c>
      <c r="H5" s="9">
        <v>1.1442307692307692</v>
      </c>
      <c r="I5" s="10"/>
      <c r="J5" s="11"/>
      <c r="K5" s="11">
        <f t="shared" si="0"/>
        <v>0.96896016174331756</v>
      </c>
      <c r="L5" s="11">
        <f t="shared" ref="L5:L9" si="2">STDEV(C5:H5)</f>
        <v>0.31566642317160432</v>
      </c>
      <c r="M5" s="11">
        <f t="shared" si="1"/>
        <v>0.72252735364207221</v>
      </c>
      <c r="N5" s="11"/>
      <c r="O5" s="11"/>
      <c r="P5" s="65"/>
      <c r="Q5" s="65">
        <f t="shared" ref="Q5:Q9" si="3">K5-M5</f>
        <v>0.24643280810124535</v>
      </c>
      <c r="R5" s="65">
        <f t="shared" ref="R5:R9" si="4">Q5^2</f>
        <v>6.0729128908665213E-2</v>
      </c>
      <c r="S5" s="65"/>
      <c r="T5" s="65"/>
      <c r="U5" s="65"/>
      <c r="V5" s="11"/>
      <c r="Y5" s="11"/>
      <c r="Z5" s="11"/>
    </row>
    <row r="6" spans="2:26">
      <c r="B6" s="8">
        <v>10</v>
      </c>
      <c r="C6" s="9">
        <v>1.3698630136986303</v>
      </c>
      <c r="D6" s="9">
        <v>0.16788321167883216</v>
      </c>
      <c r="E6" s="9">
        <v>1</v>
      </c>
      <c r="F6" s="9">
        <v>0.87012987012986986</v>
      </c>
      <c r="G6" s="9">
        <v>0.71578947368421053</v>
      </c>
      <c r="H6" s="9">
        <v>0.68269230769230782</v>
      </c>
      <c r="I6" s="10"/>
      <c r="J6" s="11"/>
      <c r="K6" s="11">
        <f t="shared" si="0"/>
        <v>0.8010596461473084</v>
      </c>
      <c r="L6" s="11">
        <f t="shared" si="2"/>
        <v>0.39751212747808845</v>
      </c>
      <c r="M6" s="11">
        <f t="shared" si="1"/>
        <v>0.52204577676101604</v>
      </c>
      <c r="N6" s="11"/>
      <c r="O6" s="11"/>
      <c r="P6" s="65"/>
      <c r="Q6" s="65">
        <f t="shared" si="3"/>
        <v>0.27901386938629236</v>
      </c>
      <c r="R6" s="65">
        <f t="shared" si="4"/>
        <v>7.7848739309911014E-2</v>
      </c>
      <c r="S6" s="65"/>
      <c r="T6" s="65"/>
      <c r="U6" s="65"/>
      <c r="V6" s="11"/>
      <c r="Y6" s="11"/>
      <c r="Z6" s="11"/>
    </row>
    <row r="7" spans="2:26">
      <c r="B7" s="8">
        <v>15</v>
      </c>
      <c r="C7" s="9">
        <v>0.7260273972602741</v>
      </c>
      <c r="D7" s="9">
        <v>0.18978102189781024</v>
      </c>
      <c r="E7" s="9">
        <v>0.61904761904761907</v>
      </c>
      <c r="F7" s="9">
        <v>0.67532467532467522</v>
      </c>
      <c r="G7" s="9">
        <v>1.0526315789473682E-2</v>
      </c>
      <c r="H7" s="9">
        <v>5.7692307692307696E-2</v>
      </c>
      <c r="I7" s="10"/>
      <c r="J7" s="11"/>
      <c r="K7" s="11">
        <f t="shared" si="0"/>
        <v>0.37973322283535998</v>
      </c>
      <c r="L7" s="11">
        <f t="shared" si="2"/>
        <v>0.32883773266989835</v>
      </c>
      <c r="M7" s="11">
        <f t="shared" si="1"/>
        <v>0.37719235356315695</v>
      </c>
      <c r="N7" s="11"/>
      <c r="O7" s="11"/>
      <c r="P7" s="65"/>
      <c r="Q7" s="65">
        <f t="shared" si="3"/>
        <v>2.540869272203039E-3</v>
      </c>
      <c r="R7" s="65">
        <f t="shared" si="4"/>
        <v>6.4560166584256016E-6</v>
      </c>
      <c r="S7" s="65"/>
      <c r="T7" s="65"/>
      <c r="U7" s="65"/>
      <c r="V7" s="11"/>
    </row>
    <row r="8" spans="2:26">
      <c r="B8" s="8">
        <v>20</v>
      </c>
      <c r="C8" s="9">
        <v>0.87671232876712324</v>
      </c>
      <c r="D8" s="9">
        <v>0.31386861313868619</v>
      </c>
      <c r="E8" s="9">
        <v>0</v>
      </c>
      <c r="F8" s="9">
        <v>0.71428571428571419</v>
      </c>
      <c r="G8" s="9">
        <v>1.0526315789473682E-2</v>
      </c>
      <c r="H8" s="9">
        <v>9.6153846153846142E-3</v>
      </c>
      <c r="I8" s="10"/>
      <c r="J8" s="11"/>
      <c r="K8" s="11">
        <f t="shared" si="0"/>
        <v>0.32083472609939701</v>
      </c>
      <c r="L8" s="11">
        <f t="shared" si="2"/>
        <v>0.3898553130268404</v>
      </c>
      <c r="M8" s="11">
        <f t="shared" si="1"/>
        <v>0.27253179303401254</v>
      </c>
      <c r="N8" s="11"/>
      <c r="O8" s="11"/>
      <c r="P8" s="65"/>
      <c r="Q8" s="65">
        <f t="shared" si="3"/>
        <v>4.8302933065384468E-2</v>
      </c>
      <c r="R8" s="65">
        <f t="shared" si="4"/>
        <v>2.333173342719012E-3</v>
      </c>
      <c r="S8" s="65"/>
      <c r="T8" s="65"/>
      <c r="U8" s="65" t="s">
        <v>8</v>
      </c>
      <c r="V8" s="11"/>
    </row>
    <row r="9" spans="2:26">
      <c r="B9" s="12">
        <v>25</v>
      </c>
      <c r="C9" s="13">
        <v>0.58904109589041109</v>
      </c>
      <c r="D9" s="13">
        <v>2.1897810218978107E-2</v>
      </c>
      <c r="E9" s="13">
        <v>0</v>
      </c>
      <c r="F9" s="13">
        <v>0</v>
      </c>
      <c r="G9" s="13">
        <v>2.1052631578947364E-2</v>
      </c>
      <c r="H9" s="13">
        <v>9.6153846153846142E-3</v>
      </c>
      <c r="I9" s="14"/>
      <c r="J9" s="11"/>
      <c r="K9" s="11">
        <f t="shared" si="0"/>
        <v>0.10693448705062018</v>
      </c>
      <c r="L9" s="11">
        <f t="shared" si="2"/>
        <v>0.23637880130552658</v>
      </c>
      <c r="M9" s="11">
        <f t="shared" si="1"/>
        <v>0.19691167520419406</v>
      </c>
      <c r="N9" s="11"/>
      <c r="O9" s="11"/>
      <c r="P9" s="65"/>
      <c r="Q9" s="65">
        <f t="shared" si="3"/>
        <v>-8.9977188153573875E-2</v>
      </c>
      <c r="R9" s="65">
        <f t="shared" si="4"/>
        <v>8.0958943880236351E-3</v>
      </c>
      <c r="S9" s="65">
        <f>SUM(R4:R9)</f>
        <v>0.14901339196597729</v>
      </c>
      <c r="T9" s="65">
        <f>S9/6</f>
        <v>2.4835565327662883E-2</v>
      </c>
      <c r="U9" s="64">
        <f>T9^0.5</f>
        <v>0.15759303705323685</v>
      </c>
      <c r="V9" s="11"/>
    </row>
    <row r="10" spans="2:26">
      <c r="B10" s="1"/>
      <c r="C10" s="1"/>
      <c r="D10" s="1"/>
      <c r="E10" s="1"/>
      <c r="F10" s="1"/>
      <c r="G10" s="1"/>
      <c r="H10" s="1"/>
      <c r="I10" s="1"/>
      <c r="P10" s="63"/>
      <c r="Q10" s="63"/>
      <c r="R10" s="63"/>
      <c r="S10" s="63"/>
      <c r="T10" s="63"/>
      <c r="U10" s="63"/>
    </row>
    <row r="11" spans="2:26">
      <c r="B11" s="1"/>
      <c r="C11" s="1"/>
      <c r="D11" s="1"/>
      <c r="E11" s="1"/>
      <c r="F11" s="1"/>
      <c r="G11" s="1"/>
      <c r="H11" s="1"/>
      <c r="I11" s="4" t="s">
        <v>10</v>
      </c>
      <c r="N11" s="2" t="s">
        <v>6</v>
      </c>
      <c r="O11" s="2" t="s">
        <v>7</v>
      </c>
      <c r="P11" s="63" t="s">
        <v>8</v>
      </c>
      <c r="Q11" s="63"/>
      <c r="R11" s="63"/>
      <c r="S11" s="63"/>
      <c r="T11" s="63"/>
      <c r="U11" s="63"/>
    </row>
    <row r="12" spans="2:26">
      <c r="B12" s="5" t="s">
        <v>9</v>
      </c>
      <c r="C12" s="6">
        <v>44782</v>
      </c>
      <c r="D12" s="6">
        <v>44782</v>
      </c>
      <c r="E12" s="6">
        <v>44778</v>
      </c>
      <c r="F12" s="6">
        <v>44778</v>
      </c>
      <c r="G12" s="6">
        <v>44770</v>
      </c>
      <c r="H12" s="6">
        <v>44770</v>
      </c>
      <c r="I12" s="7"/>
      <c r="N12" s="2">
        <v>1</v>
      </c>
      <c r="O12" s="2">
        <v>1.6E-2</v>
      </c>
      <c r="P12" s="64">
        <f>U18</f>
        <v>6.882631327756393E-2</v>
      </c>
      <c r="Q12" s="63"/>
      <c r="R12" s="63"/>
      <c r="S12" s="63"/>
      <c r="T12" s="63"/>
      <c r="U12" s="63"/>
    </row>
    <row r="13" spans="2:26">
      <c r="B13" s="8">
        <v>0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10"/>
      <c r="J13" s="11"/>
      <c r="K13" s="11">
        <f t="shared" ref="K13:K18" si="5">AVERAGE(C13:H13)</f>
        <v>1</v>
      </c>
      <c r="L13" s="11">
        <f t="shared" ref="L13:L18" si="6">STDEV(C13:H13)</f>
        <v>0</v>
      </c>
      <c r="M13" s="11">
        <f>1-(1-EXP(-1*$O$12*B13))^($N$12)</f>
        <v>1</v>
      </c>
      <c r="N13" s="11"/>
      <c r="O13" s="11"/>
      <c r="P13" s="65"/>
      <c r="Q13" s="65">
        <f>K13-M13</f>
        <v>0</v>
      </c>
      <c r="R13" s="65">
        <f>Q13^2</f>
        <v>0</v>
      </c>
      <c r="S13" s="65"/>
      <c r="T13" s="65"/>
      <c r="U13" s="65"/>
      <c r="V13" s="11"/>
    </row>
    <row r="14" spans="2:26">
      <c r="B14" s="8">
        <v>5</v>
      </c>
      <c r="C14" s="9">
        <v>0.90476190476190477</v>
      </c>
      <c r="D14" s="9">
        <v>1.019047619047619</v>
      </c>
      <c r="E14" s="9">
        <v>0.96739130434782605</v>
      </c>
      <c r="F14" s="9">
        <v>0.87394957983193278</v>
      </c>
      <c r="G14" s="9">
        <v>0.98360655737704927</v>
      </c>
      <c r="H14" s="9">
        <v>0.647887323943662</v>
      </c>
      <c r="I14" s="10"/>
      <c r="J14" s="11"/>
      <c r="K14" s="11">
        <f t="shared" si="5"/>
        <v>0.89944071488499899</v>
      </c>
      <c r="L14" s="11">
        <f t="shared" si="6"/>
        <v>0.13413739575240949</v>
      </c>
      <c r="M14" s="11">
        <f t="shared" ref="M14:M18" si="7">1-(1-EXP(-1*$O$12*B14))^($N$12)</f>
        <v>0.92311634638663576</v>
      </c>
      <c r="N14" s="11"/>
      <c r="O14" s="11"/>
      <c r="P14" s="65"/>
      <c r="Q14" s="65">
        <f t="shared" ref="Q14:Q18" si="8">K14-M14</f>
        <v>-2.3675631501636762E-2</v>
      </c>
      <c r="R14" s="65">
        <f t="shared" ref="R14:R18" si="9">Q14^2</f>
        <v>5.6053552700129506E-4</v>
      </c>
      <c r="S14" s="65"/>
      <c r="T14" s="65"/>
      <c r="U14" s="65"/>
      <c r="V14" s="11"/>
    </row>
    <row r="15" spans="2:26">
      <c r="B15" s="8">
        <v>10</v>
      </c>
      <c r="C15" s="9">
        <v>0.55555555555555558</v>
      </c>
      <c r="D15" s="9">
        <v>0.59047619047619049</v>
      </c>
      <c r="E15" s="9">
        <v>1.0869565217391304</v>
      </c>
      <c r="F15" s="9">
        <v>0.81512605042016817</v>
      </c>
      <c r="G15" s="9">
        <v>0.57377049180327866</v>
      </c>
      <c r="H15" s="9">
        <v>0.80281690140845063</v>
      </c>
      <c r="I15" s="10"/>
      <c r="J15" s="11"/>
      <c r="K15" s="11">
        <f t="shared" si="5"/>
        <v>0.73745028523379563</v>
      </c>
      <c r="L15" s="11">
        <f t="shared" si="6"/>
        <v>0.20685215993821776</v>
      </c>
      <c r="M15" s="11">
        <f t="shared" si="7"/>
        <v>0.85214378896621135</v>
      </c>
      <c r="N15" s="11"/>
      <c r="O15" s="11"/>
      <c r="P15" s="65"/>
      <c r="Q15" s="65">
        <f t="shared" si="8"/>
        <v>-0.11469350373241571</v>
      </c>
      <c r="R15" s="65">
        <f t="shared" si="9"/>
        <v>1.3154599798417658E-2</v>
      </c>
      <c r="S15" s="65"/>
      <c r="T15" s="65"/>
      <c r="U15" s="65"/>
      <c r="V15" s="11"/>
    </row>
    <row r="16" spans="2:26">
      <c r="B16" s="8">
        <v>15</v>
      </c>
      <c r="C16" s="9">
        <v>0.82539682539682535</v>
      </c>
      <c r="D16" s="9">
        <v>0.86666666666666659</v>
      </c>
      <c r="E16" s="9">
        <v>1.1195652173913044</v>
      </c>
      <c r="F16" s="9">
        <v>0.89075630252100857</v>
      </c>
      <c r="G16" s="9">
        <v>0.72131147540983598</v>
      </c>
      <c r="H16" s="9">
        <v>0.81690140845070414</v>
      </c>
      <c r="I16" s="10"/>
      <c r="J16" s="11"/>
      <c r="K16" s="11">
        <f t="shared" si="5"/>
        <v>0.87343298263939084</v>
      </c>
      <c r="L16" s="11">
        <f t="shared" si="6"/>
        <v>0.13384408965076486</v>
      </c>
      <c r="M16" s="11">
        <f t="shared" si="7"/>
        <v>0.78662786106655347</v>
      </c>
      <c r="N16" s="11"/>
      <c r="O16" s="11"/>
      <c r="P16" s="65"/>
      <c r="Q16" s="65">
        <f t="shared" si="8"/>
        <v>8.6805121572837374E-2</v>
      </c>
      <c r="R16" s="65">
        <f t="shared" si="9"/>
        <v>7.5351291312750765E-3</v>
      </c>
      <c r="S16" s="65"/>
      <c r="T16" s="65"/>
      <c r="U16" s="65"/>
      <c r="V16" s="11"/>
    </row>
    <row r="17" spans="2:22">
      <c r="B17" s="8">
        <v>20</v>
      </c>
      <c r="C17" s="9">
        <v>0.61111111111111116</v>
      </c>
      <c r="D17" s="9">
        <v>0.62857142857142856</v>
      </c>
      <c r="E17" s="9">
        <v>0.88043478260869557</v>
      </c>
      <c r="F17" s="9">
        <v>0.76470588235294124</v>
      </c>
      <c r="G17" s="9">
        <v>0.4098360655737705</v>
      </c>
      <c r="H17" s="9">
        <v>0.88732394366197176</v>
      </c>
      <c r="I17" s="10"/>
      <c r="J17" s="11"/>
      <c r="K17" s="11">
        <f t="shared" si="5"/>
        <v>0.69699720231331985</v>
      </c>
      <c r="L17" s="11">
        <f t="shared" si="6"/>
        <v>0.18383585358544577</v>
      </c>
      <c r="M17" s="11">
        <f t="shared" si="7"/>
        <v>0.72614903707369094</v>
      </c>
      <c r="N17" s="11"/>
      <c r="O17" s="11"/>
      <c r="P17" s="65"/>
      <c r="Q17" s="65">
        <f t="shared" si="8"/>
        <v>-2.9151834760371087E-2</v>
      </c>
      <c r="R17" s="65">
        <f t="shared" si="9"/>
        <v>8.4982946989597995E-4</v>
      </c>
      <c r="S17" s="65"/>
      <c r="T17" s="65"/>
      <c r="U17" s="65" t="s">
        <v>8</v>
      </c>
      <c r="V17" s="11"/>
    </row>
    <row r="18" spans="2:22">
      <c r="B18" s="12">
        <v>25</v>
      </c>
      <c r="C18" s="13">
        <v>0.92063492063492058</v>
      </c>
      <c r="D18" s="13">
        <v>0.59047619047619049</v>
      </c>
      <c r="E18" s="13">
        <v>0.86956521739130432</v>
      </c>
      <c r="F18" s="13">
        <v>0.92436974789915971</v>
      </c>
      <c r="G18" s="13">
        <v>0.37704918032786888</v>
      </c>
      <c r="H18" s="13">
        <v>0.81690140845070414</v>
      </c>
      <c r="I18" s="14"/>
      <c r="J18" s="11"/>
      <c r="K18" s="11">
        <f t="shared" si="5"/>
        <v>0.74983277753002475</v>
      </c>
      <c r="L18" s="11">
        <f t="shared" si="6"/>
        <v>0.22037818254264468</v>
      </c>
      <c r="M18" s="11">
        <f t="shared" si="7"/>
        <v>0.67032004603563933</v>
      </c>
      <c r="N18" s="11"/>
      <c r="O18" s="11"/>
      <c r="P18" s="65"/>
      <c r="Q18" s="65">
        <f t="shared" si="8"/>
        <v>7.9512731494385425E-2</v>
      </c>
      <c r="R18" s="65">
        <f t="shared" si="9"/>
        <v>6.3222744696982318E-3</v>
      </c>
      <c r="S18" s="65">
        <f>SUM(R13:R18)</f>
        <v>2.8422368396288238E-2</v>
      </c>
      <c r="T18" s="65">
        <f>S18/6</f>
        <v>4.7370613993813733E-3</v>
      </c>
      <c r="U18" s="64">
        <f>T18^0.5</f>
        <v>6.882631327756393E-2</v>
      </c>
      <c r="V18" s="11"/>
    </row>
    <row r="19" spans="2:22">
      <c r="B19" s="1"/>
      <c r="C19" s="1"/>
      <c r="D19" s="1"/>
      <c r="E19" s="1"/>
      <c r="F19" s="1"/>
      <c r="G19" s="1"/>
      <c r="H19" s="1"/>
      <c r="I19" s="1"/>
      <c r="P19" s="63"/>
      <c r="Q19" s="63"/>
      <c r="R19" s="63"/>
      <c r="S19" s="63"/>
      <c r="T19" s="63"/>
      <c r="U19" s="63"/>
    </row>
    <row r="20" spans="2:22">
      <c r="B20" s="1"/>
      <c r="C20" s="1"/>
      <c r="D20" s="1"/>
      <c r="E20" s="1"/>
      <c r="F20" s="1"/>
      <c r="G20" s="1"/>
      <c r="H20" s="1"/>
      <c r="I20" s="4" t="s">
        <v>11</v>
      </c>
      <c r="N20" s="2" t="s">
        <v>6</v>
      </c>
      <c r="O20" s="2" t="s">
        <v>7</v>
      </c>
      <c r="P20" s="63" t="s">
        <v>8</v>
      </c>
      <c r="Q20" s="63"/>
      <c r="R20" s="63"/>
      <c r="S20" s="63"/>
      <c r="T20" s="63"/>
      <c r="U20" s="63"/>
    </row>
    <row r="21" spans="2:22">
      <c r="B21" s="5" t="s">
        <v>9</v>
      </c>
      <c r="C21" s="6" t="s">
        <v>12</v>
      </c>
      <c r="D21" s="6" t="s">
        <v>13</v>
      </c>
      <c r="E21" s="6" t="s">
        <v>14</v>
      </c>
      <c r="F21" s="6" t="s">
        <v>15</v>
      </c>
      <c r="G21" s="6" t="s">
        <v>16</v>
      </c>
      <c r="H21" s="6"/>
      <c r="I21" s="7"/>
      <c r="N21" s="2">
        <v>1</v>
      </c>
      <c r="O21" s="2">
        <v>5.0000000000000001E-3</v>
      </c>
      <c r="P21" s="66">
        <f>U30</f>
        <v>6.0444941790654683E-2</v>
      </c>
      <c r="Q21" s="63"/>
      <c r="R21" s="63"/>
      <c r="S21" s="63"/>
      <c r="T21" s="63"/>
      <c r="U21" s="63"/>
    </row>
    <row r="22" spans="2:22">
      <c r="B22" s="8">
        <v>0</v>
      </c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/>
      <c r="I22" s="10"/>
      <c r="J22" s="11"/>
      <c r="K22" s="11">
        <f t="shared" ref="K22:K30" si="10">AVERAGE(C22:H22)</f>
        <v>1</v>
      </c>
      <c r="L22" s="11">
        <f t="shared" ref="L22:L30" si="11">STDEV(C22:H22)</f>
        <v>0</v>
      </c>
      <c r="M22" s="11">
        <v>1</v>
      </c>
      <c r="N22" s="11"/>
      <c r="O22" s="11"/>
      <c r="P22" s="65"/>
      <c r="Q22" s="65">
        <f>K22-M22</f>
        <v>0</v>
      </c>
      <c r="R22" s="65">
        <f>Q22^2</f>
        <v>0</v>
      </c>
      <c r="S22" s="65"/>
      <c r="T22" s="65"/>
      <c r="U22" s="65"/>
      <c r="V22" s="11"/>
    </row>
    <row r="23" spans="2:22">
      <c r="B23" s="8">
        <v>5</v>
      </c>
      <c r="C23" s="9">
        <v>0.97276264591439676</v>
      </c>
      <c r="D23" s="9">
        <v>0.85156250000000011</v>
      </c>
      <c r="E23" s="9">
        <v>1.0045871559633026</v>
      </c>
      <c r="F23" s="9">
        <v>0.94594594594594594</v>
      </c>
      <c r="G23" s="9">
        <v>1</v>
      </c>
      <c r="H23" s="9"/>
      <c r="I23" s="10"/>
      <c r="J23" s="11"/>
      <c r="K23" s="11">
        <f t="shared" si="10"/>
        <v>0.95497164956472924</v>
      </c>
      <c r="L23" s="11">
        <f t="shared" si="11"/>
        <v>6.2411308888567912E-2</v>
      </c>
      <c r="M23" s="11">
        <v>0.97530991202807937</v>
      </c>
      <c r="N23" s="11"/>
      <c r="O23" s="11"/>
      <c r="P23" s="65"/>
      <c r="Q23" s="65">
        <f t="shared" ref="Q23:Q27" si="12">K23-M23</f>
        <v>-2.0338262463350132E-2</v>
      </c>
      <c r="R23" s="65">
        <f t="shared" ref="R23:R30" si="13">Q23^2</f>
        <v>4.1364492002811696E-4</v>
      </c>
      <c r="S23" s="65"/>
      <c r="T23" s="65"/>
      <c r="U23" s="65"/>
      <c r="V23" s="11"/>
    </row>
    <row r="24" spans="2:22">
      <c r="B24" s="8">
        <v>10</v>
      </c>
      <c r="C24" s="9">
        <v>0.94941634241245121</v>
      </c>
      <c r="D24" s="9">
        <v>0.99218750000000011</v>
      </c>
      <c r="E24" s="9">
        <v>0.86238532110091737</v>
      </c>
      <c r="F24" s="9">
        <v>0.66666666666666674</v>
      </c>
      <c r="G24" s="9">
        <v>0.90909090909090917</v>
      </c>
      <c r="H24" s="9"/>
      <c r="I24" s="10"/>
      <c r="J24" s="11"/>
      <c r="K24" s="11">
        <f t="shared" si="10"/>
        <v>0.87594934785418899</v>
      </c>
      <c r="L24" s="11">
        <f t="shared" si="11"/>
        <v>0.12648151431306548</v>
      </c>
      <c r="M24" s="11">
        <v>0.95122942450066927</v>
      </c>
      <c r="N24" s="11"/>
      <c r="O24" s="11"/>
      <c r="P24" s="65"/>
      <c r="Q24" s="65">
        <f t="shared" si="12"/>
        <v>-7.5280076646480287E-2</v>
      </c>
      <c r="R24" s="65">
        <f t="shared" si="13"/>
        <v>5.6670899398999471E-3</v>
      </c>
      <c r="S24" s="65"/>
      <c r="T24" s="65"/>
      <c r="U24" s="65"/>
      <c r="V24" s="11"/>
    </row>
    <row r="25" spans="2:22">
      <c r="B25" s="8">
        <v>15</v>
      </c>
      <c r="C25" s="9">
        <v>1.2295719844357975</v>
      </c>
      <c r="D25" s="9">
        <v>0.8828125</v>
      </c>
      <c r="E25" s="9">
        <v>1.0045871559633026</v>
      </c>
      <c r="F25" s="9">
        <v>0.76126126126126126</v>
      </c>
      <c r="G25" s="9">
        <v>0.97159090909090917</v>
      </c>
      <c r="H25" s="9"/>
      <c r="I25" s="10"/>
      <c r="J25" s="11"/>
      <c r="K25" s="11">
        <f t="shared" si="10"/>
        <v>0.96996476215025429</v>
      </c>
      <c r="L25" s="11">
        <f t="shared" si="11"/>
        <v>0.17302451593001325</v>
      </c>
      <c r="M25" s="11">
        <v>0.92774348632874637</v>
      </c>
      <c r="N25" s="11"/>
      <c r="O25" s="11"/>
      <c r="P25" s="65"/>
      <c r="Q25" s="65">
        <f t="shared" si="12"/>
        <v>4.222127582150792E-2</v>
      </c>
      <c r="R25" s="65">
        <f t="shared" si="13"/>
        <v>1.7826361319958493E-3</v>
      </c>
      <c r="S25" s="65"/>
      <c r="T25" s="65"/>
      <c r="U25" s="65"/>
      <c r="V25" s="11"/>
    </row>
    <row r="26" spans="2:22">
      <c r="B26" s="8">
        <v>20</v>
      </c>
      <c r="C26" s="9">
        <v>0.87937743190661466</v>
      </c>
      <c r="D26" s="9">
        <v>0.76953125000000011</v>
      </c>
      <c r="E26" s="9">
        <v>0.92201834862385312</v>
      </c>
      <c r="F26" s="9">
        <v>1.7612612612612615</v>
      </c>
      <c r="G26" s="9">
        <v>0.93181818181818177</v>
      </c>
      <c r="H26" s="9"/>
      <c r="I26" s="10"/>
      <c r="J26" s="11"/>
      <c r="K26" s="11">
        <f t="shared" si="10"/>
        <v>1.0528012947219823</v>
      </c>
      <c r="L26" s="11">
        <f t="shared" si="11"/>
        <v>0.40124006879218604</v>
      </c>
      <c r="M26" s="11">
        <v>0.90483741803595907</v>
      </c>
      <c r="N26" s="11"/>
      <c r="O26" s="11"/>
      <c r="P26" s="65"/>
      <c r="Q26" s="65">
        <f t="shared" si="12"/>
        <v>0.14796387668602318</v>
      </c>
      <c r="R26" s="65">
        <f t="shared" si="13"/>
        <v>2.1893308803956672E-2</v>
      </c>
      <c r="S26" s="65"/>
      <c r="T26" s="65"/>
      <c r="U26" s="65"/>
      <c r="V26" s="11"/>
    </row>
    <row r="27" spans="2:22">
      <c r="B27" s="12">
        <v>25</v>
      </c>
      <c r="C27" s="13">
        <v>0.9688715953307393</v>
      </c>
      <c r="D27" s="13">
        <v>0.80078125</v>
      </c>
      <c r="E27" s="13">
        <v>0.83027522935779818</v>
      </c>
      <c r="F27" s="13">
        <v>0.8783783783783784</v>
      </c>
      <c r="G27" s="13">
        <v>0.96590909090909094</v>
      </c>
      <c r="H27" s="13"/>
      <c r="I27" s="14"/>
      <c r="J27" s="11"/>
      <c r="K27" s="11">
        <f t="shared" si="10"/>
        <v>0.88884310879520145</v>
      </c>
      <c r="L27" s="11">
        <f t="shared" si="11"/>
        <v>7.6873796438227379E-2</v>
      </c>
      <c r="M27" s="11">
        <v>0.88249690258436575</v>
      </c>
      <c r="N27" s="11"/>
      <c r="O27" s="11"/>
      <c r="P27" s="65"/>
      <c r="Q27" s="65">
        <f t="shared" si="12"/>
        <v>6.3462062108357031E-3</v>
      </c>
      <c r="R27" s="65">
        <f t="shared" si="13"/>
        <v>4.027433327044965E-5</v>
      </c>
      <c r="S27" s="65"/>
      <c r="T27" s="65"/>
      <c r="U27" s="64"/>
      <c r="V27" s="11"/>
    </row>
    <row r="28" spans="2:22">
      <c r="B28" s="1">
        <v>30</v>
      </c>
      <c r="C28" s="15">
        <v>0.75486381322957197</v>
      </c>
      <c r="D28" s="15">
        <v>0.8671875</v>
      </c>
      <c r="E28" s="15">
        <v>0.88990825688073394</v>
      </c>
      <c r="F28" s="15">
        <v>0.7567567567567568</v>
      </c>
      <c r="G28" s="15">
        <v>0.97159090909090917</v>
      </c>
      <c r="H28" s="1"/>
      <c r="I28" s="1"/>
      <c r="K28" s="11">
        <f t="shared" si="10"/>
        <v>0.84806144719159438</v>
      </c>
      <c r="L28" s="11">
        <f t="shared" si="11"/>
        <v>9.2734614365192522E-2</v>
      </c>
      <c r="M28" s="11">
        <v>0.86070797642501695</v>
      </c>
      <c r="P28" s="63"/>
      <c r="Q28" s="65">
        <f t="shared" ref="Q28:Q30" si="14">K28-M28</f>
        <v>-1.2646529233422577E-2</v>
      </c>
      <c r="R28" s="65">
        <f t="shared" si="13"/>
        <v>1.5993470165181182E-4</v>
      </c>
      <c r="S28" s="63"/>
      <c r="T28" s="63"/>
      <c r="U28" s="63"/>
    </row>
    <row r="29" spans="2:22">
      <c r="B29" s="1">
        <v>35</v>
      </c>
      <c r="C29" s="15">
        <v>0.88715953307392992</v>
      </c>
      <c r="D29" s="15">
        <v>0.75</v>
      </c>
      <c r="E29" s="15">
        <v>0.82568807339449535</v>
      </c>
      <c r="F29" s="15">
        <v>0.74774774774774777</v>
      </c>
      <c r="G29" s="15">
        <v>0.89204545454545459</v>
      </c>
      <c r="H29" s="1"/>
      <c r="I29" s="1"/>
      <c r="K29" s="11">
        <f t="shared" si="10"/>
        <v>0.82052816175232546</v>
      </c>
      <c r="L29" s="11">
        <f t="shared" si="11"/>
        <v>7.0449091129074562E-2</v>
      </c>
      <c r="M29" s="11">
        <v>0.839457020769382</v>
      </c>
      <c r="P29" s="63"/>
      <c r="Q29" s="65">
        <f t="shared" si="14"/>
        <v>-1.8928859017056543E-2</v>
      </c>
      <c r="R29" s="65">
        <f t="shared" si="13"/>
        <v>3.5830170368760281E-4</v>
      </c>
      <c r="S29" s="63"/>
      <c r="T29" s="63"/>
      <c r="U29" s="65" t="s">
        <v>8</v>
      </c>
    </row>
    <row r="30" spans="2:22">
      <c r="B30" s="1">
        <v>40</v>
      </c>
      <c r="C30" s="15">
        <v>0.68093385214007784</v>
      </c>
      <c r="D30" s="15">
        <v>0.734375</v>
      </c>
      <c r="E30" s="15">
        <v>0.82110000000000005</v>
      </c>
      <c r="F30" s="15">
        <v>0.81981981981981977</v>
      </c>
      <c r="G30" s="15">
        <v>0.78409090909090917</v>
      </c>
      <c r="H30" s="1"/>
      <c r="I30" s="1"/>
      <c r="K30" s="11">
        <f t="shared" si="10"/>
        <v>0.76806391621016146</v>
      </c>
      <c r="L30" s="11">
        <f t="shared" si="11"/>
        <v>6.0155954367142064E-2</v>
      </c>
      <c r="M30" s="11">
        <v>0.81873075307798104</v>
      </c>
      <c r="P30" s="63"/>
      <c r="Q30" s="65">
        <f t="shared" si="14"/>
        <v>-5.0666836867819587E-2</v>
      </c>
      <c r="R30" s="65">
        <f t="shared" si="13"/>
        <v>2.5671283581902419E-3</v>
      </c>
      <c r="S30" s="65">
        <f>SUM(R22:R30)</f>
        <v>3.2882318892680694E-2</v>
      </c>
      <c r="T30" s="64">
        <f>S30/9</f>
        <v>3.6535909880756326E-3</v>
      </c>
      <c r="U30" s="66">
        <f>T30^0.5</f>
        <v>6.0444941790654683E-2</v>
      </c>
    </row>
    <row r="31" spans="2:22">
      <c r="B31" s="1"/>
      <c r="C31" s="1"/>
      <c r="D31" s="1"/>
      <c r="E31" s="1"/>
      <c r="F31" s="1"/>
      <c r="G31" s="1"/>
      <c r="H31" s="1"/>
      <c r="I31" s="1"/>
      <c r="M31" s="11"/>
      <c r="P31" s="63"/>
      <c r="Q31" s="63"/>
      <c r="R31" s="63"/>
      <c r="S31" s="63"/>
      <c r="T31" s="63"/>
      <c r="U31" s="63"/>
    </row>
    <row r="32" spans="2:22">
      <c r="B32" s="1"/>
      <c r="C32" s="1"/>
      <c r="D32" s="1"/>
      <c r="E32" s="1"/>
      <c r="F32" s="1"/>
      <c r="G32" s="1"/>
      <c r="H32" s="1"/>
      <c r="I32" s="4" t="s">
        <v>17</v>
      </c>
      <c r="M32" s="11"/>
      <c r="N32" s="2" t="s">
        <v>6</v>
      </c>
      <c r="O32" s="2" t="s">
        <v>7</v>
      </c>
      <c r="P32" s="63" t="s">
        <v>8</v>
      </c>
      <c r="Q32" s="63"/>
      <c r="R32" s="63"/>
      <c r="S32" s="63"/>
      <c r="T32" s="63"/>
      <c r="U32" s="63"/>
    </row>
    <row r="33" spans="2:22">
      <c r="B33" s="5" t="s">
        <v>9</v>
      </c>
      <c r="C33" s="6" t="s">
        <v>12</v>
      </c>
      <c r="D33" s="6" t="s">
        <v>13</v>
      </c>
      <c r="E33" s="6" t="s">
        <v>14</v>
      </c>
      <c r="F33" s="6" t="s">
        <v>15</v>
      </c>
      <c r="G33" s="6" t="s">
        <v>16</v>
      </c>
      <c r="H33" s="6"/>
      <c r="I33" s="7"/>
      <c r="M33" s="11"/>
      <c r="N33" s="2">
        <v>1</v>
      </c>
      <c r="O33" s="2">
        <v>0.03</v>
      </c>
      <c r="P33" s="66">
        <f>U42</f>
        <v>7.683771503589705E-2</v>
      </c>
      <c r="Q33" s="63"/>
      <c r="R33" s="63"/>
      <c r="S33" s="63"/>
      <c r="T33" s="63"/>
      <c r="U33" s="63"/>
    </row>
    <row r="34" spans="2:22">
      <c r="B34" s="8">
        <v>0</v>
      </c>
      <c r="C34" s="16">
        <v>1</v>
      </c>
      <c r="D34" s="16">
        <v>1</v>
      </c>
      <c r="E34" s="16">
        <v>1</v>
      </c>
      <c r="F34" s="16">
        <v>1</v>
      </c>
      <c r="G34" s="16">
        <v>1</v>
      </c>
      <c r="H34" s="9"/>
      <c r="I34" s="10"/>
      <c r="J34" s="11"/>
      <c r="K34" s="11">
        <f t="shared" ref="K34:K42" si="15">AVERAGE(C34:H34)</f>
        <v>1</v>
      </c>
      <c r="L34" s="11">
        <f t="shared" ref="L34:L42" si="16">STDEV(C34:H34)</f>
        <v>0</v>
      </c>
      <c r="M34" s="11">
        <v>1</v>
      </c>
      <c r="N34" s="11"/>
      <c r="O34" s="11"/>
      <c r="P34" s="65"/>
      <c r="Q34" s="65">
        <f>K34-M34</f>
        <v>0</v>
      </c>
      <c r="R34" s="65">
        <f>Q34^2</f>
        <v>0</v>
      </c>
      <c r="S34" s="65"/>
      <c r="T34" s="65"/>
      <c r="U34" s="65"/>
      <c r="V34" s="11"/>
    </row>
    <row r="35" spans="2:22">
      <c r="B35" s="8">
        <v>5</v>
      </c>
      <c r="C35" s="16">
        <v>0.93939393939393945</v>
      </c>
      <c r="D35" s="16">
        <v>0.86776859504132231</v>
      </c>
      <c r="E35" s="16">
        <v>0.88165680473372776</v>
      </c>
      <c r="F35" s="16">
        <v>1.0324675324675323</v>
      </c>
      <c r="G35" s="16">
        <v>0.96341463414634143</v>
      </c>
      <c r="H35" s="9"/>
      <c r="I35" s="10"/>
      <c r="J35" s="11"/>
      <c r="K35" s="11">
        <f t="shared" si="15"/>
        <v>0.93694030115657267</v>
      </c>
      <c r="L35" s="11">
        <f t="shared" si="16"/>
        <v>6.6470580848635372E-2</v>
      </c>
      <c r="M35" s="11">
        <v>0.86070797471107696</v>
      </c>
      <c r="N35" s="11"/>
      <c r="O35" s="11"/>
      <c r="P35" s="65"/>
      <c r="Q35" s="65">
        <f t="shared" ref="Q35:Q42" si="17">K35-M35</f>
        <v>7.6232326445495713E-2</v>
      </c>
      <c r="R35" s="65">
        <f t="shared" ref="R35:R42" si="18">Q35^2</f>
        <v>5.8113675952926247E-3</v>
      </c>
      <c r="S35" s="65"/>
      <c r="T35" s="65"/>
      <c r="U35" s="65"/>
      <c r="V35" s="11"/>
    </row>
    <row r="36" spans="2:22">
      <c r="B36" s="8">
        <v>10</v>
      </c>
      <c r="C36" s="16">
        <v>0.73989898989898994</v>
      </c>
      <c r="D36" s="16">
        <v>0.73829201101928366</v>
      </c>
      <c r="E36" s="16">
        <v>0.81360946745562135</v>
      </c>
      <c r="F36" s="16">
        <v>1.0454545454545454</v>
      </c>
      <c r="G36" s="16">
        <v>0.83231707317073178</v>
      </c>
      <c r="H36" s="9"/>
      <c r="I36" s="10"/>
      <c r="J36" s="11"/>
      <c r="K36" s="11">
        <f t="shared" si="15"/>
        <v>0.83391441739983441</v>
      </c>
      <c r="L36" s="11">
        <f t="shared" si="16"/>
        <v>0.12564494964820622</v>
      </c>
      <c r="M36" s="11">
        <v>0.74081822038967293</v>
      </c>
      <c r="N36" s="11"/>
      <c r="O36" s="11"/>
      <c r="P36" s="65"/>
      <c r="Q36" s="65">
        <f t="shared" si="17"/>
        <v>9.3096197010161474E-2</v>
      </c>
      <c r="R36" s="65">
        <f t="shared" si="18"/>
        <v>8.6669018977547987E-3</v>
      </c>
      <c r="S36" s="65"/>
      <c r="T36" s="65"/>
      <c r="U36" s="65"/>
      <c r="V36" s="11"/>
    </row>
    <row r="37" spans="2:22">
      <c r="B37" s="8">
        <v>15</v>
      </c>
      <c r="C37" s="16">
        <v>0.69191919191919193</v>
      </c>
      <c r="D37" s="16">
        <v>0.62258953168044073</v>
      </c>
      <c r="E37" s="16">
        <v>0.56213017751479288</v>
      </c>
      <c r="F37" s="16">
        <v>0.78246753246753242</v>
      </c>
      <c r="G37" s="16">
        <v>0.73780487804878059</v>
      </c>
      <c r="H37" s="9"/>
      <c r="I37" s="10"/>
      <c r="J37" s="11"/>
      <c r="K37" s="11">
        <f t="shared" si="15"/>
        <v>0.67938226232614762</v>
      </c>
      <c r="L37" s="11">
        <f t="shared" si="16"/>
        <v>8.8275725993081866E-2</v>
      </c>
      <c r="M37" s="11">
        <v>0.63762815265794104</v>
      </c>
      <c r="N37" s="11"/>
      <c r="O37" s="11"/>
      <c r="P37" s="65"/>
      <c r="Q37" s="65">
        <f t="shared" si="17"/>
        <v>4.1754109668206585E-2</v>
      </c>
      <c r="R37" s="65">
        <f t="shared" si="18"/>
        <v>1.7434056741846226E-3</v>
      </c>
      <c r="S37" s="65"/>
      <c r="T37" s="65"/>
      <c r="U37" s="65"/>
      <c r="V37" s="11"/>
    </row>
    <row r="38" spans="2:22">
      <c r="B38" s="8">
        <v>20</v>
      </c>
      <c r="C38" s="16">
        <v>0.64141414141414144</v>
      </c>
      <c r="D38" s="16">
        <v>0.50688705234159781</v>
      </c>
      <c r="E38" s="16">
        <v>0.46449704142011833</v>
      </c>
      <c r="F38" s="16">
        <v>0.70129870129870131</v>
      </c>
      <c r="G38" s="16">
        <v>0.85060975609756106</v>
      </c>
      <c r="H38" s="9"/>
      <c r="I38" s="10"/>
      <c r="J38" s="11"/>
      <c r="K38" s="11">
        <f t="shared" si="15"/>
        <v>0.63294133851442402</v>
      </c>
      <c r="L38" s="11">
        <f t="shared" si="16"/>
        <v>0.15523145761658735</v>
      </c>
      <c r="M38" s="11">
        <v>0.54881163607554007</v>
      </c>
      <c r="N38" s="11"/>
      <c r="O38" s="11"/>
      <c r="P38" s="65"/>
      <c r="Q38" s="65">
        <f t="shared" si="17"/>
        <v>8.4129702438883958E-2</v>
      </c>
      <c r="R38" s="65">
        <f t="shared" si="18"/>
        <v>7.0778068324551576E-3</v>
      </c>
      <c r="S38" s="65"/>
      <c r="T38" s="65"/>
      <c r="U38" s="65"/>
      <c r="V38" s="11"/>
    </row>
    <row r="39" spans="2:22">
      <c r="B39" s="12">
        <v>25</v>
      </c>
      <c r="C39" s="17">
        <v>0.49747474747474751</v>
      </c>
      <c r="D39" s="17">
        <v>0.4903581267217631</v>
      </c>
      <c r="E39" s="17">
        <v>0.30177514792899407</v>
      </c>
      <c r="F39" s="17">
        <v>0.44480519480519476</v>
      </c>
      <c r="G39" s="17">
        <v>0.64634146341463417</v>
      </c>
      <c r="H39" s="13"/>
      <c r="I39" s="14"/>
      <c r="J39" s="11"/>
      <c r="K39" s="11">
        <f t="shared" si="15"/>
        <v>0.47615093606906667</v>
      </c>
      <c r="L39" s="11">
        <f t="shared" si="16"/>
        <v>0.12350185806509437</v>
      </c>
      <c r="M39" s="11">
        <v>0.47236655178187575</v>
      </c>
      <c r="N39" s="11"/>
      <c r="O39" s="11"/>
      <c r="P39" s="65"/>
      <c r="Q39" s="65">
        <f t="shared" si="17"/>
        <v>3.7843842871909117E-3</v>
      </c>
      <c r="R39" s="65">
        <f t="shared" si="18"/>
        <v>1.4321564433137465E-5</v>
      </c>
      <c r="S39" s="65"/>
      <c r="T39" s="65"/>
      <c r="U39" s="64"/>
      <c r="V39" s="11"/>
    </row>
    <row r="40" spans="2:22">
      <c r="B40" s="18">
        <v>30</v>
      </c>
      <c r="C40" s="19">
        <v>0.3888888888888889</v>
      </c>
      <c r="D40" s="19">
        <v>0.33884297520661155</v>
      </c>
      <c r="E40" s="19">
        <v>0.26331360946745563</v>
      </c>
      <c r="F40" s="19">
        <v>0.34090909090909088</v>
      </c>
      <c r="G40" s="19">
        <v>0.82317073170731714</v>
      </c>
      <c r="K40" s="11">
        <f t="shared" si="15"/>
        <v>0.43102505923587281</v>
      </c>
      <c r="L40" s="11">
        <f t="shared" si="16"/>
        <v>0.22377401549133616</v>
      </c>
      <c r="M40" s="11">
        <v>0.40656965956183505</v>
      </c>
      <c r="P40" s="63"/>
      <c r="Q40" s="65">
        <f t="shared" si="17"/>
        <v>2.4455399674037759E-2</v>
      </c>
      <c r="R40" s="65">
        <f t="shared" si="18"/>
        <v>5.9806657321692614E-4</v>
      </c>
      <c r="S40" s="63"/>
      <c r="T40" s="63"/>
      <c r="U40" s="63"/>
    </row>
    <row r="41" spans="2:22">
      <c r="B41" s="18">
        <v>35</v>
      </c>
      <c r="C41" s="19">
        <v>0.20959595959595961</v>
      </c>
      <c r="D41" s="19">
        <v>0.22865013774104684</v>
      </c>
      <c r="E41" s="19">
        <v>0.10946745562130178</v>
      </c>
      <c r="F41" s="19">
        <v>0.21753246753246752</v>
      </c>
      <c r="G41" s="19">
        <v>0.42682926829268292</v>
      </c>
      <c r="K41" s="11">
        <f t="shared" si="15"/>
        <v>0.23841505775669175</v>
      </c>
      <c r="L41" s="11">
        <f t="shared" si="16"/>
        <v>0.11563885104556162</v>
      </c>
      <c r="M41" s="11">
        <v>0.3499377496613299</v>
      </c>
      <c r="P41" s="63"/>
      <c r="Q41" s="65">
        <f t="shared" si="17"/>
        <v>-0.11152269190463815</v>
      </c>
      <c r="R41" s="65">
        <f t="shared" si="18"/>
        <v>1.2437310809656843E-2</v>
      </c>
      <c r="S41" s="63"/>
      <c r="T41" s="63"/>
      <c r="U41" s="65" t="s">
        <v>8</v>
      </c>
    </row>
    <row r="42" spans="2:22">
      <c r="B42" s="18">
        <v>40</v>
      </c>
      <c r="C42" s="19">
        <v>0.17171717171717171</v>
      </c>
      <c r="D42" s="19">
        <v>0.11294765840220385</v>
      </c>
      <c r="E42" s="19">
        <v>9.7633136094674555E-2</v>
      </c>
      <c r="F42" s="19">
        <v>0.10389610389610389</v>
      </c>
      <c r="G42" s="19">
        <v>0.37195121951219512</v>
      </c>
      <c r="K42" s="11">
        <f t="shared" si="15"/>
        <v>0.17162905792446984</v>
      </c>
      <c r="L42" s="11">
        <f t="shared" si="16"/>
        <v>0.11579683970856125</v>
      </c>
      <c r="M42" s="11">
        <v>0.30119421188357015</v>
      </c>
      <c r="P42" s="63"/>
      <c r="Q42" s="65">
        <f t="shared" si="17"/>
        <v>-0.12956515395910032</v>
      </c>
      <c r="R42" s="65">
        <f t="shared" si="18"/>
        <v>1.6787129120445367E-2</v>
      </c>
      <c r="S42" s="65">
        <f>SUM(R34:R42)</f>
        <v>5.3136310067439477E-2</v>
      </c>
      <c r="T42" s="64">
        <f>S42/9</f>
        <v>5.9040344519377197E-3</v>
      </c>
      <c r="U42" s="66">
        <f>T42^0.5</f>
        <v>7.683771503589705E-2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38"/>
  <sheetViews>
    <sheetView workbookViewId="0">
      <selection activeCell="E40" sqref="E40"/>
    </sheetView>
  </sheetViews>
  <sheetFormatPr defaultColWidth="12.54296875" defaultRowHeight="15.75" customHeight="1"/>
  <cols>
    <col min="1" max="16384" width="12.54296875" style="39"/>
  </cols>
  <sheetData>
    <row r="1" spans="1:28" ht="15.75" customHeight="1">
      <c r="A1" s="38" t="s">
        <v>40</v>
      </c>
      <c r="B1" s="38" t="s">
        <v>41</v>
      </c>
      <c r="C1" s="38" t="s">
        <v>42</v>
      </c>
      <c r="D1" s="38" t="s">
        <v>43</v>
      </c>
      <c r="E1" s="38" t="s">
        <v>44</v>
      </c>
      <c r="F1" s="38" t="s">
        <v>45</v>
      </c>
      <c r="H1" s="38" t="s">
        <v>46</v>
      </c>
      <c r="I1" s="38" t="s">
        <v>41</v>
      </c>
      <c r="J1" s="38" t="s">
        <v>42</v>
      </c>
      <c r="K1" s="38" t="s">
        <v>43</v>
      </c>
      <c r="L1" s="38" t="s">
        <v>44</v>
      </c>
      <c r="M1" s="38" t="s">
        <v>45</v>
      </c>
      <c r="O1" s="38" t="s">
        <v>47</v>
      </c>
      <c r="P1" s="38" t="s">
        <v>41</v>
      </c>
      <c r="Q1" s="38" t="s">
        <v>42</v>
      </c>
      <c r="R1" s="38" t="s">
        <v>43</v>
      </c>
      <c r="S1" s="38" t="s">
        <v>44</v>
      </c>
      <c r="T1" s="38" t="s">
        <v>45</v>
      </c>
      <c r="V1" s="38" t="s">
        <v>48</v>
      </c>
      <c r="W1" s="38" t="s">
        <v>41</v>
      </c>
      <c r="X1" s="38" t="s">
        <v>42</v>
      </c>
      <c r="Y1" s="38" t="s">
        <v>43</v>
      </c>
      <c r="Z1" s="38" t="s">
        <v>44</v>
      </c>
      <c r="AA1" s="38" t="s">
        <v>45</v>
      </c>
      <c r="AB1" s="38"/>
    </row>
    <row r="2" spans="1:28" ht="13">
      <c r="A2" s="44" t="s">
        <v>52</v>
      </c>
      <c r="B2" s="41">
        <v>5.8768723816061934</v>
      </c>
      <c r="C2" s="42">
        <v>2.0714761454345298</v>
      </c>
      <c r="D2" s="42">
        <v>1.15232915960705</v>
      </c>
      <c r="E2" s="42">
        <v>2.3397249894416001</v>
      </c>
      <c r="F2" s="42">
        <v>0.109112057118278</v>
      </c>
      <c r="H2" s="44" t="s">
        <v>52</v>
      </c>
      <c r="I2" s="41">
        <v>5.5825931220055507</v>
      </c>
      <c r="J2" s="42">
        <v>3.1739771436104198</v>
      </c>
      <c r="K2" s="42">
        <v>2.2089340618948898</v>
      </c>
      <c r="L2" s="42">
        <v>4.1768847456236102</v>
      </c>
      <c r="M2" s="42">
        <v>1.5528409975549899</v>
      </c>
      <c r="O2" s="44" t="s">
        <v>52</v>
      </c>
      <c r="P2" s="41">
        <v>15.501820973874473</v>
      </c>
      <c r="Q2" s="42">
        <v>12.0288066488596</v>
      </c>
      <c r="R2" s="42">
        <v>11.4859041071485</v>
      </c>
      <c r="S2" s="42">
        <v>14.7552073161051</v>
      </c>
      <c r="T2" s="42">
        <v>8.8129587638215305</v>
      </c>
      <c r="V2" s="44" t="s">
        <v>52</v>
      </c>
      <c r="W2" s="41">
        <v>73.038713522513788</v>
      </c>
      <c r="X2" s="42">
        <v>82.725740062095497</v>
      </c>
      <c r="Y2" s="42">
        <v>85.1528326713496</v>
      </c>
      <c r="Z2" s="42">
        <v>78.728182948829698</v>
      </c>
      <c r="AA2" s="42">
        <v>89.525088181505197</v>
      </c>
      <c r="AB2" s="46"/>
    </row>
    <row r="3" spans="1:28" ht="13">
      <c r="A3" s="44" t="s">
        <v>54</v>
      </c>
      <c r="B3" s="41">
        <v>9.007001260778031</v>
      </c>
      <c r="C3" s="42">
        <v>0.892044843833391</v>
      </c>
      <c r="D3" s="42">
        <v>0.74422780627547602</v>
      </c>
      <c r="E3" s="42">
        <v>2.0447786969660702</v>
      </c>
      <c r="F3" s="42">
        <v>0.29204342585331999</v>
      </c>
      <c r="H3" s="44" t="s">
        <v>54</v>
      </c>
      <c r="I3" s="41">
        <v>3.3915325800268086</v>
      </c>
      <c r="J3" s="42">
        <v>2.4891523259488899</v>
      </c>
      <c r="K3" s="42">
        <v>1.6732402599645999</v>
      </c>
      <c r="L3" s="42">
        <v>4.3034662188349699</v>
      </c>
      <c r="M3" s="42">
        <v>2.0508333681106699</v>
      </c>
      <c r="O3" s="44" t="s">
        <v>54</v>
      </c>
      <c r="P3" s="41">
        <v>12.464057015818492</v>
      </c>
      <c r="Q3" s="42">
        <v>11.8693159202203</v>
      </c>
      <c r="R3" s="42">
        <v>10.535139530352399</v>
      </c>
      <c r="S3" s="42">
        <v>15.2471346325104</v>
      </c>
      <c r="T3" s="42">
        <v>9.7661453155298794</v>
      </c>
      <c r="V3" s="44" t="s">
        <v>54</v>
      </c>
      <c r="W3" s="41">
        <v>80.81367080407388</v>
      </c>
      <c r="X3" s="42">
        <v>84.749486909997401</v>
      </c>
      <c r="Y3" s="42">
        <v>87.047392403407599</v>
      </c>
      <c r="Z3" s="42">
        <v>78.404620451688601</v>
      </c>
      <c r="AA3" s="42">
        <v>87.890977890506093</v>
      </c>
      <c r="AB3" s="46"/>
    </row>
    <row r="4" spans="1:28" ht="13">
      <c r="A4" s="44" t="s">
        <v>56</v>
      </c>
      <c r="B4" s="41">
        <v>8.9324173677934908</v>
      </c>
      <c r="C4" s="42">
        <v>1.00356471648539</v>
      </c>
      <c r="D4" s="42">
        <v>0.57678079373295599</v>
      </c>
      <c r="E4" s="42">
        <v>1.90568735795414</v>
      </c>
      <c r="F4" s="42">
        <v>0.111452548243802</v>
      </c>
      <c r="H4" s="44" t="s">
        <v>56</v>
      </c>
      <c r="I4" s="41">
        <v>6.2665098259232934</v>
      </c>
      <c r="J4" s="42">
        <v>2.5368853579378299</v>
      </c>
      <c r="K4" s="42">
        <v>1.89342829271625</v>
      </c>
      <c r="L4" s="42">
        <v>4.0961389420183698</v>
      </c>
      <c r="M4" s="42">
        <v>0.76723885632158595</v>
      </c>
      <c r="O4" s="44" t="s">
        <v>56</v>
      </c>
      <c r="P4" s="41">
        <v>16.131047276039485</v>
      </c>
      <c r="Q4" s="42">
        <v>11.743393923442101</v>
      </c>
      <c r="R4" s="42">
        <v>10.1307141209988</v>
      </c>
      <c r="S4" s="42">
        <v>13.1669355500471</v>
      </c>
      <c r="T4" s="42">
        <v>8.3935222727524295</v>
      </c>
      <c r="V4" s="44" t="s">
        <v>56</v>
      </c>
      <c r="W4" s="41">
        <v>66.09369425619029</v>
      </c>
      <c r="X4" s="42">
        <v>84.716156002134596</v>
      </c>
      <c r="Y4" s="42">
        <v>87.399076792551895</v>
      </c>
      <c r="Z4" s="42">
        <v>80.831238149980393</v>
      </c>
      <c r="AA4" s="42">
        <v>90.727786322682206</v>
      </c>
      <c r="AB4" s="46"/>
    </row>
    <row r="5" spans="1:28" ht="13">
      <c r="A5" s="44" t="s">
        <v>81</v>
      </c>
      <c r="B5" s="42">
        <v>0.711509252350918</v>
      </c>
      <c r="C5" s="42">
        <v>0.205941903313237</v>
      </c>
      <c r="D5" s="42">
        <v>0.18850441640099</v>
      </c>
      <c r="E5" s="42">
        <v>0.25958216318690502</v>
      </c>
      <c r="F5" s="42">
        <v>0.44768450889827299</v>
      </c>
      <c r="G5" s="42">
        <v>2.26988991033935E-2</v>
      </c>
      <c r="H5" s="44" t="s">
        <v>81</v>
      </c>
      <c r="I5" s="42">
        <v>1.04711508191458</v>
      </c>
      <c r="J5" s="42">
        <v>0.46972611261224501</v>
      </c>
      <c r="K5" s="42">
        <v>0.61130991385146305</v>
      </c>
      <c r="L5" s="42">
        <v>0.68104850146329299</v>
      </c>
      <c r="M5" s="42">
        <v>0.78548077283467599</v>
      </c>
      <c r="N5" s="42">
        <v>0.38387544583168598</v>
      </c>
      <c r="O5" s="44" t="s">
        <v>81</v>
      </c>
      <c r="P5" s="42">
        <v>6.8614479595284896</v>
      </c>
      <c r="Q5" s="42">
        <v>5.3245497569228997</v>
      </c>
      <c r="R5" s="42">
        <v>5.7238527476251502</v>
      </c>
      <c r="S5" s="42">
        <v>5.4490416695056298</v>
      </c>
      <c r="T5" s="42">
        <v>5.6572519485508304</v>
      </c>
      <c r="U5" s="42">
        <v>3.6778762946271399</v>
      </c>
      <c r="V5" s="44" t="s">
        <v>81</v>
      </c>
      <c r="W5" s="42">
        <v>91.379927706206004</v>
      </c>
      <c r="X5" s="42">
        <v>93.999782227151599</v>
      </c>
      <c r="Y5" s="42">
        <v>93.476332922122396</v>
      </c>
      <c r="Z5" s="42">
        <v>93.610327665844196</v>
      </c>
      <c r="AA5" s="42">
        <v>93.109582769716198</v>
      </c>
      <c r="AB5" s="42">
        <v>95.915549360437794</v>
      </c>
    </row>
    <row r="6" spans="1:28" ht="13">
      <c r="A6" s="45" t="s">
        <v>82</v>
      </c>
      <c r="B6" s="42">
        <v>0.72425811505425097</v>
      </c>
      <c r="C6" s="42">
        <v>0.19574714796776899</v>
      </c>
      <c r="D6" s="42">
        <v>0.238529867614835</v>
      </c>
      <c r="E6" s="42">
        <v>0.36433416661046802</v>
      </c>
      <c r="F6" s="42">
        <v>0.221348076186554</v>
      </c>
      <c r="G6" s="42">
        <v>2.2543033935227798E-2</v>
      </c>
      <c r="H6" s="45" t="s">
        <v>82</v>
      </c>
      <c r="I6" s="42">
        <v>1.2861602981837601</v>
      </c>
      <c r="J6" s="42">
        <v>0.41401293474977802</v>
      </c>
      <c r="K6" s="42">
        <v>0.53050619798985799</v>
      </c>
      <c r="L6" s="42">
        <v>0.77378782408601399</v>
      </c>
      <c r="M6" s="42">
        <v>0.72987069758392598</v>
      </c>
      <c r="N6" s="42">
        <v>0.4562099992675</v>
      </c>
      <c r="O6" s="45" t="s">
        <v>82</v>
      </c>
      <c r="P6" s="42">
        <v>6.8433734280395999</v>
      </c>
      <c r="Q6" s="42">
        <v>4.38415556333113</v>
      </c>
      <c r="R6" s="42">
        <v>5.2302192481931096</v>
      </c>
      <c r="S6" s="42">
        <v>5.2842984966600604</v>
      </c>
      <c r="T6" s="42">
        <v>5.0988814297782898</v>
      </c>
      <c r="U6" s="42">
        <v>4.53780457268972</v>
      </c>
      <c r="V6" s="45" t="s">
        <v>82</v>
      </c>
      <c r="W6" s="42">
        <v>91.146208158722402</v>
      </c>
      <c r="X6" s="42">
        <v>95.006084353951294</v>
      </c>
      <c r="Y6" s="42">
        <v>94.000744686202196</v>
      </c>
      <c r="Z6" s="42">
        <v>93.577579512643396</v>
      </c>
      <c r="AA6" s="42">
        <v>93.949899796451206</v>
      </c>
      <c r="AB6" s="42">
        <v>94.983442394107598</v>
      </c>
    </row>
    <row r="7" spans="1:28" ht="13">
      <c r="A7" s="45" t="s">
        <v>83</v>
      </c>
      <c r="B7" s="42">
        <v>0.49243576684149898</v>
      </c>
      <c r="C7" s="42">
        <v>0.228589631738571</v>
      </c>
      <c r="D7" s="42">
        <v>0.204580887507717</v>
      </c>
      <c r="E7" s="42">
        <v>0.276691785591343</v>
      </c>
      <c r="F7" s="42">
        <v>0.19076901895057899</v>
      </c>
      <c r="G7" s="42">
        <v>8.9485345618697601E-2</v>
      </c>
      <c r="H7" s="45" t="s">
        <v>83</v>
      </c>
      <c r="I7" s="42">
        <v>1.3804242936424</v>
      </c>
      <c r="J7" s="42">
        <v>0.56932612906785296</v>
      </c>
      <c r="K7" s="42">
        <v>0.57072752194703402</v>
      </c>
      <c r="L7" s="42">
        <v>0.52492571659043097</v>
      </c>
      <c r="M7" s="42">
        <v>0.91697573093173901</v>
      </c>
      <c r="N7" s="42">
        <v>0.41916995886681702</v>
      </c>
      <c r="O7" s="45" t="s">
        <v>83</v>
      </c>
      <c r="P7" s="42">
        <v>7.3158746462758097</v>
      </c>
      <c r="Q7" s="42">
        <v>4.92746532828063</v>
      </c>
      <c r="R7" s="42">
        <v>6.08219020414142</v>
      </c>
      <c r="S7" s="42">
        <v>5.2791927981052602</v>
      </c>
      <c r="T7" s="42">
        <v>5.3919873195235697</v>
      </c>
      <c r="U7" s="42">
        <v>5.0742805322967701</v>
      </c>
      <c r="V7" s="45" t="s">
        <v>83</v>
      </c>
      <c r="W7" s="42">
        <v>90.811265293240297</v>
      </c>
      <c r="X7" s="42">
        <v>94.274618910913006</v>
      </c>
      <c r="Y7" s="42">
        <v>93.142501386403794</v>
      </c>
      <c r="Z7" s="42">
        <v>93.919189699713002</v>
      </c>
      <c r="AA7" s="42">
        <v>93.500267930594106</v>
      </c>
      <c r="AB7" s="42">
        <v>94.417064163217702</v>
      </c>
    </row>
    <row r="9" spans="1:28" ht="13">
      <c r="A9" s="38" t="s">
        <v>57</v>
      </c>
      <c r="H9" s="38" t="s">
        <v>57</v>
      </c>
      <c r="O9" s="38" t="s">
        <v>57</v>
      </c>
      <c r="V9" s="38" t="s">
        <v>57</v>
      </c>
    </row>
    <row r="11" spans="1:28" ht="13">
      <c r="A11" s="38" t="s">
        <v>40</v>
      </c>
      <c r="B11" s="38" t="s">
        <v>41</v>
      </c>
      <c r="C11" s="38" t="s">
        <v>42</v>
      </c>
      <c r="D11" s="38" t="s">
        <v>43</v>
      </c>
      <c r="E11" s="38" t="s">
        <v>44</v>
      </c>
      <c r="F11" s="38" t="s">
        <v>45</v>
      </c>
      <c r="G11" s="38" t="s">
        <v>59</v>
      </c>
      <c r="H11" s="38" t="s">
        <v>46</v>
      </c>
      <c r="I11" s="38" t="s">
        <v>41</v>
      </c>
      <c r="J11" s="38" t="s">
        <v>42</v>
      </c>
      <c r="K11" s="38" t="s">
        <v>43</v>
      </c>
      <c r="L11" s="38" t="s">
        <v>44</v>
      </c>
      <c r="M11" s="38" t="s">
        <v>45</v>
      </c>
      <c r="N11" s="38" t="s">
        <v>59</v>
      </c>
      <c r="O11" s="38" t="s">
        <v>47</v>
      </c>
      <c r="P11" s="38" t="s">
        <v>41</v>
      </c>
      <c r="Q11" s="38" t="s">
        <v>42</v>
      </c>
      <c r="R11" s="38" t="s">
        <v>43</v>
      </c>
      <c r="S11" s="38" t="s">
        <v>44</v>
      </c>
      <c r="T11" s="38" t="s">
        <v>45</v>
      </c>
      <c r="U11" s="38" t="s">
        <v>59</v>
      </c>
      <c r="V11" s="38" t="s">
        <v>48</v>
      </c>
      <c r="W11" s="38" t="s">
        <v>41</v>
      </c>
      <c r="X11" s="38" t="s">
        <v>42</v>
      </c>
      <c r="Y11" s="38" t="s">
        <v>43</v>
      </c>
      <c r="Z11" s="38" t="s">
        <v>44</v>
      </c>
      <c r="AA11" s="38" t="s">
        <v>45</v>
      </c>
      <c r="AB11" s="38" t="s">
        <v>59</v>
      </c>
    </row>
    <row r="12" spans="1:28" ht="13">
      <c r="A12" s="47" t="s">
        <v>52</v>
      </c>
      <c r="B12" s="48"/>
      <c r="C12" s="48"/>
      <c r="D12" s="48"/>
      <c r="E12" s="48"/>
      <c r="F12" s="48"/>
      <c r="G12" s="48"/>
      <c r="H12" s="47" t="s">
        <v>52</v>
      </c>
      <c r="I12" s="48"/>
      <c r="J12" s="48"/>
      <c r="K12" s="48"/>
      <c r="L12" s="48"/>
      <c r="M12" s="48"/>
      <c r="N12" s="48"/>
      <c r="O12" s="47" t="s">
        <v>52</v>
      </c>
      <c r="P12" s="48"/>
      <c r="Q12" s="48"/>
      <c r="R12" s="48"/>
      <c r="S12" s="48"/>
      <c r="T12" s="48"/>
      <c r="U12" s="48"/>
      <c r="V12" s="47" t="s">
        <v>52</v>
      </c>
      <c r="W12" s="48"/>
      <c r="X12" s="48"/>
      <c r="Y12" s="48"/>
      <c r="Z12" s="48"/>
      <c r="AA12" s="48"/>
      <c r="AB12" s="48"/>
    </row>
    <row r="13" spans="1:28" ht="13">
      <c r="A13" s="38" t="s">
        <v>61</v>
      </c>
      <c r="B13" s="38">
        <v>3</v>
      </c>
      <c r="C13" s="38">
        <v>3</v>
      </c>
      <c r="D13" s="38">
        <v>3</v>
      </c>
      <c r="E13" s="38">
        <v>3</v>
      </c>
      <c r="F13" s="38">
        <v>3</v>
      </c>
      <c r="G13" s="38">
        <v>15</v>
      </c>
      <c r="H13" s="38" t="s">
        <v>61</v>
      </c>
      <c r="I13" s="38">
        <v>3</v>
      </c>
      <c r="J13" s="38">
        <v>3</v>
      </c>
      <c r="K13" s="38">
        <v>3</v>
      </c>
      <c r="L13" s="38">
        <v>3</v>
      </c>
      <c r="M13" s="38">
        <v>3</v>
      </c>
      <c r="N13" s="38">
        <v>15</v>
      </c>
      <c r="O13" s="38" t="s">
        <v>61</v>
      </c>
      <c r="P13" s="38">
        <v>3</v>
      </c>
      <c r="Q13" s="38">
        <v>3</v>
      </c>
      <c r="R13" s="38">
        <v>3</v>
      </c>
      <c r="S13" s="38">
        <v>3</v>
      </c>
      <c r="T13" s="38">
        <v>3</v>
      </c>
      <c r="U13" s="38">
        <v>15</v>
      </c>
      <c r="V13" s="38" t="s">
        <v>61</v>
      </c>
      <c r="W13" s="38">
        <v>3</v>
      </c>
      <c r="X13" s="38">
        <v>3</v>
      </c>
      <c r="Y13" s="38">
        <v>3</v>
      </c>
      <c r="Z13" s="38">
        <v>3</v>
      </c>
      <c r="AA13" s="38">
        <v>3</v>
      </c>
      <c r="AB13" s="38">
        <v>15</v>
      </c>
    </row>
    <row r="14" spans="1:28" ht="13">
      <c r="A14" s="38" t="s">
        <v>62</v>
      </c>
      <c r="B14" s="38">
        <v>23.816291010177718</v>
      </c>
      <c r="C14" s="38">
        <v>3.9670857057533109</v>
      </c>
      <c r="D14" s="38">
        <v>2.473337759615482</v>
      </c>
      <c r="E14" s="38">
        <v>6.2901910443618103</v>
      </c>
      <c r="F14" s="38">
        <v>0.5126080312154</v>
      </c>
      <c r="G14" s="38">
        <v>37.059513551123722</v>
      </c>
      <c r="H14" s="38" t="s">
        <v>62</v>
      </c>
      <c r="I14" s="38">
        <v>15.240635527955654</v>
      </c>
      <c r="J14" s="38">
        <v>8.2000148274971405</v>
      </c>
      <c r="K14" s="38">
        <v>5.7756026145757398</v>
      </c>
      <c r="L14" s="38">
        <v>12.576489906476951</v>
      </c>
      <c r="M14" s="38">
        <v>4.3709132219872462</v>
      </c>
      <c r="N14" s="38">
        <v>46.16365609849273</v>
      </c>
      <c r="O14" s="38" t="s">
        <v>62</v>
      </c>
      <c r="P14" s="38">
        <v>44.096925265732452</v>
      </c>
      <c r="Q14" s="38">
        <v>35.641516492522001</v>
      </c>
      <c r="R14" s="38">
        <v>32.151757758499699</v>
      </c>
      <c r="S14" s="38">
        <v>43.169277498662602</v>
      </c>
      <c r="T14" s="38">
        <v>26.972626352103841</v>
      </c>
      <c r="U14" s="38">
        <v>182.03210336752059</v>
      </c>
      <c r="V14" s="38" t="s">
        <v>62</v>
      </c>
      <c r="W14" s="38">
        <v>219.94607858277794</v>
      </c>
      <c r="X14" s="38">
        <v>252.19138297422751</v>
      </c>
      <c r="Y14" s="38">
        <v>259.59930186730907</v>
      </c>
      <c r="Z14" s="38">
        <v>237.96404155049871</v>
      </c>
      <c r="AA14" s="38">
        <v>268.14385239469345</v>
      </c>
      <c r="AB14" s="38">
        <v>1237.8446573695066</v>
      </c>
    </row>
    <row r="15" spans="1:28" ht="13">
      <c r="A15" s="54" t="s">
        <v>63</v>
      </c>
      <c r="B15" s="54">
        <v>7.938763670059239</v>
      </c>
      <c r="C15" s="54">
        <v>1.3223619019177704</v>
      </c>
      <c r="D15" s="54">
        <v>0.82444591987182736</v>
      </c>
      <c r="E15" s="54">
        <v>2.0967303481206034</v>
      </c>
      <c r="F15" s="54">
        <v>0.17086934373846666</v>
      </c>
      <c r="G15" s="54">
        <v>2.4706342367415814</v>
      </c>
      <c r="H15" s="54" t="s">
        <v>63</v>
      </c>
      <c r="I15" s="54">
        <v>5.0802118426518845</v>
      </c>
      <c r="J15" s="54">
        <v>2.7333382758323803</v>
      </c>
      <c r="K15" s="54">
        <v>1.9252008715252467</v>
      </c>
      <c r="L15" s="54">
        <v>4.1921633021589839</v>
      </c>
      <c r="M15" s="54">
        <v>1.4569710739957487</v>
      </c>
      <c r="N15" s="54">
        <v>3.0775770732328489</v>
      </c>
      <c r="O15" s="54" t="s">
        <v>63</v>
      </c>
      <c r="P15" s="54">
        <v>14.698975088577484</v>
      </c>
      <c r="Q15" s="54">
        <v>11.880505497507334</v>
      </c>
      <c r="R15" s="54">
        <v>10.717252586166566</v>
      </c>
      <c r="S15" s="54">
        <v>14.389759166220868</v>
      </c>
      <c r="T15" s="54">
        <v>8.9908754507012798</v>
      </c>
      <c r="U15" s="54">
        <v>12.135473557834707</v>
      </c>
      <c r="V15" s="54" t="s">
        <v>63</v>
      </c>
      <c r="W15" s="54">
        <v>73.315359527592648</v>
      </c>
      <c r="X15" s="54">
        <v>84.063794324742503</v>
      </c>
      <c r="Y15" s="54">
        <v>86.533100622436351</v>
      </c>
      <c r="Z15" s="54">
        <v>79.321347183499569</v>
      </c>
      <c r="AA15" s="54">
        <v>89.381284131564485</v>
      </c>
      <c r="AB15" s="54">
        <v>82.522977157967105</v>
      </c>
    </row>
    <row r="16" spans="1:28" ht="13">
      <c r="A16" s="38" t="s">
        <v>64</v>
      </c>
      <c r="B16" s="38">
        <v>3.1899374533221008</v>
      </c>
      <c r="C16" s="38">
        <v>0.42398828287884471</v>
      </c>
      <c r="D16" s="38">
        <v>8.7640189676802829E-2</v>
      </c>
      <c r="E16" s="38">
        <v>4.9121396930072794E-2</v>
      </c>
      <c r="F16" s="38">
        <v>1.1013738106960077E-2</v>
      </c>
      <c r="G16" s="38">
        <v>8.9711631894272408</v>
      </c>
      <c r="H16" s="38" t="s">
        <v>64</v>
      </c>
      <c r="I16" s="38">
        <v>2.255663753489404</v>
      </c>
      <c r="J16" s="38">
        <v>0.14619156943324901</v>
      </c>
      <c r="K16" s="38">
        <v>7.2499084929762592E-2</v>
      </c>
      <c r="L16" s="38">
        <v>1.0921225645400228E-2</v>
      </c>
      <c r="M16" s="38">
        <v>0.41879699935620524</v>
      </c>
      <c r="N16" s="38">
        <v>2.4132282788489006</v>
      </c>
      <c r="O16" s="38" t="s">
        <v>64</v>
      </c>
      <c r="P16" s="38">
        <v>3.8451255287926371</v>
      </c>
      <c r="Q16" s="38">
        <v>2.0459010937458097E-2</v>
      </c>
      <c r="R16" s="38">
        <v>0.48400884846358633</v>
      </c>
      <c r="S16" s="38">
        <v>1.1819713183606462</v>
      </c>
      <c r="T16" s="38">
        <v>0.49476426499360632</v>
      </c>
      <c r="U16" s="38">
        <v>5.9219470803535073</v>
      </c>
      <c r="V16" s="38" t="s">
        <v>64</v>
      </c>
      <c r="W16" s="38">
        <v>54.226827151655293</v>
      </c>
      <c r="X16" s="38">
        <v>1.3430696446955974</v>
      </c>
      <c r="Y16" s="38">
        <v>1.459775189989891</v>
      </c>
      <c r="Z16" s="38">
        <v>1.7360012203843553</v>
      </c>
      <c r="AA16" s="38">
        <v>2.027380223800884</v>
      </c>
      <c r="AB16" s="38">
        <v>43.082344605732885</v>
      </c>
    </row>
    <row r="18" spans="1:28" ht="13">
      <c r="A18" s="47" t="s">
        <v>52</v>
      </c>
      <c r="B18" s="48"/>
      <c r="C18" s="48"/>
      <c r="D18" s="48"/>
      <c r="E18" s="48"/>
      <c r="F18" s="48"/>
      <c r="G18" s="48"/>
      <c r="H18" s="47" t="s">
        <v>52</v>
      </c>
      <c r="I18" s="48"/>
      <c r="J18" s="48"/>
      <c r="K18" s="48"/>
      <c r="L18" s="48"/>
      <c r="M18" s="48"/>
      <c r="N18" s="48"/>
      <c r="O18" s="47" t="s">
        <v>52</v>
      </c>
      <c r="P18" s="48"/>
      <c r="Q18" s="48"/>
      <c r="R18" s="48"/>
      <c r="S18" s="48"/>
      <c r="T18" s="48"/>
      <c r="U18" s="48"/>
      <c r="V18" s="47" t="s">
        <v>52</v>
      </c>
      <c r="W18" s="48"/>
      <c r="X18" s="48"/>
      <c r="Y18" s="48"/>
      <c r="Z18" s="48"/>
      <c r="AA18" s="48"/>
      <c r="AB18" s="48"/>
    </row>
    <row r="19" spans="1:28" ht="13">
      <c r="A19" s="38" t="s">
        <v>61</v>
      </c>
      <c r="B19" s="38">
        <v>3</v>
      </c>
      <c r="C19" s="38">
        <v>3</v>
      </c>
      <c r="D19" s="38">
        <v>3</v>
      </c>
      <c r="E19" s="38">
        <v>3</v>
      </c>
      <c r="F19" s="38">
        <v>3</v>
      </c>
      <c r="G19" s="38">
        <v>15</v>
      </c>
      <c r="H19" s="38" t="s">
        <v>61</v>
      </c>
      <c r="I19" s="38">
        <v>3</v>
      </c>
      <c r="J19" s="38">
        <v>3</v>
      </c>
      <c r="K19" s="38">
        <v>3</v>
      </c>
      <c r="L19" s="38">
        <v>3</v>
      </c>
      <c r="M19" s="38">
        <v>3</v>
      </c>
      <c r="N19" s="38">
        <v>15</v>
      </c>
      <c r="O19" s="38" t="s">
        <v>61</v>
      </c>
      <c r="P19" s="38">
        <v>3</v>
      </c>
      <c r="Q19" s="38">
        <v>3</v>
      </c>
      <c r="R19" s="38">
        <v>3</v>
      </c>
      <c r="S19" s="38">
        <v>3</v>
      </c>
      <c r="T19" s="38">
        <v>3</v>
      </c>
      <c r="U19" s="38">
        <v>15</v>
      </c>
      <c r="V19" s="38" t="s">
        <v>61</v>
      </c>
      <c r="W19" s="38">
        <v>3</v>
      </c>
      <c r="X19" s="38">
        <v>3</v>
      </c>
      <c r="Y19" s="38">
        <v>3</v>
      </c>
      <c r="Z19" s="38">
        <v>3</v>
      </c>
      <c r="AA19" s="38">
        <v>3</v>
      </c>
      <c r="AB19" s="38">
        <v>15</v>
      </c>
    </row>
    <row r="20" spans="1:28" ht="13">
      <c r="A20" s="38" t="s">
        <v>62</v>
      </c>
      <c r="B20" s="38">
        <v>1.9282031342466679</v>
      </c>
      <c r="C20" s="38">
        <v>0.63027868301957701</v>
      </c>
      <c r="D20" s="38">
        <v>0.63161517152354196</v>
      </c>
      <c r="E20" s="38">
        <v>0.90060811538871599</v>
      </c>
      <c r="F20" s="38">
        <v>0.85980160403540595</v>
      </c>
      <c r="G20" s="38">
        <v>4.9505067082139087</v>
      </c>
      <c r="H20" s="38" t="s">
        <v>62</v>
      </c>
      <c r="I20" s="38">
        <v>3.7136996737407397</v>
      </c>
      <c r="J20" s="38">
        <v>1.4530651764298759</v>
      </c>
      <c r="K20" s="38">
        <v>1.7125436337883551</v>
      </c>
      <c r="L20" s="38">
        <v>1.9797620421397379</v>
      </c>
      <c r="M20" s="38">
        <v>2.4323272013503408</v>
      </c>
      <c r="N20" s="38">
        <v>11.291397727449048</v>
      </c>
      <c r="O20" s="38" t="s">
        <v>62</v>
      </c>
      <c r="P20" s="38">
        <v>21.020696033843901</v>
      </c>
      <c r="Q20" s="38">
        <v>14.636170648534659</v>
      </c>
      <c r="R20" s="38">
        <v>17.03626219995968</v>
      </c>
      <c r="S20" s="38">
        <v>16.01253296427095</v>
      </c>
      <c r="T20" s="38">
        <v>16.14812069785269</v>
      </c>
      <c r="U20" s="38">
        <v>84.853782544461879</v>
      </c>
      <c r="V20" s="38" t="s">
        <v>62</v>
      </c>
      <c r="W20" s="38">
        <v>273.33740115816869</v>
      </c>
      <c r="X20" s="38">
        <v>283.28048549201594</v>
      </c>
      <c r="Y20" s="38">
        <v>280.61957899472839</v>
      </c>
      <c r="Z20" s="38">
        <v>281.10709687820059</v>
      </c>
      <c r="AA20" s="38">
        <v>280.55975049676152</v>
      </c>
      <c r="AB20" s="38">
        <v>1398.9043130198752</v>
      </c>
    </row>
    <row r="21" spans="1:28" ht="13">
      <c r="A21" s="54" t="s">
        <v>63</v>
      </c>
      <c r="B21" s="54">
        <v>0.64273437808222267</v>
      </c>
      <c r="C21" s="54">
        <v>0.210092894339859</v>
      </c>
      <c r="D21" s="54">
        <v>0.21053839050784731</v>
      </c>
      <c r="E21" s="54">
        <v>0.30020270512957198</v>
      </c>
      <c r="F21" s="54">
        <v>0.28660053467846863</v>
      </c>
      <c r="G21" s="54">
        <v>0.33003378054759391</v>
      </c>
      <c r="H21" s="54" t="s">
        <v>63</v>
      </c>
      <c r="I21" s="54">
        <v>1.2378998912469132</v>
      </c>
      <c r="J21" s="54">
        <v>0.48435505880995861</v>
      </c>
      <c r="K21" s="54">
        <v>0.57084787792945169</v>
      </c>
      <c r="L21" s="54">
        <v>0.65992068071324594</v>
      </c>
      <c r="M21" s="54">
        <v>0.81077573378344692</v>
      </c>
      <c r="N21" s="54">
        <v>0.75275984849660316</v>
      </c>
      <c r="O21" s="54" t="s">
        <v>63</v>
      </c>
      <c r="P21" s="54">
        <v>7.0068986779479667</v>
      </c>
      <c r="Q21" s="54">
        <v>4.8787235495115526</v>
      </c>
      <c r="R21" s="54">
        <v>5.6787540666532266</v>
      </c>
      <c r="S21" s="54">
        <v>5.3375109880903162</v>
      </c>
      <c r="T21" s="54">
        <v>5.38270689928423</v>
      </c>
      <c r="U21" s="54">
        <v>5.656918836297459</v>
      </c>
      <c r="V21" s="54" t="s">
        <v>63</v>
      </c>
      <c r="W21" s="54">
        <v>91.112467052722891</v>
      </c>
      <c r="X21" s="54">
        <v>94.426828497338647</v>
      </c>
      <c r="Y21" s="54">
        <v>93.539859664909457</v>
      </c>
      <c r="Z21" s="54">
        <v>93.702365626066864</v>
      </c>
      <c r="AA21" s="54">
        <v>93.519916832253841</v>
      </c>
      <c r="AB21" s="54">
        <v>93.260287534658332</v>
      </c>
    </row>
    <row r="22" spans="1:28" ht="13">
      <c r="A22" s="38" t="s">
        <v>64</v>
      </c>
      <c r="B22" s="38">
        <v>1.6982887780724747E-2</v>
      </c>
      <c r="C22" s="38">
        <v>2.8258022993617063E-4</v>
      </c>
      <c r="D22" s="38">
        <v>6.5225532378461785E-4</v>
      </c>
      <c r="E22" s="38">
        <v>3.157818058462348E-3</v>
      </c>
      <c r="F22" s="38">
        <v>1.96948047481952E-2</v>
      </c>
      <c r="G22" s="38">
        <v>3.3514971169633034E-2</v>
      </c>
      <c r="H22" s="38" t="s">
        <v>64</v>
      </c>
      <c r="I22" s="38">
        <v>2.9520557813937719E-2</v>
      </c>
      <c r="J22" s="38">
        <v>6.1910516324627267E-3</v>
      </c>
      <c r="K22" s="38">
        <v>1.6323209884326292E-3</v>
      </c>
      <c r="L22" s="38">
        <v>1.5817875744020365E-2</v>
      </c>
      <c r="M22" s="38">
        <v>9.2319496630714447E-3</v>
      </c>
      <c r="N22" s="38">
        <v>8.4444588962228853E-2</v>
      </c>
      <c r="O22" s="38" t="s">
        <v>64</v>
      </c>
      <c r="P22" s="38">
        <v>7.1681283925232042E-2</v>
      </c>
      <c r="Q22" s="38">
        <v>0.22286713058345892</v>
      </c>
      <c r="R22" s="38">
        <v>0.18298904571392496</v>
      </c>
      <c r="S22" s="38">
        <v>9.335836712156164E-3</v>
      </c>
      <c r="T22" s="38">
        <v>7.8009003708443062E-2</v>
      </c>
      <c r="U22" s="38">
        <v>0.63906686032476223</v>
      </c>
      <c r="V22" s="38" t="s">
        <v>64</v>
      </c>
      <c r="W22" s="38">
        <v>8.1698081655547428E-2</v>
      </c>
      <c r="X22" s="38">
        <v>0.27053681125029316</v>
      </c>
      <c r="Y22" s="38">
        <v>0.18717212569906339</v>
      </c>
      <c r="Z22" s="38">
        <v>3.5527619568894872E-2</v>
      </c>
      <c r="AA22" s="38">
        <v>0.17682273585751623</v>
      </c>
      <c r="AB22" s="38">
        <v>1.4605978307156728</v>
      </c>
    </row>
    <row r="24" spans="1:28" ht="13">
      <c r="A24" s="47" t="s">
        <v>59</v>
      </c>
      <c r="B24" s="48"/>
      <c r="C24" s="48"/>
      <c r="D24" s="48"/>
      <c r="E24" s="48"/>
      <c r="F24" s="48"/>
      <c r="G24" s="48"/>
      <c r="H24" s="47" t="s">
        <v>59</v>
      </c>
      <c r="I24" s="48"/>
      <c r="J24" s="48"/>
      <c r="K24" s="48"/>
      <c r="L24" s="48"/>
      <c r="M24" s="48"/>
      <c r="N24" s="48"/>
      <c r="O24" s="47" t="s">
        <v>59</v>
      </c>
      <c r="P24" s="48"/>
      <c r="Q24" s="48"/>
      <c r="R24" s="48"/>
      <c r="S24" s="48"/>
      <c r="T24" s="48"/>
      <c r="U24" s="48"/>
      <c r="V24" s="47" t="s">
        <v>59</v>
      </c>
      <c r="W24" s="48"/>
      <c r="X24" s="48"/>
      <c r="Y24" s="48"/>
      <c r="Z24" s="48"/>
      <c r="AA24" s="48"/>
      <c r="AB24" s="48"/>
    </row>
    <row r="25" spans="1:28" ht="13">
      <c r="A25" s="38" t="s">
        <v>61</v>
      </c>
      <c r="B25" s="38">
        <v>6</v>
      </c>
      <c r="C25" s="38">
        <v>6</v>
      </c>
      <c r="D25" s="38">
        <v>6</v>
      </c>
      <c r="E25" s="38">
        <v>6</v>
      </c>
      <c r="F25" s="38">
        <v>6</v>
      </c>
      <c r="H25" s="38" t="s">
        <v>61</v>
      </c>
      <c r="I25" s="38">
        <v>6</v>
      </c>
      <c r="J25" s="38">
        <v>6</v>
      </c>
      <c r="K25" s="38">
        <v>6</v>
      </c>
      <c r="L25" s="38">
        <v>6</v>
      </c>
      <c r="M25" s="38">
        <v>6</v>
      </c>
      <c r="O25" s="38" t="s">
        <v>61</v>
      </c>
      <c r="P25" s="38">
        <v>6</v>
      </c>
      <c r="Q25" s="38">
        <v>6</v>
      </c>
      <c r="R25" s="38">
        <v>6</v>
      </c>
      <c r="S25" s="38">
        <v>6</v>
      </c>
      <c r="T25" s="38">
        <v>6</v>
      </c>
      <c r="V25" s="38" t="s">
        <v>61</v>
      </c>
      <c r="W25" s="38">
        <v>6</v>
      </c>
      <c r="X25" s="38">
        <v>6</v>
      </c>
      <c r="Y25" s="38">
        <v>6</v>
      </c>
      <c r="Z25" s="38">
        <v>6</v>
      </c>
      <c r="AA25" s="38">
        <v>6</v>
      </c>
    </row>
    <row r="26" spans="1:28" ht="13">
      <c r="A26" s="38" t="s">
        <v>62</v>
      </c>
      <c r="B26" s="38">
        <v>25.744494144424383</v>
      </c>
      <c r="C26" s="38">
        <v>4.5973643887728883</v>
      </c>
      <c r="D26" s="38">
        <v>3.1049529311390236</v>
      </c>
      <c r="E26" s="38">
        <v>7.1907991597505267</v>
      </c>
      <c r="F26" s="38">
        <v>1.3724096352508059</v>
      </c>
      <c r="H26" s="38" t="s">
        <v>62</v>
      </c>
      <c r="I26" s="38">
        <v>18.954335201696392</v>
      </c>
      <c r="J26" s="38">
        <v>9.6530800039270162</v>
      </c>
      <c r="K26" s="38">
        <v>7.4881462483640941</v>
      </c>
      <c r="L26" s="38">
        <v>14.556251948616687</v>
      </c>
      <c r="M26" s="38">
        <v>6.8032404233375861</v>
      </c>
      <c r="O26" s="38" t="s">
        <v>62</v>
      </c>
      <c r="P26" s="38">
        <v>65.117621299576342</v>
      </c>
      <c r="Q26" s="38">
        <v>50.27768714105666</v>
      </c>
      <c r="R26" s="38">
        <v>49.188019958459378</v>
      </c>
      <c r="S26" s="38">
        <v>59.181810462933548</v>
      </c>
      <c r="T26" s="38">
        <v>43.12074704995652</v>
      </c>
      <c r="V26" s="38" t="s">
        <v>62</v>
      </c>
      <c r="W26" s="38">
        <v>493.28347974094663</v>
      </c>
      <c r="X26" s="38">
        <v>535.47186846624345</v>
      </c>
      <c r="Y26" s="38">
        <v>540.21888086203751</v>
      </c>
      <c r="Z26" s="38">
        <v>519.07113842869933</v>
      </c>
      <c r="AA26" s="38">
        <v>548.70360289145503</v>
      </c>
    </row>
    <row r="27" spans="1:28" ht="13">
      <c r="A27" s="38" t="s">
        <v>63</v>
      </c>
      <c r="B27" s="38">
        <v>4.2907490240707302</v>
      </c>
      <c r="C27" s="38">
        <v>0.76622739812881469</v>
      </c>
      <c r="D27" s="38">
        <v>0.51749215518983727</v>
      </c>
      <c r="E27" s="38">
        <v>1.1984665266250878</v>
      </c>
      <c r="F27" s="38">
        <v>0.22873493920846766</v>
      </c>
      <c r="H27" s="38" t="s">
        <v>63</v>
      </c>
      <c r="I27" s="38">
        <v>3.1590558669493984</v>
      </c>
      <c r="J27" s="38">
        <v>1.6088466673211694</v>
      </c>
      <c r="K27" s="38">
        <v>1.248024374727349</v>
      </c>
      <c r="L27" s="38">
        <v>2.4260419914361147</v>
      </c>
      <c r="M27" s="38">
        <v>1.1338734038895977</v>
      </c>
      <c r="O27" s="38" t="s">
        <v>63</v>
      </c>
      <c r="P27" s="38">
        <v>10.852936883262723</v>
      </c>
      <c r="Q27" s="38">
        <v>8.3796145235094439</v>
      </c>
      <c r="R27" s="38">
        <v>8.1980033264098964</v>
      </c>
      <c r="S27" s="38">
        <v>9.8636350771555907</v>
      </c>
      <c r="T27" s="38">
        <v>7.1867911749927531</v>
      </c>
      <c r="V27" s="38" t="s">
        <v>63</v>
      </c>
      <c r="W27" s="38">
        <v>82.213913290157777</v>
      </c>
      <c r="X27" s="38">
        <v>89.245311411040575</v>
      </c>
      <c r="Y27" s="38">
        <v>90.036480143672918</v>
      </c>
      <c r="Z27" s="38">
        <v>86.511856404783217</v>
      </c>
      <c r="AA27" s="38">
        <v>91.450600481909177</v>
      </c>
    </row>
    <row r="28" spans="1:28" ht="13">
      <c r="A28" s="38" t="s">
        <v>64</v>
      </c>
      <c r="B28" s="38">
        <v>17.252381165257123</v>
      </c>
      <c r="C28" s="38">
        <v>0.54085104880901791</v>
      </c>
      <c r="D28" s="38">
        <v>0.14838171438317077</v>
      </c>
      <c r="E28" s="38">
        <v>0.98916515760468737</v>
      </c>
      <c r="F28" s="38">
        <v>1.6301529708979471E-2</v>
      </c>
      <c r="H28" s="38" t="s">
        <v>64</v>
      </c>
      <c r="I28" s="38">
        <v>5.3430820640941787</v>
      </c>
      <c r="J28" s="38">
        <v>1.5783307015608403</v>
      </c>
      <c r="K28" s="38">
        <v>0.57993417174584549</v>
      </c>
      <c r="L28" s="38">
        <v>3.7537170215831246</v>
      </c>
      <c r="M28" s="38">
        <v>0.29648210492133831</v>
      </c>
      <c r="O28" s="38" t="s">
        <v>64</v>
      </c>
      <c r="P28" s="38">
        <v>19.31713457717607</v>
      </c>
      <c r="Q28" s="38">
        <v>14.804815590792241</v>
      </c>
      <c r="R28" s="38">
        <v>7.8827393570124382</v>
      </c>
      <c r="S28" s="38">
        <v>25.059481985569484</v>
      </c>
      <c r="T28" s="38">
        <v>4.1347733961113224</v>
      </c>
      <c r="V28" s="38" t="s">
        <v>64</v>
      </c>
      <c r="W28" s="38">
        <v>116.74452097163866</v>
      </c>
      <c r="X28" s="38">
        <v>32.863185761096929</v>
      </c>
      <c r="Y28" s="38">
        <v>15.387180610059136</v>
      </c>
      <c r="Z28" s="38">
        <v>62.752718969619551</v>
      </c>
      <c r="AA28" s="38">
        <v>6.0201653732278961</v>
      </c>
    </row>
    <row r="31" spans="1:28" ht="13">
      <c r="A31" s="38" t="s">
        <v>65</v>
      </c>
      <c r="H31" s="38" t="s">
        <v>65</v>
      </c>
      <c r="O31" s="38" t="s">
        <v>65</v>
      </c>
      <c r="V31" s="38" t="s">
        <v>65</v>
      </c>
    </row>
    <row r="32" spans="1:28" ht="13">
      <c r="A32" s="55" t="s">
        <v>66</v>
      </c>
      <c r="B32" s="55" t="s">
        <v>67</v>
      </c>
      <c r="C32" s="55" t="s">
        <v>68</v>
      </c>
      <c r="D32" s="55" t="s">
        <v>69</v>
      </c>
      <c r="E32" s="55" t="s">
        <v>70</v>
      </c>
      <c r="F32" s="55" t="s">
        <v>71</v>
      </c>
      <c r="G32" s="55" t="s">
        <v>72</v>
      </c>
      <c r="H32" s="55" t="s">
        <v>66</v>
      </c>
      <c r="I32" s="55" t="s">
        <v>67</v>
      </c>
      <c r="J32" s="55" t="s">
        <v>68</v>
      </c>
      <c r="K32" s="55" t="s">
        <v>69</v>
      </c>
      <c r="L32" s="55" t="s">
        <v>70</v>
      </c>
      <c r="M32" s="55" t="s">
        <v>71</v>
      </c>
      <c r="N32" s="55" t="s">
        <v>72</v>
      </c>
      <c r="O32" s="55" t="s">
        <v>66</v>
      </c>
      <c r="P32" s="55" t="s">
        <v>67</v>
      </c>
      <c r="Q32" s="55" t="s">
        <v>68</v>
      </c>
      <c r="R32" s="55" t="s">
        <v>69</v>
      </c>
      <c r="S32" s="55" t="s">
        <v>70</v>
      </c>
      <c r="T32" s="55" t="s">
        <v>71</v>
      </c>
      <c r="U32" s="55" t="s">
        <v>72</v>
      </c>
      <c r="V32" s="55" t="s">
        <v>66</v>
      </c>
      <c r="W32" s="55" t="s">
        <v>67</v>
      </c>
      <c r="X32" s="55" t="s">
        <v>68</v>
      </c>
      <c r="Y32" s="55" t="s">
        <v>69</v>
      </c>
      <c r="Z32" s="55" t="s">
        <v>70</v>
      </c>
      <c r="AA32" s="55" t="s">
        <v>71</v>
      </c>
      <c r="AB32" s="55" t="s">
        <v>72</v>
      </c>
    </row>
    <row r="33" spans="1:28" ht="13">
      <c r="A33" s="38" t="s">
        <v>73</v>
      </c>
      <c r="B33" s="38">
        <v>34.3662773479343</v>
      </c>
      <c r="C33" s="38">
        <v>1</v>
      </c>
      <c r="D33" s="38">
        <v>34.3662773479343</v>
      </c>
      <c r="E33" s="38">
        <v>90.378792287994798</v>
      </c>
      <c r="F33" s="38">
        <v>7.3549266677019887E-9</v>
      </c>
      <c r="G33" s="38">
        <v>4.3512433310396661</v>
      </c>
      <c r="H33" s="38" t="s">
        <v>73</v>
      </c>
      <c r="I33" s="38">
        <v>40.535813463227548</v>
      </c>
      <c r="J33" s="38">
        <v>1</v>
      </c>
      <c r="K33" s="38">
        <v>40.535813463227548</v>
      </c>
      <c r="L33" s="38">
        <v>136.64679841879831</v>
      </c>
      <c r="M33" s="38">
        <v>2.1572332808972305E-10</v>
      </c>
      <c r="N33" s="38">
        <v>4.3512433310396661</v>
      </c>
      <c r="O33" s="38" t="s">
        <v>73</v>
      </c>
      <c r="P33" s="38">
        <v>314.78753459964429</v>
      </c>
      <c r="Q33" s="38">
        <v>1</v>
      </c>
      <c r="R33" s="38">
        <v>314.78753459964429</v>
      </c>
      <c r="S33" s="38">
        <v>477.58677669422951</v>
      </c>
      <c r="T33" s="38">
        <v>1.9984014443252818E-15</v>
      </c>
      <c r="U33" s="38">
        <v>4.3512433310396661</v>
      </c>
      <c r="V33" s="38" t="s">
        <v>73</v>
      </c>
      <c r="W33" s="38">
        <v>864.67375594050827</v>
      </c>
      <c r="X33" s="38">
        <v>1</v>
      </c>
      <c r="Y33" s="38">
        <v>864.67375594050827</v>
      </c>
      <c r="Z33" s="38">
        <v>140.49498968911934</v>
      </c>
      <c r="AA33" s="38">
        <v>1.6897161447815279E-10</v>
      </c>
      <c r="AB33" s="38">
        <v>4.3512433310396661</v>
      </c>
    </row>
    <row r="34" spans="1:28" ht="13">
      <c r="A34" s="38" t="s">
        <v>74</v>
      </c>
      <c r="B34" s="38">
        <v>65.696368517475634</v>
      </c>
      <c r="C34" s="38">
        <v>4</v>
      </c>
      <c r="D34" s="38">
        <v>16.424092129368908</v>
      </c>
      <c r="E34" s="38">
        <v>43.193203501523477</v>
      </c>
      <c r="F34" s="38">
        <v>1.439497188115979E-9</v>
      </c>
      <c r="G34" s="38">
        <v>2.8660814020164938</v>
      </c>
      <c r="H34" s="38" t="s">
        <v>74</v>
      </c>
      <c r="I34" s="38">
        <v>17.7455032930567</v>
      </c>
      <c r="J34" s="38">
        <v>4</v>
      </c>
      <c r="K34" s="38">
        <v>4.436375823264175</v>
      </c>
      <c r="L34" s="38">
        <v>14.955085418022886</v>
      </c>
      <c r="M34" s="38">
        <v>8.2850562573844044E-6</v>
      </c>
      <c r="N34" s="38">
        <v>2.8660814020164938</v>
      </c>
      <c r="O34" s="38" t="s">
        <v>74</v>
      </c>
      <c r="P34" s="38">
        <v>50.647005235832189</v>
      </c>
      <c r="Q34" s="38">
        <v>4</v>
      </c>
      <c r="R34" s="38">
        <v>12.661751308958047</v>
      </c>
      <c r="S34" s="38">
        <v>19.210052274274677</v>
      </c>
      <c r="T34" s="38">
        <v>1.2613185889076561E-6</v>
      </c>
      <c r="U34" s="38">
        <v>2.8660814020164938</v>
      </c>
      <c r="V34" s="38" t="s">
        <v>74</v>
      </c>
      <c r="W34" s="38">
        <v>319.43609162257746</v>
      </c>
      <c r="X34" s="38">
        <v>4</v>
      </c>
      <c r="Y34" s="38">
        <v>79.859022905644366</v>
      </c>
      <c r="Z34" s="38">
        <v>12.975752441460244</v>
      </c>
      <c r="AA34" s="38">
        <v>2.2783503693224461E-5</v>
      </c>
      <c r="AB34" s="38">
        <v>2.8660814020164938</v>
      </c>
    </row>
    <row r="35" spans="1:28" ht="13">
      <c r="A35" s="54" t="s">
        <v>75</v>
      </c>
      <c r="B35" s="54">
        <v>52.764182916768831</v>
      </c>
      <c r="C35" s="54">
        <v>4</v>
      </c>
      <c r="D35" s="54">
        <v>13.191045729192208</v>
      </c>
      <c r="E35" s="54">
        <v>34.690716423836463</v>
      </c>
      <c r="F35" s="54">
        <v>9.8035008999630691E-9</v>
      </c>
      <c r="G35" s="54">
        <v>2.8660814020164938</v>
      </c>
      <c r="H35" s="54" t="s">
        <v>75</v>
      </c>
      <c r="I35" s="54">
        <v>11.288984078907191</v>
      </c>
      <c r="J35" s="54">
        <v>4</v>
      </c>
      <c r="K35" s="54">
        <v>2.8222460197267978</v>
      </c>
      <c r="L35" s="54">
        <v>9.513831103838843</v>
      </c>
      <c r="M35" s="54">
        <v>1.7787481013831208E-4</v>
      </c>
      <c r="N35" s="54">
        <v>2.8660814020164938</v>
      </c>
      <c r="O35" s="54" t="s">
        <v>75</v>
      </c>
      <c r="P35" s="54">
        <v>28.024767389281166</v>
      </c>
      <c r="Q35" s="54">
        <v>4</v>
      </c>
      <c r="R35" s="54">
        <v>7.0061918473202915</v>
      </c>
      <c r="S35" s="54">
        <v>10.629596834317811</v>
      </c>
      <c r="T35" s="54">
        <v>8.7572810914759991E-5</v>
      </c>
      <c r="U35" s="54">
        <v>2.8660814020164938</v>
      </c>
      <c r="V35" s="54" t="s">
        <v>75</v>
      </c>
      <c r="W35" s="54">
        <v>181.07548087858737</v>
      </c>
      <c r="X35" s="54">
        <v>4</v>
      </c>
      <c r="Y35" s="54">
        <v>45.268870219646843</v>
      </c>
      <c r="Z35" s="54">
        <v>7.3554325097209867</v>
      </c>
      <c r="AA35" s="54">
        <v>8.1903989535159205E-4</v>
      </c>
      <c r="AB35" s="54">
        <v>2.8660814020164938</v>
      </c>
    </row>
    <row r="36" spans="1:28" ht="13">
      <c r="A36" s="38" t="s">
        <v>76</v>
      </c>
      <c r="B36" s="38">
        <v>7.6049428141117668</v>
      </c>
      <c r="C36" s="38">
        <v>20</v>
      </c>
      <c r="D36" s="38">
        <v>0.38024714070558835</v>
      </c>
      <c r="H36" s="38" t="s">
        <v>76</v>
      </c>
      <c r="I36" s="38">
        <v>5.9329327773918914</v>
      </c>
      <c r="J36" s="38">
        <v>20</v>
      </c>
      <c r="K36" s="38">
        <v>0.29664663886959458</v>
      </c>
      <c r="O36" s="38" t="s">
        <v>76</v>
      </c>
      <c r="P36" s="38">
        <v>13.1824225443823</v>
      </c>
      <c r="Q36" s="38">
        <v>20</v>
      </c>
      <c r="R36" s="38">
        <v>0.65912112721911498</v>
      </c>
      <c r="V36" s="38" t="s">
        <v>76</v>
      </c>
      <c r="W36" s="38">
        <v>123.08962160911466</v>
      </c>
      <c r="X36" s="38">
        <v>20</v>
      </c>
      <c r="Y36" s="38">
        <v>6.1544810804557333</v>
      </c>
    </row>
    <row r="38" spans="1:28" ht="13">
      <c r="A38" s="51" t="s">
        <v>59</v>
      </c>
      <c r="B38" s="51">
        <v>160.43177159629053</v>
      </c>
      <c r="C38" s="51">
        <v>29</v>
      </c>
      <c r="D38" s="48"/>
      <c r="E38" s="48"/>
      <c r="F38" s="48"/>
      <c r="G38" s="48"/>
      <c r="H38" s="51" t="s">
        <v>59</v>
      </c>
      <c r="I38" s="51">
        <v>75.50323361258333</v>
      </c>
      <c r="J38" s="51">
        <v>29</v>
      </c>
      <c r="K38" s="48"/>
      <c r="L38" s="48"/>
      <c r="M38" s="48"/>
      <c r="N38" s="48"/>
      <c r="O38" s="51" t="s">
        <v>59</v>
      </c>
      <c r="P38" s="51">
        <v>406.64172976913994</v>
      </c>
      <c r="Q38" s="51">
        <v>29</v>
      </c>
      <c r="R38" s="48"/>
      <c r="S38" s="48"/>
      <c r="T38" s="48"/>
      <c r="U38" s="48"/>
      <c r="V38" s="51" t="s">
        <v>59</v>
      </c>
      <c r="W38" s="51">
        <v>1488.2749500507878</v>
      </c>
      <c r="X38" s="51">
        <v>29</v>
      </c>
      <c r="Y38" s="48"/>
      <c r="Z38" s="48"/>
      <c r="AA38" s="48"/>
      <c r="AB38" s="4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B38"/>
  <sheetViews>
    <sheetView workbookViewId="0">
      <selection activeCell="F39" sqref="F39"/>
    </sheetView>
  </sheetViews>
  <sheetFormatPr defaultColWidth="12.54296875" defaultRowHeight="15.75" customHeight="1"/>
  <cols>
    <col min="1" max="16384" width="12.54296875" style="39"/>
  </cols>
  <sheetData>
    <row r="1" spans="1:28" ht="15.75" customHeight="1">
      <c r="A1" s="38" t="s">
        <v>40</v>
      </c>
      <c r="B1" s="38" t="s">
        <v>41</v>
      </c>
      <c r="C1" s="38" t="s">
        <v>42</v>
      </c>
      <c r="D1" s="38" t="s">
        <v>43</v>
      </c>
      <c r="E1" s="38" t="s">
        <v>44</v>
      </c>
      <c r="F1" s="38" t="s">
        <v>45</v>
      </c>
      <c r="G1" s="38" t="s">
        <v>77</v>
      </c>
      <c r="H1" s="38" t="s">
        <v>46</v>
      </c>
      <c r="I1" s="38" t="s">
        <v>41</v>
      </c>
      <c r="J1" s="38" t="s">
        <v>42</v>
      </c>
      <c r="K1" s="38" t="s">
        <v>43</v>
      </c>
      <c r="L1" s="38" t="s">
        <v>44</v>
      </c>
      <c r="M1" s="38" t="s">
        <v>45</v>
      </c>
      <c r="N1" s="38" t="s">
        <v>77</v>
      </c>
      <c r="O1" s="38" t="s">
        <v>47</v>
      </c>
      <c r="P1" s="38" t="s">
        <v>41</v>
      </c>
      <c r="Q1" s="38" t="s">
        <v>42</v>
      </c>
      <c r="R1" s="38" t="s">
        <v>43</v>
      </c>
      <c r="S1" s="38" t="s">
        <v>44</v>
      </c>
      <c r="T1" s="38" t="s">
        <v>45</v>
      </c>
      <c r="U1" s="38" t="s">
        <v>77</v>
      </c>
      <c r="V1" s="38" t="s">
        <v>48</v>
      </c>
      <c r="W1" s="38" t="s">
        <v>41</v>
      </c>
      <c r="X1" s="38" t="s">
        <v>42</v>
      </c>
      <c r="Y1" s="38" t="s">
        <v>43</v>
      </c>
      <c r="Z1" s="38" t="s">
        <v>44</v>
      </c>
      <c r="AA1" s="38" t="s">
        <v>45</v>
      </c>
      <c r="AB1" s="38" t="s">
        <v>77</v>
      </c>
    </row>
    <row r="2" spans="1:28" ht="13">
      <c r="A2" s="40" t="s">
        <v>49</v>
      </c>
      <c r="B2" s="41">
        <v>15.800324199593829</v>
      </c>
      <c r="C2" s="42">
        <v>0.15065913370998099</v>
      </c>
      <c r="D2" s="43">
        <v>0.107112085333501</v>
      </c>
      <c r="E2" s="43">
        <v>0.15926567398747499</v>
      </c>
      <c r="F2" s="43">
        <v>2.64131008980454E-2</v>
      </c>
      <c r="H2" s="40" t="s">
        <v>49</v>
      </c>
      <c r="I2" s="41">
        <v>7.1957144994272211</v>
      </c>
      <c r="J2" s="42">
        <v>0.278502859139169</v>
      </c>
      <c r="K2" s="43">
        <v>0.177887246852764</v>
      </c>
      <c r="L2" s="43">
        <v>0.35074889088203598</v>
      </c>
      <c r="M2" s="43">
        <v>0.155047108575009</v>
      </c>
      <c r="O2" s="40" t="s">
        <v>49</v>
      </c>
      <c r="P2" s="41">
        <v>12.318559914421144</v>
      </c>
      <c r="Q2" s="42">
        <v>2.1225472111744699</v>
      </c>
      <c r="R2" s="43">
        <v>2.4430197751431901</v>
      </c>
      <c r="S2" s="43">
        <v>3.7691611368273001</v>
      </c>
      <c r="T2" s="43">
        <v>2.6937742927911299</v>
      </c>
      <c r="V2" s="40" t="s">
        <v>49</v>
      </c>
      <c r="W2" s="41">
        <v>64.685401386557814</v>
      </c>
      <c r="X2" s="42">
        <v>97.448290795976405</v>
      </c>
      <c r="Y2" s="43">
        <v>97.271980892670499</v>
      </c>
      <c r="Z2" s="43">
        <v>95.720824298303199</v>
      </c>
      <c r="AA2" s="43">
        <v>97.124765497735794</v>
      </c>
      <c r="AB2" s="57"/>
    </row>
    <row r="3" spans="1:28" ht="13">
      <c r="A3" s="40" t="s">
        <v>50</v>
      </c>
      <c r="B3" s="41">
        <v>12.361592707747908</v>
      </c>
      <c r="C3" s="42">
        <v>0</v>
      </c>
      <c r="D3" s="42">
        <v>3.3772374197905998E-2</v>
      </c>
      <c r="E3" s="42">
        <v>3.7622272385252002E-2</v>
      </c>
      <c r="F3" s="42">
        <v>9.3310560856183694E-2</v>
      </c>
      <c r="H3" s="40" t="s">
        <v>50</v>
      </c>
      <c r="I3" s="41">
        <v>6.8276472908153565</v>
      </c>
      <c r="J3" s="42">
        <v>0.105731399849047</v>
      </c>
      <c r="K3" s="42">
        <v>0.209263033061799</v>
      </c>
      <c r="L3" s="42">
        <v>0.27435770198814402</v>
      </c>
      <c r="M3" s="42">
        <v>0.14976878789488299</v>
      </c>
      <c r="O3" s="40" t="s">
        <v>50</v>
      </c>
      <c r="P3" s="41">
        <v>15.115872614176446</v>
      </c>
      <c r="Q3" s="42">
        <v>2.11604496829138</v>
      </c>
      <c r="R3" s="42">
        <v>3.4142736358431298</v>
      </c>
      <c r="S3" s="42">
        <v>3.3597558091894602</v>
      </c>
      <c r="T3" s="42">
        <v>2.4266054527007301</v>
      </c>
      <c r="V3" s="40" t="s">
        <v>50</v>
      </c>
      <c r="W3" s="41">
        <v>65.694887387260295</v>
      </c>
      <c r="X3" s="42">
        <v>97.778223631859603</v>
      </c>
      <c r="Y3" s="42">
        <v>96.342690956897201</v>
      </c>
      <c r="Z3" s="42">
        <v>96.328264216437205</v>
      </c>
      <c r="AA3" s="42">
        <v>97.330315198548206</v>
      </c>
      <c r="AB3" s="46"/>
    </row>
    <row r="4" spans="1:28" ht="13">
      <c r="A4" s="40" t="s">
        <v>51</v>
      </c>
      <c r="B4" s="41">
        <v>10.367124739099935</v>
      </c>
      <c r="C4" s="42">
        <v>5.7670126874278999E-2</v>
      </c>
      <c r="D4" s="42">
        <v>2.91885580852306E-2</v>
      </c>
      <c r="E4" s="42">
        <v>2.7870680044593098E-2</v>
      </c>
      <c r="F4" s="42">
        <v>4.0849673202614303E-2</v>
      </c>
      <c r="H4" s="40" t="s">
        <v>51</v>
      </c>
      <c r="I4" s="41">
        <v>5.3939897975363786</v>
      </c>
      <c r="J4" s="42">
        <v>0.45983885003595598</v>
      </c>
      <c r="K4" s="42">
        <v>0.381645635899233</v>
      </c>
      <c r="L4" s="42">
        <v>0.53489684360599499</v>
      </c>
      <c r="M4" s="42">
        <v>0.10339339711001801</v>
      </c>
      <c r="O4" s="40" t="s">
        <v>51</v>
      </c>
      <c r="P4" s="41">
        <v>13.629975736940347</v>
      </c>
      <c r="Q4" s="42">
        <v>3.0424675348510002</v>
      </c>
      <c r="R4" s="42">
        <v>4.0122294727150098</v>
      </c>
      <c r="S4" s="42">
        <v>3.5342020508321998</v>
      </c>
      <c r="T4" s="42">
        <v>1.8623257396366499</v>
      </c>
      <c r="V4" s="40" t="s">
        <v>51</v>
      </c>
      <c r="W4" s="41">
        <v>70.608909726423335</v>
      </c>
      <c r="X4" s="42">
        <v>96.440023488238793</v>
      </c>
      <c r="Y4" s="42">
        <v>95.576936333300495</v>
      </c>
      <c r="Z4" s="42">
        <v>95.903030425517201</v>
      </c>
      <c r="AA4" s="42">
        <v>97.9934311900507</v>
      </c>
      <c r="AB4" s="46"/>
    </row>
    <row r="5" spans="1:28" ht="13">
      <c r="A5" s="40" t="s">
        <v>78</v>
      </c>
      <c r="B5" s="42">
        <v>1.0798517816061699</v>
      </c>
      <c r="C5" s="42">
        <v>9.3332268989328504E-2</v>
      </c>
      <c r="D5" s="42">
        <v>0.119642248728206</v>
      </c>
      <c r="E5" s="42">
        <v>0.119642248728206</v>
      </c>
      <c r="F5" s="42">
        <v>0.15042859497993699</v>
      </c>
      <c r="G5" s="42">
        <v>0.57231477839324596</v>
      </c>
      <c r="H5" s="40" t="s">
        <v>78</v>
      </c>
      <c r="I5" s="42">
        <v>1.3689112966718699</v>
      </c>
      <c r="J5" s="42">
        <v>0.13055790434827999</v>
      </c>
      <c r="K5" s="42">
        <v>0.43786953785349197</v>
      </c>
      <c r="L5" s="42">
        <v>0.218779294859301</v>
      </c>
      <c r="M5" s="42">
        <v>0.28420228297894601</v>
      </c>
      <c r="N5" s="42">
        <v>1.0090892546929999</v>
      </c>
      <c r="O5" s="40" t="s">
        <v>78</v>
      </c>
      <c r="P5" s="42">
        <v>5.2787019660084704</v>
      </c>
      <c r="Q5" s="42">
        <v>2.6825828332999899</v>
      </c>
      <c r="R5" s="42">
        <v>4.1425884750385702</v>
      </c>
      <c r="S5" s="42">
        <v>2.6470059074168399</v>
      </c>
      <c r="T5" s="42">
        <v>3.2770165282875401</v>
      </c>
      <c r="U5" s="42">
        <v>4.4435938670541901</v>
      </c>
      <c r="V5" s="40" t="s">
        <v>78</v>
      </c>
      <c r="W5" s="42">
        <v>92.272534955713496</v>
      </c>
      <c r="X5" s="42">
        <v>95.679716509491399</v>
      </c>
      <c r="Y5" s="42">
        <v>95.123351817927102</v>
      </c>
      <c r="Z5" s="42">
        <v>95.455816788627004</v>
      </c>
      <c r="AA5" s="42">
        <v>96.288352593753601</v>
      </c>
      <c r="AB5" s="42">
        <v>93.975002099859594</v>
      </c>
    </row>
    <row r="6" spans="1:28" ht="13">
      <c r="A6" s="40" t="s">
        <v>79</v>
      </c>
      <c r="B6" s="42">
        <v>1.4034841130143401</v>
      </c>
      <c r="C6" s="42">
        <v>0.39638742287788797</v>
      </c>
      <c r="D6" s="42">
        <v>0.15392418792732701</v>
      </c>
      <c r="E6" s="42">
        <v>0.15392418792732701</v>
      </c>
      <c r="F6" s="42">
        <v>0.16828792335805801</v>
      </c>
      <c r="G6" s="42">
        <v>0.88965622597502303</v>
      </c>
      <c r="H6" s="40" t="s">
        <v>79</v>
      </c>
      <c r="I6" s="42">
        <v>1.50496497835175</v>
      </c>
      <c r="J6" s="42">
        <v>0.75458701874726797</v>
      </c>
      <c r="K6" s="42">
        <v>0.496755783381298</v>
      </c>
      <c r="L6" s="42">
        <v>0.44287636949890302</v>
      </c>
      <c r="M6" s="42">
        <v>0.22323574862145201</v>
      </c>
      <c r="N6" s="42">
        <v>0.84141781534423399</v>
      </c>
      <c r="O6" s="40" t="s">
        <v>79</v>
      </c>
      <c r="P6" s="42">
        <v>5.4276008485071499</v>
      </c>
      <c r="Q6" s="42">
        <v>4.8714687471065199</v>
      </c>
      <c r="R6" s="42">
        <v>3.69224271347049</v>
      </c>
      <c r="S6" s="42">
        <v>3.5033537882857799</v>
      </c>
      <c r="T6" s="42">
        <v>3.5848070340067202</v>
      </c>
      <c r="U6" s="42">
        <v>4.5917139946023404</v>
      </c>
      <c r="V6" s="40" t="s">
        <v>79</v>
      </c>
      <c r="W6" s="42">
        <v>91.663950060126794</v>
      </c>
      <c r="X6" s="42">
        <v>93.9775568112683</v>
      </c>
      <c r="Y6" s="42">
        <v>95.310914793028104</v>
      </c>
      <c r="Z6" s="42">
        <v>95.899845654288001</v>
      </c>
      <c r="AA6" s="42">
        <v>96.0236692940138</v>
      </c>
      <c r="AB6" s="42">
        <v>93.677211964078396</v>
      </c>
    </row>
    <row r="7" spans="1:28" ht="13">
      <c r="A7" s="40" t="s">
        <v>80</v>
      </c>
      <c r="B7" s="42">
        <v>1.1795496490796</v>
      </c>
      <c r="C7" s="42">
        <v>0.21348655303766101</v>
      </c>
      <c r="D7" s="42">
        <v>0.20250938243187999</v>
      </c>
      <c r="E7" s="42">
        <v>0.20250938243187999</v>
      </c>
      <c r="F7" s="42">
        <v>0.15</v>
      </c>
      <c r="G7" s="42">
        <v>0.82258395861997702</v>
      </c>
      <c r="H7" s="40" t="s">
        <v>80</v>
      </c>
      <c r="I7" s="42">
        <v>1.2784305117882999</v>
      </c>
      <c r="J7" s="42">
        <v>0.42899308794840202</v>
      </c>
      <c r="K7" s="42">
        <v>0.32901215250544602</v>
      </c>
      <c r="L7" s="42">
        <v>0.48143515653787</v>
      </c>
      <c r="M7" s="42">
        <v>0.25</v>
      </c>
      <c r="N7" s="42">
        <v>0.63874305530883002</v>
      </c>
      <c r="O7" s="40" t="s">
        <v>80</v>
      </c>
      <c r="P7" s="42">
        <v>6.0753709151391897</v>
      </c>
      <c r="Q7" s="42">
        <v>3.9310242337927201</v>
      </c>
      <c r="R7" s="42">
        <v>3.4299546329369601</v>
      </c>
      <c r="S7" s="42">
        <v>4.3288505192998601</v>
      </c>
      <c r="T7" s="42">
        <v>3.3</v>
      </c>
      <c r="U7" s="42">
        <v>4.4697501729534697</v>
      </c>
      <c r="V7" s="40" t="s">
        <v>80</v>
      </c>
      <c r="W7" s="42">
        <v>91.466648923992906</v>
      </c>
      <c r="X7" s="42">
        <v>95.426496125221206</v>
      </c>
      <c r="Y7" s="42">
        <v>96.010332617064904</v>
      </c>
      <c r="Z7" s="42">
        <v>94.987204941730397</v>
      </c>
      <c r="AA7" s="42">
        <v>96</v>
      </c>
      <c r="AB7" s="42">
        <v>94.068922813117695</v>
      </c>
    </row>
    <row r="9" spans="1:28" ht="13">
      <c r="A9" s="38" t="s">
        <v>57</v>
      </c>
      <c r="H9" s="38" t="s">
        <v>57</v>
      </c>
      <c r="O9" s="38" t="s">
        <v>57</v>
      </c>
      <c r="V9" s="38" t="s">
        <v>57</v>
      </c>
    </row>
    <row r="11" spans="1:28" ht="13">
      <c r="A11" s="38" t="s">
        <v>40</v>
      </c>
      <c r="B11" s="38" t="s">
        <v>41</v>
      </c>
      <c r="C11" s="38" t="s">
        <v>42</v>
      </c>
      <c r="D11" s="38" t="s">
        <v>43</v>
      </c>
      <c r="E11" s="38" t="s">
        <v>44</v>
      </c>
      <c r="F11" s="38" t="s">
        <v>45</v>
      </c>
      <c r="G11" s="38" t="s">
        <v>59</v>
      </c>
      <c r="H11" s="38" t="s">
        <v>46</v>
      </c>
      <c r="I11" s="38" t="s">
        <v>41</v>
      </c>
      <c r="J11" s="38" t="s">
        <v>42</v>
      </c>
      <c r="K11" s="38" t="s">
        <v>43</v>
      </c>
      <c r="L11" s="38" t="s">
        <v>44</v>
      </c>
      <c r="M11" s="38" t="s">
        <v>45</v>
      </c>
      <c r="N11" s="38" t="s">
        <v>59</v>
      </c>
      <c r="O11" s="38" t="s">
        <v>47</v>
      </c>
      <c r="P11" s="38" t="s">
        <v>41</v>
      </c>
      <c r="Q11" s="38" t="s">
        <v>42</v>
      </c>
      <c r="R11" s="38" t="s">
        <v>43</v>
      </c>
      <c r="S11" s="38" t="s">
        <v>44</v>
      </c>
      <c r="T11" s="38" t="s">
        <v>45</v>
      </c>
      <c r="U11" s="38" t="s">
        <v>59</v>
      </c>
      <c r="V11" s="38" t="s">
        <v>48</v>
      </c>
      <c r="W11" s="38" t="s">
        <v>41</v>
      </c>
      <c r="X11" s="38" t="s">
        <v>42</v>
      </c>
      <c r="Y11" s="38" t="s">
        <v>43</v>
      </c>
      <c r="Z11" s="38" t="s">
        <v>44</v>
      </c>
      <c r="AA11" s="38" t="s">
        <v>45</v>
      </c>
      <c r="AB11" s="38" t="s">
        <v>59</v>
      </c>
    </row>
    <row r="12" spans="1:28" ht="13">
      <c r="A12" s="47" t="s">
        <v>49</v>
      </c>
      <c r="B12" s="48"/>
      <c r="C12" s="48"/>
      <c r="D12" s="48"/>
      <c r="E12" s="48"/>
      <c r="F12" s="48"/>
      <c r="G12" s="48"/>
      <c r="H12" s="47" t="s">
        <v>49</v>
      </c>
      <c r="I12" s="48"/>
      <c r="J12" s="48"/>
      <c r="K12" s="48"/>
      <c r="L12" s="48"/>
      <c r="M12" s="48"/>
      <c r="N12" s="48"/>
      <c r="O12" s="47" t="s">
        <v>49</v>
      </c>
      <c r="P12" s="48"/>
      <c r="Q12" s="48"/>
      <c r="R12" s="48"/>
      <c r="S12" s="48"/>
      <c r="T12" s="48"/>
      <c r="U12" s="48"/>
      <c r="V12" s="47" t="s">
        <v>49</v>
      </c>
      <c r="W12" s="48"/>
      <c r="X12" s="48"/>
      <c r="Y12" s="48"/>
      <c r="Z12" s="48"/>
      <c r="AA12" s="48"/>
      <c r="AB12" s="48"/>
    </row>
    <row r="13" spans="1:28" ht="13">
      <c r="A13" s="38" t="s">
        <v>61</v>
      </c>
      <c r="B13" s="38">
        <v>3</v>
      </c>
      <c r="C13" s="38">
        <v>3</v>
      </c>
      <c r="D13" s="38">
        <v>3</v>
      </c>
      <c r="E13" s="38">
        <v>3</v>
      </c>
      <c r="F13" s="38">
        <v>3</v>
      </c>
      <c r="G13" s="38">
        <v>15</v>
      </c>
      <c r="H13" s="38" t="s">
        <v>61</v>
      </c>
      <c r="I13" s="38">
        <v>3</v>
      </c>
      <c r="J13" s="38">
        <v>3</v>
      </c>
      <c r="K13" s="38">
        <v>3</v>
      </c>
      <c r="L13" s="38">
        <v>3</v>
      </c>
      <c r="M13" s="38">
        <v>3</v>
      </c>
      <c r="N13" s="38">
        <v>15</v>
      </c>
      <c r="O13" s="38" t="s">
        <v>61</v>
      </c>
      <c r="P13" s="38">
        <v>3</v>
      </c>
      <c r="Q13" s="38">
        <v>3</v>
      </c>
      <c r="R13" s="38">
        <v>3</v>
      </c>
      <c r="S13" s="38">
        <v>3</v>
      </c>
      <c r="T13" s="38">
        <v>3</v>
      </c>
      <c r="U13" s="38">
        <v>15</v>
      </c>
      <c r="V13" s="38" t="s">
        <v>61</v>
      </c>
      <c r="W13" s="38">
        <v>3</v>
      </c>
      <c r="X13" s="38">
        <v>3</v>
      </c>
      <c r="Y13" s="38">
        <v>3</v>
      </c>
      <c r="Z13" s="38">
        <v>3</v>
      </c>
      <c r="AA13" s="38">
        <v>3</v>
      </c>
      <c r="AB13" s="38">
        <v>15</v>
      </c>
    </row>
    <row r="14" spans="1:28" ht="13">
      <c r="A14" s="38" t="s">
        <v>62</v>
      </c>
      <c r="B14" s="38">
        <v>38.529041646441677</v>
      </c>
      <c r="C14" s="38">
        <v>0.20832926058425999</v>
      </c>
      <c r="D14" s="38">
        <v>0.1700730176166376</v>
      </c>
      <c r="E14" s="38">
        <v>0.22475862641732008</v>
      </c>
      <c r="F14" s="38">
        <v>0.16057333495684342</v>
      </c>
      <c r="G14" s="38">
        <v>39.292775886016734</v>
      </c>
      <c r="H14" s="38" t="s">
        <v>62</v>
      </c>
      <c r="I14" s="38">
        <v>19.417351587778956</v>
      </c>
      <c r="J14" s="38">
        <v>0.84407310902417199</v>
      </c>
      <c r="K14" s="38">
        <v>0.76879591581379603</v>
      </c>
      <c r="L14" s="38">
        <v>1.1600034364761749</v>
      </c>
      <c r="M14" s="38">
        <v>0.40820929357990998</v>
      </c>
      <c r="N14" s="38">
        <v>22.598433342673012</v>
      </c>
      <c r="O14" s="38" t="s">
        <v>62</v>
      </c>
      <c r="P14" s="38">
        <v>41.064408265537935</v>
      </c>
      <c r="Q14" s="38">
        <v>7.2810597143168501</v>
      </c>
      <c r="R14" s="38">
        <v>9.8695228837013289</v>
      </c>
      <c r="S14" s="38">
        <v>10.66311899684896</v>
      </c>
      <c r="T14" s="38">
        <v>6.9827054851285091</v>
      </c>
      <c r="U14" s="38">
        <v>75.860815345533581</v>
      </c>
      <c r="V14" s="38" t="s">
        <v>62</v>
      </c>
      <c r="W14" s="38">
        <v>200.98919850024146</v>
      </c>
      <c r="X14" s="38">
        <v>291.66653791607479</v>
      </c>
      <c r="Y14" s="38">
        <v>289.19160818286821</v>
      </c>
      <c r="Z14" s="38">
        <v>287.95211894025761</v>
      </c>
      <c r="AA14" s="38">
        <v>292.4485118863347</v>
      </c>
      <c r="AB14" s="38">
        <v>1362.2479754257768</v>
      </c>
    </row>
    <row r="15" spans="1:28" ht="13">
      <c r="A15" s="38" t="s">
        <v>63</v>
      </c>
      <c r="B15" s="38">
        <v>12.843013882147226</v>
      </c>
      <c r="C15" s="38">
        <v>6.9443086861419992E-2</v>
      </c>
      <c r="D15" s="38">
        <v>5.6691005872212534E-2</v>
      </c>
      <c r="E15" s="38">
        <v>7.491954213910669E-2</v>
      </c>
      <c r="F15" s="38">
        <v>5.3524444985614476E-2</v>
      </c>
      <c r="G15" s="38">
        <v>2.6195183924011158</v>
      </c>
      <c r="H15" s="38" t="s">
        <v>63</v>
      </c>
      <c r="I15" s="38">
        <v>6.4724505292596524</v>
      </c>
      <c r="J15" s="38">
        <v>0.28135770300805735</v>
      </c>
      <c r="K15" s="38">
        <v>0.25626530527126534</v>
      </c>
      <c r="L15" s="38">
        <v>0.38666781215872498</v>
      </c>
      <c r="M15" s="38">
        <v>0.13606976452663666</v>
      </c>
      <c r="N15" s="38">
        <v>1.5065622228448672</v>
      </c>
      <c r="O15" s="38" t="s">
        <v>63</v>
      </c>
      <c r="P15" s="38">
        <v>13.688136088512644</v>
      </c>
      <c r="Q15" s="38">
        <v>2.4270199047722834</v>
      </c>
      <c r="R15" s="38">
        <v>3.2898409612337765</v>
      </c>
      <c r="S15" s="38">
        <v>3.5543729989496531</v>
      </c>
      <c r="T15" s="38">
        <v>2.3275684950428364</v>
      </c>
      <c r="U15" s="38">
        <v>5.0573876897022387</v>
      </c>
      <c r="V15" s="38" t="s">
        <v>63</v>
      </c>
      <c r="W15" s="38">
        <v>66.996399500080486</v>
      </c>
      <c r="X15" s="38">
        <v>97.222179305358267</v>
      </c>
      <c r="Y15" s="38">
        <v>96.397202727622741</v>
      </c>
      <c r="Z15" s="38">
        <v>95.984039646752535</v>
      </c>
      <c r="AA15" s="38">
        <v>97.482837295444895</v>
      </c>
      <c r="AB15" s="38">
        <v>90.816531695051793</v>
      </c>
    </row>
    <row r="16" spans="1:28" ht="13">
      <c r="A16" s="38" t="s">
        <v>64</v>
      </c>
      <c r="B16" s="38">
        <v>7.553738854747797</v>
      </c>
      <c r="C16" s="38">
        <v>5.7784955827045997E-3</v>
      </c>
      <c r="D16" s="38">
        <v>1.91196678306988E-3</v>
      </c>
      <c r="E16" s="38">
        <v>5.3594758566313447E-3</v>
      </c>
      <c r="F16" s="38">
        <v>1.239304917026032E-3</v>
      </c>
      <c r="G16" s="38">
        <v>29.077604703880894</v>
      </c>
      <c r="H16" s="38" t="s">
        <v>64</v>
      </c>
      <c r="I16" s="38">
        <v>0.90617652991565623</v>
      </c>
      <c r="J16" s="38">
        <v>3.1354134169605356E-2</v>
      </c>
      <c r="K16" s="38">
        <v>1.2036280471342633E-2</v>
      </c>
      <c r="L16" s="38">
        <v>1.793778775800239E-2</v>
      </c>
      <c r="M16" s="38">
        <v>8.0777390795995464E-4</v>
      </c>
      <c r="N16" s="38">
        <v>6.7505078377538466</v>
      </c>
      <c r="O16" s="38" t="s">
        <v>64</v>
      </c>
      <c r="P16" s="38">
        <v>1.9587765549243348</v>
      </c>
      <c r="Q16" s="38">
        <v>0.28409240881775949</v>
      </c>
      <c r="R16" s="38">
        <v>0.62721738662118831</v>
      </c>
      <c r="S16" s="38">
        <v>4.2208330935529531E-2</v>
      </c>
      <c r="T16" s="38">
        <v>0.18018291337226805</v>
      </c>
      <c r="U16" s="38">
        <v>20.636891093746069</v>
      </c>
      <c r="V16" s="38" t="s">
        <v>64</v>
      </c>
      <c r="W16" s="38">
        <v>10.042438097977344</v>
      </c>
      <c r="X16" s="38">
        <v>0.48603971073885616</v>
      </c>
      <c r="Y16" s="38">
        <v>0.72052266442318724</v>
      </c>
      <c r="Z16" s="38">
        <v>9.7167683979528297E-2</v>
      </c>
      <c r="AA16" s="38">
        <v>0.20609226378255702</v>
      </c>
      <c r="AB16" s="38">
        <v>153.94696800066444</v>
      </c>
    </row>
    <row r="18" spans="1:28" ht="13">
      <c r="A18" s="47" t="s">
        <v>78</v>
      </c>
      <c r="B18" s="48"/>
      <c r="C18" s="48"/>
      <c r="D18" s="48"/>
      <c r="E18" s="48"/>
      <c r="F18" s="48"/>
      <c r="G18" s="48"/>
      <c r="H18" s="47" t="s">
        <v>78</v>
      </c>
      <c r="I18" s="48"/>
      <c r="J18" s="48"/>
      <c r="K18" s="48"/>
      <c r="L18" s="48"/>
      <c r="M18" s="48"/>
      <c r="N18" s="48"/>
      <c r="O18" s="47" t="s">
        <v>78</v>
      </c>
      <c r="P18" s="48"/>
      <c r="Q18" s="48"/>
      <c r="R18" s="48"/>
      <c r="S18" s="48"/>
      <c r="T18" s="48"/>
      <c r="U18" s="48"/>
      <c r="V18" s="47" t="s">
        <v>78</v>
      </c>
      <c r="W18" s="48"/>
      <c r="X18" s="48"/>
      <c r="Y18" s="48"/>
      <c r="Z18" s="48"/>
      <c r="AA18" s="48"/>
      <c r="AB18" s="48"/>
    </row>
    <row r="19" spans="1:28" ht="13">
      <c r="A19" s="38" t="s">
        <v>61</v>
      </c>
      <c r="B19" s="38">
        <v>3</v>
      </c>
      <c r="C19" s="38">
        <v>3</v>
      </c>
      <c r="D19" s="38">
        <v>3</v>
      </c>
      <c r="E19" s="38">
        <v>3</v>
      </c>
      <c r="F19" s="38">
        <v>3</v>
      </c>
      <c r="G19" s="38">
        <v>15</v>
      </c>
      <c r="H19" s="38" t="s">
        <v>61</v>
      </c>
      <c r="I19" s="38">
        <v>3</v>
      </c>
      <c r="J19" s="38">
        <v>3</v>
      </c>
      <c r="K19" s="38">
        <v>3</v>
      </c>
      <c r="L19" s="38">
        <v>3</v>
      </c>
      <c r="M19" s="38">
        <v>3</v>
      </c>
      <c r="N19" s="38">
        <v>15</v>
      </c>
      <c r="O19" s="38" t="s">
        <v>61</v>
      </c>
      <c r="P19" s="38">
        <v>3</v>
      </c>
      <c r="Q19" s="38">
        <v>3</v>
      </c>
      <c r="R19" s="38">
        <v>3</v>
      </c>
      <c r="S19" s="38">
        <v>3</v>
      </c>
      <c r="T19" s="38">
        <v>3</v>
      </c>
      <c r="U19" s="38">
        <v>15</v>
      </c>
      <c r="V19" s="38" t="s">
        <v>61</v>
      </c>
      <c r="W19" s="38">
        <v>3</v>
      </c>
      <c r="X19" s="38">
        <v>3</v>
      </c>
      <c r="Y19" s="38">
        <v>3</v>
      </c>
      <c r="Z19" s="38">
        <v>3</v>
      </c>
      <c r="AA19" s="38">
        <v>3</v>
      </c>
      <c r="AB19" s="38">
        <v>15</v>
      </c>
    </row>
    <row r="20" spans="1:28" ht="13">
      <c r="A20" s="38" t="s">
        <v>62</v>
      </c>
      <c r="B20" s="38">
        <v>3.66288554370011</v>
      </c>
      <c r="C20" s="38">
        <v>0.70320624490487749</v>
      </c>
      <c r="D20" s="38">
        <v>0.47607581908741298</v>
      </c>
      <c r="E20" s="38">
        <v>0.47607581908741298</v>
      </c>
      <c r="F20" s="38">
        <v>0.46871651833799499</v>
      </c>
      <c r="G20" s="38">
        <v>5.7869599451178084</v>
      </c>
      <c r="H20" s="38" t="s">
        <v>62</v>
      </c>
      <c r="I20" s="38">
        <v>4.1523067868119199</v>
      </c>
      <c r="J20" s="38">
        <v>1.31413801104395</v>
      </c>
      <c r="K20" s="38">
        <v>1.2636374737402361</v>
      </c>
      <c r="L20" s="38">
        <v>1.1430908208960739</v>
      </c>
      <c r="M20" s="38">
        <v>0.75743803160039802</v>
      </c>
      <c r="N20" s="38">
        <v>8.6306111240925762</v>
      </c>
      <c r="O20" s="38" t="s">
        <v>62</v>
      </c>
      <c r="P20" s="38">
        <v>16.781673729654809</v>
      </c>
      <c r="Q20" s="38">
        <v>11.485075814199231</v>
      </c>
      <c r="R20" s="38">
        <v>11.26478582144602</v>
      </c>
      <c r="S20" s="38">
        <v>10.47921021500248</v>
      </c>
      <c r="T20" s="38">
        <v>10.161823562294259</v>
      </c>
      <c r="U20" s="38">
        <v>60.172569142596799</v>
      </c>
      <c r="V20" s="38" t="s">
        <v>62</v>
      </c>
      <c r="W20" s="38">
        <v>275.4031339398332</v>
      </c>
      <c r="X20" s="38">
        <v>285.08376944598092</v>
      </c>
      <c r="Y20" s="38">
        <v>286.44459922802014</v>
      </c>
      <c r="Z20" s="38">
        <v>286.34286738464539</v>
      </c>
      <c r="AA20" s="38">
        <v>288.3120218877674</v>
      </c>
      <c r="AB20" s="38">
        <v>1421.5863918862469</v>
      </c>
    </row>
    <row r="21" spans="1:28" ht="13">
      <c r="A21" s="38" t="s">
        <v>63</v>
      </c>
      <c r="B21" s="38">
        <v>1.2209618479000366</v>
      </c>
      <c r="C21" s="38">
        <v>0.23440208163495915</v>
      </c>
      <c r="D21" s="38">
        <v>0.15869193969580433</v>
      </c>
      <c r="E21" s="38">
        <v>0.15869193969580433</v>
      </c>
      <c r="F21" s="38">
        <v>0.15623883944599834</v>
      </c>
      <c r="G21" s="38">
        <v>0.38579732967452063</v>
      </c>
      <c r="H21" s="38" t="s">
        <v>63</v>
      </c>
      <c r="I21" s="38">
        <v>1.38410226227064</v>
      </c>
      <c r="J21" s="38">
        <v>0.43804600368131669</v>
      </c>
      <c r="K21" s="38">
        <v>0.42121249124674537</v>
      </c>
      <c r="L21" s="38">
        <v>0.38103027363202463</v>
      </c>
      <c r="M21" s="38">
        <v>0.25247934386679932</v>
      </c>
      <c r="N21" s="38">
        <v>0.5753740749395051</v>
      </c>
      <c r="O21" s="38" t="s">
        <v>63</v>
      </c>
      <c r="P21" s="38">
        <v>5.5938912432182697</v>
      </c>
      <c r="Q21" s="38">
        <v>3.8283586047330771</v>
      </c>
      <c r="R21" s="38">
        <v>3.7549286071486736</v>
      </c>
      <c r="S21" s="38">
        <v>3.4930700716674932</v>
      </c>
      <c r="T21" s="38">
        <v>3.3872745207647532</v>
      </c>
      <c r="U21" s="38">
        <v>4.0115046095064537</v>
      </c>
      <c r="V21" s="38" t="s">
        <v>63</v>
      </c>
      <c r="W21" s="38">
        <v>91.801044646611061</v>
      </c>
      <c r="X21" s="38">
        <v>95.027923148660307</v>
      </c>
      <c r="Y21" s="38">
        <v>95.481533076006713</v>
      </c>
      <c r="Z21" s="38">
        <v>95.447622461548463</v>
      </c>
      <c r="AA21" s="38">
        <v>96.104007295922472</v>
      </c>
      <c r="AB21" s="38">
        <v>94.772426125749803</v>
      </c>
    </row>
    <row r="22" spans="1:28" ht="13">
      <c r="A22" s="38" t="s">
        <v>64</v>
      </c>
      <c r="B22" s="38">
        <v>2.7470699141529453E-2</v>
      </c>
      <c r="C22" s="38">
        <v>2.3288701076982912E-2</v>
      </c>
      <c r="D22" s="38">
        <v>1.7337890547600094E-3</v>
      </c>
      <c r="E22" s="38">
        <v>1.7337890547600094E-3</v>
      </c>
      <c r="F22" s="38">
        <v>1.0893124075409826E-4</v>
      </c>
      <c r="G22" s="38">
        <v>0.19553465359180952</v>
      </c>
      <c r="H22" s="38" t="s">
        <v>64</v>
      </c>
      <c r="I22" s="38">
        <v>1.3002540212163984E-2</v>
      </c>
      <c r="J22" s="38">
        <v>9.7414550366846736E-2</v>
      </c>
      <c r="K22" s="38">
        <v>7.2425743260980174E-3</v>
      </c>
      <c r="L22" s="38">
        <v>2.0115730099009223E-2</v>
      </c>
      <c r="M22" s="38">
        <v>9.338399373982506E-4</v>
      </c>
      <c r="N22" s="38">
        <v>0.19953630381033377</v>
      </c>
      <c r="O22" s="38" t="s">
        <v>64</v>
      </c>
      <c r="P22" s="38">
        <v>0.17940972515714626</v>
      </c>
      <c r="Q22" s="38">
        <v>1.2057105594578212</v>
      </c>
      <c r="R22" s="38">
        <v>0.12990888917680002</v>
      </c>
      <c r="S22" s="38">
        <v>0.70722964075060057</v>
      </c>
      <c r="T22" s="38">
        <v>2.9396380333755207E-2</v>
      </c>
      <c r="U22" s="38">
        <v>1.0206133284783601</v>
      </c>
      <c r="V22" s="38" t="s">
        <v>64</v>
      </c>
      <c r="W22" s="38">
        <v>0.17645926826305991</v>
      </c>
      <c r="X22" s="38">
        <v>0.84348222279720209</v>
      </c>
      <c r="Y22" s="38">
        <v>0.2185166833747077</v>
      </c>
      <c r="Z22" s="38">
        <v>0.20827862780161518</v>
      </c>
      <c r="AA22" s="38">
        <v>2.5627450494114998E-2</v>
      </c>
      <c r="AB22" s="38">
        <v>2.7016701349947767</v>
      </c>
    </row>
    <row r="24" spans="1:28" ht="13">
      <c r="A24" s="47" t="s">
        <v>59</v>
      </c>
      <c r="B24" s="48"/>
      <c r="C24" s="48"/>
      <c r="D24" s="48"/>
      <c r="E24" s="48"/>
      <c r="F24" s="48"/>
      <c r="G24" s="48"/>
      <c r="H24" s="47" t="s">
        <v>59</v>
      </c>
      <c r="I24" s="48"/>
      <c r="J24" s="48"/>
      <c r="K24" s="48"/>
      <c r="L24" s="48"/>
      <c r="M24" s="48"/>
      <c r="N24" s="48"/>
      <c r="O24" s="47" t="s">
        <v>59</v>
      </c>
      <c r="P24" s="48"/>
      <c r="Q24" s="48"/>
      <c r="R24" s="48"/>
      <c r="S24" s="48"/>
      <c r="T24" s="48"/>
      <c r="U24" s="48"/>
      <c r="V24" s="47" t="s">
        <v>59</v>
      </c>
      <c r="W24" s="48"/>
      <c r="X24" s="48"/>
      <c r="Y24" s="48"/>
      <c r="Z24" s="48"/>
      <c r="AA24" s="48"/>
      <c r="AB24" s="48"/>
    </row>
    <row r="25" spans="1:28" ht="13">
      <c r="A25" s="38" t="s">
        <v>61</v>
      </c>
      <c r="B25" s="38">
        <v>6</v>
      </c>
      <c r="C25" s="38">
        <v>6</v>
      </c>
      <c r="D25" s="38">
        <v>6</v>
      </c>
      <c r="E25" s="38">
        <v>6</v>
      </c>
      <c r="F25" s="38">
        <v>6</v>
      </c>
      <c r="H25" s="38" t="s">
        <v>61</v>
      </c>
      <c r="I25" s="38">
        <v>6</v>
      </c>
      <c r="J25" s="38">
        <v>6</v>
      </c>
      <c r="K25" s="38">
        <v>6</v>
      </c>
      <c r="L25" s="38">
        <v>6</v>
      </c>
      <c r="M25" s="38">
        <v>6</v>
      </c>
      <c r="O25" s="38" t="s">
        <v>61</v>
      </c>
      <c r="P25" s="38">
        <v>6</v>
      </c>
      <c r="Q25" s="38">
        <v>6</v>
      </c>
      <c r="R25" s="38">
        <v>6</v>
      </c>
      <c r="S25" s="38">
        <v>6</v>
      </c>
      <c r="T25" s="38">
        <v>6</v>
      </c>
      <c r="V25" s="38" t="s">
        <v>61</v>
      </c>
      <c r="W25" s="38">
        <v>6</v>
      </c>
      <c r="X25" s="38">
        <v>6</v>
      </c>
      <c r="Y25" s="38">
        <v>6</v>
      </c>
      <c r="Z25" s="38">
        <v>6</v>
      </c>
      <c r="AA25" s="38">
        <v>6</v>
      </c>
    </row>
    <row r="26" spans="1:28" ht="13">
      <c r="A26" s="38" t="s">
        <v>62</v>
      </c>
      <c r="B26" s="38">
        <v>42.191927190141783</v>
      </c>
      <c r="C26" s="38">
        <v>0.91153550548913742</v>
      </c>
      <c r="D26" s="38">
        <v>0.64614883670405066</v>
      </c>
      <c r="E26" s="38">
        <v>0.70083444550473306</v>
      </c>
      <c r="F26" s="38">
        <v>0.62928985329483844</v>
      </c>
      <c r="H26" s="38" t="s">
        <v>62</v>
      </c>
      <c r="I26" s="38">
        <v>23.569658374590876</v>
      </c>
      <c r="J26" s="38">
        <v>2.1582111200681222</v>
      </c>
      <c r="K26" s="38">
        <v>2.0324333895540323</v>
      </c>
      <c r="L26" s="38">
        <v>2.3030942573722486</v>
      </c>
      <c r="M26" s="38">
        <v>1.1656473251803079</v>
      </c>
      <c r="O26" s="38" t="s">
        <v>62</v>
      </c>
      <c r="P26" s="38">
        <v>57.846081995192748</v>
      </c>
      <c r="Q26" s="38">
        <v>18.766135528516081</v>
      </c>
      <c r="R26" s="38">
        <v>21.134308705147347</v>
      </c>
      <c r="S26" s="38">
        <v>21.14232921185144</v>
      </c>
      <c r="T26" s="38">
        <v>17.144529047422768</v>
      </c>
      <c r="V26" s="38" t="s">
        <v>62</v>
      </c>
      <c r="W26" s="38">
        <v>476.39233244007465</v>
      </c>
      <c r="X26" s="38">
        <v>576.75030736205576</v>
      </c>
      <c r="Y26" s="38">
        <v>575.63620741088835</v>
      </c>
      <c r="Z26" s="38">
        <v>574.29498632490299</v>
      </c>
      <c r="AA26" s="38">
        <v>580.7605337741021</v>
      </c>
    </row>
    <row r="27" spans="1:28" ht="13">
      <c r="A27" s="38" t="s">
        <v>63</v>
      </c>
      <c r="B27" s="38">
        <v>7.0319878650236305</v>
      </c>
      <c r="C27" s="38">
        <v>0.15192258424818958</v>
      </c>
      <c r="D27" s="38">
        <v>0.10769147278400844</v>
      </c>
      <c r="E27" s="38">
        <v>0.11680574091745551</v>
      </c>
      <c r="F27" s="38">
        <v>0.10488164221580641</v>
      </c>
      <c r="H27" s="38" t="s">
        <v>63</v>
      </c>
      <c r="I27" s="38">
        <v>3.9282763957651459</v>
      </c>
      <c r="J27" s="38">
        <v>0.35970185334468702</v>
      </c>
      <c r="K27" s="38">
        <v>0.33873889825900538</v>
      </c>
      <c r="L27" s="38">
        <v>0.38384904289537475</v>
      </c>
      <c r="M27" s="38">
        <v>0.19427455419671799</v>
      </c>
      <c r="O27" s="38" t="s">
        <v>63</v>
      </c>
      <c r="P27" s="38">
        <v>9.6410136658654579</v>
      </c>
      <c r="Q27" s="38">
        <v>3.12768925475268</v>
      </c>
      <c r="R27" s="38">
        <v>3.5223847841912246</v>
      </c>
      <c r="S27" s="38">
        <v>3.5237215353085731</v>
      </c>
      <c r="T27" s="38">
        <v>2.8574215079037946</v>
      </c>
      <c r="V27" s="38" t="s">
        <v>63</v>
      </c>
      <c r="W27" s="38">
        <v>79.39872207334578</v>
      </c>
      <c r="X27" s="38">
        <v>96.125051227009294</v>
      </c>
      <c r="Y27" s="38">
        <v>95.93936790181472</v>
      </c>
      <c r="Z27" s="38">
        <v>95.715831054150499</v>
      </c>
      <c r="AA27" s="38">
        <v>96.793422295683683</v>
      </c>
    </row>
    <row r="28" spans="1:28" ht="13">
      <c r="A28" s="38" t="s">
        <v>64</v>
      </c>
      <c r="B28" s="38">
        <v>43.554111867580488</v>
      </c>
      <c r="C28" s="38">
        <v>1.9790319650883962E-2</v>
      </c>
      <c r="D28" s="38">
        <v>4.5795594853973816E-3</v>
      </c>
      <c r="E28" s="38">
        <v>4.9426503422757614E-3</v>
      </c>
      <c r="F28" s="38">
        <v>3.7043685119210528E-3</v>
      </c>
      <c r="H28" s="38" t="s">
        <v>64</v>
      </c>
      <c r="I28" s="38">
        <v>8.1350580539021529</v>
      </c>
      <c r="J28" s="38">
        <v>5.8872840884942969E-2</v>
      </c>
      <c r="K28" s="38">
        <v>1.5873814167345138E-2</v>
      </c>
      <c r="L28" s="38">
        <v>1.5230941694996652E-2</v>
      </c>
      <c r="M28" s="38">
        <v>4.7620025867893701E-3</v>
      </c>
      <c r="O28" s="38" t="s">
        <v>64</v>
      </c>
      <c r="P28" s="38">
        <v>20.510314396704963</v>
      </c>
      <c r="Q28" s="38">
        <v>1.1850462329125742</v>
      </c>
      <c r="R28" s="38">
        <v>0.3677424658339935</v>
      </c>
      <c r="S28" s="38">
        <v>0.30090260334246066</v>
      </c>
      <c r="T28" s="38">
        <v>0.4207247757678112</v>
      </c>
      <c r="V28" s="38" t="s">
        <v>64</v>
      </c>
      <c r="W28" s="38">
        <v>188.66868520008717</v>
      </c>
      <c r="X28" s="38">
        <v>1.976236797776501</v>
      </c>
      <c r="Y28" s="38">
        <v>0.62715101238634341</v>
      </c>
      <c r="Z28" s="38">
        <v>0.20850154368713397</v>
      </c>
      <c r="AA28" s="38">
        <v>0.66303953598557874</v>
      </c>
    </row>
    <row r="31" spans="1:28" ht="13">
      <c r="A31" s="38" t="s">
        <v>65</v>
      </c>
      <c r="H31" s="38" t="s">
        <v>65</v>
      </c>
      <c r="O31" s="38" t="s">
        <v>65</v>
      </c>
      <c r="V31" s="38" t="s">
        <v>65</v>
      </c>
    </row>
    <row r="32" spans="1:28" ht="13">
      <c r="A32" s="55" t="s">
        <v>66</v>
      </c>
      <c r="B32" s="55" t="s">
        <v>67</v>
      </c>
      <c r="C32" s="55" t="s">
        <v>68</v>
      </c>
      <c r="D32" s="55" t="s">
        <v>69</v>
      </c>
      <c r="E32" s="55" t="s">
        <v>70</v>
      </c>
      <c r="F32" s="55" t="s">
        <v>71</v>
      </c>
      <c r="G32" s="55" t="s">
        <v>72</v>
      </c>
      <c r="H32" s="55" t="s">
        <v>66</v>
      </c>
      <c r="I32" s="55" t="s">
        <v>67</v>
      </c>
      <c r="J32" s="55" t="s">
        <v>68</v>
      </c>
      <c r="K32" s="55" t="s">
        <v>69</v>
      </c>
      <c r="L32" s="55" t="s">
        <v>70</v>
      </c>
      <c r="M32" s="55" t="s">
        <v>71</v>
      </c>
      <c r="N32" s="55" t="s">
        <v>72</v>
      </c>
      <c r="O32" s="55" t="s">
        <v>66</v>
      </c>
      <c r="P32" s="55" t="s">
        <v>67</v>
      </c>
      <c r="Q32" s="55" t="s">
        <v>68</v>
      </c>
      <c r="R32" s="55" t="s">
        <v>69</v>
      </c>
      <c r="S32" s="55" t="s">
        <v>70</v>
      </c>
      <c r="T32" s="55" t="s">
        <v>71</v>
      </c>
      <c r="U32" s="55" t="s">
        <v>72</v>
      </c>
      <c r="V32" s="55" t="s">
        <v>66</v>
      </c>
      <c r="W32" s="55" t="s">
        <v>67</v>
      </c>
      <c r="X32" s="55" t="s">
        <v>68</v>
      </c>
      <c r="Y32" s="55" t="s">
        <v>69</v>
      </c>
      <c r="Z32" s="55" t="s">
        <v>70</v>
      </c>
      <c r="AA32" s="55" t="s">
        <v>71</v>
      </c>
      <c r="AB32" s="55" t="s">
        <v>72</v>
      </c>
    </row>
    <row r="33" spans="1:28" ht="13">
      <c r="A33" s="38" t="s">
        <v>73</v>
      </c>
      <c r="B33" s="38">
        <v>37.421323395513227</v>
      </c>
      <c r="C33" s="38">
        <v>1</v>
      </c>
      <c r="D33" s="38">
        <v>37.421323395513227</v>
      </c>
      <c r="E33" s="38">
        <v>49.094117466587235</v>
      </c>
      <c r="F33" s="38">
        <v>8.4793714727471325E-7</v>
      </c>
      <c r="G33" s="38">
        <v>4.3512433310396661</v>
      </c>
      <c r="H33" s="38" t="s">
        <v>73</v>
      </c>
      <c r="I33" s="38">
        <v>6.5033352509956384</v>
      </c>
      <c r="J33" s="38">
        <v>1</v>
      </c>
      <c r="K33" s="38">
        <v>6.5033352509956384</v>
      </c>
      <c r="L33" s="38">
        <v>58.746228815317515</v>
      </c>
      <c r="M33" s="38">
        <v>2.244530449280191E-7</v>
      </c>
      <c r="N33" s="38">
        <v>4.3512433310396661</v>
      </c>
      <c r="O33" s="38" t="s">
        <v>73</v>
      </c>
      <c r="P33" s="38">
        <v>8.2040356307986713</v>
      </c>
      <c r="Q33" s="38">
        <v>1</v>
      </c>
      <c r="R33" s="38">
        <v>8.2040356307986713</v>
      </c>
      <c r="S33" s="38">
        <v>15.351481622697069</v>
      </c>
      <c r="T33" s="38">
        <v>8.5197266326486609E-4</v>
      </c>
      <c r="U33" s="38">
        <v>4.3512433310396661</v>
      </c>
      <c r="V33" s="38" t="s">
        <v>73</v>
      </c>
      <c r="W33" s="38">
        <v>117.36825560120647</v>
      </c>
      <c r="X33" s="38">
        <v>1</v>
      </c>
      <c r="Y33" s="38">
        <v>117.36825560120647</v>
      </c>
      <c r="Z33" s="38">
        <v>90.112581776589522</v>
      </c>
      <c r="AA33" s="38">
        <v>7.5364898766139277E-9</v>
      </c>
      <c r="AB33" s="38">
        <v>4.3512433310396661</v>
      </c>
    </row>
    <row r="34" spans="1:28" ht="13">
      <c r="A34" s="38" t="s">
        <v>74</v>
      </c>
      <c r="B34" s="38">
        <v>229.30963057227626</v>
      </c>
      <c r="C34" s="38">
        <v>4</v>
      </c>
      <c r="D34" s="38">
        <v>57.327407643069066</v>
      </c>
      <c r="E34" s="38">
        <v>75.209485649062088</v>
      </c>
      <c r="F34" s="38">
        <v>9.1938678892233838E-12</v>
      </c>
      <c r="G34" s="38">
        <v>2.8660814020164938</v>
      </c>
      <c r="H34" s="38" t="s">
        <v>74</v>
      </c>
      <c r="I34" s="38">
        <v>62.65496496671301</v>
      </c>
      <c r="J34" s="38">
        <v>4</v>
      </c>
      <c r="K34" s="38">
        <v>15.663741241678252</v>
      </c>
      <c r="L34" s="38">
        <v>141.49443194500532</v>
      </c>
      <c r="M34" s="38">
        <v>2.2870594307278225E-14</v>
      </c>
      <c r="N34" s="38">
        <v>2.8660814020164938</v>
      </c>
      <c r="O34" s="38" t="s">
        <v>74</v>
      </c>
      <c r="P34" s="38">
        <v>197.48544516913171</v>
      </c>
      <c r="Q34" s="38">
        <v>4</v>
      </c>
      <c r="R34" s="38">
        <v>49.371361292282927</v>
      </c>
      <c r="S34" s="38">
        <v>92.384233769135164</v>
      </c>
      <c r="T34" s="38">
        <v>1.3349321648092882E-12</v>
      </c>
      <c r="U34" s="38">
        <v>2.8660814020164938</v>
      </c>
      <c r="V34" s="38" t="s">
        <v>74</v>
      </c>
      <c r="W34" s="38">
        <v>1349.7311190508219</v>
      </c>
      <c r="X34" s="38">
        <v>4</v>
      </c>
      <c r="Y34" s="38">
        <v>337.43277976270548</v>
      </c>
      <c r="Z34" s="38">
        <v>259.07293931150627</v>
      </c>
      <c r="AA34" s="38">
        <v>1.1102230246251565E-16</v>
      </c>
      <c r="AB34" s="38">
        <v>2.8660814020164938</v>
      </c>
    </row>
    <row r="35" spans="1:28" ht="13">
      <c r="A35" s="38" t="s">
        <v>75</v>
      </c>
      <c r="B35" s="38">
        <v>165.26959241742952</v>
      </c>
      <c r="C35" s="38">
        <v>4</v>
      </c>
      <c r="D35" s="38">
        <v>41.31739810435738</v>
      </c>
      <c r="E35" s="38">
        <v>54.205490663974693</v>
      </c>
      <c r="F35" s="54">
        <v>1.8740486940060919E-10</v>
      </c>
      <c r="G35" s="38">
        <v>2.8660814020164938</v>
      </c>
      <c r="H35" s="38" t="s">
        <v>75</v>
      </c>
      <c r="I35" s="38">
        <v>32.431609532857365</v>
      </c>
      <c r="J35" s="38">
        <v>4</v>
      </c>
      <c r="K35" s="38">
        <v>8.1079023832143413</v>
      </c>
      <c r="L35" s="38">
        <v>73.240678856844525</v>
      </c>
      <c r="M35" s="38">
        <v>1.1769918373261135E-11</v>
      </c>
      <c r="N35" s="38">
        <v>2.8660814020164938</v>
      </c>
      <c r="O35" s="38" t="s">
        <v>75</v>
      </c>
      <c r="P35" s="38">
        <v>95.031351162915968</v>
      </c>
      <c r="Q35" s="38">
        <v>4</v>
      </c>
      <c r="R35" s="38">
        <v>23.757837790728992</v>
      </c>
      <c r="S35" s="38">
        <v>44.455927137884501</v>
      </c>
      <c r="T35" s="54">
        <v>1.114393355372556E-9</v>
      </c>
      <c r="U35" s="38">
        <v>2.8660814020164938</v>
      </c>
      <c r="V35" s="38" t="s">
        <v>75</v>
      </c>
      <c r="W35" s="38">
        <v>817.30056550114409</v>
      </c>
      <c r="X35" s="38">
        <v>4</v>
      </c>
      <c r="Y35" s="38">
        <v>204.32514137528602</v>
      </c>
      <c r="Z35" s="38">
        <v>156.87603020832842</v>
      </c>
      <c r="AA35" s="54">
        <v>8.4376949871511897E-15</v>
      </c>
      <c r="AB35" s="38">
        <v>2.8660814020164938</v>
      </c>
    </row>
    <row r="36" spans="1:28" ht="13">
      <c r="A36" s="38" t="s">
        <v>76</v>
      </c>
      <c r="B36" s="38">
        <v>15.244728014912033</v>
      </c>
      <c r="C36" s="38">
        <v>20</v>
      </c>
      <c r="D36" s="38">
        <v>0.76223640074560162</v>
      </c>
      <c r="H36" s="38" t="s">
        <v>76</v>
      </c>
      <c r="I36" s="38">
        <v>2.2140434823281647</v>
      </c>
      <c r="J36" s="38">
        <v>20</v>
      </c>
      <c r="K36" s="38">
        <v>0.11070217411640823</v>
      </c>
      <c r="O36" s="38" t="s">
        <v>76</v>
      </c>
      <c r="P36" s="38">
        <v>10.688265579094407</v>
      </c>
      <c r="Q36" s="38">
        <v>20</v>
      </c>
      <c r="R36" s="38">
        <v>0.53441327895472035</v>
      </c>
      <c r="V36" s="38" t="s">
        <v>76</v>
      </c>
      <c r="W36" s="38">
        <v>26.049249347264343</v>
      </c>
      <c r="X36" s="38">
        <v>20</v>
      </c>
      <c r="Y36" s="38">
        <v>1.3024624673632172</v>
      </c>
    </row>
    <row r="38" spans="1:28" ht="13">
      <c r="A38" s="51" t="s">
        <v>59</v>
      </c>
      <c r="B38" s="51">
        <v>447.24527440013105</v>
      </c>
      <c r="C38" s="51">
        <v>29</v>
      </c>
      <c r="D38" s="48"/>
      <c r="E38" s="48"/>
      <c r="F38" s="48"/>
      <c r="G38" s="48"/>
      <c r="H38" s="51" t="s">
        <v>59</v>
      </c>
      <c r="I38" s="51">
        <v>103.80395323289417</v>
      </c>
      <c r="J38" s="51">
        <v>29</v>
      </c>
      <c r="K38" s="48"/>
      <c r="L38" s="48"/>
      <c r="M38" s="48"/>
      <c r="N38" s="48"/>
      <c r="O38" s="51" t="s">
        <v>59</v>
      </c>
      <c r="P38" s="51">
        <v>311.40909754194075</v>
      </c>
      <c r="Q38" s="51">
        <v>29</v>
      </c>
      <c r="R38" s="48"/>
      <c r="S38" s="48"/>
      <c r="T38" s="48"/>
      <c r="U38" s="48"/>
      <c r="V38" s="51" t="s">
        <v>59</v>
      </c>
      <c r="W38" s="51">
        <v>2310.4491895004367</v>
      </c>
      <c r="X38" s="51">
        <v>29</v>
      </c>
      <c r="Y38" s="48"/>
      <c r="Z38" s="48"/>
      <c r="AA38" s="48"/>
      <c r="AB38" s="4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C82"/>
  <sheetViews>
    <sheetView zoomScaleNormal="100" workbookViewId="0">
      <selection activeCell="H40" sqref="H40"/>
    </sheetView>
  </sheetViews>
  <sheetFormatPr defaultColWidth="12.54296875" defaultRowHeight="15.75" customHeight="1"/>
  <cols>
    <col min="1" max="16384" width="12.54296875" style="39"/>
  </cols>
  <sheetData>
    <row r="1" spans="1:29" ht="15.75" customHeight="1">
      <c r="A1" s="38" t="s">
        <v>40</v>
      </c>
      <c r="B1" s="38" t="s">
        <v>41</v>
      </c>
      <c r="C1" s="38" t="s">
        <v>42</v>
      </c>
      <c r="D1" s="38" t="s">
        <v>43</v>
      </c>
      <c r="E1" s="38" t="s">
        <v>44</v>
      </c>
      <c r="F1" s="38" t="s">
        <v>45</v>
      </c>
      <c r="H1" s="38" t="s">
        <v>46</v>
      </c>
      <c r="I1" s="38" t="s">
        <v>41</v>
      </c>
      <c r="J1" s="38" t="s">
        <v>42</v>
      </c>
      <c r="K1" s="38" t="s">
        <v>43</v>
      </c>
      <c r="L1" s="38" t="s">
        <v>44</v>
      </c>
      <c r="M1" s="38" t="s">
        <v>45</v>
      </c>
      <c r="O1" s="38" t="s">
        <v>47</v>
      </c>
      <c r="P1" s="38" t="s">
        <v>41</v>
      </c>
      <c r="Q1" s="38" t="s">
        <v>42</v>
      </c>
      <c r="R1" s="38" t="s">
        <v>43</v>
      </c>
      <c r="S1" s="38" t="s">
        <v>44</v>
      </c>
      <c r="T1" s="38" t="s">
        <v>45</v>
      </c>
      <c r="V1" s="38" t="s">
        <v>48</v>
      </c>
      <c r="W1" s="38" t="s">
        <v>41</v>
      </c>
      <c r="X1" s="38" t="s">
        <v>42</v>
      </c>
      <c r="Y1" s="38" t="s">
        <v>43</v>
      </c>
      <c r="Z1" s="38" t="s">
        <v>44</v>
      </c>
      <c r="AA1" s="38" t="s">
        <v>45</v>
      </c>
      <c r="AB1" s="38"/>
      <c r="AC1" s="38"/>
    </row>
    <row r="2" spans="1:29" ht="13">
      <c r="A2" s="40" t="s">
        <v>49</v>
      </c>
      <c r="B2" s="41">
        <v>15.800324199593829</v>
      </c>
      <c r="C2" s="42">
        <v>0.15065913370998099</v>
      </c>
      <c r="D2" s="43">
        <v>0.107112085333501</v>
      </c>
      <c r="E2" s="43">
        <v>0.15926567398747499</v>
      </c>
      <c r="F2" s="43">
        <v>2.64131008980454E-2</v>
      </c>
      <c r="H2" s="40" t="s">
        <v>49</v>
      </c>
      <c r="I2" s="41">
        <v>7.1957144994272211</v>
      </c>
      <c r="J2" s="42">
        <v>0.278502859139169</v>
      </c>
      <c r="K2" s="43">
        <v>0.177887246852764</v>
      </c>
      <c r="L2" s="43">
        <v>0.35074889088203598</v>
      </c>
      <c r="M2" s="43">
        <v>0.155047108575009</v>
      </c>
      <c r="O2" s="40" t="s">
        <v>49</v>
      </c>
      <c r="P2" s="41">
        <v>12.318559914421144</v>
      </c>
      <c r="Q2" s="42">
        <v>2.1225472111744699</v>
      </c>
      <c r="R2" s="43">
        <v>2.4430197751431901</v>
      </c>
      <c r="S2" s="43">
        <v>3.7691611368273001</v>
      </c>
      <c r="T2" s="43">
        <v>2.6937742927911299</v>
      </c>
      <c r="V2" s="40" t="s">
        <v>49</v>
      </c>
      <c r="W2" s="41">
        <v>64.685401386557814</v>
      </c>
      <c r="X2" s="42">
        <v>97.448290795976405</v>
      </c>
      <c r="Y2" s="43">
        <v>97.271980892670499</v>
      </c>
      <c r="Z2" s="43">
        <v>95.720824298303199</v>
      </c>
      <c r="AA2" s="43">
        <v>97.124765497735794</v>
      </c>
    </row>
    <row r="3" spans="1:29" ht="13">
      <c r="A3" s="40" t="s">
        <v>50</v>
      </c>
      <c r="B3" s="41">
        <v>12.361592707747908</v>
      </c>
      <c r="C3" s="42">
        <v>0</v>
      </c>
      <c r="D3" s="42">
        <v>3.3772374197905998E-2</v>
      </c>
      <c r="E3" s="42">
        <v>3.7622272385252002E-2</v>
      </c>
      <c r="F3" s="42">
        <v>9.3310560856183694E-2</v>
      </c>
      <c r="H3" s="40" t="s">
        <v>50</v>
      </c>
      <c r="I3" s="41">
        <v>6.8276472908153565</v>
      </c>
      <c r="J3" s="42">
        <v>0.105731399849047</v>
      </c>
      <c r="K3" s="42">
        <v>0.209263033061799</v>
      </c>
      <c r="L3" s="42">
        <v>0.27435770198814402</v>
      </c>
      <c r="M3" s="42">
        <v>0.14976878789488299</v>
      </c>
      <c r="O3" s="40" t="s">
        <v>50</v>
      </c>
      <c r="P3" s="41">
        <v>15.115872614176446</v>
      </c>
      <c r="Q3" s="42">
        <v>2.11604496829138</v>
      </c>
      <c r="R3" s="42">
        <v>3.4142736358431298</v>
      </c>
      <c r="S3" s="42">
        <v>3.3597558091894602</v>
      </c>
      <c r="T3" s="42">
        <v>2.4266054527007301</v>
      </c>
      <c r="V3" s="40" t="s">
        <v>50</v>
      </c>
      <c r="W3" s="41">
        <v>65.694887387260295</v>
      </c>
      <c r="X3" s="42">
        <v>97.778223631859603</v>
      </c>
      <c r="Y3" s="42">
        <v>96.342690956897201</v>
      </c>
      <c r="Z3" s="42">
        <v>96.328264216437205</v>
      </c>
      <c r="AA3" s="42">
        <v>97.330315198548206</v>
      </c>
    </row>
    <row r="4" spans="1:29" ht="13">
      <c r="A4" s="40" t="s">
        <v>51</v>
      </c>
      <c r="B4" s="41">
        <v>10.367124739099935</v>
      </c>
      <c r="C4" s="42">
        <v>5.7670126874278999E-2</v>
      </c>
      <c r="D4" s="42">
        <v>2.91885580852306E-2</v>
      </c>
      <c r="E4" s="42">
        <v>2.7870680044593098E-2</v>
      </c>
      <c r="F4" s="42">
        <v>4.0849673202614303E-2</v>
      </c>
      <c r="H4" s="40" t="s">
        <v>51</v>
      </c>
      <c r="I4" s="41">
        <v>5.3939897975363786</v>
      </c>
      <c r="J4" s="42">
        <v>0.45983885003595598</v>
      </c>
      <c r="K4" s="42">
        <v>0.381645635899233</v>
      </c>
      <c r="L4" s="42">
        <v>0.53489684360599499</v>
      </c>
      <c r="M4" s="42">
        <v>0.10339339711001801</v>
      </c>
      <c r="O4" s="40" t="s">
        <v>51</v>
      </c>
      <c r="P4" s="41">
        <v>13.629975736940347</v>
      </c>
      <c r="Q4" s="42">
        <v>3.0424675348510002</v>
      </c>
      <c r="R4" s="42">
        <v>4.0122294727150098</v>
      </c>
      <c r="S4" s="42">
        <v>3.5342020508321998</v>
      </c>
      <c r="T4" s="42">
        <v>1.8623257396366499</v>
      </c>
      <c r="V4" s="40" t="s">
        <v>51</v>
      </c>
      <c r="W4" s="41">
        <v>70.608909726423335</v>
      </c>
      <c r="X4" s="42">
        <v>96.440023488238793</v>
      </c>
      <c r="Y4" s="42">
        <v>95.576936333300495</v>
      </c>
      <c r="Z4" s="42">
        <v>95.903030425517201</v>
      </c>
      <c r="AA4" s="42">
        <v>97.9934311900507</v>
      </c>
    </row>
    <row r="5" spans="1:29" ht="13">
      <c r="A5" s="44" t="s">
        <v>52</v>
      </c>
      <c r="B5" s="41">
        <v>5.8768723816061934</v>
      </c>
      <c r="C5" s="42">
        <v>2.0714761454345298</v>
      </c>
      <c r="D5" s="42">
        <v>1.15232915960705</v>
      </c>
      <c r="E5" s="42">
        <v>2.3397249894416001</v>
      </c>
      <c r="F5" s="42">
        <v>0.109112057118278</v>
      </c>
      <c r="H5" s="44" t="s">
        <v>52</v>
      </c>
      <c r="I5" s="41">
        <v>5.5825931220055507</v>
      </c>
      <c r="J5" s="42">
        <v>3.1739771436104198</v>
      </c>
      <c r="K5" s="42">
        <v>2.2089340618948898</v>
      </c>
      <c r="L5" s="42">
        <v>4.1768847456236102</v>
      </c>
      <c r="M5" s="42">
        <v>1.5528409975549899</v>
      </c>
      <c r="O5" s="44" t="s">
        <v>52</v>
      </c>
      <c r="P5" s="41">
        <v>15.501820973874473</v>
      </c>
      <c r="Q5" s="42">
        <v>12.0288066488596</v>
      </c>
      <c r="R5" s="42">
        <v>11.4859041071485</v>
      </c>
      <c r="S5" s="42">
        <v>14.7552073161051</v>
      </c>
      <c r="T5" s="42">
        <v>8.8129587638215305</v>
      </c>
      <c r="V5" s="44" t="s">
        <v>52</v>
      </c>
      <c r="W5" s="41">
        <v>73.038713522513788</v>
      </c>
      <c r="X5" s="42">
        <v>82.725740062095497</v>
      </c>
      <c r="Y5" s="42">
        <v>85.1528326713496</v>
      </c>
      <c r="Z5" s="42">
        <v>78.728182948829698</v>
      </c>
      <c r="AA5" s="42">
        <v>89.525088181505197</v>
      </c>
    </row>
    <row r="6" spans="1:29" ht="13">
      <c r="A6" s="45" t="s">
        <v>53</v>
      </c>
      <c r="B6" s="41">
        <v>9.007001260778031</v>
      </c>
      <c r="C6" s="42">
        <v>0.892044843833391</v>
      </c>
      <c r="D6" s="42">
        <v>0.74422780627547602</v>
      </c>
      <c r="E6" s="42">
        <v>2.0447786969660702</v>
      </c>
      <c r="F6" s="42">
        <v>0.29204342585331999</v>
      </c>
      <c r="H6" s="44" t="s">
        <v>54</v>
      </c>
      <c r="I6" s="41">
        <v>3.3915325800268086</v>
      </c>
      <c r="J6" s="42">
        <v>2.4891523259488899</v>
      </c>
      <c r="K6" s="42">
        <v>1.6732402599645999</v>
      </c>
      <c r="L6" s="42">
        <v>4.3034662188349699</v>
      </c>
      <c r="M6" s="42">
        <v>2.0508333681106699</v>
      </c>
      <c r="O6" s="44" t="s">
        <v>54</v>
      </c>
      <c r="P6" s="41">
        <v>12.464057015818492</v>
      </c>
      <c r="Q6" s="42">
        <v>11.8693159202203</v>
      </c>
      <c r="R6" s="42">
        <v>10.535139530352399</v>
      </c>
      <c r="S6" s="42">
        <v>15.2471346325104</v>
      </c>
      <c r="T6" s="42">
        <v>9.7661453155298794</v>
      </c>
      <c r="V6" s="44" t="s">
        <v>54</v>
      </c>
      <c r="W6" s="41">
        <v>80.81367080407388</v>
      </c>
      <c r="X6" s="42">
        <v>84.749486909997401</v>
      </c>
      <c r="Y6" s="42">
        <v>87.047392403407599</v>
      </c>
      <c r="Z6" s="42">
        <v>78.404620451688601</v>
      </c>
      <c r="AA6" s="42">
        <v>87.890977890506093</v>
      </c>
    </row>
    <row r="7" spans="1:29" ht="13">
      <c r="A7" s="45" t="s">
        <v>55</v>
      </c>
      <c r="B7" s="41">
        <v>8.9324173677934908</v>
      </c>
      <c r="C7" s="42">
        <v>1.00356471648539</v>
      </c>
      <c r="D7" s="42">
        <v>0.57678079373295599</v>
      </c>
      <c r="E7" s="42">
        <v>1.90568735795414</v>
      </c>
      <c r="F7" s="42">
        <v>0.111452548243802</v>
      </c>
      <c r="H7" s="44" t="s">
        <v>56</v>
      </c>
      <c r="I7" s="41">
        <v>6.2665098259232934</v>
      </c>
      <c r="J7" s="42">
        <v>2.5368853579378299</v>
      </c>
      <c r="K7" s="42">
        <v>1.89342829271625</v>
      </c>
      <c r="L7" s="42">
        <v>4.0961389420183698</v>
      </c>
      <c r="M7" s="42">
        <v>0.76723885632158595</v>
      </c>
      <c r="O7" s="44" t="s">
        <v>56</v>
      </c>
      <c r="P7" s="41">
        <v>16.131047276039485</v>
      </c>
      <c r="Q7" s="42">
        <v>11.743393923442101</v>
      </c>
      <c r="R7" s="42">
        <v>10.1307141209988</v>
      </c>
      <c r="S7" s="42">
        <v>13.1669355500471</v>
      </c>
      <c r="T7" s="42">
        <v>8.3935222727524295</v>
      </c>
      <c r="V7" s="44" t="s">
        <v>56</v>
      </c>
      <c r="W7" s="41">
        <v>66.09369425619029</v>
      </c>
      <c r="X7" s="42">
        <v>84.716156002134596</v>
      </c>
      <c r="Y7" s="42">
        <v>87.399076792551895</v>
      </c>
      <c r="Z7" s="42">
        <v>80.831238149980393</v>
      </c>
      <c r="AA7" s="42">
        <v>90.727786322682206</v>
      </c>
      <c r="AB7" s="46"/>
      <c r="AC7" s="46"/>
    </row>
    <row r="8" spans="1:29" ht="13">
      <c r="AB8" s="46"/>
      <c r="AC8" s="46"/>
    </row>
    <row r="9" spans="1:29" ht="13">
      <c r="AB9" s="46"/>
      <c r="AC9" s="46"/>
    </row>
    <row r="10" spans="1:29" ht="13">
      <c r="A10" s="45" t="s">
        <v>53</v>
      </c>
      <c r="B10" s="41">
        <v>9.007001260778031</v>
      </c>
      <c r="H10" s="45" t="s">
        <v>53</v>
      </c>
      <c r="I10" s="41">
        <v>8.538776385163775</v>
      </c>
      <c r="O10" s="45" t="s">
        <v>53</v>
      </c>
      <c r="P10" s="41">
        <v>16.911375147053246</v>
      </c>
      <c r="V10" s="45" t="s">
        <v>53</v>
      </c>
      <c r="W10" s="41">
        <v>65.542847207004954</v>
      </c>
    </row>
    <row r="11" spans="1:29" ht="13">
      <c r="A11" s="45" t="s">
        <v>55</v>
      </c>
      <c r="B11" s="41">
        <v>8.9324173677934908</v>
      </c>
      <c r="H11" s="45" t="s">
        <v>55</v>
      </c>
      <c r="I11" s="41">
        <v>7.109757319233541</v>
      </c>
      <c r="O11" s="45" t="s">
        <v>55</v>
      </c>
      <c r="P11" s="41">
        <v>16.97987645097097</v>
      </c>
      <c r="V11" s="45" t="s">
        <v>55</v>
      </c>
      <c r="W11" s="41">
        <v>66.977948862002009</v>
      </c>
    </row>
    <row r="12" spans="1:29" ht="13">
      <c r="A12" s="38" t="s">
        <v>57</v>
      </c>
      <c r="H12" s="38" t="s">
        <v>57</v>
      </c>
      <c r="O12" s="38" t="s">
        <v>57</v>
      </c>
    </row>
    <row r="13" spans="1:29" ht="13">
      <c r="V13" s="38" t="s">
        <v>57</v>
      </c>
      <c r="X13" s="46"/>
      <c r="Y13" s="46"/>
      <c r="Z13" s="46"/>
    </row>
    <row r="14" spans="1:29" ht="13">
      <c r="A14" s="38" t="s">
        <v>58</v>
      </c>
      <c r="B14" s="38" t="s">
        <v>40</v>
      </c>
      <c r="C14" s="38" t="s">
        <v>41</v>
      </c>
      <c r="D14" s="38" t="s">
        <v>42</v>
      </c>
      <c r="E14" s="38" t="s">
        <v>43</v>
      </c>
      <c r="F14" s="38" t="s">
        <v>44</v>
      </c>
      <c r="G14" s="38" t="s">
        <v>59</v>
      </c>
      <c r="H14" s="38" t="s">
        <v>60</v>
      </c>
      <c r="I14" s="38" t="s">
        <v>46</v>
      </c>
      <c r="J14" s="38" t="s">
        <v>41</v>
      </c>
      <c r="K14" s="38" t="s">
        <v>42</v>
      </c>
      <c r="L14" s="38" t="s">
        <v>43</v>
      </c>
      <c r="M14" s="38" t="s">
        <v>44</v>
      </c>
      <c r="N14" s="38" t="s">
        <v>59</v>
      </c>
      <c r="O14" s="38" t="s">
        <v>60</v>
      </c>
      <c r="P14" s="38" t="s">
        <v>47</v>
      </c>
      <c r="Q14" s="38" t="s">
        <v>41</v>
      </c>
      <c r="R14" s="38" t="s">
        <v>42</v>
      </c>
      <c r="S14" s="38" t="s">
        <v>43</v>
      </c>
      <c r="T14" s="38" t="s">
        <v>44</v>
      </c>
      <c r="U14" s="38" t="s">
        <v>59</v>
      </c>
      <c r="X14" s="46"/>
      <c r="Y14" s="46"/>
      <c r="Z14" s="46"/>
    </row>
    <row r="15" spans="1:29" ht="13">
      <c r="A15" s="47" t="s">
        <v>49</v>
      </c>
      <c r="B15" s="48"/>
      <c r="C15" s="48"/>
      <c r="D15" s="48"/>
      <c r="E15" s="48"/>
      <c r="F15" s="48"/>
      <c r="G15" s="48"/>
      <c r="H15" s="47" t="s">
        <v>49</v>
      </c>
      <c r="I15" s="48"/>
      <c r="J15" s="48"/>
      <c r="K15" s="48"/>
      <c r="L15" s="48"/>
      <c r="M15" s="48"/>
      <c r="N15" s="48"/>
      <c r="O15" s="47" t="s">
        <v>49</v>
      </c>
      <c r="P15" s="48"/>
      <c r="Q15" s="48"/>
      <c r="R15" s="48"/>
      <c r="S15" s="48"/>
      <c r="T15" s="48"/>
      <c r="U15" s="48"/>
      <c r="V15" s="49" t="s">
        <v>60</v>
      </c>
      <c r="W15" s="49" t="s">
        <v>48</v>
      </c>
      <c r="X15" s="50" t="s">
        <v>41</v>
      </c>
      <c r="Y15" s="50" t="s">
        <v>42</v>
      </c>
      <c r="Z15" s="50" t="s">
        <v>43</v>
      </c>
      <c r="AA15" s="38" t="s">
        <v>44</v>
      </c>
      <c r="AB15" s="38" t="s">
        <v>59</v>
      </c>
      <c r="AC15" s="38"/>
    </row>
    <row r="16" spans="1:29" ht="13">
      <c r="A16" s="38" t="s">
        <v>61</v>
      </c>
      <c r="B16" s="38">
        <v>3</v>
      </c>
      <c r="C16" s="38">
        <v>3</v>
      </c>
      <c r="D16" s="38">
        <v>3</v>
      </c>
      <c r="E16" s="38">
        <v>3</v>
      </c>
      <c r="F16" s="38">
        <v>3</v>
      </c>
      <c r="G16" s="38">
        <v>15</v>
      </c>
      <c r="H16" s="38" t="s">
        <v>61</v>
      </c>
      <c r="I16" s="38">
        <v>3</v>
      </c>
      <c r="J16" s="38">
        <v>3</v>
      </c>
      <c r="K16" s="38">
        <v>3</v>
      </c>
      <c r="L16" s="38">
        <v>3</v>
      </c>
      <c r="M16" s="38">
        <v>3</v>
      </c>
      <c r="N16" s="38">
        <v>15</v>
      </c>
      <c r="O16" s="38" t="s">
        <v>61</v>
      </c>
      <c r="P16" s="38">
        <v>3</v>
      </c>
      <c r="Q16" s="38">
        <v>3</v>
      </c>
      <c r="R16" s="38">
        <v>3</v>
      </c>
      <c r="S16" s="38">
        <v>3</v>
      </c>
      <c r="T16" s="38">
        <v>3</v>
      </c>
      <c r="U16" s="38">
        <v>15</v>
      </c>
      <c r="V16" s="47" t="s">
        <v>49</v>
      </c>
      <c r="W16" s="51"/>
      <c r="X16" s="52"/>
      <c r="Y16" s="52"/>
      <c r="Z16" s="52"/>
      <c r="AA16" s="48"/>
      <c r="AB16" s="48"/>
    </row>
    <row r="17" spans="1:29" ht="13">
      <c r="A17" s="38" t="s">
        <v>62</v>
      </c>
      <c r="B17" s="38">
        <v>38.529041646441677</v>
      </c>
      <c r="C17" s="38">
        <v>0.20832926058425999</v>
      </c>
      <c r="D17" s="38">
        <v>0.1700730176166376</v>
      </c>
      <c r="E17" s="38">
        <v>0.22475862641732008</v>
      </c>
      <c r="F17" s="38">
        <v>0.16057333495684342</v>
      </c>
      <c r="G17" s="38">
        <v>39.292775886016734</v>
      </c>
      <c r="H17" s="38" t="s">
        <v>62</v>
      </c>
      <c r="I17" s="38">
        <v>19.417351587778956</v>
      </c>
      <c r="J17" s="38">
        <v>0.84407310902417199</v>
      </c>
      <c r="K17" s="38">
        <v>0.76879591581379603</v>
      </c>
      <c r="L17" s="38">
        <v>1.1600034364761749</v>
      </c>
      <c r="M17" s="38">
        <v>0.40820929357990998</v>
      </c>
      <c r="N17" s="38">
        <v>22.598433342673012</v>
      </c>
      <c r="O17" s="38" t="s">
        <v>62</v>
      </c>
      <c r="P17" s="38">
        <v>41.064408265537935</v>
      </c>
      <c r="Q17" s="38">
        <v>7.2810597143168501</v>
      </c>
      <c r="R17" s="38">
        <v>9.8695228837013289</v>
      </c>
      <c r="S17" s="38">
        <v>10.66311899684896</v>
      </c>
      <c r="T17" s="38">
        <v>6.9827054851285091</v>
      </c>
      <c r="U17" s="38">
        <v>75.860815345533581</v>
      </c>
      <c r="V17" s="53" t="s">
        <v>61</v>
      </c>
      <c r="W17" s="38">
        <v>3</v>
      </c>
      <c r="X17" s="46">
        <v>3</v>
      </c>
      <c r="Y17" s="46">
        <v>3</v>
      </c>
      <c r="Z17" s="46">
        <v>3</v>
      </c>
      <c r="AA17" s="38">
        <v>3</v>
      </c>
      <c r="AB17" s="38">
        <v>15</v>
      </c>
      <c r="AC17" s="38"/>
    </row>
    <row r="18" spans="1:29" ht="13">
      <c r="A18" s="54" t="s">
        <v>63</v>
      </c>
      <c r="B18" s="54">
        <v>12.843013882147226</v>
      </c>
      <c r="C18" s="54">
        <v>6.9443086861419992E-2</v>
      </c>
      <c r="D18" s="54">
        <v>5.6691005872212534E-2</v>
      </c>
      <c r="E18" s="54">
        <v>7.491954213910669E-2</v>
      </c>
      <c r="F18" s="54">
        <v>5.3524444985614476E-2</v>
      </c>
      <c r="G18" s="38">
        <v>2.6195183924011158</v>
      </c>
      <c r="H18" s="38" t="s">
        <v>63</v>
      </c>
      <c r="I18" s="54">
        <v>6.4724505292596524</v>
      </c>
      <c r="J18" s="54">
        <v>0.28135770300805735</v>
      </c>
      <c r="K18" s="54">
        <v>0.25626530527126534</v>
      </c>
      <c r="L18" s="54">
        <v>0.38666781215872498</v>
      </c>
      <c r="M18" s="54">
        <v>0.13606976452663666</v>
      </c>
      <c r="N18" s="38">
        <v>1.5065622228448672</v>
      </c>
      <c r="O18" s="38" t="s">
        <v>63</v>
      </c>
      <c r="P18" s="54">
        <v>13.688136088512644</v>
      </c>
      <c r="Q18" s="54">
        <v>2.4270199047722834</v>
      </c>
      <c r="R18" s="54">
        <v>3.2898409612337765</v>
      </c>
      <c r="S18" s="54">
        <v>3.5543729989496531</v>
      </c>
      <c r="T18" s="54">
        <v>2.3275684950428364</v>
      </c>
      <c r="U18" s="38">
        <v>5.0573876897022387</v>
      </c>
      <c r="V18" s="53" t="s">
        <v>62</v>
      </c>
      <c r="W18" s="38">
        <v>200.98919850024146</v>
      </c>
      <c r="X18" s="46">
        <v>291.66653791607479</v>
      </c>
      <c r="Y18" s="46">
        <v>289.19160818286821</v>
      </c>
      <c r="Z18" s="46">
        <v>287.95211894025761</v>
      </c>
      <c r="AA18" s="38">
        <v>292.4485118863347</v>
      </c>
      <c r="AB18" s="38">
        <v>1362.2479754257768</v>
      </c>
      <c r="AC18" s="38"/>
    </row>
    <row r="19" spans="1:29" ht="13">
      <c r="A19" s="38" t="s">
        <v>64</v>
      </c>
      <c r="B19" s="38">
        <v>7.553738854747797</v>
      </c>
      <c r="C19" s="38">
        <v>5.7784955827045997E-3</v>
      </c>
      <c r="D19" s="38">
        <v>1.91196678306988E-3</v>
      </c>
      <c r="E19" s="38">
        <v>5.3594758566313447E-3</v>
      </c>
      <c r="F19" s="38">
        <v>1.239304917026032E-3</v>
      </c>
      <c r="G19" s="38">
        <v>29.077604703880894</v>
      </c>
      <c r="H19" s="38" t="s">
        <v>64</v>
      </c>
      <c r="I19" s="38">
        <v>0.90617652991565623</v>
      </c>
      <c r="J19" s="38">
        <v>3.1354134169605356E-2</v>
      </c>
      <c r="K19" s="38">
        <v>1.2036280471342633E-2</v>
      </c>
      <c r="L19" s="38">
        <v>1.793778775800239E-2</v>
      </c>
      <c r="M19" s="38">
        <v>8.0777390795995464E-4</v>
      </c>
      <c r="N19" s="38">
        <v>6.7505078377538466</v>
      </c>
      <c r="O19" s="38" t="s">
        <v>64</v>
      </c>
      <c r="P19" s="38">
        <v>1.9587765549243348</v>
      </c>
      <c r="Q19" s="38">
        <v>0.28409240881775949</v>
      </c>
      <c r="R19" s="38">
        <v>0.62721738662118831</v>
      </c>
      <c r="S19" s="38">
        <v>4.2208330935529531E-2</v>
      </c>
      <c r="T19" s="38">
        <v>0.18018291337226805</v>
      </c>
      <c r="U19" s="38">
        <v>20.636891093746069</v>
      </c>
      <c r="V19" s="54" t="s">
        <v>63</v>
      </c>
      <c r="W19" s="54">
        <v>66.996399500080486</v>
      </c>
      <c r="X19" s="54">
        <v>97.222179305358267</v>
      </c>
      <c r="Y19" s="54">
        <v>96.397202727622741</v>
      </c>
      <c r="Z19" s="54">
        <v>95.984039646752535</v>
      </c>
      <c r="AA19" s="54">
        <v>97.482837295444895</v>
      </c>
      <c r="AB19" s="38">
        <v>90.816531695051793</v>
      </c>
      <c r="AC19" s="38"/>
    </row>
    <row r="20" spans="1:29" ht="13">
      <c r="V20" s="38" t="s">
        <v>64</v>
      </c>
      <c r="W20" s="38">
        <v>10.042438097977344</v>
      </c>
      <c r="X20" s="38">
        <v>0.48603971073885616</v>
      </c>
      <c r="Y20" s="38">
        <v>0.72052266442318724</v>
      </c>
      <c r="Z20" s="38">
        <v>9.7167683979528297E-2</v>
      </c>
      <c r="AA20" s="38">
        <v>0.20609226378255702</v>
      </c>
      <c r="AB20" s="38">
        <v>153.94696800066444</v>
      </c>
      <c r="AC20" s="38"/>
    </row>
    <row r="21" spans="1:29" ht="13">
      <c r="A21" s="47" t="s">
        <v>52</v>
      </c>
      <c r="B21" s="48"/>
      <c r="C21" s="48"/>
      <c r="D21" s="48"/>
      <c r="E21" s="48"/>
      <c r="F21" s="48"/>
      <c r="G21" s="48"/>
      <c r="H21" s="47" t="s">
        <v>52</v>
      </c>
      <c r="I21" s="48"/>
      <c r="J21" s="48"/>
      <c r="K21" s="48"/>
      <c r="L21" s="48"/>
      <c r="M21" s="48"/>
      <c r="N21" s="48"/>
      <c r="O21" s="47" t="s">
        <v>52</v>
      </c>
      <c r="P21" s="48"/>
      <c r="Q21" s="48"/>
      <c r="R21" s="48"/>
      <c r="S21" s="48"/>
      <c r="T21" s="48"/>
      <c r="U21" s="48"/>
    </row>
    <row r="22" spans="1:29" ht="13">
      <c r="A22" s="38" t="s">
        <v>61</v>
      </c>
      <c r="B22" s="38">
        <v>3</v>
      </c>
      <c r="C22" s="38">
        <v>3</v>
      </c>
      <c r="D22" s="38">
        <v>3</v>
      </c>
      <c r="E22" s="38">
        <v>3</v>
      </c>
      <c r="F22" s="38">
        <v>3</v>
      </c>
      <c r="G22" s="38">
        <v>15</v>
      </c>
      <c r="H22" s="38" t="s">
        <v>61</v>
      </c>
      <c r="I22" s="38">
        <v>3</v>
      </c>
      <c r="J22" s="38">
        <v>3</v>
      </c>
      <c r="K22" s="38">
        <v>3</v>
      </c>
      <c r="L22" s="38">
        <v>3</v>
      </c>
      <c r="M22" s="38">
        <v>3</v>
      </c>
      <c r="N22" s="38">
        <v>15</v>
      </c>
      <c r="O22" s="38" t="s">
        <v>61</v>
      </c>
      <c r="P22" s="38">
        <v>3</v>
      </c>
      <c r="Q22" s="38">
        <v>3</v>
      </c>
      <c r="R22" s="38">
        <v>3</v>
      </c>
      <c r="S22" s="38">
        <v>3</v>
      </c>
      <c r="T22" s="38">
        <v>3</v>
      </c>
      <c r="U22" s="38">
        <v>15</v>
      </c>
      <c r="V22" s="47" t="s">
        <v>52</v>
      </c>
      <c r="W22" s="48"/>
      <c r="X22" s="48"/>
      <c r="Y22" s="48"/>
      <c r="Z22" s="48"/>
      <c r="AA22" s="48"/>
      <c r="AB22" s="48"/>
    </row>
    <row r="23" spans="1:29" ht="13">
      <c r="A23" s="38" t="s">
        <v>62</v>
      </c>
      <c r="B23" s="38">
        <v>23.816291010177718</v>
      </c>
      <c r="C23" s="38">
        <v>3.9670857057533109</v>
      </c>
      <c r="D23" s="38">
        <v>2.473337759615482</v>
      </c>
      <c r="E23" s="38">
        <v>6.2901910443618103</v>
      </c>
      <c r="F23" s="38">
        <v>0.5126080312154</v>
      </c>
      <c r="G23" s="38">
        <v>37.059513551123722</v>
      </c>
      <c r="H23" s="38" t="s">
        <v>62</v>
      </c>
      <c r="I23" s="38">
        <v>15.240635527955654</v>
      </c>
      <c r="J23" s="38">
        <v>8.2000148274971405</v>
      </c>
      <c r="K23" s="38">
        <v>5.7756026145757398</v>
      </c>
      <c r="L23" s="38">
        <v>12.576489906476951</v>
      </c>
      <c r="M23" s="38">
        <v>4.3709132219872462</v>
      </c>
      <c r="N23" s="38">
        <v>46.16365609849273</v>
      </c>
      <c r="O23" s="38" t="s">
        <v>62</v>
      </c>
      <c r="P23" s="38">
        <v>44.096925265732452</v>
      </c>
      <c r="Q23" s="38">
        <v>35.641516492522001</v>
      </c>
      <c r="R23" s="38">
        <v>32.151757758499699</v>
      </c>
      <c r="S23" s="38">
        <v>43.169277498662602</v>
      </c>
      <c r="T23" s="38">
        <v>26.972626352103841</v>
      </c>
      <c r="U23" s="38">
        <v>182.03210336752059</v>
      </c>
      <c r="V23" s="38" t="s">
        <v>61</v>
      </c>
      <c r="W23" s="38">
        <v>3</v>
      </c>
      <c r="X23" s="38">
        <v>3</v>
      </c>
      <c r="Y23" s="38">
        <v>3</v>
      </c>
      <c r="Z23" s="38">
        <v>3</v>
      </c>
      <c r="AA23" s="38">
        <v>3</v>
      </c>
      <c r="AB23" s="38">
        <v>15</v>
      </c>
      <c r="AC23" s="38"/>
    </row>
    <row r="24" spans="1:29" ht="13">
      <c r="A24" s="38" t="s">
        <v>63</v>
      </c>
      <c r="B24" s="54">
        <v>7.938763670059239</v>
      </c>
      <c r="C24" s="54">
        <v>1.3223619019177704</v>
      </c>
      <c r="D24" s="54">
        <v>0.82444591987182736</v>
      </c>
      <c r="E24" s="54">
        <v>2.0967303481206034</v>
      </c>
      <c r="F24" s="54">
        <v>0.17086934373846666</v>
      </c>
      <c r="G24" s="38">
        <v>2.4706342367415814</v>
      </c>
      <c r="H24" s="38" t="s">
        <v>63</v>
      </c>
      <c r="I24" s="54">
        <v>5.0802118426518845</v>
      </c>
      <c r="J24" s="54">
        <v>2.7333382758323803</v>
      </c>
      <c r="K24" s="54">
        <v>1.9252008715252467</v>
      </c>
      <c r="L24" s="54">
        <v>4.1921633021589839</v>
      </c>
      <c r="M24" s="54">
        <v>1.4569710739957487</v>
      </c>
      <c r="N24" s="38">
        <v>3.0775770732328489</v>
      </c>
      <c r="O24" s="38" t="s">
        <v>63</v>
      </c>
      <c r="P24" s="54">
        <v>14.698975088577484</v>
      </c>
      <c r="Q24" s="54">
        <v>11.880505497507334</v>
      </c>
      <c r="R24" s="54">
        <v>10.717252586166566</v>
      </c>
      <c r="S24" s="54">
        <v>14.389759166220868</v>
      </c>
      <c r="T24" s="54">
        <v>8.9908754507012798</v>
      </c>
      <c r="U24" s="38">
        <v>12.135473557834707</v>
      </c>
      <c r="V24" s="38" t="s">
        <v>62</v>
      </c>
      <c r="W24" s="38">
        <v>219.94607858277794</v>
      </c>
      <c r="X24" s="38">
        <v>252.19138297422751</v>
      </c>
      <c r="Y24" s="38">
        <v>259.59930186730907</v>
      </c>
      <c r="Z24" s="38">
        <v>237.96404155049871</v>
      </c>
      <c r="AA24" s="38">
        <v>268.14385239469345</v>
      </c>
      <c r="AB24" s="38">
        <v>1237.8446573695066</v>
      </c>
      <c r="AC24" s="38"/>
    </row>
    <row r="25" spans="1:29" ht="13">
      <c r="A25" s="38" t="s">
        <v>64</v>
      </c>
      <c r="B25" s="38">
        <v>3.1899374533221008</v>
      </c>
      <c r="C25" s="38">
        <v>0.42398828287884471</v>
      </c>
      <c r="D25" s="38">
        <v>8.7640189676802829E-2</v>
      </c>
      <c r="E25" s="38">
        <v>4.9121396930072794E-2</v>
      </c>
      <c r="F25" s="38">
        <v>1.1013738106960077E-2</v>
      </c>
      <c r="G25" s="38">
        <v>8.9711631894272408</v>
      </c>
      <c r="H25" s="38" t="s">
        <v>64</v>
      </c>
      <c r="I25" s="38">
        <v>2.255663753489404</v>
      </c>
      <c r="J25" s="38">
        <v>0.14619156943324901</v>
      </c>
      <c r="K25" s="38">
        <v>7.2499084929762592E-2</v>
      </c>
      <c r="L25" s="38">
        <v>1.0921225645400228E-2</v>
      </c>
      <c r="M25" s="38">
        <v>0.41879699935620524</v>
      </c>
      <c r="N25" s="38">
        <v>2.4132282788489006</v>
      </c>
      <c r="O25" s="38" t="s">
        <v>64</v>
      </c>
      <c r="P25" s="38">
        <v>3.8451255287926371</v>
      </c>
      <c r="Q25" s="38">
        <v>2.0459010937458097E-2</v>
      </c>
      <c r="R25" s="38">
        <v>0.48400884846358633</v>
      </c>
      <c r="S25" s="38">
        <v>1.1819713183606462</v>
      </c>
      <c r="T25" s="38">
        <v>0.49476426499360632</v>
      </c>
      <c r="U25" s="38">
        <v>5.9219470803535073</v>
      </c>
      <c r="V25" s="54" t="s">
        <v>63</v>
      </c>
      <c r="W25" s="54">
        <v>73.315359527592648</v>
      </c>
      <c r="X25" s="54">
        <v>84.063794324742503</v>
      </c>
      <c r="Y25" s="54">
        <v>86.533100622436351</v>
      </c>
      <c r="Z25" s="54">
        <v>79.321347183499569</v>
      </c>
      <c r="AA25" s="54">
        <v>89.381284131564485</v>
      </c>
      <c r="AB25" s="38">
        <v>82.522977157967105</v>
      </c>
      <c r="AC25" s="38"/>
    </row>
    <row r="26" spans="1:29" ht="13">
      <c r="V26" s="38" t="s">
        <v>64</v>
      </c>
      <c r="W26" s="38">
        <v>54.226827151655293</v>
      </c>
      <c r="X26" s="38">
        <v>1.3430696446955974</v>
      </c>
      <c r="Y26" s="38">
        <v>1.459775189989891</v>
      </c>
      <c r="Z26" s="38">
        <v>1.7360012203843553</v>
      </c>
      <c r="AA26" s="38">
        <v>2.027380223800884</v>
      </c>
      <c r="AB26" s="38">
        <v>43.082344605732885</v>
      </c>
      <c r="AC26" s="38"/>
    </row>
    <row r="27" spans="1:29" ht="13">
      <c r="A27" s="47" t="s">
        <v>59</v>
      </c>
      <c r="B27" s="48"/>
      <c r="C27" s="48"/>
      <c r="D27" s="48"/>
      <c r="E27" s="48"/>
      <c r="F27" s="48"/>
      <c r="G27" s="48"/>
      <c r="H27" s="47" t="s">
        <v>59</v>
      </c>
      <c r="I27" s="48"/>
      <c r="J27" s="48"/>
      <c r="K27" s="48"/>
      <c r="L27" s="48"/>
      <c r="M27" s="48"/>
      <c r="N27" s="48"/>
      <c r="O27" s="47" t="s">
        <v>59</v>
      </c>
      <c r="P27" s="48"/>
      <c r="Q27" s="48"/>
      <c r="R27" s="48"/>
      <c r="S27" s="48"/>
      <c r="T27" s="48"/>
      <c r="U27" s="48"/>
      <c r="V27" s="38"/>
      <c r="W27" s="38"/>
      <c r="X27" s="38"/>
      <c r="Y27" s="38"/>
      <c r="Z27" s="38"/>
    </row>
    <row r="28" spans="1:29" ht="13">
      <c r="A28" s="38" t="s">
        <v>61</v>
      </c>
      <c r="B28" s="38">
        <v>6</v>
      </c>
      <c r="C28" s="38">
        <v>6</v>
      </c>
      <c r="D28" s="38">
        <v>6</v>
      </c>
      <c r="E28" s="38">
        <v>6</v>
      </c>
      <c r="F28" s="38">
        <v>6</v>
      </c>
      <c r="H28" s="38" t="s">
        <v>61</v>
      </c>
      <c r="I28" s="38">
        <v>6</v>
      </c>
      <c r="J28" s="38">
        <v>6</v>
      </c>
      <c r="K28" s="38">
        <v>6</v>
      </c>
      <c r="L28" s="38">
        <v>6</v>
      </c>
      <c r="M28" s="38">
        <v>6</v>
      </c>
      <c r="O28" s="38" t="s">
        <v>61</v>
      </c>
      <c r="P28" s="38">
        <v>6</v>
      </c>
      <c r="Q28" s="38">
        <v>6</v>
      </c>
      <c r="R28" s="38">
        <v>6</v>
      </c>
      <c r="S28" s="38">
        <v>6</v>
      </c>
      <c r="T28" s="38">
        <v>6</v>
      </c>
      <c r="V28" s="47" t="s">
        <v>59</v>
      </c>
      <c r="W28" s="48"/>
      <c r="X28" s="48"/>
      <c r="Y28" s="48"/>
      <c r="Z28" s="48"/>
      <c r="AA28" s="48"/>
      <c r="AB28" s="48"/>
    </row>
    <row r="29" spans="1:29" ht="13">
      <c r="A29" s="38" t="s">
        <v>62</v>
      </c>
      <c r="B29" s="38">
        <v>62.345332656619398</v>
      </c>
      <c r="C29" s="38">
        <v>4.1754149663375708</v>
      </c>
      <c r="D29" s="38">
        <v>2.6434107772321194</v>
      </c>
      <c r="E29" s="38">
        <v>6.5149496707791306</v>
      </c>
      <c r="F29" s="38">
        <v>0.67318136617224344</v>
      </c>
      <c r="H29" s="38" t="s">
        <v>62</v>
      </c>
      <c r="I29" s="38">
        <v>34.657987115734606</v>
      </c>
      <c r="J29" s="38">
        <v>9.0440879365213114</v>
      </c>
      <c r="K29" s="38">
        <v>6.5443985303895351</v>
      </c>
      <c r="L29" s="38">
        <v>13.736493342953127</v>
      </c>
      <c r="M29" s="38">
        <v>4.7791225155671562</v>
      </c>
      <c r="O29" s="38" t="s">
        <v>62</v>
      </c>
      <c r="P29" s="38">
        <v>85.161333531270387</v>
      </c>
      <c r="Q29" s="38">
        <v>42.922576206838848</v>
      </c>
      <c r="R29" s="38">
        <v>42.021280642201027</v>
      </c>
      <c r="S29" s="38">
        <v>53.83239649551156</v>
      </c>
      <c r="T29" s="38">
        <v>33.95533183723235</v>
      </c>
      <c r="V29" s="38" t="s">
        <v>61</v>
      </c>
      <c r="W29" s="38">
        <v>6</v>
      </c>
      <c r="X29" s="38">
        <v>6</v>
      </c>
      <c r="Y29" s="38">
        <v>6</v>
      </c>
      <c r="Z29" s="38">
        <v>6</v>
      </c>
      <c r="AA29" s="38">
        <v>6</v>
      </c>
    </row>
    <row r="30" spans="1:29" ht="13">
      <c r="A30" s="38" t="s">
        <v>63</v>
      </c>
      <c r="B30" s="38">
        <v>10.390888776103234</v>
      </c>
      <c r="C30" s="38">
        <v>0.69590249438959517</v>
      </c>
      <c r="D30" s="38">
        <v>0.44056846287201989</v>
      </c>
      <c r="E30" s="38">
        <v>1.0858249451298552</v>
      </c>
      <c r="F30" s="38">
        <v>0.11219689436204057</v>
      </c>
      <c r="H30" s="38" t="s">
        <v>63</v>
      </c>
      <c r="I30" s="38">
        <v>5.776331185955768</v>
      </c>
      <c r="J30" s="38">
        <v>1.5073479894202186</v>
      </c>
      <c r="K30" s="38">
        <v>1.0907330883982558</v>
      </c>
      <c r="L30" s="38">
        <v>2.2894155571588546</v>
      </c>
      <c r="M30" s="38">
        <v>0.79652041926119266</v>
      </c>
      <c r="O30" s="38" t="s">
        <v>63</v>
      </c>
      <c r="P30" s="38">
        <v>14.193555588545065</v>
      </c>
      <c r="Q30" s="38">
        <v>7.1537627011398079</v>
      </c>
      <c r="R30" s="38">
        <v>7.0035467737001715</v>
      </c>
      <c r="S30" s="38">
        <v>8.9720660825852594</v>
      </c>
      <c r="T30" s="38">
        <v>5.6592219728720581</v>
      </c>
      <c r="V30" s="38" t="s">
        <v>62</v>
      </c>
      <c r="W30" s="38">
        <v>420.9352770830194</v>
      </c>
      <c r="X30" s="38">
        <v>543.85792089030235</v>
      </c>
      <c r="Y30" s="38">
        <v>548.79091005017722</v>
      </c>
      <c r="Z30" s="38">
        <v>525.91616049075628</v>
      </c>
      <c r="AA30" s="38">
        <v>560.59236428102815</v>
      </c>
    </row>
    <row r="31" spans="1:29" ht="13">
      <c r="A31" s="38" t="s">
        <v>64</v>
      </c>
      <c r="B31" s="38">
        <v>11.512971566057477</v>
      </c>
      <c r="C31" s="38">
        <v>0.64284837852128229</v>
      </c>
      <c r="D31" s="38">
        <v>0.21265514497511581</v>
      </c>
      <c r="E31" s="38">
        <v>1.2481080296697464</v>
      </c>
      <c r="F31" s="38">
        <v>9.032164788589583E-3</v>
      </c>
      <c r="H31" s="38" t="s">
        <v>64</v>
      </c>
      <c r="I31" s="38">
        <v>1.8462346815082207</v>
      </c>
      <c r="J31" s="38">
        <v>1.8746809002935094</v>
      </c>
      <c r="K31" s="38">
        <v>0.8694179234526912</v>
      </c>
      <c r="L31" s="38">
        <v>4.3560823826850532</v>
      </c>
      <c r="M31" s="38">
        <v>0.69127599011283036</v>
      </c>
      <c r="O31" s="38" t="s">
        <v>64</v>
      </c>
      <c r="P31" s="38">
        <v>2.628099478702413</v>
      </c>
      <c r="Q31" s="38">
        <v>26.932337523516832</v>
      </c>
      <c r="R31" s="38">
        <v>16.994423527889932</v>
      </c>
      <c r="S31" s="38">
        <v>35.711349877886178</v>
      </c>
      <c r="T31" s="38">
        <v>13.589876746944208</v>
      </c>
      <c r="V31" s="55" t="s">
        <v>63</v>
      </c>
      <c r="W31" s="55">
        <v>70.155879513836567</v>
      </c>
      <c r="X31" s="55">
        <v>90.642986815050392</v>
      </c>
      <c r="Y31" s="55">
        <v>91.465151675029531</v>
      </c>
      <c r="Z31" s="55">
        <v>87.652693415126052</v>
      </c>
      <c r="AA31" s="55">
        <v>93.432060713504697</v>
      </c>
      <c r="AB31" s="55"/>
      <c r="AC31" s="56"/>
    </row>
    <row r="32" spans="1:29" ht="13">
      <c r="V32" s="38" t="s">
        <v>64</v>
      </c>
      <c r="W32" s="38">
        <v>37.686482848642036</v>
      </c>
      <c r="X32" s="38">
        <v>52.674572331602178</v>
      </c>
      <c r="Y32" s="38">
        <v>30.062272244227863</v>
      </c>
      <c r="Z32" s="38">
        <v>84.026863599229756</v>
      </c>
      <c r="AA32" s="38">
        <v>20.583938095187541</v>
      </c>
    </row>
    <row r="34" spans="1:29" ht="13">
      <c r="A34" s="38" t="s">
        <v>65</v>
      </c>
      <c r="H34" s="38" t="s">
        <v>65</v>
      </c>
      <c r="O34" s="38" t="s">
        <v>65</v>
      </c>
    </row>
    <row r="35" spans="1:29" ht="13">
      <c r="A35" s="55" t="s">
        <v>66</v>
      </c>
      <c r="B35" s="55" t="s">
        <v>67</v>
      </c>
      <c r="C35" s="55" t="s">
        <v>68</v>
      </c>
      <c r="D35" s="55" t="s">
        <v>69</v>
      </c>
      <c r="E35" s="55" t="s">
        <v>70</v>
      </c>
      <c r="F35" s="55" t="s">
        <v>71</v>
      </c>
      <c r="G35" s="55" t="s">
        <v>72</v>
      </c>
      <c r="H35" s="55" t="s">
        <v>66</v>
      </c>
      <c r="I35" s="55" t="s">
        <v>67</v>
      </c>
      <c r="J35" s="55" t="s">
        <v>68</v>
      </c>
      <c r="K35" s="55" t="s">
        <v>69</v>
      </c>
      <c r="L35" s="55" t="s">
        <v>70</v>
      </c>
      <c r="M35" s="55" t="s">
        <v>71</v>
      </c>
      <c r="N35" s="55" t="s">
        <v>72</v>
      </c>
      <c r="O35" s="55" t="s">
        <v>66</v>
      </c>
      <c r="P35" s="55" t="s">
        <v>67</v>
      </c>
      <c r="Q35" s="55" t="s">
        <v>68</v>
      </c>
      <c r="R35" s="55" t="s">
        <v>69</v>
      </c>
      <c r="S35" s="55" t="s">
        <v>70</v>
      </c>
      <c r="T35" s="55" t="s">
        <v>71</v>
      </c>
      <c r="U35" s="55" t="s">
        <v>72</v>
      </c>
      <c r="V35" s="38" t="s">
        <v>65</v>
      </c>
    </row>
    <row r="36" spans="1:29" ht="13">
      <c r="A36" s="38" t="s">
        <v>73</v>
      </c>
      <c r="B36" s="38">
        <v>0.1662486885483935</v>
      </c>
      <c r="C36" s="38">
        <v>1</v>
      </c>
      <c r="D36" s="38">
        <v>0.1662486885483935</v>
      </c>
      <c r="E36" s="38">
        <v>0.14673668383258368</v>
      </c>
      <c r="F36" s="38">
        <v>0.70571473922021999</v>
      </c>
      <c r="G36" s="38">
        <v>4.3512433310396661</v>
      </c>
      <c r="H36" s="38" t="s">
        <v>73</v>
      </c>
      <c r="I36" s="38">
        <v>18.510657451046796</v>
      </c>
      <c r="J36" s="38">
        <v>1</v>
      </c>
      <c r="K36" s="38">
        <v>18.510657451046796</v>
      </c>
      <c r="L36" s="38">
        <v>47.801695302086777</v>
      </c>
      <c r="M36" s="38">
        <v>1.0276867496994413E-6</v>
      </c>
      <c r="N36" s="38">
        <v>4.3512433310396661</v>
      </c>
      <c r="O36" s="38" t="s">
        <v>73</v>
      </c>
      <c r="P36" s="38">
        <v>375.74474667492427</v>
      </c>
      <c r="Q36" s="38">
        <v>1</v>
      </c>
      <c r="R36" s="38">
        <v>375.74474667492427</v>
      </c>
      <c r="S36" s="38">
        <v>412.05473978018767</v>
      </c>
      <c r="T36" s="38">
        <v>8.1046280797636427E-15</v>
      </c>
      <c r="U36" s="38">
        <v>4.3512433310396661</v>
      </c>
      <c r="V36" s="55" t="s">
        <v>66</v>
      </c>
      <c r="W36" s="55" t="s">
        <v>67</v>
      </c>
      <c r="X36" s="55" t="s">
        <v>68</v>
      </c>
      <c r="Y36" s="55" t="s">
        <v>69</v>
      </c>
      <c r="Z36" s="55" t="s">
        <v>70</v>
      </c>
      <c r="AA36" s="55" t="s">
        <v>71</v>
      </c>
      <c r="AB36" s="55" t="s">
        <v>72</v>
      </c>
      <c r="AC36" s="56"/>
    </row>
    <row r="37" spans="1:29" ht="13">
      <c r="A37" s="38" t="s">
        <v>74</v>
      </c>
      <c r="B37" s="38">
        <v>464.72092277480147</v>
      </c>
      <c r="C37" s="38">
        <v>4</v>
      </c>
      <c r="D37" s="38">
        <v>116.18023069370037</v>
      </c>
      <c r="E37" s="38">
        <v>102.54457901444229</v>
      </c>
      <c r="F37" s="38">
        <v>4.971578704271451E-13</v>
      </c>
      <c r="G37" s="38">
        <v>2.8660814020164938</v>
      </c>
      <c r="H37" s="38" t="s">
        <v>74</v>
      </c>
      <c r="I37" s="38">
        <v>98.614503693223725</v>
      </c>
      <c r="J37" s="38">
        <v>4</v>
      </c>
      <c r="K37" s="38">
        <v>24.653625923305931</v>
      </c>
      <c r="L37" s="38">
        <v>63.66522191846046</v>
      </c>
      <c r="M37" s="38">
        <v>4.3050674136679845E-11</v>
      </c>
      <c r="N37" s="38">
        <v>2.8660814020164938</v>
      </c>
      <c r="O37" s="38" t="s">
        <v>74</v>
      </c>
      <c r="P37" s="38">
        <v>268.28804533762036</v>
      </c>
      <c r="Q37" s="38">
        <v>4</v>
      </c>
      <c r="R37" s="38">
        <v>67.07201133440509</v>
      </c>
      <c r="S37" s="38">
        <v>73.553497211878636</v>
      </c>
      <c r="T37" s="38">
        <v>1.1312284442510645E-11</v>
      </c>
      <c r="U37" s="38">
        <v>2.8660814020164938</v>
      </c>
      <c r="V37" s="38" t="s">
        <v>73</v>
      </c>
      <c r="W37" s="38">
        <v>515.87285144698512</v>
      </c>
      <c r="X37" s="38">
        <v>1</v>
      </c>
      <c r="Y37" s="38">
        <v>515.87285144698512</v>
      </c>
      <c r="Z37" s="38">
        <v>71.30701685895113</v>
      </c>
      <c r="AA37" s="38">
        <v>5.0067656021113294E-8</v>
      </c>
      <c r="AB37" s="38">
        <v>4.3512433310396661</v>
      </c>
      <c r="AC37" s="38"/>
    </row>
    <row r="38" spans="1:29" ht="13">
      <c r="A38" s="38" t="s">
        <v>75</v>
      </c>
      <c r="B38" s="38">
        <v>45.302369413908337</v>
      </c>
      <c r="C38" s="38">
        <v>4</v>
      </c>
      <c r="D38" s="38">
        <v>11.325592353477084</v>
      </c>
      <c r="E38" s="38">
        <v>9.9963487164900915</v>
      </c>
      <c r="F38" s="54">
        <v>1.3013836338526819E-4</v>
      </c>
      <c r="G38" s="38">
        <v>2.8660814020164938</v>
      </c>
      <c r="H38" s="38" t="s">
        <v>75</v>
      </c>
      <c r="I38" s="38">
        <v>21.933031661061527</v>
      </c>
      <c r="J38" s="38">
        <v>4</v>
      </c>
      <c r="K38" s="38">
        <v>5.4832579152653818</v>
      </c>
      <c r="L38" s="38">
        <v>14.159898146321584</v>
      </c>
      <c r="M38" s="54">
        <v>1.2289942687315758E-5</v>
      </c>
      <c r="N38" s="38">
        <v>2.8660814020164938</v>
      </c>
      <c r="O38" s="38" t="s">
        <v>75</v>
      </c>
      <c r="P38" s="38">
        <v>85.298075967335407</v>
      </c>
      <c r="Q38" s="38">
        <v>4</v>
      </c>
      <c r="R38" s="38">
        <v>21.324518991833852</v>
      </c>
      <c r="S38" s="38">
        <v>23.385208181552386</v>
      </c>
      <c r="T38" s="54">
        <v>2.656938917766638E-7</v>
      </c>
      <c r="U38" s="38">
        <v>2.8660814020164938</v>
      </c>
      <c r="V38" s="38" t="s">
        <v>74</v>
      </c>
      <c r="W38" s="38">
        <v>2149.1125823420975</v>
      </c>
      <c r="X38" s="38">
        <v>4</v>
      </c>
      <c r="Y38" s="38">
        <v>537.27814558552438</v>
      </c>
      <c r="Z38" s="38">
        <v>74.265784054639639</v>
      </c>
      <c r="AA38" s="38">
        <v>1.0341616452080871E-11</v>
      </c>
      <c r="AB38" s="38">
        <v>2.8660814020164938</v>
      </c>
      <c r="AC38" s="38"/>
    </row>
    <row r="39" spans="1:29" ht="13">
      <c r="A39" s="38" t="s">
        <v>76</v>
      </c>
      <c r="B39" s="38">
        <v>22.659458317604024</v>
      </c>
      <c r="C39" s="38">
        <v>20</v>
      </c>
      <c r="D39" s="38">
        <v>1.1329729158802011</v>
      </c>
      <c r="H39" s="38" t="s">
        <v>76</v>
      </c>
      <c r="I39" s="38">
        <v>7.7447702781531751</v>
      </c>
      <c r="J39" s="38">
        <v>20</v>
      </c>
      <c r="K39" s="38">
        <v>0.38723851390765873</v>
      </c>
      <c r="O39" s="38" t="s">
        <v>76</v>
      </c>
      <c r="P39" s="38">
        <v>18.237613132438028</v>
      </c>
      <c r="Q39" s="38">
        <v>20</v>
      </c>
      <c r="R39" s="38">
        <v>0.91188065662190143</v>
      </c>
      <c r="V39" s="38" t="s">
        <v>75</v>
      </c>
      <c r="W39" s="38">
        <v>464.6071664446074</v>
      </c>
      <c r="X39" s="38">
        <v>4</v>
      </c>
      <c r="Y39" s="38">
        <v>116.15179161115185</v>
      </c>
      <c r="Z39" s="38">
        <v>16.055192164856436</v>
      </c>
      <c r="AA39" s="54">
        <v>4.9190540637455982E-6</v>
      </c>
      <c r="AB39" s="38">
        <v>2.8660814020164938</v>
      </c>
      <c r="AC39" s="38"/>
    </row>
    <row r="40" spans="1:29" ht="13">
      <c r="V40" s="38" t="s">
        <v>76</v>
      </c>
      <c r="W40" s="38">
        <v>144.69062770285498</v>
      </c>
      <c r="X40" s="38">
        <v>20</v>
      </c>
      <c r="Y40" s="38">
        <v>7.2345313851427493</v>
      </c>
    </row>
    <row r="41" spans="1:29" ht="13">
      <c r="A41" s="51" t="s">
        <v>59</v>
      </c>
      <c r="B41" s="51">
        <v>532.84899919486224</v>
      </c>
      <c r="C41" s="51">
        <v>29</v>
      </c>
      <c r="D41" s="48"/>
      <c r="E41" s="48"/>
      <c r="F41" s="48"/>
      <c r="G41" s="48"/>
      <c r="H41" s="51" t="s">
        <v>59</v>
      </c>
      <c r="I41" s="51">
        <v>146.80296308348522</v>
      </c>
      <c r="J41" s="51">
        <v>29</v>
      </c>
      <c r="K41" s="48"/>
      <c r="L41" s="48"/>
      <c r="M41" s="48"/>
      <c r="N41" s="48"/>
      <c r="O41" s="51" t="s">
        <v>59</v>
      </c>
      <c r="P41" s="51">
        <v>747.56848111231807</v>
      </c>
      <c r="Q41" s="51">
        <v>29</v>
      </c>
      <c r="R41" s="48"/>
      <c r="S41" s="48"/>
      <c r="T41" s="48"/>
      <c r="U41" s="48"/>
    </row>
    <row r="42" spans="1:29" ht="13">
      <c r="V42" s="51" t="s">
        <v>59</v>
      </c>
      <c r="W42" s="51">
        <v>3274.2832279365452</v>
      </c>
      <c r="X42" s="51">
        <v>29</v>
      </c>
      <c r="Y42" s="48"/>
      <c r="Z42" s="48"/>
      <c r="AA42" s="48"/>
      <c r="AB42" s="48"/>
    </row>
    <row r="45" spans="1:29" ht="13">
      <c r="A45" s="38" t="s">
        <v>40</v>
      </c>
      <c r="B45" s="38" t="s">
        <v>41</v>
      </c>
      <c r="C45" s="38" t="s">
        <v>42</v>
      </c>
      <c r="D45" s="38" t="s">
        <v>43</v>
      </c>
      <c r="E45" s="38" t="s">
        <v>44</v>
      </c>
      <c r="F45" s="38" t="s">
        <v>45</v>
      </c>
      <c r="G45" s="38" t="s">
        <v>77</v>
      </c>
      <c r="H45" s="38" t="s">
        <v>46</v>
      </c>
      <c r="I45" s="38" t="s">
        <v>41</v>
      </c>
      <c r="J45" s="38" t="s">
        <v>42</v>
      </c>
      <c r="K45" s="38" t="s">
        <v>43</v>
      </c>
      <c r="L45" s="38" t="s">
        <v>44</v>
      </c>
      <c r="M45" s="38" t="s">
        <v>45</v>
      </c>
      <c r="N45" s="38" t="s">
        <v>77</v>
      </c>
      <c r="O45" s="38" t="s">
        <v>47</v>
      </c>
      <c r="P45" s="38" t="s">
        <v>41</v>
      </c>
      <c r="Q45" s="38" t="s">
        <v>42</v>
      </c>
      <c r="R45" s="38" t="s">
        <v>43</v>
      </c>
      <c r="S45" s="38" t="s">
        <v>44</v>
      </c>
      <c r="T45" s="38" t="s">
        <v>45</v>
      </c>
      <c r="U45" s="38" t="s">
        <v>77</v>
      </c>
      <c r="V45" s="38" t="s">
        <v>48</v>
      </c>
      <c r="W45" s="38" t="s">
        <v>41</v>
      </c>
      <c r="X45" s="38" t="s">
        <v>42</v>
      </c>
      <c r="Y45" s="38" t="s">
        <v>43</v>
      </c>
      <c r="Z45" s="38" t="s">
        <v>44</v>
      </c>
      <c r="AA45" s="38" t="s">
        <v>45</v>
      </c>
      <c r="AB45" s="38" t="s">
        <v>77</v>
      </c>
      <c r="AC45" s="38"/>
    </row>
    <row r="46" spans="1:29" ht="13">
      <c r="A46" s="40" t="s">
        <v>49</v>
      </c>
      <c r="B46" s="42">
        <v>1.0798517816061699</v>
      </c>
      <c r="C46" s="42">
        <v>9.3332268989328504E-2</v>
      </c>
      <c r="D46" s="42">
        <v>0.119642248728206</v>
      </c>
      <c r="E46" s="42">
        <v>0.119642248728206</v>
      </c>
      <c r="F46" s="42">
        <v>0.15042859497993699</v>
      </c>
      <c r="G46" s="42">
        <v>0.57231477839324596</v>
      </c>
      <c r="H46" s="40" t="s">
        <v>49</v>
      </c>
      <c r="I46" s="42">
        <v>1.3689112966718699</v>
      </c>
      <c r="J46" s="42">
        <v>0.13055790434827999</v>
      </c>
      <c r="K46" s="42">
        <v>0.43786953785349197</v>
      </c>
      <c r="L46" s="42">
        <v>0.218779294859301</v>
      </c>
      <c r="M46" s="42">
        <v>0.28420228297894601</v>
      </c>
      <c r="N46" s="42">
        <v>1.0090892546929999</v>
      </c>
      <c r="O46" s="40" t="s">
        <v>49</v>
      </c>
      <c r="P46" s="42">
        <v>5.2787019660084704</v>
      </c>
      <c r="Q46" s="42">
        <v>2.6825828332999899</v>
      </c>
      <c r="R46" s="42">
        <v>4.1425884750385702</v>
      </c>
      <c r="S46" s="42">
        <v>2.6470059074168399</v>
      </c>
      <c r="T46" s="42">
        <v>3.2770165282875401</v>
      </c>
      <c r="U46" s="42">
        <v>4.4435938670541901</v>
      </c>
      <c r="V46" s="40" t="s">
        <v>49</v>
      </c>
      <c r="W46" s="42">
        <v>92.272534955713496</v>
      </c>
      <c r="X46" s="42">
        <v>95.679716509491399</v>
      </c>
      <c r="Y46" s="42">
        <v>95.123351817927102</v>
      </c>
      <c r="Z46" s="42">
        <v>95.455816788627004</v>
      </c>
      <c r="AA46" s="42">
        <v>96.288352593753601</v>
      </c>
      <c r="AB46" s="42">
        <v>93.975002099859594</v>
      </c>
      <c r="AC46" s="46"/>
    </row>
    <row r="47" spans="1:29" ht="13">
      <c r="A47" s="40" t="s">
        <v>50</v>
      </c>
      <c r="B47" s="42">
        <v>1.4034841130143401</v>
      </c>
      <c r="C47" s="42">
        <v>0.39638742287788797</v>
      </c>
      <c r="D47" s="42">
        <v>0.15392418792732701</v>
      </c>
      <c r="E47" s="42">
        <v>0.15392418792732701</v>
      </c>
      <c r="F47" s="42">
        <v>0.16828792335805801</v>
      </c>
      <c r="G47" s="42">
        <v>0.88965622597502303</v>
      </c>
      <c r="H47" s="40" t="s">
        <v>50</v>
      </c>
      <c r="I47" s="42">
        <v>1.50496497835175</v>
      </c>
      <c r="J47" s="42">
        <v>0.75458701874726797</v>
      </c>
      <c r="K47" s="42">
        <v>0.496755783381298</v>
      </c>
      <c r="L47" s="42">
        <v>0.44287636949890302</v>
      </c>
      <c r="M47" s="42">
        <v>0.22323574862145201</v>
      </c>
      <c r="N47" s="42">
        <v>0.84141781534423399</v>
      </c>
      <c r="O47" s="40" t="s">
        <v>50</v>
      </c>
      <c r="P47" s="42">
        <v>5.4276008485071499</v>
      </c>
      <c r="Q47" s="42">
        <v>4.8714687471065199</v>
      </c>
      <c r="R47" s="42">
        <v>3.69224271347049</v>
      </c>
      <c r="S47" s="42">
        <v>3.5033537882857799</v>
      </c>
      <c r="T47" s="42">
        <v>3.5848070340067202</v>
      </c>
      <c r="U47" s="42">
        <v>4.5917139946023404</v>
      </c>
      <c r="V47" s="40" t="s">
        <v>50</v>
      </c>
      <c r="W47" s="42">
        <v>91.663950060126794</v>
      </c>
      <c r="X47" s="42">
        <v>93.9775568112683</v>
      </c>
      <c r="Y47" s="42">
        <v>95.310914793028104</v>
      </c>
      <c r="Z47" s="42">
        <v>95.899845654288001</v>
      </c>
      <c r="AA47" s="42">
        <v>96.0236692940138</v>
      </c>
      <c r="AB47" s="42">
        <v>93.677211964078396</v>
      </c>
      <c r="AC47" s="46"/>
    </row>
    <row r="48" spans="1:29" ht="13">
      <c r="A48" s="40" t="s">
        <v>51</v>
      </c>
      <c r="B48" s="42">
        <v>1.1795496490796</v>
      </c>
      <c r="C48" s="42">
        <v>0.21348655303766101</v>
      </c>
      <c r="D48" s="42">
        <v>0.20250938243187999</v>
      </c>
      <c r="E48" s="42">
        <v>0.20250938243187999</v>
      </c>
      <c r="F48" s="42">
        <v>0.15</v>
      </c>
      <c r="G48" s="42">
        <v>0.82258395861997702</v>
      </c>
      <c r="H48" s="40" t="s">
        <v>51</v>
      </c>
      <c r="I48" s="42">
        <v>1.2784305117882999</v>
      </c>
      <c r="J48" s="42">
        <v>0.42899308794840202</v>
      </c>
      <c r="K48" s="42">
        <v>0.32901215250544602</v>
      </c>
      <c r="L48" s="42">
        <v>0.48143515653787</v>
      </c>
      <c r="M48" s="42">
        <v>0.25</v>
      </c>
      <c r="N48" s="42">
        <v>0.63874305530883002</v>
      </c>
      <c r="O48" s="40" t="s">
        <v>51</v>
      </c>
      <c r="P48" s="42">
        <v>6.0753709151391897</v>
      </c>
      <c r="Q48" s="42">
        <v>3.9310242337927201</v>
      </c>
      <c r="R48" s="42">
        <v>3.4299546329369601</v>
      </c>
      <c r="S48" s="42">
        <v>4.3288505192998601</v>
      </c>
      <c r="T48" s="42">
        <v>3.3</v>
      </c>
      <c r="U48" s="42">
        <v>4.4697501729534697</v>
      </c>
      <c r="V48" s="40" t="s">
        <v>51</v>
      </c>
      <c r="W48" s="42">
        <v>91.466648923992906</v>
      </c>
      <c r="X48" s="42">
        <v>95.426496125221206</v>
      </c>
      <c r="Y48" s="42">
        <v>96.010332617064904</v>
      </c>
      <c r="Z48" s="42">
        <v>94.987204941730397</v>
      </c>
      <c r="AA48" s="42">
        <v>96</v>
      </c>
      <c r="AB48" s="42">
        <v>94.068922813117695</v>
      </c>
      <c r="AC48" s="46"/>
    </row>
    <row r="49" spans="1:29" ht="13">
      <c r="A49" s="44" t="s">
        <v>52</v>
      </c>
      <c r="B49" s="42">
        <v>0.711509252350918</v>
      </c>
      <c r="C49" s="42">
        <v>0.205941903313237</v>
      </c>
      <c r="D49" s="42">
        <v>0.18850441640099</v>
      </c>
      <c r="E49" s="42">
        <v>0.25958216318690502</v>
      </c>
      <c r="F49" s="42">
        <v>0.44768450889827299</v>
      </c>
      <c r="G49" s="42">
        <v>2.26988991033935E-2</v>
      </c>
      <c r="H49" s="44" t="s">
        <v>52</v>
      </c>
      <c r="I49" s="42">
        <v>1.04711508191458</v>
      </c>
      <c r="J49" s="42">
        <v>0.46972611261224501</v>
      </c>
      <c r="K49" s="42">
        <v>0.61130991385146305</v>
      </c>
      <c r="L49" s="42">
        <v>0.68104850146329299</v>
      </c>
      <c r="M49" s="42">
        <v>0.78548077283467599</v>
      </c>
      <c r="N49" s="42">
        <v>0.38387544583168598</v>
      </c>
      <c r="O49" s="44" t="s">
        <v>52</v>
      </c>
      <c r="P49" s="42">
        <v>6.8614479595284896</v>
      </c>
      <c r="Q49" s="42">
        <v>5.3245497569228997</v>
      </c>
      <c r="R49" s="42">
        <v>5.7238527476251502</v>
      </c>
      <c r="S49" s="42">
        <v>5.4490416695056298</v>
      </c>
      <c r="T49" s="42">
        <v>5.6572519485508304</v>
      </c>
      <c r="U49" s="42">
        <v>3.6778762946271399</v>
      </c>
      <c r="V49" s="44" t="s">
        <v>52</v>
      </c>
      <c r="W49" s="42">
        <v>91.379927706206004</v>
      </c>
      <c r="X49" s="42">
        <v>93.999782227151599</v>
      </c>
      <c r="Y49" s="42">
        <v>93.476332922122396</v>
      </c>
      <c r="Z49" s="42">
        <v>93.610327665844196</v>
      </c>
      <c r="AA49" s="42">
        <v>93.109582769716198</v>
      </c>
      <c r="AB49" s="42">
        <v>95.915549360437794</v>
      </c>
      <c r="AC49" s="46"/>
    </row>
    <row r="50" spans="1:29" ht="13">
      <c r="A50" s="45" t="s">
        <v>53</v>
      </c>
      <c r="B50" s="42">
        <v>0.72425811505425097</v>
      </c>
      <c r="C50" s="42">
        <v>0.19574714796776899</v>
      </c>
      <c r="D50" s="42">
        <v>0.238529867614835</v>
      </c>
      <c r="E50" s="42">
        <v>0.36433416661046802</v>
      </c>
      <c r="F50" s="42">
        <v>0.221348076186554</v>
      </c>
      <c r="G50" s="42">
        <v>2.2543033935227798E-2</v>
      </c>
      <c r="H50" s="44" t="s">
        <v>54</v>
      </c>
      <c r="I50" s="42">
        <v>1.2861602981837601</v>
      </c>
      <c r="J50" s="42">
        <v>0.41401293474977802</v>
      </c>
      <c r="K50" s="42">
        <v>0.53050619798985799</v>
      </c>
      <c r="L50" s="42">
        <v>0.77378782408601399</v>
      </c>
      <c r="M50" s="42">
        <v>0.72987069758392598</v>
      </c>
      <c r="N50" s="42">
        <v>0.4562099992675</v>
      </c>
      <c r="O50" s="44" t="s">
        <v>54</v>
      </c>
      <c r="P50" s="42">
        <v>6.8433734280395999</v>
      </c>
      <c r="Q50" s="42">
        <v>4.38415556333113</v>
      </c>
      <c r="R50" s="42">
        <v>5.2302192481931096</v>
      </c>
      <c r="S50" s="42">
        <v>5.2842984966600604</v>
      </c>
      <c r="T50" s="42">
        <v>5.0988814297782898</v>
      </c>
      <c r="U50" s="42">
        <v>4.53780457268972</v>
      </c>
      <c r="V50" s="44" t="s">
        <v>54</v>
      </c>
      <c r="W50" s="42">
        <v>91.146208158722402</v>
      </c>
      <c r="X50" s="42">
        <v>95.006084353951294</v>
      </c>
      <c r="Y50" s="42">
        <v>94.000744686202196</v>
      </c>
      <c r="Z50" s="42">
        <v>93.577579512643396</v>
      </c>
      <c r="AA50" s="42">
        <v>93.949899796451206</v>
      </c>
      <c r="AB50" s="42">
        <v>94.983442394107598</v>
      </c>
      <c r="AC50" s="46"/>
    </row>
    <row r="51" spans="1:29" ht="13">
      <c r="A51" s="45" t="s">
        <v>55</v>
      </c>
      <c r="B51" s="42">
        <v>0.49243576684149898</v>
      </c>
      <c r="C51" s="42">
        <v>0.228589631738571</v>
      </c>
      <c r="D51" s="42">
        <v>0.204580887507717</v>
      </c>
      <c r="E51" s="42">
        <v>0.276691785591343</v>
      </c>
      <c r="F51" s="42">
        <v>0.19076901895057899</v>
      </c>
      <c r="G51" s="42">
        <v>8.9485345618697601E-2</v>
      </c>
      <c r="H51" s="44" t="s">
        <v>56</v>
      </c>
      <c r="I51" s="42">
        <v>1.3804242936424</v>
      </c>
      <c r="J51" s="42">
        <v>0.56932612906785296</v>
      </c>
      <c r="K51" s="42">
        <v>0.57072752194703402</v>
      </c>
      <c r="L51" s="42">
        <v>0.52492571659043097</v>
      </c>
      <c r="M51" s="42">
        <v>0.91697573093173901</v>
      </c>
      <c r="N51" s="42">
        <v>0.41916995886681702</v>
      </c>
      <c r="O51" s="44" t="s">
        <v>56</v>
      </c>
      <c r="P51" s="42">
        <v>7.3158746462758097</v>
      </c>
      <c r="Q51" s="42">
        <v>4.92746532828063</v>
      </c>
      <c r="R51" s="42">
        <v>6.08219020414142</v>
      </c>
      <c r="S51" s="42">
        <v>5.2791927981052602</v>
      </c>
      <c r="T51" s="42">
        <v>5.3919873195235697</v>
      </c>
      <c r="U51" s="42">
        <v>5.0742805322967701</v>
      </c>
      <c r="V51" s="44" t="s">
        <v>56</v>
      </c>
      <c r="W51" s="42">
        <v>90.811265293240297</v>
      </c>
      <c r="X51" s="42">
        <v>94.274618910913006</v>
      </c>
      <c r="Y51" s="42">
        <v>93.142501386403794</v>
      </c>
      <c r="Z51" s="42">
        <v>93.919189699713002</v>
      </c>
      <c r="AA51" s="42">
        <v>93.500267930594106</v>
      </c>
      <c r="AB51" s="42">
        <v>94.417064163217702</v>
      </c>
      <c r="AC51" s="46"/>
    </row>
    <row r="53" spans="1:29" ht="13">
      <c r="A53" s="38" t="s">
        <v>57</v>
      </c>
      <c r="H53" s="38" t="s">
        <v>57</v>
      </c>
      <c r="O53" s="38" t="s">
        <v>57</v>
      </c>
      <c r="V53" s="38" t="s">
        <v>57</v>
      </c>
    </row>
    <row r="55" spans="1:29" ht="13">
      <c r="A55" s="38" t="s">
        <v>40</v>
      </c>
      <c r="B55" s="38" t="s">
        <v>41</v>
      </c>
      <c r="C55" s="38" t="s">
        <v>42</v>
      </c>
      <c r="D55" s="38" t="s">
        <v>43</v>
      </c>
      <c r="E55" s="38" t="s">
        <v>44</v>
      </c>
      <c r="F55" s="38" t="s">
        <v>45</v>
      </c>
      <c r="G55" s="38" t="s">
        <v>77</v>
      </c>
      <c r="H55" s="38" t="s">
        <v>46</v>
      </c>
      <c r="I55" s="38" t="s">
        <v>41</v>
      </c>
      <c r="J55" s="38" t="s">
        <v>42</v>
      </c>
      <c r="K55" s="38" t="s">
        <v>43</v>
      </c>
      <c r="L55" s="38" t="s">
        <v>44</v>
      </c>
      <c r="M55" s="38" t="s">
        <v>45</v>
      </c>
      <c r="N55" s="38" t="s">
        <v>77</v>
      </c>
      <c r="O55" s="38" t="s">
        <v>47</v>
      </c>
      <c r="P55" s="38" t="s">
        <v>41</v>
      </c>
      <c r="Q55" s="38" t="s">
        <v>42</v>
      </c>
      <c r="R55" s="38" t="s">
        <v>43</v>
      </c>
      <c r="S55" s="38" t="s">
        <v>44</v>
      </c>
      <c r="T55" s="38" t="s">
        <v>45</v>
      </c>
      <c r="U55" s="38" t="s">
        <v>77</v>
      </c>
      <c r="V55" s="38" t="s">
        <v>48</v>
      </c>
      <c r="W55" s="38" t="s">
        <v>41</v>
      </c>
      <c r="X55" s="38" t="s">
        <v>42</v>
      </c>
      <c r="Y55" s="38" t="s">
        <v>43</v>
      </c>
      <c r="Z55" s="38" t="s">
        <v>44</v>
      </c>
      <c r="AA55" s="38" t="s">
        <v>45</v>
      </c>
      <c r="AB55" s="38" t="s">
        <v>77</v>
      </c>
      <c r="AC55" s="38" t="s">
        <v>59</v>
      </c>
    </row>
    <row r="56" spans="1:29" ht="13">
      <c r="A56" s="47" t="s">
        <v>49</v>
      </c>
      <c r="B56" s="48"/>
      <c r="C56" s="48"/>
      <c r="D56" s="48"/>
      <c r="E56" s="48"/>
      <c r="F56" s="48"/>
      <c r="G56" s="48"/>
      <c r="H56" s="47" t="s">
        <v>49</v>
      </c>
      <c r="I56" s="48"/>
      <c r="J56" s="48"/>
      <c r="K56" s="48"/>
      <c r="L56" s="48"/>
      <c r="M56" s="48"/>
      <c r="N56" s="48"/>
      <c r="O56" s="47" t="s">
        <v>49</v>
      </c>
      <c r="P56" s="48"/>
      <c r="Q56" s="48"/>
      <c r="R56" s="48"/>
      <c r="S56" s="48"/>
      <c r="T56" s="48"/>
      <c r="U56" s="48"/>
      <c r="V56" s="47" t="s">
        <v>49</v>
      </c>
      <c r="W56" s="48"/>
      <c r="X56" s="48"/>
      <c r="Y56" s="48"/>
      <c r="Z56" s="48"/>
      <c r="AA56" s="48"/>
      <c r="AB56" s="48"/>
      <c r="AC56" s="48"/>
    </row>
    <row r="57" spans="1:29" ht="13">
      <c r="A57" s="38" t="s">
        <v>61</v>
      </c>
      <c r="B57" s="38">
        <v>3</v>
      </c>
      <c r="C57" s="38">
        <v>3</v>
      </c>
      <c r="D57" s="38">
        <v>3</v>
      </c>
      <c r="E57" s="38">
        <v>3</v>
      </c>
      <c r="F57" s="38">
        <v>3</v>
      </c>
      <c r="G57" s="38">
        <v>3</v>
      </c>
      <c r="H57" s="38" t="s">
        <v>61</v>
      </c>
      <c r="I57" s="38">
        <v>3</v>
      </c>
      <c r="J57" s="38">
        <v>3</v>
      </c>
      <c r="K57" s="38">
        <v>3</v>
      </c>
      <c r="L57" s="38">
        <v>3</v>
      </c>
      <c r="M57" s="38">
        <v>3</v>
      </c>
      <c r="N57" s="38">
        <v>3</v>
      </c>
      <c r="O57" s="38" t="s">
        <v>61</v>
      </c>
      <c r="P57" s="38">
        <v>3</v>
      </c>
      <c r="Q57" s="38">
        <v>3</v>
      </c>
      <c r="R57" s="38">
        <v>3</v>
      </c>
      <c r="S57" s="38">
        <v>3</v>
      </c>
      <c r="T57" s="38">
        <v>3</v>
      </c>
      <c r="U57" s="38">
        <v>3</v>
      </c>
      <c r="V57" s="38" t="s">
        <v>61</v>
      </c>
      <c r="W57" s="38">
        <v>3</v>
      </c>
      <c r="X57" s="38">
        <v>3</v>
      </c>
      <c r="Y57" s="38">
        <v>3</v>
      </c>
      <c r="Z57" s="38">
        <v>3</v>
      </c>
      <c r="AA57" s="38">
        <v>3</v>
      </c>
      <c r="AB57" s="38">
        <v>3</v>
      </c>
      <c r="AC57" s="38">
        <v>18</v>
      </c>
    </row>
    <row r="58" spans="1:29" ht="13">
      <c r="A58" s="38" t="s">
        <v>62</v>
      </c>
      <c r="B58" s="38">
        <v>3.66288554370011</v>
      </c>
      <c r="C58" s="38">
        <v>0.70320624490487749</v>
      </c>
      <c r="D58" s="38">
        <v>0.47607581908741298</v>
      </c>
      <c r="E58" s="38">
        <v>0.47607581908741298</v>
      </c>
      <c r="F58" s="38">
        <v>0.46871651833799499</v>
      </c>
      <c r="G58" s="38">
        <v>2.284554962988246</v>
      </c>
      <c r="H58" s="38" t="s">
        <v>62</v>
      </c>
      <c r="I58" s="38">
        <v>4.1523067868119199</v>
      </c>
      <c r="J58" s="38">
        <v>1.31413801104395</v>
      </c>
      <c r="K58" s="38">
        <v>1.2636374737402361</v>
      </c>
      <c r="L58" s="38">
        <v>1.1430908208960739</v>
      </c>
      <c r="M58" s="38">
        <v>0.75743803160039802</v>
      </c>
      <c r="N58" s="38">
        <v>2.4892501253460639</v>
      </c>
      <c r="O58" s="38" t="s">
        <v>62</v>
      </c>
      <c r="P58" s="38">
        <v>16.781673729654809</v>
      </c>
      <c r="Q58" s="38">
        <v>11.485075814199231</v>
      </c>
      <c r="R58" s="38">
        <v>11.26478582144602</v>
      </c>
      <c r="S58" s="38">
        <v>10.47921021500248</v>
      </c>
      <c r="T58" s="38">
        <v>10.161823562294259</v>
      </c>
      <c r="U58" s="38">
        <v>13.50505803461</v>
      </c>
      <c r="V58" s="38" t="s">
        <v>62</v>
      </c>
      <c r="W58" s="38">
        <v>275.4031339398332</v>
      </c>
      <c r="X58" s="38">
        <v>285.08376944598092</v>
      </c>
      <c r="Y58" s="38">
        <v>286.44459922802014</v>
      </c>
      <c r="Z58" s="38">
        <v>286.34286738464539</v>
      </c>
      <c r="AA58" s="38">
        <v>288.3120218877674</v>
      </c>
      <c r="AB58" s="38">
        <v>281.7211368770557</v>
      </c>
      <c r="AC58" s="38">
        <v>1703.3075287633026</v>
      </c>
    </row>
    <row r="59" spans="1:29" ht="13">
      <c r="A59" s="38" t="s">
        <v>63</v>
      </c>
      <c r="B59" s="54">
        <v>1.2209618479000366</v>
      </c>
      <c r="C59" s="54">
        <v>0.23440208163495915</v>
      </c>
      <c r="D59" s="54">
        <v>0.15869193969580433</v>
      </c>
      <c r="E59" s="54">
        <v>0.15869193969580433</v>
      </c>
      <c r="F59" s="54">
        <v>0.15623883944599834</v>
      </c>
      <c r="G59" s="54">
        <v>0.76151832099608197</v>
      </c>
      <c r="H59" s="38" t="s">
        <v>63</v>
      </c>
      <c r="I59" s="54">
        <v>1.38410226227064</v>
      </c>
      <c r="J59" s="54">
        <v>0.43804600368131669</v>
      </c>
      <c r="K59" s="54">
        <v>0.42121249124674537</v>
      </c>
      <c r="L59" s="54">
        <v>0.38103027363202463</v>
      </c>
      <c r="M59" s="54">
        <v>0.25247934386679932</v>
      </c>
      <c r="N59" s="54">
        <v>0.82975004178202127</v>
      </c>
      <c r="O59" s="54" t="s">
        <v>63</v>
      </c>
      <c r="P59" s="54">
        <v>5.5938912432182697</v>
      </c>
      <c r="Q59" s="54">
        <v>3.8283586047330771</v>
      </c>
      <c r="R59" s="54">
        <v>3.7549286071486736</v>
      </c>
      <c r="S59" s="54">
        <v>3.4930700716674932</v>
      </c>
      <c r="T59" s="54">
        <v>3.3872745207647532</v>
      </c>
      <c r="U59" s="54">
        <v>4.501686011536667</v>
      </c>
      <c r="V59" s="54" t="s">
        <v>63</v>
      </c>
      <c r="W59" s="54">
        <v>91.801044646611061</v>
      </c>
      <c r="X59" s="54">
        <v>95.027923148660307</v>
      </c>
      <c r="Y59" s="54">
        <v>95.481533076006713</v>
      </c>
      <c r="Z59" s="54">
        <v>95.447622461548463</v>
      </c>
      <c r="AA59" s="54">
        <v>96.104007295922472</v>
      </c>
      <c r="AB59" s="54">
        <v>93.907045625685228</v>
      </c>
      <c r="AC59" s="38">
        <v>94.628196042405705</v>
      </c>
    </row>
    <row r="60" spans="1:29" ht="13">
      <c r="A60" s="38" t="s">
        <v>64</v>
      </c>
      <c r="B60" s="38">
        <v>2.7470699141529453E-2</v>
      </c>
      <c r="C60" s="38">
        <v>2.3288701076982912E-2</v>
      </c>
      <c r="D60" s="38">
        <v>1.7337890547600094E-3</v>
      </c>
      <c r="E60" s="38">
        <v>1.7337890547600094E-3</v>
      </c>
      <c r="F60" s="38">
        <v>1.0893124075409826E-4</v>
      </c>
      <c r="G60" s="38">
        <v>2.7973157662134089E-2</v>
      </c>
      <c r="H60" s="38" t="s">
        <v>64</v>
      </c>
      <c r="I60" s="38">
        <v>1.3002540212163984E-2</v>
      </c>
      <c r="J60" s="38">
        <v>9.7414550366846736E-2</v>
      </c>
      <c r="K60" s="38">
        <v>7.2425743260980174E-3</v>
      </c>
      <c r="L60" s="38">
        <v>2.0115730099009223E-2</v>
      </c>
      <c r="M60" s="38">
        <v>9.338399373982506E-4</v>
      </c>
      <c r="N60" s="38">
        <v>3.4391179554499135E-2</v>
      </c>
      <c r="O60" s="38" t="s">
        <v>64</v>
      </c>
      <c r="P60" s="38">
        <v>0.17940972515714626</v>
      </c>
      <c r="Q60" s="38">
        <v>1.2057105594578212</v>
      </c>
      <c r="R60" s="38">
        <v>0.12990888917680002</v>
      </c>
      <c r="S60" s="38">
        <v>0.70722964075060057</v>
      </c>
      <c r="T60" s="38">
        <v>2.9396380333755207E-2</v>
      </c>
      <c r="U60" s="38">
        <v>6.2498163857290928E-3</v>
      </c>
      <c r="V60" s="38" t="s">
        <v>64</v>
      </c>
      <c r="W60" s="38">
        <v>0.17645926826305991</v>
      </c>
      <c r="X60" s="38">
        <v>0.84348222279720209</v>
      </c>
      <c r="Y60" s="38">
        <v>0.2185166833747077</v>
      </c>
      <c r="Z60" s="38">
        <v>0.20827862780161518</v>
      </c>
      <c r="AA60" s="38">
        <v>2.5627450494114998E-2</v>
      </c>
      <c r="AB60" s="38">
        <v>4.1822909100430607E-2</v>
      </c>
      <c r="AC60" s="38">
        <v>2.339955072521045</v>
      </c>
    </row>
    <row r="62" spans="1:29" ht="13">
      <c r="A62" s="47" t="s">
        <v>52</v>
      </c>
      <c r="B62" s="48"/>
      <c r="C62" s="48"/>
      <c r="D62" s="48"/>
      <c r="E62" s="48"/>
      <c r="F62" s="48"/>
      <c r="G62" s="48"/>
      <c r="H62" s="47" t="s">
        <v>52</v>
      </c>
      <c r="I62" s="48"/>
      <c r="J62" s="48"/>
      <c r="K62" s="48"/>
      <c r="L62" s="48"/>
      <c r="M62" s="48"/>
      <c r="N62" s="48"/>
      <c r="O62" s="47" t="s">
        <v>52</v>
      </c>
      <c r="P62" s="48"/>
      <c r="Q62" s="48"/>
      <c r="R62" s="48"/>
      <c r="S62" s="48"/>
      <c r="T62" s="48"/>
      <c r="U62" s="48"/>
      <c r="V62" s="47" t="s">
        <v>52</v>
      </c>
      <c r="W62" s="48"/>
      <c r="X62" s="48"/>
      <c r="Y62" s="48"/>
      <c r="Z62" s="48"/>
      <c r="AA62" s="48"/>
      <c r="AB62" s="48"/>
      <c r="AC62" s="48"/>
    </row>
    <row r="63" spans="1:29" ht="13">
      <c r="A63" s="38" t="s">
        <v>61</v>
      </c>
      <c r="B63" s="38">
        <v>3</v>
      </c>
      <c r="C63" s="38">
        <v>3</v>
      </c>
      <c r="D63" s="38">
        <v>3</v>
      </c>
      <c r="E63" s="38">
        <v>3</v>
      </c>
      <c r="F63" s="38">
        <v>3</v>
      </c>
      <c r="G63" s="38">
        <v>3</v>
      </c>
      <c r="H63" s="38" t="s">
        <v>61</v>
      </c>
      <c r="I63" s="38">
        <v>3</v>
      </c>
      <c r="J63" s="38">
        <v>3</v>
      </c>
      <c r="K63" s="38">
        <v>3</v>
      </c>
      <c r="L63" s="38">
        <v>3</v>
      </c>
      <c r="M63" s="38">
        <v>3</v>
      </c>
      <c r="N63" s="38">
        <v>3</v>
      </c>
      <c r="O63" s="38" t="s">
        <v>61</v>
      </c>
      <c r="P63" s="38">
        <v>3</v>
      </c>
      <c r="Q63" s="38">
        <v>3</v>
      </c>
      <c r="R63" s="38">
        <v>3</v>
      </c>
      <c r="S63" s="38">
        <v>3</v>
      </c>
      <c r="T63" s="38">
        <v>3</v>
      </c>
      <c r="U63" s="38">
        <v>3</v>
      </c>
      <c r="V63" s="38" t="s">
        <v>61</v>
      </c>
      <c r="W63" s="38">
        <v>3</v>
      </c>
      <c r="X63" s="38">
        <v>3</v>
      </c>
      <c r="Y63" s="38">
        <v>3</v>
      </c>
      <c r="Z63" s="38">
        <v>3</v>
      </c>
      <c r="AA63" s="38">
        <v>3</v>
      </c>
      <c r="AB63" s="38">
        <v>3</v>
      </c>
      <c r="AC63" s="38">
        <v>18</v>
      </c>
    </row>
    <row r="64" spans="1:29" ht="13">
      <c r="A64" s="38" t="s">
        <v>62</v>
      </c>
      <c r="B64" s="38">
        <v>1.9282031342466679</v>
      </c>
      <c r="C64" s="38">
        <v>0.63027868301957701</v>
      </c>
      <c r="D64" s="38">
        <v>0.63161517152354196</v>
      </c>
      <c r="E64" s="38">
        <v>0.90060811538871599</v>
      </c>
      <c r="F64" s="38">
        <v>0.85980160403540595</v>
      </c>
      <c r="G64" s="38">
        <v>0.1347272786573189</v>
      </c>
      <c r="H64" s="38" t="s">
        <v>62</v>
      </c>
      <c r="I64" s="38">
        <v>3.7136996737407397</v>
      </c>
      <c r="J64" s="38">
        <v>1.4530651764298759</v>
      </c>
      <c r="K64" s="38">
        <v>1.7125436337883551</v>
      </c>
      <c r="L64" s="38">
        <v>1.9797620421397379</v>
      </c>
      <c r="M64" s="38">
        <v>2.4323272013503408</v>
      </c>
      <c r="N64" s="38">
        <v>1.2592554039660029</v>
      </c>
      <c r="O64" s="38" t="s">
        <v>62</v>
      </c>
      <c r="P64" s="38">
        <v>21.020696033843901</v>
      </c>
      <c r="Q64" s="38">
        <v>14.636170648534659</v>
      </c>
      <c r="R64" s="38">
        <v>17.03626219995968</v>
      </c>
      <c r="S64" s="38">
        <v>16.01253296427095</v>
      </c>
      <c r="T64" s="38">
        <v>16.14812069785269</v>
      </c>
      <c r="U64" s="38">
        <v>13.289961399613631</v>
      </c>
      <c r="V64" s="38" t="s">
        <v>62</v>
      </c>
      <c r="W64" s="38">
        <v>273.33740115816869</v>
      </c>
      <c r="X64" s="38">
        <v>283.28048549201594</v>
      </c>
      <c r="Y64" s="38">
        <v>280.61957899472839</v>
      </c>
      <c r="Z64" s="38">
        <v>281.10709687820059</v>
      </c>
      <c r="AA64" s="38">
        <v>280.55975049676152</v>
      </c>
      <c r="AB64" s="38">
        <v>285.31605591776309</v>
      </c>
      <c r="AC64" s="38">
        <v>1684.2203689376383</v>
      </c>
    </row>
    <row r="65" spans="1:29" ht="13">
      <c r="A65" s="38" t="s">
        <v>63</v>
      </c>
      <c r="B65" s="54">
        <v>0.64273437808222267</v>
      </c>
      <c r="C65" s="54">
        <v>0.210092894339859</v>
      </c>
      <c r="D65" s="54">
        <v>0.21053839050784731</v>
      </c>
      <c r="E65" s="54">
        <v>0.30020270512957198</v>
      </c>
      <c r="F65" s="54">
        <v>0.28660053467846863</v>
      </c>
      <c r="G65" s="54">
        <v>4.4909092885772967E-2</v>
      </c>
      <c r="H65" s="38" t="s">
        <v>63</v>
      </c>
      <c r="I65" s="54">
        <v>1.2378998912469132</v>
      </c>
      <c r="J65" s="54">
        <v>0.48435505880995861</v>
      </c>
      <c r="K65" s="54">
        <v>0.57084787792945169</v>
      </c>
      <c r="L65" s="54">
        <v>0.65992068071324594</v>
      </c>
      <c r="M65" s="54">
        <v>0.81077573378344692</v>
      </c>
      <c r="N65" s="54">
        <v>0.41975180132200096</v>
      </c>
      <c r="O65" s="54" t="s">
        <v>63</v>
      </c>
      <c r="P65" s="54">
        <v>7.0068986779479667</v>
      </c>
      <c r="Q65" s="54">
        <v>4.8787235495115526</v>
      </c>
      <c r="R65" s="54">
        <v>5.6787540666532266</v>
      </c>
      <c r="S65" s="54">
        <v>5.3375109880903162</v>
      </c>
      <c r="T65" s="54">
        <v>5.38270689928423</v>
      </c>
      <c r="U65" s="54">
        <v>4.429987133204544</v>
      </c>
      <c r="V65" s="54" t="s">
        <v>63</v>
      </c>
      <c r="W65" s="54">
        <v>91.112467052722891</v>
      </c>
      <c r="X65" s="54">
        <v>94.426828497338647</v>
      </c>
      <c r="Y65" s="54">
        <v>93.539859664909457</v>
      </c>
      <c r="Z65" s="54">
        <v>93.702365626066864</v>
      </c>
      <c r="AA65" s="54">
        <v>93.519916832253841</v>
      </c>
      <c r="AB65" s="54">
        <v>95.105351972587698</v>
      </c>
      <c r="AC65" s="38">
        <v>93.567798274313233</v>
      </c>
    </row>
    <row r="66" spans="1:29" ht="13">
      <c r="A66" s="38" t="s">
        <v>64</v>
      </c>
      <c r="B66" s="38">
        <v>1.6982887780724747E-2</v>
      </c>
      <c r="C66" s="38">
        <v>2.8258022993617063E-4</v>
      </c>
      <c r="D66" s="38">
        <v>6.5225532378461785E-4</v>
      </c>
      <c r="E66" s="38">
        <v>3.157818058462348E-3</v>
      </c>
      <c r="F66" s="38">
        <v>1.96948047481952E-2</v>
      </c>
      <c r="G66" s="38">
        <v>1.49028780426984E-3</v>
      </c>
      <c r="H66" s="38" t="s">
        <v>64</v>
      </c>
      <c r="I66" s="38">
        <v>2.9520557813937719E-2</v>
      </c>
      <c r="J66" s="38">
        <v>6.1910516324627267E-3</v>
      </c>
      <c r="K66" s="38">
        <v>1.6323209884326292E-3</v>
      </c>
      <c r="L66" s="38">
        <v>1.5817875744020365E-2</v>
      </c>
      <c r="M66" s="38">
        <v>9.2319496630714447E-3</v>
      </c>
      <c r="N66" s="38">
        <v>1.3083258106716493E-3</v>
      </c>
      <c r="O66" s="38" t="s">
        <v>64</v>
      </c>
      <c r="P66" s="38">
        <v>7.1681283925232042E-2</v>
      </c>
      <c r="Q66" s="38">
        <v>0.22286713058345892</v>
      </c>
      <c r="R66" s="38">
        <v>0.18298904571392496</v>
      </c>
      <c r="S66" s="38">
        <v>9.335836712156164E-3</v>
      </c>
      <c r="T66" s="38">
        <v>7.8009003708443062E-2</v>
      </c>
      <c r="U66" s="38">
        <v>0.49620464893828009</v>
      </c>
      <c r="V66" s="38" t="s">
        <v>64</v>
      </c>
      <c r="W66" s="38">
        <v>8.1698081655547428E-2</v>
      </c>
      <c r="X66" s="38">
        <v>0.27053681125029316</v>
      </c>
      <c r="Y66" s="38">
        <v>0.18717212569906339</v>
      </c>
      <c r="Z66" s="38">
        <v>3.5527619568894872E-2</v>
      </c>
      <c r="AA66" s="38">
        <v>0.17682273585751623</v>
      </c>
      <c r="AB66" s="38">
        <v>0.5725109305658308</v>
      </c>
      <c r="AC66" s="38">
        <v>1.7708263789076493</v>
      </c>
    </row>
    <row r="68" spans="1:29" ht="13">
      <c r="A68" s="47" t="s">
        <v>59</v>
      </c>
      <c r="B68" s="48"/>
      <c r="C68" s="48"/>
      <c r="D68" s="48"/>
      <c r="E68" s="48"/>
      <c r="F68" s="48"/>
      <c r="G68" s="48"/>
      <c r="H68" s="47" t="s">
        <v>59</v>
      </c>
      <c r="I68" s="48"/>
      <c r="J68" s="48"/>
      <c r="K68" s="48"/>
      <c r="L68" s="48"/>
      <c r="M68" s="48"/>
      <c r="N68" s="48"/>
      <c r="O68" s="47" t="s">
        <v>59</v>
      </c>
      <c r="P68" s="48"/>
      <c r="Q68" s="48"/>
      <c r="R68" s="48"/>
      <c r="S68" s="48"/>
      <c r="T68" s="48"/>
      <c r="U68" s="48"/>
      <c r="V68" s="47" t="s">
        <v>59</v>
      </c>
      <c r="W68" s="48"/>
      <c r="X68" s="48"/>
      <c r="Y68" s="48"/>
      <c r="Z68" s="48"/>
      <c r="AA68" s="48"/>
      <c r="AB68" s="48"/>
      <c r="AC68" s="48"/>
    </row>
    <row r="69" spans="1:29" ht="13">
      <c r="A69" s="38" t="s">
        <v>61</v>
      </c>
      <c r="B69" s="38">
        <v>6</v>
      </c>
      <c r="C69" s="38">
        <v>6</v>
      </c>
      <c r="D69" s="38">
        <v>6</v>
      </c>
      <c r="E69" s="38">
        <v>6</v>
      </c>
      <c r="F69" s="38">
        <v>6</v>
      </c>
      <c r="G69" s="38">
        <v>6</v>
      </c>
      <c r="H69" s="38" t="s">
        <v>61</v>
      </c>
      <c r="I69" s="38">
        <v>6</v>
      </c>
      <c r="J69" s="38">
        <v>6</v>
      </c>
      <c r="K69" s="38">
        <v>6</v>
      </c>
      <c r="L69" s="38">
        <v>6</v>
      </c>
      <c r="M69" s="38">
        <v>6</v>
      </c>
      <c r="N69" s="38">
        <v>6</v>
      </c>
      <c r="O69" s="38" t="s">
        <v>61</v>
      </c>
      <c r="P69" s="38">
        <v>6</v>
      </c>
      <c r="Q69" s="38">
        <v>6</v>
      </c>
      <c r="R69" s="38">
        <v>6</v>
      </c>
      <c r="S69" s="38">
        <v>6</v>
      </c>
      <c r="T69" s="38">
        <v>6</v>
      </c>
      <c r="U69" s="38">
        <v>6</v>
      </c>
      <c r="V69" s="38" t="s">
        <v>61</v>
      </c>
      <c r="W69" s="38">
        <v>6</v>
      </c>
      <c r="X69" s="38">
        <v>6</v>
      </c>
      <c r="Y69" s="38">
        <v>6</v>
      </c>
      <c r="Z69" s="38">
        <v>6</v>
      </c>
      <c r="AA69" s="38">
        <v>6</v>
      </c>
      <c r="AB69" s="38">
        <v>6</v>
      </c>
    </row>
    <row r="70" spans="1:29" ht="13">
      <c r="A70" s="38" t="s">
        <v>62</v>
      </c>
      <c r="B70" s="38">
        <v>5.5910886779467779</v>
      </c>
      <c r="C70" s="38">
        <v>1.3334849279244547</v>
      </c>
      <c r="D70" s="38">
        <v>1.1076909906109549</v>
      </c>
      <c r="E70" s="38">
        <v>1.376683934476129</v>
      </c>
      <c r="F70" s="38">
        <v>1.3285181223734011</v>
      </c>
      <c r="G70" s="38">
        <v>2.4192822416455648</v>
      </c>
      <c r="H70" s="38" t="s">
        <v>62</v>
      </c>
      <c r="I70" s="38">
        <v>7.8660064605526596</v>
      </c>
      <c r="J70" s="38">
        <v>2.7672031874738257</v>
      </c>
      <c r="K70" s="38">
        <v>2.9761811075285909</v>
      </c>
      <c r="L70" s="38">
        <v>3.1228528630358121</v>
      </c>
      <c r="M70" s="38">
        <v>3.1897652329507387</v>
      </c>
      <c r="N70" s="38">
        <v>3.7485055293120668</v>
      </c>
      <c r="O70" s="38" t="s">
        <v>62</v>
      </c>
      <c r="P70" s="38">
        <v>37.80236976349871</v>
      </c>
      <c r="Q70" s="38">
        <v>26.121246462733886</v>
      </c>
      <c r="R70" s="38">
        <v>28.301048021405705</v>
      </c>
      <c r="S70" s="38">
        <v>26.491743179273428</v>
      </c>
      <c r="T70" s="38">
        <v>26.309944260146949</v>
      </c>
      <c r="U70" s="38">
        <v>26.795019434223629</v>
      </c>
      <c r="V70" s="38" t="s">
        <v>62</v>
      </c>
      <c r="W70" s="38">
        <v>548.74053509800194</v>
      </c>
      <c r="X70" s="38">
        <v>568.36425493799686</v>
      </c>
      <c r="Y70" s="38">
        <v>567.06417822274852</v>
      </c>
      <c r="Z70" s="38">
        <v>567.44996426284604</v>
      </c>
      <c r="AA70" s="38">
        <v>568.87177238452898</v>
      </c>
      <c r="AB70" s="38">
        <v>567.03719279481879</v>
      </c>
    </row>
    <row r="71" spans="1:29" ht="13">
      <c r="A71" s="38" t="s">
        <v>63</v>
      </c>
      <c r="B71" s="38">
        <v>0.93184811299112968</v>
      </c>
      <c r="C71" s="38">
        <v>0.22224748798740912</v>
      </c>
      <c r="D71" s="38">
        <v>0.18461516510182582</v>
      </c>
      <c r="E71" s="38">
        <v>0.22944732241268817</v>
      </c>
      <c r="F71" s="38">
        <v>0.2214196870622335</v>
      </c>
      <c r="G71" s="38">
        <v>0.40321370694092745</v>
      </c>
      <c r="H71" s="38" t="s">
        <v>63</v>
      </c>
      <c r="I71" s="38">
        <v>1.3110010767587765</v>
      </c>
      <c r="J71" s="38">
        <v>0.46120053124563759</v>
      </c>
      <c r="K71" s="38">
        <v>0.4960301845880985</v>
      </c>
      <c r="L71" s="38">
        <v>0.52047547717263531</v>
      </c>
      <c r="M71" s="38">
        <v>0.53162753882512315</v>
      </c>
      <c r="N71" s="38">
        <v>0.62475092155201117</v>
      </c>
      <c r="O71" s="38" t="s">
        <v>63</v>
      </c>
      <c r="P71" s="38">
        <v>6.3003949605831187</v>
      </c>
      <c r="Q71" s="38">
        <v>4.3535410771223146</v>
      </c>
      <c r="R71" s="38">
        <v>4.7168413369009512</v>
      </c>
      <c r="S71" s="38">
        <v>4.4152905298789049</v>
      </c>
      <c r="T71" s="38">
        <v>4.3849907100244918</v>
      </c>
      <c r="U71" s="38">
        <v>4.4658365723706046</v>
      </c>
      <c r="V71" s="38" t="s">
        <v>63</v>
      </c>
      <c r="W71" s="38">
        <v>91.45675584966699</v>
      </c>
      <c r="X71" s="38">
        <v>94.727375822999477</v>
      </c>
      <c r="Y71" s="38">
        <v>94.510696370458092</v>
      </c>
      <c r="Z71" s="38">
        <v>94.574994043807678</v>
      </c>
      <c r="AA71" s="38">
        <v>94.811962064088164</v>
      </c>
      <c r="AB71" s="38">
        <v>94.50619879913647</v>
      </c>
    </row>
    <row r="72" spans="1:29" ht="13">
      <c r="A72" s="38" t="s">
        <v>64</v>
      </c>
      <c r="B72" s="38">
        <v>0.11808553682447498</v>
      </c>
      <c r="C72" s="38">
        <v>9.605793498852112E-3</v>
      </c>
      <c r="D72" s="38">
        <v>1.7608340899595292E-3</v>
      </c>
      <c r="E72" s="38">
        <v>7.9642318653841866E-3</v>
      </c>
      <c r="F72" s="38">
        <v>1.3019745870744762E-2</v>
      </c>
      <c r="G72" s="38">
        <v>0.16584401393041745</v>
      </c>
      <c r="H72" s="38" t="s">
        <v>64</v>
      </c>
      <c r="I72" s="38">
        <v>2.3421779198328503E-2</v>
      </c>
      <c r="J72" s="38">
        <v>4.2085599375796069E-2</v>
      </c>
      <c r="K72" s="38">
        <v>1.0267182810117174E-2</v>
      </c>
      <c r="L72" s="38">
        <v>3.7707400085790634E-2</v>
      </c>
      <c r="M72" s="38">
        <v>9.7574773538376319E-2</v>
      </c>
      <c r="N72" s="38">
        <v>6.4709369300162106E-2</v>
      </c>
      <c r="O72" s="38" t="s">
        <v>64</v>
      </c>
      <c r="P72" s="38">
        <v>0.69941340681337061</v>
      </c>
      <c r="Q72" s="38">
        <v>0.90241103118235966</v>
      </c>
      <c r="R72" s="38">
        <v>1.2354904935476614</v>
      </c>
      <c r="S72" s="38">
        <v>1.307214879237502</v>
      </c>
      <c r="T72" s="38">
        <v>1.2374872667900481</v>
      </c>
      <c r="U72" s="38">
        <v>0.20252400487582906</v>
      </c>
      <c r="V72" s="38" t="s">
        <v>64</v>
      </c>
      <c r="W72" s="38">
        <v>0.24550467080888713</v>
      </c>
      <c r="X72" s="38">
        <v>0.55400204757325366</v>
      </c>
      <c r="Y72" s="38">
        <v>1.2933042142381075</v>
      </c>
      <c r="Z72" s="38">
        <v>1.0112989254867817</v>
      </c>
      <c r="AA72" s="38">
        <v>2.0842371318675998</v>
      </c>
      <c r="AB72" s="38">
        <v>0.67651496617452733</v>
      </c>
    </row>
    <row r="75" spans="1:29" ht="13">
      <c r="A75" s="38" t="s">
        <v>65</v>
      </c>
      <c r="H75" s="38" t="s">
        <v>65</v>
      </c>
      <c r="O75" s="38" t="s">
        <v>65</v>
      </c>
      <c r="V75" s="38" t="s">
        <v>65</v>
      </c>
    </row>
    <row r="76" spans="1:29" ht="13">
      <c r="A76" s="55" t="s">
        <v>66</v>
      </c>
      <c r="B76" s="55" t="s">
        <v>67</v>
      </c>
      <c r="C76" s="55" t="s">
        <v>68</v>
      </c>
      <c r="D76" s="55" t="s">
        <v>69</v>
      </c>
      <c r="E76" s="55" t="s">
        <v>70</v>
      </c>
      <c r="F76" s="55" t="s">
        <v>71</v>
      </c>
      <c r="G76" s="55" t="s">
        <v>72</v>
      </c>
      <c r="H76" s="55" t="s">
        <v>66</v>
      </c>
      <c r="I76" s="55" t="s">
        <v>67</v>
      </c>
      <c r="J76" s="55" t="s">
        <v>68</v>
      </c>
      <c r="K76" s="55" t="s">
        <v>69</v>
      </c>
      <c r="L76" s="55" t="s">
        <v>70</v>
      </c>
      <c r="M76" s="55" t="s">
        <v>71</v>
      </c>
      <c r="N76" s="55" t="s">
        <v>72</v>
      </c>
      <c r="O76" s="55" t="s">
        <v>66</v>
      </c>
      <c r="P76" s="55" t="s">
        <v>67</v>
      </c>
      <c r="Q76" s="55" t="s">
        <v>68</v>
      </c>
      <c r="R76" s="55" t="s">
        <v>69</v>
      </c>
      <c r="S76" s="55" t="s">
        <v>70</v>
      </c>
      <c r="T76" s="55" t="s">
        <v>71</v>
      </c>
      <c r="U76" s="55" t="s">
        <v>72</v>
      </c>
      <c r="V76" s="55" t="s">
        <v>66</v>
      </c>
      <c r="W76" s="55" t="s">
        <v>67</v>
      </c>
      <c r="X76" s="55" t="s">
        <v>68</v>
      </c>
      <c r="Y76" s="55" t="s">
        <v>69</v>
      </c>
      <c r="Z76" s="55" t="s">
        <v>70</v>
      </c>
      <c r="AA76" s="55" t="s">
        <v>71</v>
      </c>
      <c r="AB76" s="55" t="s">
        <v>72</v>
      </c>
    </row>
    <row r="77" spans="1:29" ht="13">
      <c r="A77" s="38" t="s">
        <v>73</v>
      </c>
      <c r="B77" s="38">
        <v>0.24771871501475368</v>
      </c>
      <c r="C77" s="38">
        <v>1</v>
      </c>
      <c r="D77" s="38">
        <v>0.24771871501475368</v>
      </c>
      <c r="E77" s="38">
        <v>23.863142899974747</v>
      </c>
      <c r="F77" s="38">
        <v>5.5648778662820142E-5</v>
      </c>
      <c r="G77" s="38">
        <v>4.2596772137545251</v>
      </c>
      <c r="H77" s="38" t="s">
        <v>73</v>
      </c>
      <c r="I77" s="38">
        <v>5.6865705820266552E-2</v>
      </c>
      <c r="J77" s="38">
        <v>1</v>
      </c>
      <c r="K77" s="38">
        <v>5.6865705820266552E-2</v>
      </c>
      <c r="L77" s="38">
        <v>2.8816776889672107</v>
      </c>
      <c r="M77" s="38">
        <v>0.10252441859175099</v>
      </c>
      <c r="N77" s="38">
        <v>4.2596772137545251</v>
      </c>
      <c r="O77" s="38" t="s">
        <v>73</v>
      </c>
      <c r="P77" s="38">
        <v>16.627524156945952</v>
      </c>
      <c r="Q77" s="38">
        <v>1</v>
      </c>
      <c r="R77" s="38">
        <v>16.627524156945952</v>
      </c>
      <c r="S77" s="38">
        <v>60.117738228161066</v>
      </c>
      <c r="T77" s="38">
        <v>5.4662555259987755E-8</v>
      </c>
      <c r="U77" s="38">
        <v>4.2596772137545251</v>
      </c>
      <c r="V77" s="38" t="s">
        <v>73</v>
      </c>
      <c r="W77" s="38">
        <v>10.119990839179453</v>
      </c>
      <c r="X77" s="38">
        <v>1</v>
      </c>
      <c r="Y77" s="38">
        <v>10.119990839179453</v>
      </c>
      <c r="Z77" s="38">
        <v>42.783792631760157</v>
      </c>
      <c r="AA77" s="38">
        <v>9.1525958412219666E-7</v>
      </c>
      <c r="AB77" s="38">
        <v>4.2596772137545251</v>
      </c>
    </row>
    <row r="78" spans="1:29" ht="13">
      <c r="A78" s="38" t="s">
        <v>74</v>
      </c>
      <c r="B78" s="38">
        <v>2.4880954492933616</v>
      </c>
      <c r="C78" s="38">
        <v>5</v>
      </c>
      <c r="D78" s="38">
        <v>0.49761908985867231</v>
      </c>
      <c r="E78" s="38">
        <v>47.936448606015226</v>
      </c>
      <c r="F78" s="38">
        <v>1.0277778628164924E-11</v>
      </c>
      <c r="G78" s="38">
        <v>2.6206541467822118</v>
      </c>
      <c r="H78" s="38" t="s">
        <v>74</v>
      </c>
      <c r="I78" s="38">
        <v>3.1641704237988977</v>
      </c>
      <c r="J78" s="38">
        <v>5</v>
      </c>
      <c r="K78" s="38">
        <v>0.63283408475977954</v>
      </c>
      <c r="L78" s="38">
        <v>32.068956791534525</v>
      </c>
      <c r="M78" s="38">
        <v>7.0969319310165702E-10</v>
      </c>
      <c r="N78" s="38">
        <v>2.6206541467822118</v>
      </c>
      <c r="O78" s="38" t="s">
        <v>74</v>
      </c>
      <c r="P78" s="38">
        <v>17.309348345980801</v>
      </c>
      <c r="Q78" s="38">
        <v>5</v>
      </c>
      <c r="R78" s="38">
        <v>3.4618696691961603</v>
      </c>
      <c r="S78" s="38">
        <v>12.516582299825181</v>
      </c>
      <c r="T78" s="38">
        <v>4.7910569388465163E-6</v>
      </c>
      <c r="U78" s="38">
        <v>2.6206541467822118</v>
      </c>
      <c r="V78" s="38" t="s">
        <v>74</v>
      </c>
      <c r="W78" s="38">
        <v>50.678965732721593</v>
      </c>
      <c r="X78" s="38">
        <v>5</v>
      </c>
      <c r="Y78" s="38">
        <v>10.135793146544319</v>
      </c>
      <c r="Z78" s="38">
        <v>42.850599277353581</v>
      </c>
      <c r="AA78" s="38">
        <v>3.4197977782923772E-11</v>
      </c>
      <c r="AB78" s="38">
        <v>2.6206541467822118</v>
      </c>
    </row>
    <row r="79" spans="1:29" ht="13">
      <c r="A79" s="38" t="s">
        <v>75</v>
      </c>
      <c r="B79" s="38">
        <v>1.0845426630318251</v>
      </c>
      <c r="C79" s="38">
        <v>5</v>
      </c>
      <c r="D79" s="38">
        <v>0.21690853260636503</v>
      </c>
      <c r="E79" s="38">
        <v>20.895148392406444</v>
      </c>
      <c r="F79" s="54">
        <v>4.9308288563310043E-8</v>
      </c>
      <c r="G79" s="38">
        <v>2.6206541467822118</v>
      </c>
      <c r="H79" s="38" t="s">
        <v>75</v>
      </c>
      <c r="I79" s="38">
        <v>0.84835982342536476</v>
      </c>
      <c r="J79" s="38">
        <v>5</v>
      </c>
      <c r="K79" s="38">
        <v>0.16967196468507295</v>
      </c>
      <c r="L79" s="38">
        <v>8.598150819082111</v>
      </c>
      <c r="M79" s="54">
        <v>8.8821150041495933E-5</v>
      </c>
      <c r="N79" s="38">
        <v>2.6206541467822118</v>
      </c>
      <c r="O79" s="38" t="s">
        <v>75</v>
      </c>
      <c r="P79" s="38">
        <v>4.6571973336011752</v>
      </c>
      <c r="Q79" s="38">
        <v>5</v>
      </c>
      <c r="R79" s="38">
        <v>0.93143946672023503</v>
      </c>
      <c r="S79" s="38">
        <v>3.3676711882732913</v>
      </c>
      <c r="T79" s="54">
        <v>1.9105662821327751E-2</v>
      </c>
      <c r="U79" s="38">
        <v>2.6206541467822118</v>
      </c>
      <c r="V79" s="38" t="s">
        <v>75</v>
      </c>
      <c r="W79" s="38">
        <v>13.527408008709688</v>
      </c>
      <c r="X79" s="38">
        <v>5</v>
      </c>
      <c r="Y79" s="38">
        <v>2.7054816017419379</v>
      </c>
      <c r="Z79" s="38">
        <v>11.437832865405506</v>
      </c>
      <c r="AA79" s="54">
        <v>1.0014024667159838E-5</v>
      </c>
      <c r="AB79" s="38">
        <v>2.6206541467822118</v>
      </c>
    </row>
    <row r="80" spans="1:29" ht="13">
      <c r="A80" s="38" t="s">
        <v>76</v>
      </c>
      <c r="B80" s="38">
        <v>0.249139402352587</v>
      </c>
      <c r="C80" s="38">
        <v>24</v>
      </c>
      <c r="D80" s="38">
        <v>1.0380808431357792E-2</v>
      </c>
      <c r="H80" s="38" t="s">
        <v>76</v>
      </c>
      <c r="I80" s="38">
        <v>0.47360499229722375</v>
      </c>
      <c r="J80" s="38">
        <v>24</v>
      </c>
      <c r="K80" s="38">
        <v>1.9733541345717656E-2</v>
      </c>
      <c r="O80" s="38" t="s">
        <v>76</v>
      </c>
      <c r="P80" s="38">
        <v>6.6379839216866969</v>
      </c>
      <c r="Q80" s="38">
        <v>24</v>
      </c>
      <c r="R80" s="38">
        <v>0.27658266340361237</v>
      </c>
      <c r="V80" s="38" t="s">
        <v>76</v>
      </c>
      <c r="W80" s="38">
        <v>5.6769109328565532</v>
      </c>
      <c r="X80" s="38">
        <v>24</v>
      </c>
      <c r="Y80" s="38">
        <v>0.23653795553568971</v>
      </c>
    </row>
    <row r="82" spans="1:28" ht="13">
      <c r="A82" s="51" t="s">
        <v>59</v>
      </c>
      <c r="B82" s="51">
        <v>4.0694962296925272</v>
      </c>
      <c r="C82" s="51">
        <v>35</v>
      </c>
      <c r="D82" s="48"/>
      <c r="E82" s="48"/>
      <c r="F82" s="48"/>
      <c r="G82" s="48"/>
      <c r="H82" s="51" t="s">
        <v>59</v>
      </c>
      <c r="I82" s="51">
        <v>4.5430009453417526</v>
      </c>
      <c r="J82" s="51">
        <v>35</v>
      </c>
      <c r="K82" s="48"/>
      <c r="L82" s="48"/>
      <c r="M82" s="48"/>
      <c r="N82" s="48"/>
      <c r="O82" s="51" t="s">
        <v>59</v>
      </c>
      <c r="P82" s="51">
        <v>45.232053758214626</v>
      </c>
      <c r="Q82" s="51">
        <v>35</v>
      </c>
      <c r="R82" s="48"/>
      <c r="S82" s="48"/>
      <c r="T82" s="48"/>
      <c r="U82" s="48"/>
      <c r="V82" s="51" t="s">
        <v>59</v>
      </c>
      <c r="W82" s="51">
        <v>80.003275513467287</v>
      </c>
      <c r="X82" s="51">
        <v>35</v>
      </c>
      <c r="Y82" s="48"/>
      <c r="Z82" s="48"/>
      <c r="AA82" s="48"/>
      <c r="AB82" s="4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3"/>
  <sheetViews>
    <sheetView showGridLines="0" zoomScale="115" zoomScaleNormal="115" workbookViewId="0">
      <pane xSplit="1" ySplit="2" topLeftCell="B3" activePane="bottomRight" state="frozen"/>
      <selection pane="topRight"/>
      <selection pane="bottomLeft"/>
      <selection pane="bottomRight" activeCell="M19" sqref="M19"/>
    </sheetView>
  </sheetViews>
  <sheetFormatPr defaultColWidth="16.26953125" defaultRowHeight="19.899999999999999" customHeight="1"/>
  <cols>
    <col min="1" max="12" width="16.26953125" style="24" customWidth="1"/>
    <col min="13" max="16384" width="16.26953125" style="24"/>
  </cols>
  <sheetData>
    <row r="1" spans="1:11" ht="27.65" customHeight="1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0.25" customHeight="1">
      <c r="A2" s="25"/>
      <c r="B2" s="26" t="s">
        <v>31</v>
      </c>
      <c r="C2" s="26" t="s">
        <v>32</v>
      </c>
      <c r="D2" s="25"/>
      <c r="E2" s="26" t="s">
        <v>33</v>
      </c>
      <c r="F2" s="26" t="s">
        <v>34</v>
      </c>
      <c r="G2" s="25"/>
      <c r="H2" s="26" t="s">
        <v>35</v>
      </c>
      <c r="I2" s="26" t="s">
        <v>36</v>
      </c>
      <c r="J2" s="25"/>
      <c r="K2" s="25"/>
    </row>
    <row r="3" spans="1:11" ht="20.25" customHeight="1">
      <c r="A3" s="27" t="s">
        <v>11</v>
      </c>
      <c r="B3" s="28">
        <v>0.45219725</v>
      </c>
      <c r="C3" s="29">
        <v>0.42543313700000002</v>
      </c>
      <c r="D3" s="30"/>
      <c r="E3" s="29">
        <v>0.45219725</v>
      </c>
      <c r="F3" s="29">
        <v>0.64817889900000003</v>
      </c>
      <c r="G3" s="30"/>
      <c r="H3" s="31"/>
      <c r="I3" s="31"/>
      <c r="J3" s="30"/>
      <c r="K3" s="30"/>
    </row>
    <row r="4" spans="1:11" ht="20.149999999999999" customHeight="1">
      <c r="A4" s="32" t="s">
        <v>17</v>
      </c>
      <c r="B4" s="33">
        <v>0.64817889900000003</v>
      </c>
      <c r="C4" s="34">
        <v>0.77603147800000005</v>
      </c>
      <c r="D4" s="35"/>
      <c r="E4" s="35"/>
      <c r="F4" s="35"/>
      <c r="G4" s="35"/>
      <c r="H4" s="35"/>
      <c r="I4" s="35"/>
      <c r="J4" s="35"/>
      <c r="K4" s="35"/>
    </row>
    <row r="5" spans="1:11" ht="20.149999999999999" customHeight="1">
      <c r="A5" s="32" t="s">
        <v>37</v>
      </c>
      <c r="B5" s="33">
        <v>0.28603762500000002</v>
      </c>
      <c r="C5" s="35"/>
      <c r="D5" s="35"/>
      <c r="E5" s="35"/>
      <c r="F5" s="35"/>
      <c r="G5" s="35"/>
      <c r="H5" s="35"/>
      <c r="I5" s="35"/>
      <c r="J5" s="35"/>
      <c r="K5" s="35"/>
    </row>
    <row r="6" spans="1:11" ht="20.149999999999999" customHeight="1">
      <c r="A6" s="32" t="s">
        <v>10</v>
      </c>
      <c r="B6" s="33">
        <v>0.47782068</v>
      </c>
      <c r="C6" s="34">
        <v>1.2640105340000001</v>
      </c>
      <c r="D6" s="35"/>
      <c r="E6" s="35"/>
      <c r="F6" s="35"/>
      <c r="G6" s="35"/>
      <c r="H6" s="34">
        <v>0.47782068</v>
      </c>
      <c r="I6" s="34">
        <v>0.30065982699999999</v>
      </c>
      <c r="J6" s="35"/>
      <c r="K6" s="35"/>
    </row>
    <row r="7" spans="1:11" ht="20.149999999999999" customHeight="1">
      <c r="A7" s="32" t="s">
        <v>3</v>
      </c>
      <c r="B7" s="33">
        <v>0.30065982699999999</v>
      </c>
      <c r="C7" s="34">
        <v>0.309167947</v>
      </c>
      <c r="D7" s="35"/>
      <c r="E7" s="35"/>
      <c r="F7" s="35"/>
      <c r="G7" s="35"/>
      <c r="H7" s="35"/>
      <c r="I7" s="35"/>
      <c r="J7" s="35"/>
      <c r="K7" s="35"/>
    </row>
    <row r="8" spans="1:11" ht="20.149999999999999" customHeight="1">
      <c r="A8" s="32" t="s">
        <v>38</v>
      </c>
      <c r="B8" s="33">
        <v>0.47292804599999999</v>
      </c>
      <c r="C8" s="35"/>
      <c r="D8" s="35"/>
      <c r="E8" s="35"/>
      <c r="F8" s="35"/>
      <c r="G8" s="35"/>
      <c r="H8" s="34">
        <v>0.28174021700000002</v>
      </c>
      <c r="I8" s="34">
        <v>0.30065982699999999</v>
      </c>
      <c r="J8" s="35"/>
      <c r="K8" s="35"/>
    </row>
    <row r="9" spans="1:11" ht="20.149999999999999" customHeight="1">
      <c r="A9" s="36"/>
      <c r="B9" s="37"/>
      <c r="C9" s="35"/>
      <c r="D9" s="35"/>
      <c r="E9" s="35"/>
      <c r="F9" s="35"/>
      <c r="G9" s="35"/>
      <c r="H9" s="35"/>
      <c r="I9" s="35"/>
      <c r="J9" s="35"/>
      <c r="K9" s="35"/>
    </row>
    <row r="10" spans="1:11" ht="41.25" customHeight="1">
      <c r="A10" s="32" t="s">
        <v>39</v>
      </c>
      <c r="B10" s="33">
        <v>0.28174021700000002</v>
      </c>
      <c r="C10" s="34">
        <v>0.67835382600000005</v>
      </c>
      <c r="D10" s="35"/>
      <c r="E10" s="35"/>
      <c r="F10" s="35"/>
      <c r="G10" s="35"/>
      <c r="H10" s="35"/>
      <c r="I10" s="35"/>
      <c r="J10" s="35"/>
      <c r="K10" s="35"/>
    </row>
    <row r="11" spans="1:11" ht="20.149999999999999" customHeight="1">
      <c r="A11" s="36"/>
      <c r="B11" s="37"/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20.149999999999999" customHeight="1">
      <c r="A12" s="36"/>
      <c r="B12" s="37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20.149999999999999" customHeight="1">
      <c r="A13" s="36"/>
      <c r="B13" s="37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20.149999999999999" customHeight="1">
      <c r="A14" s="36"/>
      <c r="B14" s="37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20.149999999999999" customHeight="1">
      <c r="A15" s="36"/>
      <c r="B15" s="37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20.149999999999999" customHeight="1">
      <c r="A16" s="36"/>
      <c r="B16" s="37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20.149999999999999" customHeight="1">
      <c r="A17" s="36"/>
      <c r="B17" s="37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20.149999999999999" customHeight="1">
      <c r="A18" s="36"/>
      <c r="B18" s="37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20.149999999999999" customHeight="1">
      <c r="A19" s="36"/>
      <c r="B19" s="37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20.149999999999999" customHeight="1">
      <c r="A20" s="36"/>
      <c r="B20" s="37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20.149999999999999" customHeight="1">
      <c r="A21" s="36"/>
      <c r="B21" s="37"/>
      <c r="C21" s="35"/>
      <c r="D21" s="35"/>
      <c r="E21" s="35"/>
      <c r="F21" s="35"/>
      <c r="G21" s="35"/>
      <c r="H21" s="35"/>
      <c r="I21" s="35"/>
      <c r="J21" s="35"/>
      <c r="K21" s="35"/>
    </row>
    <row r="22" spans="1:11" ht="20.149999999999999" customHeight="1">
      <c r="A22" s="36"/>
      <c r="B22" s="37"/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20.149999999999999" customHeight="1">
      <c r="A23" s="36"/>
      <c r="B23" s="37"/>
      <c r="C23" s="35"/>
      <c r="D23" s="35"/>
      <c r="E23" s="35"/>
      <c r="F23" s="35"/>
      <c r="G23" s="35"/>
      <c r="H23" s="35"/>
      <c r="I23" s="35"/>
      <c r="J23" s="35"/>
      <c r="K23" s="35"/>
    </row>
  </sheetData>
  <mergeCells count="1">
    <mergeCell ref="A1:K1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F4:J257"/>
  <sheetViews>
    <sheetView workbookViewId="0">
      <selection activeCell="G6" sqref="G6"/>
    </sheetView>
  </sheetViews>
  <sheetFormatPr defaultRowHeight="14.5"/>
  <cols>
    <col min="6" max="6" width="28.54296875" bestFit="1" customWidth="1"/>
    <col min="7" max="8" width="20" bestFit="1" customWidth="1"/>
    <col min="10" max="10" width="23.453125" bestFit="1" customWidth="1"/>
  </cols>
  <sheetData>
    <row r="4" spans="6:10">
      <c r="G4" t="s">
        <v>28</v>
      </c>
    </row>
    <row r="5" spans="6:10">
      <c r="G5" t="s">
        <v>29</v>
      </c>
    </row>
    <row r="7" spans="6:10">
      <c r="F7" t="s">
        <v>20</v>
      </c>
      <c r="G7" t="s">
        <v>21</v>
      </c>
      <c r="H7" t="s">
        <v>21</v>
      </c>
      <c r="J7" t="s">
        <v>22</v>
      </c>
    </row>
    <row r="10" spans="6:10">
      <c r="F10">
        <v>2.5000000000000001E-4</v>
      </c>
      <c r="G10" s="20">
        <v>-5.3133812188774097E-18</v>
      </c>
      <c r="H10" s="20">
        <v>-1.5211745704955301E-17</v>
      </c>
      <c r="J10">
        <f>F10*1000</f>
        <v>0.25</v>
      </c>
    </row>
    <row r="11" spans="6:10">
      <c r="F11">
        <v>3.5E-4</v>
      </c>
      <c r="G11" s="20">
        <v>-4.0723206687650397E-18</v>
      </c>
      <c r="H11" s="20">
        <v>-1.3196351084571001E-17</v>
      </c>
      <c r="J11">
        <f t="shared" ref="J11:J74" si="0">F11*1000</f>
        <v>0.35</v>
      </c>
    </row>
    <row r="12" spans="6:10">
      <c r="F12">
        <v>4.4999999999999999E-4</v>
      </c>
      <c r="G12" s="20">
        <v>-3.25884107124238E-18</v>
      </c>
      <c r="H12" s="20">
        <v>-1.16198115541432E-17</v>
      </c>
      <c r="J12">
        <f t="shared" si="0"/>
        <v>0.45</v>
      </c>
    </row>
    <row r="13" spans="6:10">
      <c r="F13">
        <v>5.5000000000000003E-4</v>
      </c>
      <c r="G13" s="20">
        <v>-2.6755981868446302E-18</v>
      </c>
      <c r="H13" s="20">
        <v>-1.03125152711932E-17</v>
      </c>
      <c r="J13">
        <f t="shared" si="0"/>
        <v>0.55000000000000004</v>
      </c>
    </row>
    <row r="14" spans="6:10">
      <c r="F14">
        <v>6.4999999999999997E-4</v>
      </c>
      <c r="G14" s="20">
        <v>-2.2346819606709102E-18</v>
      </c>
      <c r="H14" s="20">
        <v>-9.1962079921119298E-18</v>
      </c>
      <c r="J14">
        <f t="shared" si="0"/>
        <v>0.65</v>
      </c>
    </row>
    <row r="15" spans="6:10">
      <c r="F15">
        <v>7.5000000000000002E-4</v>
      </c>
      <c r="G15" s="20">
        <v>-1.8895835742638501E-18</v>
      </c>
      <c r="H15" s="20">
        <v>-8.2268764271204001E-18</v>
      </c>
      <c r="J15">
        <f t="shared" si="0"/>
        <v>0.75</v>
      </c>
    </row>
    <row r="16" spans="6:10">
      <c r="F16">
        <v>8.4999999999999995E-4</v>
      </c>
      <c r="G16" s="20">
        <v>-1.61281930901095E-18</v>
      </c>
      <c r="H16" s="20">
        <v>-7.3763309221749398E-18</v>
      </c>
      <c r="J16">
        <f t="shared" si="0"/>
        <v>0.85</v>
      </c>
    </row>
    <row r="17" spans="6:10">
      <c r="F17">
        <v>9.5E-4</v>
      </c>
      <c r="G17" s="20">
        <v>-1.3868422416242799E-18</v>
      </c>
      <c r="H17" s="20">
        <v>-6.6248185456392E-18</v>
      </c>
      <c r="J17">
        <f t="shared" si="0"/>
        <v>0.95</v>
      </c>
    </row>
    <row r="18" spans="6:10">
      <c r="F18">
        <v>1.0499999999999999E-3</v>
      </c>
      <c r="G18" s="20">
        <v>-1.1997917368092E-18</v>
      </c>
      <c r="H18" s="20">
        <v>-5.9575872794843599E-18</v>
      </c>
      <c r="J18">
        <f t="shared" si="0"/>
        <v>1.05</v>
      </c>
    </row>
    <row r="19" spans="6:10">
      <c r="F19">
        <v>1.15E-3</v>
      </c>
      <c r="G19" s="20">
        <v>-1.04329235929049E-18</v>
      </c>
      <c r="H19" s="20">
        <v>-5.3631032111063E-18</v>
      </c>
      <c r="J19">
        <f t="shared" si="0"/>
        <v>1.1499999999999999</v>
      </c>
    </row>
    <row r="20" spans="6:10">
      <c r="F20">
        <v>1.25E-3</v>
      </c>
      <c r="G20" s="20">
        <v>-9.1122236882469695E-19</v>
      </c>
      <c r="H20" s="20">
        <v>-4.8320428366251501E-18</v>
      </c>
      <c r="J20">
        <f t="shared" si="0"/>
        <v>1.25</v>
      </c>
    </row>
    <row r="21" spans="6:10">
      <c r="F21">
        <v>1.3500000000000001E-3</v>
      </c>
      <c r="G21" s="20">
        <v>-7.9898140405986003E-19</v>
      </c>
      <c r="H21" s="20">
        <v>-4.35668240006459E-18</v>
      </c>
      <c r="J21">
        <f t="shared" si="0"/>
        <v>1.35</v>
      </c>
    </row>
    <row r="22" spans="6:10">
      <c r="F22">
        <v>1.4499999999999999E-3</v>
      </c>
      <c r="G22" s="20">
        <v>-7.0303299085438597E-19</v>
      </c>
      <c r="H22" s="20">
        <v>-3.9305056210447999E-18</v>
      </c>
      <c r="J22">
        <f t="shared" si="0"/>
        <v>1.45</v>
      </c>
    </row>
    <row r="23" spans="6:10">
      <c r="F23">
        <v>1.5499999999999999E-3</v>
      </c>
      <c r="G23" s="20">
        <v>-6.2060683519776602E-19</v>
      </c>
      <c r="H23" s="20">
        <v>-3.5479388800650096E-18</v>
      </c>
      <c r="J23">
        <f t="shared" si="0"/>
        <v>1.55</v>
      </c>
    </row>
    <row r="24" spans="6:10">
      <c r="F24">
        <v>1.65E-3</v>
      </c>
      <c r="G24" s="20">
        <v>-5.4949832277208304E-19</v>
      </c>
      <c r="H24" s="20">
        <v>-3.2041646498858799E-18</v>
      </c>
      <c r="J24">
        <f t="shared" si="0"/>
        <v>1.65</v>
      </c>
    </row>
    <row r="25" spans="6:10">
      <c r="F25">
        <v>1.75E-3</v>
      </c>
      <c r="G25" s="20">
        <v>-4.87929463744737E-19</v>
      </c>
      <c r="H25" s="20">
        <v>-2.89498512402653E-18</v>
      </c>
      <c r="J25">
        <f t="shared" si="0"/>
        <v>1.75</v>
      </c>
    </row>
    <row r="26" spans="6:10">
      <c r="F26">
        <v>1.8500000000000001E-3</v>
      </c>
      <c r="G26" s="20">
        <v>-4.3444997365241499E-19</v>
      </c>
      <c r="H26" s="20">
        <v>-2.61671932571693E-18</v>
      </c>
      <c r="J26">
        <f t="shared" si="0"/>
        <v>1.85</v>
      </c>
    </row>
    <row r="27" spans="6:10">
      <c r="F27">
        <v>1.9499999999999999E-3</v>
      </c>
      <c r="G27" s="20">
        <v>-3.87865328508963E-19</v>
      </c>
      <c r="H27" s="20">
        <v>-2.3661233369878598E-18</v>
      </c>
      <c r="J27">
        <f t="shared" si="0"/>
        <v>1.95</v>
      </c>
    </row>
    <row r="28" spans="6:10">
      <c r="F28">
        <v>2.0500000000000002E-3</v>
      </c>
      <c r="G28" s="20">
        <v>-3.4718340677652101E-19</v>
      </c>
      <c r="H28" s="20">
        <v>-2.14032699951991E-18</v>
      </c>
      <c r="J28">
        <f t="shared" si="0"/>
        <v>2.0500000000000003</v>
      </c>
    </row>
    <row r="29" spans="6:10">
      <c r="F29">
        <v>2.15E-3</v>
      </c>
      <c r="G29" s="20">
        <v>-3.11574224941044E-19</v>
      </c>
      <c r="H29" s="20">
        <v>-1.9367826849436102E-18</v>
      </c>
      <c r="J29">
        <f t="shared" si="0"/>
        <v>2.15</v>
      </c>
    </row>
    <row r="30" spans="6:10">
      <c r="F30">
        <v>2.2499999999999998E-3</v>
      </c>
      <c r="G30" s="20">
        <v>-2.8033908059099799E-19</v>
      </c>
      <c r="H30" s="20">
        <v>-1.7532231351426602E-18</v>
      </c>
      <c r="J30">
        <f t="shared" si="0"/>
        <v>2.25</v>
      </c>
    </row>
    <row r="31" spans="6:10">
      <c r="F31">
        <v>2.3500000000000001E-3</v>
      </c>
      <c r="G31" s="20">
        <v>-2.52886575432131E-19</v>
      </c>
      <c r="H31" s="20">
        <v>-1.58762627473573E-18</v>
      </c>
      <c r="J31">
        <f t="shared" si="0"/>
        <v>2.35</v>
      </c>
    </row>
    <row r="32" spans="6:10">
      <c r="F32">
        <v>2.4499999999999999E-3</v>
      </c>
      <c r="G32" s="20">
        <v>-2.28713751041004E-19</v>
      </c>
      <c r="H32" s="20">
        <v>-1.43818549268734E-18</v>
      </c>
      <c r="J32">
        <f t="shared" si="0"/>
        <v>2.4499999999999997</v>
      </c>
    </row>
    <row r="33" spans="6:10">
      <c r="F33">
        <v>2.5500000000000002E-3</v>
      </c>
      <c r="G33" s="20">
        <v>-2.07391079850957E-19</v>
      </c>
      <c r="H33" s="20">
        <v>-1.30328429185902E-18</v>
      </c>
      <c r="J33">
        <f t="shared" si="0"/>
        <v>2.5500000000000003</v>
      </c>
    </row>
    <row r="34" spans="6:10">
      <c r="F34">
        <v>2.65E-3</v>
      </c>
      <c r="G34" s="20">
        <v>-1.8855040209889501E-19</v>
      </c>
      <c r="H34" s="20">
        <v>-1.18147448291222E-18</v>
      </c>
      <c r="J34">
        <f t="shared" si="0"/>
        <v>2.65</v>
      </c>
    </row>
    <row r="35" spans="6:10">
      <c r="F35">
        <v>2.7499999999999998E-3</v>
      </c>
      <c r="G35" s="20">
        <v>-1.7187514154383299E-19</v>
      </c>
      <c r="H35" s="20">
        <v>-1.0714572947340501E-18</v>
      </c>
      <c r="J35">
        <f t="shared" si="0"/>
        <v>2.75</v>
      </c>
    </row>
    <row r="36" spans="6:10">
      <c r="F36">
        <v>2.8500000000000001E-3</v>
      </c>
      <c r="G36" s="20">
        <v>-1.57092303742018E-19</v>
      </c>
      <c r="H36" s="20">
        <v>-9.7206691429394901E-19</v>
      </c>
      <c r="J36">
        <f t="shared" si="0"/>
        <v>2.85</v>
      </c>
    </row>
    <row r="37" spans="6:10">
      <c r="F37">
        <v>2.9499999999999999E-3</v>
      </c>
      <c r="G37" s="20">
        <v>-1.43965883183953E-19</v>
      </c>
      <c r="H37" s="20">
        <v>-8.8225607187033008E-19</v>
      </c>
      <c r="J37">
        <f t="shared" si="0"/>
        <v>2.9499999999999997</v>
      </c>
    </row>
    <row r="38" spans="6:10">
      <c r="F38">
        <v>3.0500000000000002E-3</v>
      </c>
      <c r="G38" s="20">
        <v>-1.3229139458258401E-19</v>
      </c>
      <c r="H38" s="20">
        <v>-8.0108336431162898E-19</v>
      </c>
      <c r="J38">
        <f t="shared" si="0"/>
        <v>3.0500000000000003</v>
      </c>
    </row>
    <row r="39" spans="6:10">
      <c r="F39">
        <v>3.15E-3</v>
      </c>
      <c r="G39" s="20">
        <v>-1.2189130903805099E-19</v>
      </c>
      <c r="H39" s="20">
        <v>-7.2770206705953104E-19</v>
      </c>
      <c r="J39">
        <f t="shared" si="0"/>
        <v>3.15</v>
      </c>
    </row>
    <row r="40" spans="6:10">
      <c r="F40">
        <v>3.2499999999999999E-3</v>
      </c>
      <c r="G40" s="20">
        <v>-1.12611224484836E-19</v>
      </c>
      <c r="H40" s="20">
        <v>-6.6135023027436803E-19</v>
      </c>
      <c r="J40">
        <f t="shared" si="0"/>
        <v>3.25</v>
      </c>
    </row>
    <row r="41" spans="6:10">
      <c r="F41">
        <v>3.3500000000000001E-3</v>
      </c>
      <c r="G41" s="20">
        <v>-1.04316636437565E-19</v>
      </c>
      <c r="H41" s="20">
        <v>-6.0134188917337905E-19</v>
      </c>
      <c r="J41">
        <f t="shared" si="0"/>
        <v>3.35</v>
      </c>
    </row>
    <row r="42" spans="6:10">
      <c r="F42">
        <v>3.4499999999999999E-3</v>
      </c>
      <c r="G42" s="20">
        <v>-9.6890202866863704E-20</v>
      </c>
      <c r="H42" s="20">
        <v>-5.47059246159254E-19</v>
      </c>
      <c r="J42">
        <f t="shared" si="0"/>
        <v>3.4499999999999997</v>
      </c>
    </row>
    <row r="43" spans="6:10">
      <c r="F43">
        <v>3.5500000000000002E-3</v>
      </c>
      <c r="G43" s="20">
        <v>-9.0229418373830594E-20</v>
      </c>
      <c r="H43" s="20">
        <v>-4.9794570428789799E-19</v>
      </c>
      <c r="J43">
        <f t="shared" si="0"/>
        <v>3.5500000000000003</v>
      </c>
    </row>
    <row r="44" spans="6:10">
      <c r="F44">
        <v>3.65E-3</v>
      </c>
      <c r="G44" s="20">
        <v>-8.4244629349378695E-20</v>
      </c>
      <c r="H44" s="20">
        <v>-4.5349964940764301E-19</v>
      </c>
      <c r="J44">
        <f t="shared" si="0"/>
        <v>3.65</v>
      </c>
    </row>
    <row r="45" spans="6:10">
      <c r="F45">
        <v>3.7499999999999999E-3</v>
      </c>
      <c r="G45" s="20">
        <v>-7.8857334702345695E-20</v>
      </c>
      <c r="H45" s="20">
        <v>-4.13268892853068E-19</v>
      </c>
      <c r="J45">
        <f t="shared" si="0"/>
        <v>3.75</v>
      </c>
    </row>
    <row r="46" spans="6:10">
      <c r="F46">
        <v>3.8500000000000001E-3</v>
      </c>
      <c r="G46" s="20">
        <v>-7.3998726894453198E-20</v>
      </c>
      <c r="H46" s="20">
        <v>-3.7684569860301399E-19</v>
      </c>
      <c r="J46">
        <f t="shared" si="0"/>
        <v>3.85</v>
      </c>
    </row>
    <row r="47" spans="6:10">
      <c r="F47">
        <v>3.9500000000000004E-3</v>
      </c>
      <c r="G47" s="20">
        <v>-6.96084360771572E-20</v>
      </c>
      <c r="H47" s="20">
        <v>-3.4386232884457902E-19</v>
      </c>
      <c r="J47">
        <f t="shared" si="0"/>
        <v>3.95</v>
      </c>
    </row>
    <row r="48" spans="6:10">
      <c r="F48">
        <v>4.0499999999999998E-3</v>
      </c>
      <c r="G48" s="20">
        <v>-6.5633446566040705E-20</v>
      </c>
      <c r="H48" s="20">
        <v>-3.1398705032428099E-19</v>
      </c>
      <c r="J48">
        <f t="shared" si="0"/>
        <v>4.05</v>
      </c>
    </row>
    <row r="49" spans="6:10">
      <c r="F49">
        <v>4.15E-3</v>
      </c>
      <c r="G49" s="20">
        <v>-6.2027160073541504E-20</v>
      </c>
      <c r="H49" s="20">
        <v>-2.8692055102176598E-19</v>
      </c>
      <c r="J49">
        <f t="shared" si="0"/>
        <v>4.1500000000000004</v>
      </c>
    </row>
    <row r="50" spans="6:10">
      <c r="F50">
        <v>4.2500000000000003E-3</v>
      </c>
      <c r="G50" s="20">
        <v>-5.8748584323268497E-20</v>
      </c>
      <c r="H50" s="20">
        <v>-2.6239272278820602E-19</v>
      </c>
      <c r="J50">
        <f t="shared" si="0"/>
        <v>4.25</v>
      </c>
    </row>
    <row r="51" spans="6:10">
      <c r="F51">
        <v>4.3499999999999997E-3</v>
      </c>
      <c r="G51" s="20">
        <v>-5.57616290970041E-20</v>
      </c>
      <c r="H51" s="20">
        <v>-2.4015977083675402E-19</v>
      </c>
      <c r="J51">
        <f t="shared" si="0"/>
        <v>4.3499999999999996</v>
      </c>
    </row>
    <row r="52" spans="6:10">
      <c r="F52">
        <v>4.45E-3</v>
      </c>
      <c r="G52" s="20">
        <v>-5.3034494578295703E-20</v>
      </c>
      <c r="H52" s="20">
        <v>-2.20001615502847E-19</v>
      </c>
      <c r="J52">
        <f t="shared" si="0"/>
        <v>4.45</v>
      </c>
    </row>
    <row r="53" spans="6:10">
      <c r="F53">
        <v>4.5500000000000002E-3</v>
      </c>
      <c r="G53" s="20">
        <v>-5.0539139177876599E-20</v>
      </c>
      <c r="H53" s="20">
        <v>-2.01719555624717E-19</v>
      </c>
      <c r="J53">
        <f t="shared" si="0"/>
        <v>4.55</v>
      </c>
    </row>
    <row r="54" spans="6:10">
      <c r="F54">
        <v>4.6499999999999996E-3</v>
      </c>
      <c r="G54" s="20">
        <v>-4.8250815952011899E-20</v>
      </c>
      <c r="H54" s="20">
        <v>-1.8513416632304799E-19</v>
      </c>
      <c r="J54">
        <f t="shared" si="0"/>
        <v>4.6499999999999995</v>
      </c>
    </row>
    <row r="55" spans="6:10">
      <c r="F55">
        <v>4.7499999999999999E-3</v>
      </c>
      <c r="G55" s="20">
        <v>-4.6147668330723602E-20</v>
      </c>
      <c r="H55" s="20">
        <v>-1.7008340695979301E-19</v>
      </c>
      <c r="J55">
        <f t="shared" si="0"/>
        <v>4.75</v>
      </c>
    </row>
    <row r="56" spans="6:10">
      <c r="F56">
        <v>4.8500000000000001E-3</v>
      </c>
      <c r="G56" s="20">
        <v>-4.4210377217984402E-20</v>
      </c>
      <c r="H56" s="20">
        <v>-1.5642091769201501E-19</v>
      </c>
      <c r="J56">
        <f t="shared" si="0"/>
        <v>4.8500000000000005</v>
      </c>
    </row>
    <row r="57" spans="6:10">
      <c r="F57">
        <v>4.9500000000000004E-3</v>
      </c>
      <c r="G57" s="20">
        <v>-4.2421852657697597E-20</v>
      </c>
      <c r="H57" s="20">
        <v>-1.4401448535879999E-19</v>
      </c>
      <c r="J57">
        <f t="shared" si="0"/>
        <v>4.95</v>
      </c>
    </row>
    <row r="58" spans="6:10">
      <c r="F58">
        <v>5.0499999999999998E-3</v>
      </c>
      <c r="G58" s="20">
        <v>-4.0766964215192199E-20</v>
      </c>
      <c r="H58" s="20">
        <v>-1.32744661490678E-19</v>
      </c>
      <c r="J58">
        <f t="shared" si="0"/>
        <v>5.05</v>
      </c>
    </row>
    <row r="59" spans="6:10">
      <c r="F59">
        <v>5.1500000000000001E-3</v>
      </c>
      <c r="G59" s="20">
        <v>-3.9232305034362101E-20</v>
      </c>
      <c r="H59" s="20">
        <v>-1.22503517047393E-19</v>
      </c>
      <c r="J59">
        <f t="shared" si="0"/>
        <v>5.15</v>
      </c>
    </row>
    <row r="60" spans="6:10">
      <c r="F60">
        <v>5.2500000000000003E-3</v>
      </c>
      <c r="G60" s="20">
        <v>-3.7805985219976702E-20</v>
      </c>
      <c r="H60" s="20">
        <v>-1.13193520101603E-19</v>
      </c>
      <c r="J60">
        <f t="shared" si="0"/>
        <v>5.25</v>
      </c>
    </row>
    <row r="61" spans="6:10">
      <c r="F61">
        <v>5.3499999999999997E-3</v>
      </c>
      <c r="G61" s="20">
        <v>-3.6477450782934398E-20</v>
      </c>
      <c r="H61" s="20">
        <v>-1.04726524118822E-19</v>
      </c>
      <c r="J61">
        <f t="shared" si="0"/>
        <v>5.35</v>
      </c>
    </row>
    <row r="62" spans="6:10">
      <c r="F62">
        <v>5.45E-3</v>
      </c>
      <c r="G62" s="20">
        <v>-3.5237324889588098E-20</v>
      </c>
      <c r="H62" s="20">
        <v>-9.7022855759557803E-20</v>
      </c>
      <c r="J62">
        <f t="shared" si="0"/>
        <v>5.45</v>
      </c>
    </row>
    <row r="63" spans="6:10">
      <c r="F63">
        <v>5.5500000000000002E-3</v>
      </c>
      <c r="G63" s="20">
        <v>-3.4077268588135599E-20</v>
      </c>
      <c r="H63" s="20">
        <v>-9.0010492267063701E-20</v>
      </c>
      <c r="J63">
        <f t="shared" si="0"/>
        <v>5.55</v>
      </c>
    </row>
    <row r="64" spans="6:10">
      <c r="F64">
        <v>5.6499999999999996E-3</v>
      </c>
      <c r="G64" s="20">
        <v>-3.29898585564158E-20</v>
      </c>
      <c r="H64" s="20">
        <v>-8.3624319519515501E-20</v>
      </c>
      <c r="J64">
        <f t="shared" si="0"/>
        <v>5.6499999999999995</v>
      </c>
    </row>
    <row r="65" spans="6:10">
      <c r="F65">
        <v>5.7499999999999999E-3</v>
      </c>
      <c r="G65" s="20">
        <v>-3.1968479735480901E-20</v>
      </c>
      <c r="H65" s="20">
        <v>-7.7805462732989298E-20</v>
      </c>
      <c r="J65">
        <f t="shared" si="0"/>
        <v>5.75</v>
      </c>
    </row>
    <row r="66" spans="6:10">
      <c r="F66">
        <v>5.8500000000000002E-3</v>
      </c>
      <c r="G66" s="20">
        <v>-3.1007230989613002E-20</v>
      </c>
      <c r="H66" s="20">
        <v>-7.25006826134807E-20</v>
      </c>
      <c r="J66">
        <f t="shared" si="0"/>
        <v>5.8500000000000005</v>
      </c>
    </row>
    <row r="67" spans="6:10">
      <c r="F67">
        <v>5.9500000000000004E-3</v>
      </c>
      <c r="G67" s="20">
        <v>-3.0100842172440302E-20</v>
      </c>
      <c r="H67" s="20">
        <v>-6.7661830483156602E-20</v>
      </c>
      <c r="J67">
        <f t="shared" si="0"/>
        <v>5.95</v>
      </c>
    </row>
    <row r="68" spans="6:10">
      <c r="F68">
        <v>6.0499999999999998E-3</v>
      </c>
      <c r="G68" s="20">
        <v>-2.9244601185827899E-20</v>
      </c>
      <c r="H68" s="20">
        <v>-6.3245356557418497E-20</v>
      </c>
      <c r="J68">
        <f t="shared" si="0"/>
        <v>6.05</v>
      </c>
    </row>
    <row r="69" spans="6:10">
      <c r="F69">
        <v>6.1500000000000001E-3</v>
      </c>
      <c r="G69" s="20">
        <v>-2.8434289797806399E-20</v>
      </c>
      <c r="H69" s="20">
        <v>-5.9211866133436603E-20</v>
      </c>
      <c r="J69">
        <f t="shared" si="0"/>
        <v>6.15</v>
      </c>
    </row>
    <row r="70" spans="6:10">
      <c r="F70">
        <v>6.2500000000000003E-3</v>
      </c>
      <c r="G70" s="20">
        <v>-2.7666127141789801E-20</v>
      </c>
      <c r="H70" s="20">
        <v>-5.5525718974869799E-20</v>
      </c>
      <c r="J70">
        <f t="shared" si="0"/>
        <v>6.25</v>
      </c>
    </row>
    <row r="71" spans="6:10">
      <c r="F71">
        <v>6.3499999999999997E-3</v>
      </c>
      <c r="G71" s="20">
        <v>-2.69367199549763E-20</v>
      </c>
      <c r="H71" s="20">
        <v>-5.2154667647924901E-20</v>
      </c>
      <c r="J71">
        <f t="shared" si="0"/>
        <v>6.35</v>
      </c>
    </row>
    <row r="72" spans="6:10">
      <c r="F72">
        <v>6.45E-3</v>
      </c>
      <c r="G72" s="20">
        <v>-2.6243018731918999E-20</v>
      </c>
      <c r="H72" s="20">
        <v>-4.9069530986445902E-20</v>
      </c>
      <c r="J72">
        <f t="shared" si="0"/>
        <v>6.45</v>
      </c>
    </row>
    <row r="73" spans="6:10">
      <c r="F73">
        <v>6.5500000000000003E-3</v>
      </c>
      <c r="G73" s="20">
        <v>-2.55822790721156E-20</v>
      </c>
      <c r="H73" s="20">
        <v>-4.6243899243372001E-20</v>
      </c>
      <c r="J73">
        <f t="shared" si="0"/>
        <v>6.5500000000000007</v>
      </c>
    </row>
    <row r="74" spans="6:10">
      <c r="F74">
        <v>6.6499999999999997E-3</v>
      </c>
      <c r="G74" s="20">
        <v>-2.49520275902024E-20</v>
      </c>
      <c r="H74" s="20">
        <v>-4.36538678271835E-20</v>
      </c>
      <c r="J74">
        <f t="shared" si="0"/>
        <v>6.6499999999999995</v>
      </c>
    </row>
    <row r="75" spans="6:10">
      <c r="F75">
        <v>6.7499999999999999E-3</v>
      </c>
      <c r="G75" s="20">
        <v>-2.4350031835626999E-20</v>
      </c>
      <c r="H75" s="20">
        <v>-4.1277796828835602E-20</v>
      </c>
      <c r="J75">
        <f t="shared" ref="J75:J138" si="1">F75*1000</f>
        <v>6.75</v>
      </c>
    </row>
    <row r="76" spans="6:10">
      <c r="F76">
        <v>6.8500000000000002E-3</v>
      </c>
      <c r="G76" s="20">
        <v>-2.37742737370459E-20</v>
      </c>
      <c r="H76" s="20">
        <v>-3.9096093820711201E-20</v>
      </c>
      <c r="J76">
        <f t="shared" si="1"/>
        <v>6.8500000000000005</v>
      </c>
    </row>
    <row r="77" spans="6:10">
      <c r="F77">
        <v>6.9499999999999996E-3</v>
      </c>
      <c r="G77" s="20">
        <v>-2.32229261464602E-20</v>
      </c>
      <c r="H77" s="20">
        <v>-3.7091017657521099E-20</v>
      </c>
      <c r="J77">
        <f t="shared" si="1"/>
        <v>6.9499999999999993</v>
      </c>
    </row>
    <row r="78" spans="6:10">
      <c r="F78">
        <v>7.0499999999999998E-3</v>
      </c>
      <c r="G78" s="20">
        <v>-2.26943321103294E-20</v>
      </c>
      <c r="H78" s="20">
        <v>-3.5246501232608299E-20</v>
      </c>
      <c r="J78">
        <f t="shared" si="1"/>
        <v>7.05</v>
      </c>
    </row>
    <row r="79" spans="6:10">
      <c r="F79">
        <v>7.1500000000000001E-3</v>
      </c>
      <c r="G79" s="20">
        <v>-2.2186986540619601E-20</v>
      </c>
      <c r="H79" s="20">
        <v>-3.3547991344376903E-20</v>
      </c>
      <c r="J79">
        <f t="shared" si="1"/>
        <v>7.15</v>
      </c>
    </row>
    <row r="80" spans="6:10">
      <c r="F80">
        <v>7.2500000000000004E-3</v>
      </c>
      <c r="G80" s="20">
        <v>-2.1699519998731199E-20</v>
      </c>
      <c r="H80" s="20">
        <v>-3.1982304008775998E-20</v>
      </c>
      <c r="J80">
        <f t="shared" si="1"/>
        <v>7.25</v>
      </c>
    </row>
    <row r="81" spans="6:10">
      <c r="F81">
        <v>7.3499999999999998E-3</v>
      </c>
      <c r="G81" s="20">
        <v>-2.12306843402926E-20</v>
      </c>
      <c r="H81" s="20">
        <v>-3.05374937169936E-20</v>
      </c>
      <c r="J81">
        <f t="shared" si="1"/>
        <v>7.35</v>
      </c>
    </row>
    <row r="82" spans="6:10">
      <c r="F82">
        <v>7.45E-3</v>
      </c>
      <c r="G82" s="20">
        <v>-2.07793399994658E-20</v>
      </c>
      <c r="H82" s="20">
        <v>-2.9202735284538299E-20</v>
      </c>
      <c r="J82">
        <f t="shared" si="1"/>
        <v>7.45</v>
      </c>
    </row>
    <row r="83" spans="6:10">
      <c r="F83">
        <v>7.5500000000000003E-3</v>
      </c>
      <c r="G83" s="20">
        <v>-2.0344444718309899E-20</v>
      </c>
      <c r="H83" s="20">
        <v>-2.7968217070368301E-20</v>
      </c>
      <c r="J83">
        <f t="shared" si="1"/>
        <v>7.5500000000000007</v>
      </c>
    </row>
    <row r="84" spans="6:10">
      <c r="F84">
        <v>7.6499999999999997E-3</v>
      </c>
      <c r="G84" s="20">
        <v>-1.9925043550313899E-20</v>
      </c>
      <c r="H84" s="20">
        <v>-2.68250444641144E-20</v>
      </c>
      <c r="J84">
        <f t="shared" si="1"/>
        <v>7.6499999999999995</v>
      </c>
    </row>
    <row r="85" spans="6:10">
      <c r="F85">
        <v>7.7499999999999999E-3</v>
      </c>
      <c r="G85" s="20">
        <v>-1.95202599878672E-20</v>
      </c>
      <c r="H85" s="20">
        <v>-2.57651526470375E-20</v>
      </c>
      <c r="J85">
        <f t="shared" si="1"/>
        <v>7.75</v>
      </c>
    </row>
    <row r="86" spans="6:10">
      <c r="F86">
        <v>7.8499999999999993E-3</v>
      </c>
      <c r="G86" s="20">
        <v>-1.91292880815724E-20</v>
      </c>
      <c r="H86" s="20">
        <v>-2.47812277293663E-20</v>
      </c>
      <c r="J86">
        <f t="shared" si="1"/>
        <v>7.85</v>
      </c>
    </row>
    <row r="87" spans="6:10">
      <c r="F87">
        <v>7.9500000000000005E-3</v>
      </c>
      <c r="G87" s="20">
        <v>-1.8751385435204801E-20</v>
      </c>
      <c r="H87" s="20">
        <v>-2.3866635454111599E-20</v>
      </c>
      <c r="J87">
        <f t="shared" si="1"/>
        <v>7.95</v>
      </c>
    </row>
    <row r="88" spans="6:10">
      <c r="F88">
        <v>8.0499999999999999E-3</v>
      </c>
      <c r="G88" s="20">
        <v>-1.8385866974088099E-20</v>
      </c>
      <c r="H88" s="20">
        <v>-2.3015356736312001E-20</v>
      </c>
      <c r="J88">
        <f t="shared" si="1"/>
        <v>8.0500000000000007</v>
      </c>
    </row>
    <row r="89" spans="6:10">
      <c r="F89">
        <v>8.1499999999999993E-3</v>
      </c>
      <c r="G89" s="20">
        <v>-1.8032099396898901E-20</v>
      </c>
      <c r="H89" s="20">
        <v>-2.22219293777783E-20</v>
      </c>
      <c r="J89">
        <f t="shared" si="1"/>
        <v>8.1499999999999986</v>
      </c>
    </row>
    <row r="90" spans="6:10">
      <c r="F90">
        <v>8.2500000000000004E-3</v>
      </c>
      <c r="G90" s="20">
        <v>-1.7689496231689699E-20</v>
      </c>
      <c r="H90" s="20">
        <v>-2.1481395361550801E-20</v>
      </c>
      <c r="J90">
        <f t="shared" si="1"/>
        <v>8.25</v>
      </c>
    </row>
    <row r="91" spans="6:10">
      <c r="F91">
        <v>8.3499999999999998E-3</v>
      </c>
      <c r="G91" s="20">
        <v>-1.73575134263627E-20</v>
      </c>
      <c r="H91" s="20">
        <v>-2.07892531881434E-20</v>
      </c>
      <c r="J91">
        <f t="shared" si="1"/>
        <v>8.35</v>
      </c>
    </row>
    <row r="92" spans="6:10">
      <c r="F92">
        <v>8.4499999999999992E-3</v>
      </c>
      <c r="G92" s="20">
        <v>-1.7035645412126999E-20</v>
      </c>
      <c r="H92" s="20">
        <v>-2.01414147678402E-20</v>
      </c>
      <c r="J92">
        <f t="shared" si="1"/>
        <v>8.4499999999999993</v>
      </c>
    </row>
    <row r="93" spans="6:10">
      <c r="F93">
        <v>8.5500000000000003E-3</v>
      </c>
      <c r="G93" s="20">
        <v>-1.67234215857881E-20</v>
      </c>
      <c r="H93" s="20">
        <v>-1.95341664304204E-20</v>
      </c>
      <c r="J93">
        <f t="shared" si="1"/>
        <v>8.5500000000000007</v>
      </c>
    </row>
    <row r="94" spans="6:10">
      <c r="F94">
        <v>8.6499999999999997E-3</v>
      </c>
      <c r="G94" s="20">
        <v>-1.6420403163108701E-20</v>
      </c>
      <c r="H94" s="20">
        <v>-1.89641336561693E-20</v>
      </c>
      <c r="J94">
        <f t="shared" si="1"/>
        <v>8.65</v>
      </c>
    </row>
    <row r="95" spans="6:10">
      <c r="F95">
        <v>8.7500000000000008E-3</v>
      </c>
      <c r="G95" s="20">
        <v>-1.6126180361149199E-20</v>
      </c>
      <c r="H95" s="20">
        <v>-1.8428249170400699E-20</v>
      </c>
      <c r="J95">
        <f t="shared" si="1"/>
        <v>8.75</v>
      </c>
    </row>
    <row r="96" spans="6:10">
      <c r="F96">
        <v>8.8500000000000002E-3</v>
      </c>
      <c r="G96" s="20">
        <v>-1.5840369872427499E-20</v>
      </c>
      <c r="H96" s="20">
        <v>-1.7923724078315399E-20</v>
      </c>
      <c r="J96">
        <f t="shared" si="1"/>
        <v>8.85</v>
      </c>
    </row>
    <row r="97" spans="6:10">
      <c r="F97">
        <v>8.9499999999999996E-3</v>
      </c>
      <c r="G97" s="20">
        <v>-1.55626125981276E-20</v>
      </c>
      <c r="H97" s="20">
        <v>-1.7448021748275799E-20</v>
      </c>
      <c r="J97">
        <f t="shared" si="1"/>
        <v>8.9499999999999993</v>
      </c>
    </row>
    <row r="98" spans="6:10">
      <c r="F98">
        <v>9.0500000000000008E-3</v>
      </c>
      <c r="G98" s="20">
        <v>-1.5292571611406401E-20</v>
      </c>
      <c r="H98" s="20">
        <v>-1.6998834179768901E-20</v>
      </c>
      <c r="J98">
        <f t="shared" si="1"/>
        <v>9.0500000000000007</v>
      </c>
    </row>
    <row r="99" spans="6:10">
      <c r="F99">
        <v>9.1500000000000001E-3</v>
      </c>
      <c r="G99" s="20">
        <v>-1.5029930325241599E-20</v>
      </c>
      <c r="H99" s="20">
        <v>-1.6574060617800299E-20</v>
      </c>
      <c r="J99">
        <f t="shared" si="1"/>
        <v>9.15</v>
      </c>
    </row>
    <row r="100" spans="6:10">
      <c r="F100">
        <v>9.2499999999999995E-3</v>
      </c>
      <c r="G100" s="20">
        <v>-1.4774390842231199E-20</v>
      </c>
      <c r="H100" s="20">
        <v>-1.6171788198442801E-20</v>
      </c>
      <c r="J100">
        <f t="shared" si="1"/>
        <v>9.25</v>
      </c>
    </row>
    <row r="101" spans="6:10">
      <c r="F101">
        <v>9.3500000000000007E-3</v>
      </c>
      <c r="G101" s="20">
        <v>-1.4525672466376501E-20</v>
      </c>
      <c r="H101" s="20">
        <v>-1.5790274431022099E-20</v>
      </c>
      <c r="J101">
        <f t="shared" si="1"/>
        <v>9.3500000000000014</v>
      </c>
    </row>
    <row r="102" spans="6:10">
      <c r="F102">
        <v>9.4500000000000001E-3</v>
      </c>
      <c r="G102" s="20">
        <v>-1.42835103591931E-20</v>
      </c>
      <c r="H102" s="20">
        <v>-1.5427931341166699E-20</v>
      </c>
      <c r="J102">
        <f t="shared" si="1"/>
        <v>9.4499999999999993</v>
      </c>
    </row>
    <row r="103" spans="6:10">
      <c r="F103">
        <v>9.5499999999999995E-3</v>
      </c>
      <c r="G103" s="20">
        <v>-1.4047654324519701E-20</v>
      </c>
      <c r="H103" s="20">
        <v>-1.5083311115871499E-20</v>
      </c>
      <c r="J103">
        <f t="shared" si="1"/>
        <v>9.5499999999999989</v>
      </c>
    </row>
    <row r="104" spans="6:10">
      <c r="F104">
        <v>9.6500000000000006E-3</v>
      </c>
      <c r="G104" s="20">
        <v>-1.3817867708195E-20</v>
      </c>
      <c r="H104" s="20">
        <v>-1.4755093107014501E-20</v>
      </c>
      <c r="J104">
        <f t="shared" si="1"/>
        <v>9.65</v>
      </c>
    </row>
    <row r="105" spans="6:10">
      <c r="F105">
        <v>9.75E-3</v>
      </c>
      <c r="G105" s="20">
        <v>-1.3593926400350699E-20</v>
      </c>
      <c r="H105" s="20">
        <v>-1.4442072063574499E-20</v>
      </c>
      <c r="J105">
        <f t="shared" si="1"/>
        <v>9.75</v>
      </c>
    </row>
    <row r="106" spans="6:10">
      <c r="F106">
        <v>9.8499999999999994E-3</v>
      </c>
      <c r="G106" s="20">
        <v>-1.33756179294568E-20</v>
      </c>
      <c r="H106" s="20">
        <v>-1.4143147475262601E-20</v>
      </c>
      <c r="J106">
        <f t="shared" si="1"/>
        <v>9.85</v>
      </c>
    </row>
    <row r="107" spans="6:10">
      <c r="F107">
        <v>9.9500000000000005E-3</v>
      </c>
      <c r="G107" s="20">
        <v>-1.3162740638496E-20</v>
      </c>
      <c r="H107" s="20">
        <v>-1.38573139215574E-20</v>
      </c>
      <c r="J107">
        <f t="shared" si="1"/>
        <v>9.9500000000000011</v>
      </c>
    </row>
    <row r="108" spans="6:10">
      <c r="F108">
        <v>1.005E-2</v>
      </c>
      <c r="G108" s="20">
        <v>-1.295510293472E-20</v>
      </c>
      <c r="H108" s="20">
        <v>-1.35836523303014E-20</v>
      </c>
      <c r="J108">
        <f t="shared" si="1"/>
        <v>10.050000000000001</v>
      </c>
    </row>
    <row r="109" spans="6:10">
      <c r="F109">
        <v>1.0149999999999999E-2</v>
      </c>
      <c r="G109" s="20">
        <v>-1.2752522605403201E-20</v>
      </c>
      <c r="H109" s="20">
        <v>-1.3321322059218699E-20</v>
      </c>
      <c r="J109">
        <f t="shared" si="1"/>
        <v>10.149999999999999</v>
      </c>
    </row>
    <row r="110" spans="6:10">
      <c r="F110">
        <v>1.025E-2</v>
      </c>
      <c r="G110" s="20">
        <v>-1.25548261928529E-20</v>
      </c>
      <c r="H110" s="20">
        <v>-1.3069553722017501E-20</v>
      </c>
      <c r="J110">
        <f t="shared" si="1"/>
        <v>10.25</v>
      </c>
    </row>
    <row r="111" spans="6:10">
      <c r="F111">
        <v>1.035E-2</v>
      </c>
      <c r="G111" s="20">
        <v>-1.23618484226874E-20</v>
      </c>
      <c r="H111" s="20">
        <v>-1.28276426882533E-20</v>
      </c>
      <c r="J111">
        <f t="shared" si="1"/>
        <v>10.35</v>
      </c>
    </row>
    <row r="112" spans="6:10">
      <c r="F112">
        <v>1.0449999999999999E-2</v>
      </c>
      <c r="G112" s="20">
        <v>-1.21734316800467E-20</v>
      </c>
      <c r="H112" s="20">
        <v>-1.2594943192905101E-20</v>
      </c>
      <c r="J112">
        <f t="shared" si="1"/>
        <v>10.45</v>
      </c>
    </row>
    <row r="113" spans="6:10">
      <c r="F113">
        <v>1.055E-2</v>
      </c>
      <c r="G113" s="20">
        <v>-1.19894255289975E-20</v>
      </c>
      <c r="H113" s="20">
        <v>-1.2370862997758301E-20</v>
      </c>
      <c r="J113">
        <f t="shared" si="1"/>
        <v>10.55</v>
      </c>
    </row>
    <row r="114" spans="6:10">
      <c r="F114">
        <v>1.065E-2</v>
      </c>
      <c r="G114" s="20">
        <v>-1.18096862708944E-20</v>
      </c>
      <c r="H114" s="20">
        <v>-1.21548585522145E-20</v>
      </c>
      <c r="J114">
        <f t="shared" si="1"/>
        <v>10.65</v>
      </c>
    </row>
    <row r="115" spans="6:10">
      <c r="F115">
        <v>1.0749999999999999E-2</v>
      </c>
      <c r="G115" s="20">
        <v>-1.16340765379319E-20</v>
      </c>
      <c r="H115" s="20">
        <v>-1.19464306061695E-20</v>
      </c>
      <c r="J115">
        <f t="shared" si="1"/>
        <v>10.75</v>
      </c>
    </row>
    <row r="116" spans="6:10">
      <c r="F116">
        <v>1.085E-2</v>
      </c>
      <c r="G116" s="20">
        <v>-1.1462464918524E-20</v>
      </c>
      <c r="H116" s="20">
        <v>-1.1745120232119101E-20</v>
      </c>
      <c r="J116">
        <f t="shared" si="1"/>
        <v>10.85</v>
      </c>
    </row>
    <row r="117" spans="6:10">
      <c r="F117">
        <v>1.095E-2</v>
      </c>
      <c r="G117" s="20">
        <v>-1.1294725611496699E-20</v>
      </c>
      <c r="H117" s="20">
        <v>-1.15505052177426E-20</v>
      </c>
      <c r="J117">
        <f t="shared" si="1"/>
        <v>10.95</v>
      </c>
    </row>
    <row r="118" spans="6:10">
      <c r="F118">
        <v>1.1050000000000001E-2</v>
      </c>
      <c r="G118" s="20">
        <v>-1.1130738106413801E-20</v>
      </c>
      <c r="H118" s="20">
        <v>-1.1362196793919201E-20</v>
      </c>
      <c r="J118">
        <f t="shared" si="1"/>
        <v>11.05</v>
      </c>
    </row>
    <row r="119" spans="6:10">
      <c r="F119">
        <v>1.115E-2</v>
      </c>
      <c r="G119" s="20">
        <v>-1.09703868876252E-20</v>
      </c>
      <c r="H119" s="20">
        <v>-1.11798366664671E-20</v>
      </c>
      <c r="J119">
        <f t="shared" si="1"/>
        <v>11.15</v>
      </c>
    </row>
    <row r="120" spans="6:10">
      <c r="F120">
        <v>1.125E-2</v>
      </c>
      <c r="G120" s="20">
        <v>-1.08135611598884E-20</v>
      </c>
      <c r="H120" s="20">
        <v>-1.1003094322927499E-20</v>
      </c>
      <c r="J120">
        <f t="shared" si="1"/>
        <v>11.25</v>
      </c>
    </row>
    <row r="121" spans="6:10">
      <c r="F121">
        <v>1.1350000000000001E-2</v>
      </c>
      <c r="G121" s="20">
        <v>-1.06601545936219E-20</v>
      </c>
      <c r="H121" s="20">
        <v>-1.0831664588434999E-20</v>
      </c>
      <c r="J121">
        <f t="shared" si="1"/>
        <v>11.350000000000001</v>
      </c>
    </row>
    <row r="122" spans="6:10">
      <c r="F122">
        <v>1.145E-2</v>
      </c>
      <c r="G122" s="20">
        <v>-1.0510065088069299E-20</v>
      </c>
      <c r="H122" s="20">
        <v>-1.0665265407203699E-20</v>
      </c>
      <c r="J122">
        <f t="shared" si="1"/>
        <v>11.45</v>
      </c>
    </row>
    <row r="123" spans="6:10">
      <c r="F123">
        <v>1.155E-2</v>
      </c>
      <c r="G123" s="20">
        <v>-1.03631945508038E-20</v>
      </c>
      <c r="H123" s="20">
        <v>-1.05036358283778E-20</v>
      </c>
      <c r="J123">
        <f t="shared" si="1"/>
        <v>11.549999999999999</v>
      </c>
    </row>
    <row r="124" spans="6:10">
      <c r="F124">
        <v>1.1650000000000001E-2</v>
      </c>
      <c r="G124" s="20">
        <v>-1.02194486921786E-20</v>
      </c>
      <c r="H124" s="20">
        <v>-1.03465341770227E-20</v>
      </c>
      <c r="J124">
        <f t="shared" si="1"/>
        <v>11.65</v>
      </c>
    </row>
    <row r="125" spans="6:10">
      <c r="F125">
        <v>1.175E-2</v>
      </c>
      <c r="G125" s="20">
        <v>-1.00787368334592E-20</v>
      </c>
      <c r="H125" s="20">
        <v>-1.01937363928605E-20</v>
      </c>
      <c r="J125">
        <f t="shared" si="1"/>
        <v>11.75</v>
      </c>
    </row>
    <row r="126" spans="6:10">
      <c r="F126">
        <v>1.1849999999999999E-2</v>
      </c>
      <c r="G126" s="20">
        <v>-9.9409717275021006E-21</v>
      </c>
      <c r="H126" s="20">
        <v>-1.0045034521004799E-20</v>
      </c>
      <c r="J126">
        <f t="shared" si="1"/>
        <v>11.85</v>
      </c>
    </row>
    <row r="127" spans="6:10">
      <c r="F127">
        <v>1.1950000000000001E-2</v>
      </c>
      <c r="G127" s="20">
        <v>-9.8060693909438602E-21</v>
      </c>
      <c r="H127" s="20">
        <v>-9.90023534043694E-21</v>
      </c>
      <c r="J127">
        <f t="shared" si="1"/>
        <v>11.950000000000001</v>
      </c>
    </row>
    <row r="128" spans="6:10">
      <c r="F128">
        <v>1.205E-2</v>
      </c>
      <c r="G128" s="20">
        <v>-9.6739489469884299E-21</v>
      </c>
      <c r="H128" s="20">
        <v>-9.7591591173360196E-21</v>
      </c>
      <c r="J128">
        <f t="shared" si="1"/>
        <v>12.05</v>
      </c>
    </row>
    <row r="129" spans="6:10">
      <c r="F129">
        <v>1.2149999999999999E-2</v>
      </c>
      <c r="G129" s="20">
        <v>-9.5445324779363204E-21</v>
      </c>
      <c r="H129" s="20">
        <v>-9.6216384715738095E-21</v>
      </c>
      <c r="J129">
        <f t="shared" si="1"/>
        <v>12.149999999999999</v>
      </c>
    </row>
    <row r="130" spans="6:10">
      <c r="F130">
        <v>1.225E-2</v>
      </c>
      <c r="G130" s="20">
        <v>-9.4177448867073707E-21</v>
      </c>
      <c r="H130" s="20">
        <v>-9.4875173458118906E-21</v>
      </c>
      <c r="J130">
        <f t="shared" si="1"/>
        <v>12.25</v>
      </c>
    </row>
    <row r="131" spans="6:10">
      <c r="F131">
        <v>1.235E-2</v>
      </c>
      <c r="G131" s="20">
        <v>-9.2935137666593394E-21</v>
      </c>
      <c r="H131" s="20">
        <v>-9.3566500676255098E-21</v>
      </c>
      <c r="J131">
        <f t="shared" si="1"/>
        <v>12.35</v>
      </c>
    </row>
    <row r="132" spans="6:10">
      <c r="F132">
        <v>1.2449999999999999E-2</v>
      </c>
      <c r="G132" s="20">
        <v>-9.1717692790816994E-21</v>
      </c>
      <c r="H132" s="20">
        <v>-9.2289004959920405E-21</v>
      </c>
      <c r="J132">
        <f t="shared" si="1"/>
        <v>12.45</v>
      </c>
    </row>
    <row r="133" spans="6:10">
      <c r="F133">
        <v>1.255E-2</v>
      </c>
      <c r="G133" s="20">
        <v>-9.0524440377893403E-21</v>
      </c>
      <c r="H133" s="20">
        <v>-9.1041412442944094E-21</v>
      </c>
      <c r="J133">
        <f t="shared" si="1"/>
        <v>12.55</v>
      </c>
    </row>
    <row r="134" spans="6:10">
      <c r="F134">
        <v>1.265E-2</v>
      </c>
      <c r="G134" s="20">
        <v>-8.9354730003021501E-21</v>
      </c>
      <c r="H134" s="20">
        <v>-8.9822529727361897E-21</v>
      </c>
      <c r="J134">
        <f t="shared" si="1"/>
        <v>12.65</v>
      </c>
    </row>
    <row r="135" spans="6:10">
      <c r="F135">
        <v>1.2749999999999999E-2</v>
      </c>
      <c r="G135" s="20">
        <v>-8.8207933651347204E-21</v>
      </c>
      <c r="H135" s="20">
        <v>-8.8631237437313299E-21</v>
      </c>
      <c r="J135">
        <f t="shared" si="1"/>
        <v>12.75</v>
      </c>
    </row>
    <row r="136" spans="6:10">
      <c r="F136">
        <v>1.285E-2</v>
      </c>
      <c r="G136" s="20">
        <v>-8.7083444747642501E-21</v>
      </c>
      <c r="H136" s="20">
        <v>-8.7466484344397206E-21</v>
      </c>
      <c r="J136">
        <f t="shared" si="1"/>
        <v>12.85</v>
      </c>
    </row>
    <row r="137" spans="6:10">
      <c r="F137">
        <v>1.295E-2</v>
      </c>
      <c r="G137" s="20">
        <v>-8.5980677238864595E-21</v>
      </c>
      <c r="H137" s="20">
        <v>-8.6327282011711005E-21</v>
      </c>
      <c r="J137">
        <f t="shared" si="1"/>
        <v>12.95</v>
      </c>
    </row>
    <row r="138" spans="6:10">
      <c r="F138">
        <v>1.3050000000000001E-2</v>
      </c>
      <c r="G138" s="20">
        <v>-8.4899064725892804E-21</v>
      </c>
      <c r="H138" s="20">
        <v>-8.5212699908689795E-21</v>
      </c>
      <c r="J138">
        <f t="shared" si="1"/>
        <v>13.05</v>
      </c>
    </row>
    <row r="139" spans="6:10">
      <c r="F139">
        <v>1.315E-2</v>
      </c>
      <c r="G139" s="20">
        <v>-8.3838059641213903E-21</v>
      </c>
      <c r="H139" s="20">
        <v>-8.4121860953456894E-21</v>
      </c>
      <c r="J139">
        <f t="shared" ref="J139:J202" si="2">F139*1000</f>
        <v>13.15</v>
      </c>
    </row>
    <row r="140" spans="6:10">
      <c r="F140">
        <v>1.325E-2</v>
      </c>
      <c r="G140" s="20">
        <v>-8.2797132469507698E-21</v>
      </c>
      <c r="H140" s="20">
        <v>-8.3053937443416204E-21</v>
      </c>
      <c r="J140">
        <f t="shared" si="2"/>
        <v>13.25</v>
      </c>
    </row>
    <row r="141" spans="6:10">
      <c r="F141">
        <v>1.3350000000000001E-2</v>
      </c>
      <c r="G141" s="20">
        <v>-8.1775771008282698E-21</v>
      </c>
      <c r="H141" s="20">
        <v>-8.2008147338467095E-21</v>
      </c>
      <c r="J141">
        <f t="shared" si="2"/>
        <v>13.350000000000001</v>
      </c>
    </row>
    <row r="142" spans="6:10">
      <c r="F142">
        <v>1.345E-2</v>
      </c>
      <c r="G142" s="20">
        <v>-8.0773479666046707E-21</v>
      </c>
      <c r="H142" s="20">
        <v>-8.0983750864626793E-21</v>
      </c>
      <c r="J142">
        <f t="shared" si="2"/>
        <v>13.45</v>
      </c>
    </row>
    <row r="143" spans="6:10">
      <c r="F143">
        <v>1.355E-2</v>
      </c>
      <c r="G143" s="20">
        <v>-7.9789778795632194E-21</v>
      </c>
      <c r="H143" s="20">
        <v>-7.9980047408819998E-21</v>
      </c>
      <c r="J143">
        <f t="shared" si="2"/>
        <v>13.549999999999999</v>
      </c>
    </row>
    <row r="144" spans="6:10">
      <c r="F144">
        <v>1.3650000000000001E-2</v>
      </c>
      <c r="G144" s="20">
        <v>-7.8824204060484199E-21</v>
      </c>
      <c r="H144" s="20">
        <v>-7.8996372678337499E-21</v>
      </c>
      <c r="J144">
        <f t="shared" si="2"/>
        <v>13.65</v>
      </c>
    </row>
    <row r="145" spans="6:10">
      <c r="F145">
        <v>1.375E-2</v>
      </c>
      <c r="G145" s="20">
        <v>-7.7876305831888706E-21</v>
      </c>
      <c r="H145" s="20">
        <v>-7.8032096100933903E-21</v>
      </c>
      <c r="J145">
        <f t="shared" si="2"/>
        <v>13.75</v>
      </c>
    </row>
    <row r="146" spans="6:10">
      <c r="F146">
        <v>1.3849999999999999E-2</v>
      </c>
      <c r="G146" s="20">
        <v>-7.6945648615279201E-21</v>
      </c>
      <c r="H146" s="20">
        <v>-7.7086618443784905E-21</v>
      </c>
      <c r="J146">
        <f t="shared" si="2"/>
        <v>13.85</v>
      </c>
    </row>
    <row r="147" spans="6:10">
      <c r="F147">
        <v>1.3950000000000001E-2</v>
      </c>
      <c r="G147" s="20">
        <v>-7.6031810503938796E-21</v>
      </c>
      <c r="H147" s="20">
        <v>-7.6159369631578698E-21</v>
      </c>
      <c r="J147">
        <f t="shared" si="2"/>
        <v>13.950000000000001</v>
      </c>
    </row>
    <row r="148" spans="6:10">
      <c r="F148">
        <v>1.405E-2</v>
      </c>
      <c r="G148" s="20">
        <v>-7.5134382658388195E-21</v>
      </c>
      <c r="H148" s="20">
        <v>-7.5249806745755601E-21</v>
      </c>
      <c r="J148">
        <f t="shared" si="2"/>
        <v>14.05</v>
      </c>
    </row>
    <row r="149" spans="6:10">
      <c r="F149">
        <v>1.4149999999999999E-2</v>
      </c>
      <c r="G149" s="20">
        <v>-7.42529688100869E-21</v>
      </c>
      <c r="H149" s="20">
        <v>-7.4357412188716193E-21</v>
      </c>
      <c r="J149">
        <f t="shared" si="2"/>
        <v>14.149999999999999</v>
      </c>
    </row>
    <row r="150" spans="6:10">
      <c r="F150">
        <v>1.4250000000000001E-2</v>
      </c>
      <c r="G150" s="20">
        <v>-7.3387184788012604E-21</v>
      </c>
      <c r="H150" s="20">
        <v>-7.3481691998216704E-21</v>
      </c>
      <c r="J150">
        <f t="shared" si="2"/>
        <v>14.25</v>
      </c>
    </row>
    <row r="151" spans="6:10">
      <c r="F151">
        <v>1.435E-2</v>
      </c>
      <c r="G151" s="20">
        <v>-7.25366580668084E-21</v>
      </c>
      <c r="H151" s="20">
        <v>-7.2622174298557594E-21</v>
      </c>
      <c r="J151">
        <f t="shared" si="2"/>
        <v>14.35</v>
      </c>
    </row>
    <row r="152" spans="6:10">
      <c r="F152">
        <v>1.4449999999999999E-2</v>
      </c>
      <c r="G152" s="20">
        <v>-7.1701027335375904E-21</v>
      </c>
      <c r="H152" s="20">
        <v>-7.1778407876465202E-21</v>
      </c>
      <c r="J152">
        <f t="shared" si="2"/>
        <v>14.45</v>
      </c>
    </row>
    <row r="153" spans="6:10">
      <c r="F153">
        <v>1.455E-2</v>
      </c>
      <c r="G153" s="20">
        <v>-7.0879942084686298E-21</v>
      </c>
      <c r="H153" s="20">
        <v>-7.0949960870578301E-21</v>
      </c>
      <c r="J153">
        <f t="shared" si="2"/>
        <v>14.55</v>
      </c>
    </row>
    <row r="154" spans="6:10">
      <c r="F154">
        <v>1.465E-2</v>
      </c>
      <c r="G154" s="20">
        <v>-7.0073062213923204E-21</v>
      </c>
      <c r="H154" s="20">
        <v>-7.0136419564622404E-21</v>
      </c>
      <c r="J154">
        <f t="shared" si="2"/>
        <v>14.65</v>
      </c>
    </row>
    <row r="155" spans="6:10">
      <c r="F155">
        <v>1.4749999999999999E-2</v>
      </c>
      <c r="G155" s="20">
        <v>-6.9280057653792195E-21</v>
      </c>
      <c r="H155" s="20">
        <v>-6.9337387275070703E-21</v>
      </c>
      <c r="J155">
        <f t="shared" si="2"/>
        <v>14.75</v>
      </c>
    </row>
    <row r="156" spans="6:10">
      <c r="F156">
        <v>1.485E-2</v>
      </c>
      <c r="G156" s="20">
        <v>-6.8500608006275195E-21</v>
      </c>
      <c r="H156" s="20">
        <v>-6.8552483325149203E-21</v>
      </c>
      <c r="J156">
        <f t="shared" si="2"/>
        <v>14.85</v>
      </c>
    </row>
    <row r="157" spans="6:10">
      <c r="F157">
        <v>1.495E-2</v>
      </c>
      <c r="G157" s="20">
        <v>-6.7734402199826398E-21</v>
      </c>
      <c r="H157" s="20">
        <v>-6.7781342097597507E-21</v>
      </c>
      <c r="J157">
        <f t="shared" si="2"/>
        <v>14.95</v>
      </c>
    </row>
    <row r="158" spans="6:10">
      <c r="F158">
        <v>1.5049999999999999E-2</v>
      </c>
      <c r="G158" s="20">
        <v>-6.6981138159309902E-21</v>
      </c>
      <c r="H158" s="20">
        <v>-6.7023612159430898E-21</v>
      </c>
      <c r="J158">
        <f t="shared" si="2"/>
        <v>15.049999999999999</v>
      </c>
    </row>
    <row r="159" spans="6:10">
      <c r="F159">
        <v>1.515E-2</v>
      </c>
      <c r="G159" s="20">
        <v>-6.6240522489887397E-21</v>
      </c>
      <c r="H159" s="20">
        <v>-6.6278955452485603E-21</v>
      </c>
      <c r="J159">
        <f t="shared" si="2"/>
        <v>15.15</v>
      </c>
    </row>
    <row r="160" spans="6:10">
      <c r="F160">
        <v>1.525E-2</v>
      </c>
      <c r="G160" s="20">
        <v>-6.55122701741272E-21</v>
      </c>
      <c r="H160" s="20">
        <v>-6.5547046544101896E-21</v>
      </c>
      <c r="J160">
        <f t="shared" si="2"/>
        <v>15.25</v>
      </c>
    </row>
    <row r="161" spans="6:10">
      <c r="F161">
        <v>1.5350000000000001E-2</v>
      </c>
      <c r="G161" s="20">
        <v>-6.4796104281758201E-21</v>
      </c>
      <c r="H161" s="20">
        <v>-6.4827571932877301E-21</v>
      </c>
      <c r="J161">
        <f t="shared" si="2"/>
        <v>15.350000000000001</v>
      </c>
    </row>
    <row r="162" spans="6:10">
      <c r="F162">
        <v>1.545E-2</v>
      </c>
      <c r="G162" s="20">
        <v>-6.4091755691360197E-21</v>
      </c>
      <c r="H162" s="20">
        <v>-6.4120229404781498E-21</v>
      </c>
      <c r="J162">
        <f t="shared" si="2"/>
        <v>15.450000000000001</v>
      </c>
    </row>
    <row r="163" spans="6:10">
      <c r="F163">
        <v>1.555E-2</v>
      </c>
      <c r="G163" s="20">
        <v>-6.3398962823437899E-21</v>
      </c>
      <c r="H163" s="20">
        <v>-6.3424727435415604E-21</v>
      </c>
      <c r="J163">
        <f t="shared" si="2"/>
        <v>15.549999999999999</v>
      </c>
    </row>
    <row r="164" spans="6:10">
      <c r="F164">
        <v>1.5650000000000001E-2</v>
      </c>
      <c r="G164" s="20">
        <v>-6.2717471384341601E-21</v>
      </c>
      <c r="H164" s="20">
        <v>-6.2740784634569401E-21</v>
      </c>
      <c r="J164">
        <f t="shared" si="2"/>
        <v>15.65</v>
      </c>
    </row>
    <row r="165" spans="6:10">
      <c r="F165">
        <v>1.575E-2</v>
      </c>
      <c r="G165" s="20">
        <v>-6.2047034120506504E-21</v>
      </c>
      <c r="H165" s="20">
        <v>-6.2068129229561999E-21</v>
      </c>
      <c r="J165">
        <f t="shared" si="2"/>
        <v>15.75</v>
      </c>
    </row>
    <row r="166" spans="6:10">
      <c r="F166">
        <v>1.585E-2</v>
      </c>
      <c r="G166" s="20">
        <v>-6.1387410582508998E-21</v>
      </c>
      <c r="H166" s="20">
        <v>-6.1406498584162497E-21</v>
      </c>
      <c r="J166">
        <f t="shared" si="2"/>
        <v>15.85</v>
      </c>
    </row>
    <row r="167" spans="6:10">
      <c r="F167">
        <v>1.5949999999999999E-2</v>
      </c>
      <c r="G167" s="20">
        <v>-6.07383668984808E-21</v>
      </c>
      <c r="H167" s="20">
        <v>-6.07556387501813E-21</v>
      </c>
      <c r="J167">
        <f t="shared" si="2"/>
        <v>15.95</v>
      </c>
    </row>
    <row r="168" spans="6:10">
      <c r="F168">
        <v>1.6049999999999998E-2</v>
      </c>
      <c r="G168" s="20">
        <v>-6.0099675556477902E-21</v>
      </c>
      <c r="H168" s="20">
        <v>-6.0115304049100902E-21</v>
      </c>
      <c r="J168">
        <f t="shared" si="2"/>
        <v>16.049999999999997</v>
      </c>
    </row>
    <row r="169" spans="6:10">
      <c r="F169">
        <v>1.6150000000000001E-2</v>
      </c>
      <c r="G169" s="20">
        <v>-5.9471115195334603E-21</v>
      </c>
      <c r="H169" s="20">
        <v>-5.9485256681291104E-21</v>
      </c>
      <c r="J169">
        <f t="shared" si="2"/>
        <v>16.150000000000002</v>
      </c>
    </row>
    <row r="170" spans="6:10">
      <c r="F170">
        <v>1.6250000000000001E-2</v>
      </c>
      <c r="G170" s="20">
        <v>-5.8852470403648497E-21</v>
      </c>
      <c r="H170" s="20">
        <v>-5.8865266360628004E-21</v>
      </c>
      <c r="J170">
        <f t="shared" si="2"/>
        <v>16.25</v>
      </c>
    </row>
    <row r="171" spans="6:10">
      <c r="F171">
        <v>1.635E-2</v>
      </c>
      <c r="G171" s="20">
        <v>-5.8243531526546797E-21</v>
      </c>
      <c r="H171" s="20">
        <v>-5.8255109972514602E-21</v>
      </c>
      <c r="J171">
        <f t="shared" si="2"/>
        <v>16.350000000000001</v>
      </c>
    </row>
    <row r="172" spans="6:10">
      <c r="F172">
        <v>1.6449999999999999E-2</v>
      </c>
      <c r="G172" s="20">
        <v>-5.7644094479815899E-21</v>
      </c>
      <c r="H172" s="20">
        <v>-5.7654571253428703E-21</v>
      </c>
      <c r="J172">
        <f t="shared" si="2"/>
        <v>16.45</v>
      </c>
    </row>
    <row r="173" spans="6:10">
      <c r="F173">
        <v>1.6549999999999999E-2</v>
      </c>
      <c r="G173" s="20">
        <v>-5.7053960571144502E-21</v>
      </c>
      <c r="H173" s="20">
        <v>-5.7063440490367403E-21</v>
      </c>
      <c r="J173">
        <f t="shared" si="2"/>
        <v>16.549999999999997</v>
      </c>
    </row>
    <row r="174" spans="6:10">
      <c r="F174">
        <v>1.6650000000000002E-2</v>
      </c>
      <c r="G174" s="20">
        <v>-5.6472936328107802E-21</v>
      </c>
      <c r="H174" s="20">
        <v>-5.6481514238625401E-21</v>
      </c>
      <c r="J174">
        <f t="shared" si="2"/>
        <v>16.650000000000002</v>
      </c>
    </row>
    <row r="175" spans="6:10">
      <c r="F175">
        <v>1.6750000000000001E-2</v>
      </c>
      <c r="G175" s="20">
        <v>-5.59008333326271E-21</v>
      </c>
      <c r="H175" s="20">
        <v>-5.59085950565253E-21</v>
      </c>
      <c r="J175">
        <f t="shared" si="2"/>
        <v>16.75</v>
      </c>
    </row>
    <row r="176" spans="6:10">
      <c r="F176">
        <v>1.685E-2</v>
      </c>
      <c r="G176" s="20">
        <v>-5.5337468061587601E-21</v>
      </c>
      <c r="H176" s="20">
        <v>-5.5344491255799702E-21</v>
      </c>
      <c r="J176">
        <f t="shared" si="2"/>
        <v>16.850000000000001</v>
      </c>
    </row>
    <row r="177" spans="6:10">
      <c r="F177">
        <v>1.695E-2</v>
      </c>
      <c r="G177" s="20">
        <v>-5.4782661733406397E-21</v>
      </c>
      <c r="H177" s="20">
        <v>-5.4789016666492697E-21</v>
      </c>
      <c r="J177">
        <f t="shared" si="2"/>
        <v>16.95</v>
      </c>
    </row>
    <row r="178" spans="6:10">
      <c r="F178">
        <v>1.7049999999999999E-2</v>
      </c>
      <c r="G178" s="20">
        <v>-5.4236240160221997E-21</v>
      </c>
      <c r="H178" s="20">
        <v>-5.4241990415263501E-21</v>
      </c>
      <c r="J178">
        <f t="shared" si="2"/>
        <v>17.05</v>
      </c>
    </row>
    <row r="179" spans="6:10">
      <c r="F179">
        <v>1.7149999999999999E-2</v>
      </c>
      <c r="G179" s="20">
        <v>-5.3698033605519903E-21</v>
      </c>
      <c r="H179" s="20">
        <v>-5.3703236716147998E-21</v>
      </c>
      <c r="J179">
        <f t="shared" si="2"/>
        <v>17.149999999999999</v>
      </c>
    </row>
    <row r="180" spans="6:10">
      <c r="F180">
        <v>1.7250000000000001E-2</v>
      </c>
      <c r="G180" s="20">
        <v>-5.3167876646958199E-21</v>
      </c>
      <c r="H180" s="20">
        <v>-5.3172584672872598E-21</v>
      </c>
      <c r="J180">
        <f t="shared" si="2"/>
        <v>17.25</v>
      </c>
    </row>
    <row r="181" spans="6:10">
      <c r="F181">
        <v>1.7350000000000001E-2</v>
      </c>
      <c r="G181" s="20">
        <v>-5.2645608044117997E-21</v>
      </c>
      <c r="H181" s="20">
        <v>-5.2649868091867703E-21</v>
      </c>
      <c r="J181">
        <f t="shared" si="2"/>
        <v>17.350000000000001</v>
      </c>
    </row>
    <row r="182" spans="6:10">
      <c r="F182">
        <v>1.745E-2</v>
      </c>
      <c r="G182" s="20">
        <v>-5.2131070611056401E-21</v>
      </c>
      <c r="H182" s="20">
        <v>-5.2134925305271598E-21</v>
      </c>
      <c r="J182">
        <f t="shared" si="2"/>
        <v>17.45</v>
      </c>
    </row>
    <row r="183" spans="6:10">
      <c r="F183">
        <v>1.755E-2</v>
      </c>
      <c r="G183" s="20">
        <v>-5.1624111093410597E-21</v>
      </c>
      <c r="H183" s="20">
        <v>-5.1627599003204697E-21</v>
      </c>
      <c r="J183">
        <f t="shared" si="2"/>
        <v>17.55</v>
      </c>
    </row>
    <row r="184" spans="6:10">
      <c r="F184">
        <v>1.7649999999999999E-2</v>
      </c>
      <c r="G184" s="20">
        <v>-5.11245800498517E-21</v>
      </c>
      <c r="H184" s="20">
        <v>-5.1127736074664902E-21</v>
      </c>
      <c r="J184">
        <f t="shared" si="2"/>
        <v>17.649999999999999</v>
      </c>
    </row>
    <row r="185" spans="6:10">
      <c r="F185">
        <v>1.7749999999999998E-2</v>
      </c>
      <c r="G185" s="20">
        <v>-5.0632331737753401E-21</v>
      </c>
      <c r="H185" s="20">
        <v>-5.0635187456488702E-21</v>
      </c>
      <c r="J185">
        <f t="shared" si="2"/>
        <v>17.75</v>
      </c>
    </row>
    <row r="186" spans="6:10">
      <c r="F186">
        <v>1.7850000000000001E-2</v>
      </c>
      <c r="G186" s="20">
        <v>-5.0147224002905204E-21</v>
      </c>
      <c r="H186" s="20">
        <v>-5.0149807989840102E-21</v>
      </c>
      <c r="J186">
        <f t="shared" si="2"/>
        <v>17.850000000000001</v>
      </c>
    </row>
    <row r="187" spans="6:10">
      <c r="F187">
        <v>1.7950000000000001E-2</v>
      </c>
      <c r="G187" s="20">
        <v>-4.9669118173014698E-21</v>
      </c>
      <c r="H187" s="20">
        <v>-4.9671456283675003E-21</v>
      </c>
      <c r="J187">
        <f t="shared" si="2"/>
        <v>17.95</v>
      </c>
    </row>
    <row r="188" spans="6:10">
      <c r="F188">
        <v>1.805E-2</v>
      </c>
      <c r="G188" s="20">
        <v>-4.9197878955001E-21</v>
      </c>
      <c r="H188" s="20">
        <v>-4.91999945848216E-21</v>
      </c>
      <c r="J188">
        <f t="shared" si="2"/>
        <v>18.05</v>
      </c>
    </row>
    <row r="189" spans="6:10">
      <c r="F189">
        <v>1.8149999999999999E-2</v>
      </c>
      <c r="G189" s="20">
        <v>-4.87333743357603E-21</v>
      </c>
      <c r="H189" s="20">
        <v>-4.8735288654152201E-21</v>
      </c>
      <c r="J189">
        <f t="shared" si="2"/>
        <v>18.149999999999999</v>
      </c>
    </row>
    <row r="190" spans="6:10">
      <c r="F190">
        <v>1.8249999999999999E-2</v>
      </c>
      <c r="G190" s="20">
        <v>-4.8275475486411E-21</v>
      </c>
      <c r="H190" s="20">
        <v>-4.82772076485501E-21</v>
      </c>
      <c r="J190">
        <f t="shared" si="2"/>
        <v>18.25</v>
      </c>
    </row>
    <row r="191" spans="6:10">
      <c r="F191">
        <v>1.8350000000000002E-2</v>
      </c>
      <c r="G191" s="20">
        <v>-4.7824056669783199E-21</v>
      </c>
      <c r="H191" s="20">
        <v>-4.7825624008251601E-21</v>
      </c>
      <c r="J191">
        <f t="shared" si="2"/>
        <v>18.350000000000001</v>
      </c>
    </row>
    <row r="192" spans="6:10">
      <c r="F192">
        <v>1.8450000000000001E-2</v>
      </c>
      <c r="G192" s="20">
        <v>-4.7378995151054296E-21</v>
      </c>
      <c r="H192" s="20">
        <v>-4.7380413349252903E-21</v>
      </c>
      <c r="J192">
        <f t="shared" si="2"/>
        <v>18.450000000000003</v>
      </c>
    </row>
    <row r="193" spans="6:10">
      <c r="F193">
        <v>1.8550000000000001E-2</v>
      </c>
      <c r="G193" s="20">
        <v>-4.6940171111427799E-21</v>
      </c>
      <c r="H193" s="20">
        <v>-4.6941454360487403E-21</v>
      </c>
      <c r="J193">
        <f t="shared" si="2"/>
        <v>18.55</v>
      </c>
    </row>
    <row r="194" spans="6:10">
      <c r="F194">
        <v>1.865E-2</v>
      </c>
      <c r="G194" s="20">
        <v>-4.6507467564711704E-21</v>
      </c>
      <c r="H194" s="20">
        <v>-4.6508628705475097E-21</v>
      </c>
      <c r="J194">
        <f t="shared" si="2"/>
        <v>18.649999999999999</v>
      </c>
    </row>
    <row r="195" spans="6:10">
      <c r="F195">
        <v>1.8749999999999999E-2</v>
      </c>
      <c r="G195" s="20">
        <v>-4.6080770276683198E-21</v>
      </c>
      <c r="H195" s="20">
        <v>-4.6081820928182398E-21</v>
      </c>
      <c r="J195">
        <f t="shared" si="2"/>
        <v>18.75</v>
      </c>
    </row>
    <row r="196" spans="6:10">
      <c r="F196">
        <v>1.8849999999999999E-2</v>
      </c>
      <c r="G196" s="20">
        <v>-4.5659967687158497E-21</v>
      </c>
      <c r="H196" s="20">
        <v>-4.5660918362865003E-21</v>
      </c>
      <c r="J196">
        <f t="shared" si="2"/>
        <v>18.849999999999998</v>
      </c>
    </row>
    <row r="197" spans="6:10">
      <c r="F197">
        <v>1.8950000000000002E-2</v>
      </c>
      <c r="G197" s="20">
        <v>-4.5244950834632203E-21</v>
      </c>
      <c r="H197" s="20">
        <v>-4.5245811047649297E-21</v>
      </c>
      <c r="J197">
        <f t="shared" si="2"/>
        <v>18.950000000000003</v>
      </c>
    </row>
    <row r="198" spans="6:10">
      <c r="F198">
        <v>1.9050000000000001E-2</v>
      </c>
      <c r="G198" s="20">
        <v>-4.4835613283421597E-21</v>
      </c>
      <c r="H198" s="20">
        <v>-4.4836391641663404E-21</v>
      </c>
      <c r="J198">
        <f t="shared" si="2"/>
        <v>19.05</v>
      </c>
    </row>
    <row r="199" spans="6:10">
      <c r="F199">
        <v>1.915E-2</v>
      </c>
      <c r="G199" s="20">
        <v>-4.4431851053167598E-21</v>
      </c>
      <c r="H199" s="20">
        <v>-4.4432555345490901E-21</v>
      </c>
      <c r="J199">
        <f t="shared" si="2"/>
        <v>19.149999999999999</v>
      </c>
    </row>
    <row r="200" spans="6:10">
      <c r="F200">
        <v>1.925E-2</v>
      </c>
      <c r="G200" s="20">
        <v>-4.40335625506778E-21</v>
      </c>
      <c r="H200" s="20">
        <v>-4.4034199824812799E-21</v>
      </c>
      <c r="J200">
        <f t="shared" si="2"/>
        <v>19.25</v>
      </c>
    </row>
    <row r="201" spans="6:10">
      <c r="F201">
        <v>1.9349999999999999E-2</v>
      </c>
      <c r="G201" s="20">
        <v>-4.3640648503964997E-21</v>
      </c>
      <c r="H201" s="20">
        <v>-4.3641225137031303E-21</v>
      </c>
      <c r="J201">
        <f t="shared" si="2"/>
        <v>19.349999999999998</v>
      </c>
    </row>
    <row r="202" spans="6:10">
      <c r="F202">
        <v>1.9449999999999999E-2</v>
      </c>
      <c r="G202" s="20">
        <v>-4.3253011898413398E-21</v>
      </c>
      <c r="H202" s="20">
        <v>-4.3253533660730298E-21</v>
      </c>
      <c r="J202">
        <f t="shared" si="2"/>
        <v>19.45</v>
      </c>
    </row>
    <row r="203" spans="6:10">
      <c r="F203">
        <v>1.9550000000000001E-2</v>
      </c>
      <c r="G203" s="20">
        <v>-4.2870557915010403E-21</v>
      </c>
      <c r="H203" s="20">
        <v>-4.2871030027833997E-21</v>
      </c>
      <c r="J203">
        <f t="shared" ref="J203:J257" si="3">F203*1000</f>
        <v>19.55</v>
      </c>
    </row>
    <row r="204" spans="6:10">
      <c r="F204">
        <v>1.9650000000000001E-2</v>
      </c>
      <c r="G204" s="20">
        <v>-4.24931938705627E-21</v>
      </c>
      <c r="H204" s="20">
        <v>-4.2493621058325199E-21</v>
      </c>
      <c r="J204">
        <f t="shared" si="3"/>
        <v>19.650000000000002</v>
      </c>
    </row>
    <row r="205" spans="6:10">
      <c r="F205">
        <v>1.975E-2</v>
      </c>
      <c r="G205" s="20">
        <v>-4.2120829159780202E-21</v>
      </c>
      <c r="H205" s="20">
        <v>-4.2121215697369103E-21</v>
      </c>
      <c r="J205">
        <f t="shared" si="3"/>
        <v>19.75</v>
      </c>
    </row>
    <row r="206" spans="6:10">
      <c r="F206">
        <v>1.985E-2</v>
      </c>
      <c r="G206" s="20">
        <v>-4.1753375199241303E-21</v>
      </c>
      <c r="H206" s="20">
        <v>-4.1753724954772803E-21</v>
      </c>
      <c r="J206">
        <f t="shared" si="3"/>
        <v>19.849999999999998</v>
      </c>
    </row>
    <row r="207" spans="6:10">
      <c r="F207">
        <v>1.9949999999999999E-2</v>
      </c>
      <c r="G207" s="20">
        <v>-4.13907453731177E-21</v>
      </c>
      <c r="H207" s="20">
        <v>-4.1391061846636903E-21</v>
      </c>
      <c r="J207">
        <f t="shared" si="3"/>
        <v>19.95</v>
      </c>
    </row>
    <row r="208" spans="6:10">
      <c r="F208">
        <v>2.0049999999999998E-2</v>
      </c>
      <c r="G208" s="20">
        <v>-4.1032854980565897E-21</v>
      </c>
      <c r="H208" s="20">
        <v>-4.1033141339074698E-21</v>
      </c>
      <c r="J208">
        <f t="shared" si="3"/>
        <v>20.049999999999997</v>
      </c>
    </row>
    <row r="209" spans="6:10">
      <c r="F209">
        <v>2.0150000000000001E-2</v>
      </c>
      <c r="G209" s="20">
        <v>-4.06796211848096E-21</v>
      </c>
      <c r="H209" s="20">
        <v>-4.0679880293955603E-21</v>
      </c>
      <c r="J209">
        <f t="shared" si="3"/>
        <v>20.150000000000002</v>
      </c>
    </row>
    <row r="210" spans="6:10">
      <c r="F210">
        <v>2.0250000000000001E-2</v>
      </c>
      <c r="G210" s="20">
        <v>-4.0330962963792601E-21</v>
      </c>
      <c r="H210" s="20">
        <v>-4.0331197416539901E-21</v>
      </c>
      <c r="J210">
        <f t="shared" si="3"/>
        <v>20.25</v>
      </c>
    </row>
    <row r="211" spans="6:10">
      <c r="F211">
        <v>2.035E-2</v>
      </c>
      <c r="G211" s="20">
        <v>-3.9986801062334303E-21</v>
      </c>
      <c r="H211" s="20">
        <v>-3.9987013204914999E-21</v>
      </c>
      <c r="J211">
        <f t="shared" si="3"/>
        <v>20.350000000000001</v>
      </c>
    </row>
    <row r="212" spans="6:10">
      <c r="F212">
        <v>2.0449999999999999E-2</v>
      </c>
      <c r="G212" s="20">
        <v>-3.9647057945801002E-21</v>
      </c>
      <c r="H212" s="20">
        <v>-3.9647249901188497E-21</v>
      </c>
      <c r="J212">
        <f t="shared" si="3"/>
        <v>20.45</v>
      </c>
    </row>
    <row r="213" spans="6:10">
      <c r="F213">
        <v>2.0549999999999999E-2</v>
      </c>
      <c r="G213" s="20">
        <v>-3.93116577551596E-21</v>
      </c>
      <c r="H213" s="20">
        <v>-3.9311831444316202E-21</v>
      </c>
      <c r="J213">
        <f t="shared" si="3"/>
        <v>20.549999999999997</v>
      </c>
    </row>
    <row r="214" spans="6:10">
      <c r="F214">
        <v>2.0650000000000002E-2</v>
      </c>
      <c r="G214" s="20">
        <v>-3.8980526263431103E-21</v>
      </c>
      <c r="H214" s="20">
        <v>-3.8980683424529298E-21</v>
      </c>
      <c r="J214">
        <f t="shared" si="3"/>
        <v>20.650000000000002</v>
      </c>
    </row>
    <row r="215" spans="6:10">
      <c r="F215">
        <v>2.0750000000000001E-2</v>
      </c>
      <c r="G215" s="20">
        <v>-3.8653590833471299E-21</v>
      </c>
      <c r="H215" s="20">
        <v>-3.8653733039281603E-21</v>
      </c>
      <c r="J215">
        <f t="shared" si="3"/>
        <v>20.75</v>
      </c>
    </row>
    <row r="216" spans="6:10">
      <c r="F216">
        <v>2.085E-2</v>
      </c>
      <c r="G216" s="20">
        <v>-3.8330780376986201E-21</v>
      </c>
      <c r="H216" s="20">
        <v>-3.8330909050621501E-21</v>
      </c>
      <c r="J216">
        <f t="shared" si="3"/>
        <v>20.85</v>
      </c>
    </row>
    <row r="217" spans="6:10">
      <c r="F217">
        <v>2.095E-2</v>
      </c>
      <c r="G217" s="20">
        <v>-3.8012025314823299E-21</v>
      </c>
      <c r="H217" s="20">
        <v>-3.8012141743980698E-21</v>
      </c>
      <c r="J217">
        <f t="shared" si="3"/>
        <v>20.95</v>
      </c>
    </row>
    <row r="218" spans="6:10">
      <c r="F218">
        <v>2.1049999999999999E-2</v>
      </c>
      <c r="G218" s="20">
        <v>-3.7697257538457098E-21</v>
      </c>
      <c r="H218" s="20">
        <v>-3.76973628882984E-21</v>
      </c>
      <c r="J218">
        <f t="shared" si="3"/>
        <v>21.05</v>
      </c>
    </row>
    <row r="219" spans="6:10">
      <c r="F219">
        <v>2.1149999999999999E-2</v>
      </c>
      <c r="G219" s="20">
        <v>-3.7386410372589003E-21</v>
      </c>
      <c r="H219" s="20">
        <v>-3.7386505697403197E-21</v>
      </c>
      <c r="J219">
        <f t="shared" si="3"/>
        <v>21.15</v>
      </c>
    </row>
    <row r="220" spans="6:10">
      <c r="F220">
        <v>2.1250000000000002E-2</v>
      </c>
      <c r="G220" s="20">
        <v>-3.7079418538882403E-21</v>
      </c>
      <c r="H220" s="20">
        <v>-3.7079504792636502E-21</v>
      </c>
      <c r="J220">
        <f t="shared" si="3"/>
        <v>21.25</v>
      </c>
    </row>
    <row r="221" spans="6:10">
      <c r="F221">
        <v>2.1350000000000001E-2</v>
      </c>
      <c r="G221" s="20">
        <v>-3.6776218120777898E-21</v>
      </c>
      <c r="H221" s="20">
        <v>-3.6776296166659303E-21</v>
      </c>
      <c r="J221">
        <f t="shared" si="3"/>
        <v>21.35</v>
      </c>
    </row>
    <row r="222" spans="6:10">
      <c r="F222">
        <v>2.145E-2</v>
      </c>
      <c r="G222" s="20">
        <v>-3.6476746529309302E-21</v>
      </c>
      <c r="H222" s="20">
        <v>-3.6476817148369296E-21</v>
      </c>
      <c r="J222">
        <f t="shared" si="3"/>
        <v>21.45</v>
      </c>
    </row>
    <row r="223" spans="6:10">
      <c r="F223">
        <v>2.155E-2</v>
      </c>
      <c r="G223" s="20">
        <v>-3.6180942469966903E-21</v>
      </c>
      <c r="H223" s="20">
        <v>-3.6181006368933799E-21</v>
      </c>
      <c r="J223">
        <f t="shared" si="3"/>
        <v>21.55</v>
      </c>
    </row>
    <row r="224" spans="6:10">
      <c r="F224">
        <v>2.1649999999999999E-2</v>
      </c>
      <c r="G224" s="20">
        <v>-3.5888745910501399E-21</v>
      </c>
      <c r="H224" s="20">
        <v>-3.5888803728851496E-21</v>
      </c>
      <c r="J224">
        <f t="shared" si="3"/>
        <v>21.65</v>
      </c>
    </row>
    <row r="225" spans="6:10">
      <c r="F225">
        <v>2.1749999999999999E-2</v>
      </c>
      <c r="G225" s="20">
        <v>-3.56000980496619E-21</v>
      </c>
      <c r="H225" s="20">
        <v>-3.5600150366021201E-21</v>
      </c>
      <c r="J225">
        <f t="shared" si="3"/>
        <v>21.75</v>
      </c>
    </row>
    <row r="226" spans="6:10">
      <c r="F226">
        <v>2.1850000000000001E-2</v>
      </c>
      <c r="G226" s="20">
        <v>-3.53149412868533E-21</v>
      </c>
      <c r="H226" s="20">
        <v>-3.5314988624786596E-21</v>
      </c>
      <c r="J226">
        <f t="shared" si="3"/>
        <v>21.85</v>
      </c>
    </row>
    <row r="227" spans="6:10">
      <c r="F227">
        <v>2.1950000000000001E-2</v>
      </c>
      <c r="G227" s="20">
        <v>-3.5033219192657901E-21</v>
      </c>
      <c r="H227" s="20">
        <v>-3.5033262025907998E-21</v>
      </c>
      <c r="J227">
        <f t="shared" si="3"/>
        <v>21.95</v>
      </c>
    </row>
    <row r="228" spans="6:10">
      <c r="F228">
        <v>2.205E-2</v>
      </c>
      <c r="G228" s="20">
        <v>-3.4754876480201401E-21</v>
      </c>
      <c r="H228" s="20">
        <v>-3.4754915237431503E-21</v>
      </c>
      <c r="J228">
        <f t="shared" si="3"/>
        <v>22.05</v>
      </c>
    </row>
    <row r="229" spans="6:10">
      <c r="F229">
        <v>2.215E-2</v>
      </c>
      <c r="G229" s="20">
        <v>-3.4479858977348699E-21</v>
      </c>
      <c r="H229" s="20">
        <v>-3.4479894046430299E-21</v>
      </c>
      <c r="J229">
        <f t="shared" si="3"/>
        <v>22.15</v>
      </c>
    </row>
    <row r="230" spans="6:10">
      <c r="F230">
        <v>2.2249999999999999E-2</v>
      </c>
      <c r="G230" s="20">
        <v>-3.4208113599672401E-21</v>
      </c>
      <c r="H230" s="20">
        <v>-3.4208145331569099E-21</v>
      </c>
      <c r="J230">
        <f t="shared" si="3"/>
        <v>22.25</v>
      </c>
    </row>
    <row r="231" spans="6:10">
      <c r="F231">
        <v>2.2349999999999998E-2</v>
      </c>
      <c r="G231" s="20">
        <v>-3.3939588324207803E-21</v>
      </c>
      <c r="H231" s="20">
        <v>-3.3939617036485803E-21</v>
      </c>
      <c r="J231">
        <f t="shared" si="3"/>
        <v>22.349999999999998</v>
      </c>
    </row>
    <row r="232" spans="6:10">
      <c r="F232">
        <v>2.2450000000000001E-2</v>
      </c>
      <c r="G232" s="20">
        <v>-3.3674232163938298E-21</v>
      </c>
      <c r="H232" s="20">
        <v>-3.3674258143942199E-21</v>
      </c>
      <c r="J232">
        <f t="shared" si="3"/>
        <v>22.450000000000003</v>
      </c>
    </row>
    <row r="233" spans="6:10">
      <c r="F233">
        <v>2.2550000000000001E-2</v>
      </c>
      <c r="G233" s="20">
        <v>-3.34119951429831E-21</v>
      </c>
      <c r="H233" s="20">
        <v>-3.34120186507147E-21</v>
      </c>
      <c r="J233">
        <f t="shared" si="3"/>
        <v>22.55</v>
      </c>
    </row>
    <row r="234" spans="6:10">
      <c r="F234">
        <v>2.265E-2</v>
      </c>
      <c r="G234" s="20">
        <v>-3.3152828272495701E-21</v>
      </c>
      <c r="H234" s="20">
        <v>-3.31528495432185E-21</v>
      </c>
      <c r="J234">
        <f t="shared" si="3"/>
        <v>22.65</v>
      </c>
    </row>
    <row r="235" spans="6:10">
      <c r="F235">
        <v>2.2749999999999999E-2</v>
      </c>
      <c r="G235" s="20">
        <v>-3.28966835272526E-21</v>
      </c>
      <c r="H235" s="20">
        <v>-3.2896702773838999E-21</v>
      </c>
      <c r="J235">
        <f t="shared" si="3"/>
        <v>22.75</v>
      </c>
    </row>
    <row r="236" spans="6:10">
      <c r="F236">
        <v>2.2849999999999999E-2</v>
      </c>
      <c r="G236" s="20">
        <v>-3.2643513822837799E-21</v>
      </c>
      <c r="H236" s="20">
        <v>-3.2643531237905999E-21</v>
      </c>
      <c r="J236">
        <f t="shared" si="3"/>
        <v>22.849999999999998</v>
      </c>
    </row>
    <row r="237" spans="6:10">
      <c r="F237">
        <v>2.2950000000000002E-2</v>
      </c>
      <c r="G237" s="20">
        <v>-3.2393272993517599E-21</v>
      </c>
      <c r="H237" s="20">
        <v>-3.2393288751353599E-21</v>
      </c>
      <c r="J237">
        <f t="shared" si="3"/>
        <v>22.950000000000003</v>
      </c>
    </row>
    <row r="238" spans="6:10">
      <c r="F238">
        <v>2.3050000000000001E-2</v>
      </c>
      <c r="G238" s="20">
        <v>-3.2145915770671299E-21</v>
      </c>
      <c r="H238" s="20">
        <v>-3.2145930028977899E-21</v>
      </c>
      <c r="J238">
        <f t="shared" si="3"/>
        <v>23.05</v>
      </c>
    </row>
    <row r="239" spans="6:10">
      <c r="F239">
        <v>2.315E-2</v>
      </c>
      <c r="G239" s="20">
        <v>-3.19013977618515E-21</v>
      </c>
      <c r="H239" s="20">
        <v>-3.1901410663325099E-21</v>
      </c>
      <c r="J239">
        <f t="shared" si="3"/>
        <v>23.150000000000002</v>
      </c>
    </row>
    <row r="240" spans="6:10">
      <c r="F240">
        <v>2.325E-2</v>
      </c>
      <c r="G240" s="20">
        <v>-3.16596754304015E-21</v>
      </c>
      <c r="H240" s="20">
        <v>-3.1659687104159501E-21</v>
      </c>
      <c r="J240">
        <f t="shared" si="3"/>
        <v>23.25</v>
      </c>
    </row>
    <row r="241" spans="6:10">
      <c r="F241">
        <v>2.3349999999999999E-2</v>
      </c>
      <c r="G241" s="20">
        <v>-3.14207060756278E-21</v>
      </c>
      <c r="H241" s="20">
        <v>-3.1420716638499E-21</v>
      </c>
      <c r="J241">
        <f t="shared" si="3"/>
        <v>23.349999999999998</v>
      </c>
    </row>
    <row r="242" spans="6:10">
      <c r="F242">
        <v>2.3449999999999999E-2</v>
      </c>
      <c r="G242" s="20">
        <v>-3.1184447813497001E-21</v>
      </c>
      <c r="H242" s="20">
        <v>-3.1184457371194202E-21</v>
      </c>
      <c r="J242">
        <f t="shared" si="3"/>
        <v>23.45</v>
      </c>
    </row>
    <row r="243" spans="6:10">
      <c r="F243">
        <v>2.3550000000000001E-2</v>
      </c>
      <c r="G243" s="20">
        <v>-3.09508595578752E-21</v>
      </c>
      <c r="H243" s="20">
        <v>-3.0950868206051899E-21</v>
      </c>
      <c r="J243">
        <f t="shared" si="3"/>
        <v>23.55</v>
      </c>
    </row>
    <row r="244" spans="6:10">
      <c r="F244">
        <v>2.3650000000000001E-2</v>
      </c>
      <c r="G244" s="20">
        <v>-3.0719901002260998E-21</v>
      </c>
      <c r="H244" s="20">
        <v>-3.0719908827466898E-21</v>
      </c>
      <c r="J244">
        <f t="shared" si="3"/>
        <v>23.650000000000002</v>
      </c>
    </row>
    <row r="245" spans="6:10">
      <c r="F245">
        <v>2.375E-2</v>
      </c>
      <c r="G245" s="20">
        <v>-3.04915326019952E-21</v>
      </c>
      <c r="H245" s="20">
        <v>-3.0491539682546E-21</v>
      </c>
      <c r="J245">
        <f t="shared" si="3"/>
        <v>23.75</v>
      </c>
    </row>
    <row r="246" spans="6:10">
      <c r="F246">
        <v>2.385E-2</v>
      </c>
      <c r="G246" s="20">
        <v>-3.0265715556973802E-21</v>
      </c>
      <c r="H246" s="20">
        <v>-3.0265721963730499E-21</v>
      </c>
      <c r="J246">
        <f t="shared" si="3"/>
        <v>23.85</v>
      </c>
    </row>
    <row r="247" spans="6:10">
      <c r="F247">
        <v>2.3949999999999999E-2</v>
      </c>
      <c r="G247" s="20">
        <v>-3.0042411794780401E-21</v>
      </c>
      <c r="H247" s="20">
        <v>-3.0042417591862801E-21</v>
      </c>
      <c r="J247">
        <f t="shared" si="3"/>
        <v>23.95</v>
      </c>
    </row>
    <row r="248" spans="6:10">
      <c r="F248">
        <v>2.4049999999999998E-2</v>
      </c>
      <c r="G248" s="20">
        <v>-2.98215839543101E-21</v>
      </c>
      <c r="H248" s="20">
        <v>-2.9821589199732899E-21</v>
      </c>
      <c r="J248">
        <f t="shared" si="3"/>
        <v>24.049999999999997</v>
      </c>
    </row>
    <row r="249" spans="6:10">
      <c r="F249">
        <v>2.4150000000000001E-2</v>
      </c>
      <c r="G249" s="20">
        <v>-2.9603195369765002E-21</v>
      </c>
      <c r="H249" s="20">
        <v>-2.9603200116027099E-21</v>
      </c>
      <c r="J249">
        <f t="shared" si="3"/>
        <v>24.150000000000002</v>
      </c>
    </row>
    <row r="250" spans="6:10">
      <c r="F250">
        <v>2.4250000000000001E-2</v>
      </c>
      <c r="G250" s="20">
        <v>-2.9387210055146399E-21</v>
      </c>
      <c r="H250" s="20">
        <v>-2.9387214349747802E-21</v>
      </c>
      <c r="J250">
        <f t="shared" si="3"/>
        <v>24.25</v>
      </c>
    </row>
    <row r="251" spans="6:10">
      <c r="F251">
        <v>2.435E-2</v>
      </c>
      <c r="G251" s="20">
        <v>-2.9173592689082198E-21</v>
      </c>
      <c r="H251" s="20">
        <v>-2.9173596575002399E-21</v>
      </c>
      <c r="J251">
        <f t="shared" si="3"/>
        <v>24.35</v>
      </c>
    </row>
    <row r="252" spans="6:10">
      <c r="F252">
        <v>2.445E-2</v>
      </c>
      <c r="G252" s="20">
        <v>-2.8962308600077201E-21</v>
      </c>
      <c r="H252" s="20">
        <v>-2.89623121162078E-21</v>
      </c>
      <c r="J252">
        <f t="shared" si="3"/>
        <v>24.45</v>
      </c>
    </row>
    <row r="253" spans="6:10">
      <c r="F253">
        <v>2.4549999999999999E-2</v>
      </c>
      <c r="G253" s="20">
        <v>-2.8753323752162401E-21</v>
      </c>
      <c r="H253" s="20">
        <v>-2.8753326933692701E-21</v>
      </c>
      <c r="J253">
        <f t="shared" si="3"/>
        <v>24.549999999999997</v>
      </c>
    </row>
    <row r="254" spans="6:10">
      <c r="F254">
        <v>2.4649999999999998E-2</v>
      </c>
      <c r="G254" s="20">
        <v>-2.8546604730881399E-21</v>
      </c>
      <c r="H254" s="20">
        <v>-2.8546607609653E-21</v>
      </c>
      <c r="J254">
        <f t="shared" si="3"/>
        <v>24.65</v>
      </c>
    </row>
    <row r="255" spans="6:10">
      <c r="F255">
        <v>2.4750000000000001E-2</v>
      </c>
      <c r="G255" s="20">
        <v>-2.83421187296671E-21</v>
      </c>
      <c r="H255" s="20">
        <v>-2.8342121334490002E-21</v>
      </c>
      <c r="J255">
        <f t="shared" si="3"/>
        <v>24.75</v>
      </c>
    </row>
    <row r="256" spans="6:10">
      <c r="F256">
        <v>2.4850000000000001E-2</v>
      </c>
      <c r="G256" s="20">
        <v>-2.8139833536541102E-21</v>
      </c>
      <c r="H256" s="20">
        <v>-2.81398358934847E-21</v>
      </c>
      <c r="J256">
        <f t="shared" si="3"/>
        <v>24.85</v>
      </c>
    </row>
    <row r="257" spans="6:10">
      <c r="F257">
        <v>2.495E-2</v>
      </c>
      <c r="G257" s="20">
        <v>-2.7939717521175299E-21</v>
      </c>
      <c r="H257" s="20">
        <v>-2.7939719653828199E-21</v>
      </c>
      <c r="J257">
        <f t="shared" si="3"/>
        <v>24.95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F7:J257"/>
  <sheetViews>
    <sheetView workbookViewId="0">
      <selection activeCell="E30" sqref="E30"/>
    </sheetView>
  </sheetViews>
  <sheetFormatPr defaultRowHeight="14.5"/>
  <cols>
    <col min="6" max="6" width="28.54296875" bestFit="1" customWidth="1"/>
    <col min="7" max="8" width="20.1796875" bestFit="1" customWidth="1"/>
    <col min="10" max="10" width="23.453125" bestFit="1" customWidth="1"/>
  </cols>
  <sheetData>
    <row r="7" spans="6:10">
      <c r="F7" t="s">
        <v>20</v>
      </c>
      <c r="G7" t="s">
        <v>21</v>
      </c>
      <c r="H7" t="s">
        <v>21</v>
      </c>
      <c r="J7" t="s">
        <v>22</v>
      </c>
    </row>
    <row r="10" spans="6:10">
      <c r="F10">
        <v>2.5000000000000001E-4</v>
      </c>
      <c r="G10" s="20">
        <v>-4.6237381503111402E-18</v>
      </c>
      <c r="H10" s="20">
        <v>-1.4831688940221601E-17</v>
      </c>
      <c r="J10">
        <f>F10*1000</f>
        <v>0.25</v>
      </c>
    </row>
    <row r="11" spans="6:10">
      <c r="F11">
        <v>3.5E-4</v>
      </c>
      <c r="G11" s="20">
        <v>-3.9573444835755504E-18</v>
      </c>
      <c r="H11" s="20">
        <v>-1.31856122877683E-17</v>
      </c>
      <c r="J11">
        <f t="shared" ref="J11:J74" si="0">F11*1000</f>
        <v>0.35</v>
      </c>
    </row>
    <row r="12" spans="6:10">
      <c r="F12">
        <v>4.4999999999999999E-4</v>
      </c>
      <c r="G12" s="20">
        <v>-3.5289565595969899E-18</v>
      </c>
      <c r="H12" s="20">
        <v>-1.1854173642500799E-17</v>
      </c>
      <c r="J12">
        <f t="shared" si="0"/>
        <v>0.45</v>
      </c>
    </row>
    <row r="13" spans="6:10">
      <c r="F13">
        <v>5.5000000000000003E-4</v>
      </c>
      <c r="G13" s="20">
        <v>-3.2198946724977101E-18</v>
      </c>
      <c r="H13" s="20">
        <v>-1.0719586496936301E-17</v>
      </c>
      <c r="J13">
        <f t="shared" si="0"/>
        <v>0.55000000000000004</v>
      </c>
    </row>
    <row r="14" spans="6:10">
      <c r="F14">
        <v>6.4999999999999997E-4</v>
      </c>
      <c r="G14" s="20">
        <v>-2.9810330207903601E-18</v>
      </c>
      <c r="H14" s="20">
        <v>-9.7291313283035004E-18</v>
      </c>
      <c r="J14">
        <f t="shared" si="0"/>
        <v>0.65</v>
      </c>
    </row>
    <row r="15" spans="6:10">
      <c r="F15">
        <v>7.5000000000000002E-4</v>
      </c>
      <c r="G15" s="20">
        <v>-2.78784943172083E-18</v>
      </c>
      <c r="H15" s="20">
        <v>-8.8532541202512707E-18</v>
      </c>
      <c r="J15">
        <f t="shared" si="0"/>
        <v>0.75</v>
      </c>
    </row>
    <row r="16" spans="6:10">
      <c r="F16">
        <v>8.4999999999999995E-4</v>
      </c>
      <c r="G16" s="20">
        <v>-2.6265224493861501E-18</v>
      </c>
      <c r="H16" s="20">
        <v>-8.07273482713232E-18</v>
      </c>
      <c r="J16">
        <f t="shared" si="0"/>
        <v>0.85</v>
      </c>
    </row>
    <row r="17" spans="6:10">
      <c r="F17">
        <v>9.5E-4</v>
      </c>
      <c r="G17" s="20">
        <v>-2.4885657587788199E-18</v>
      </c>
      <c r="H17" s="20">
        <v>-7.3737550780791895E-18</v>
      </c>
      <c r="J17">
        <f t="shared" si="0"/>
        <v>0.95</v>
      </c>
    </row>
    <row r="18" spans="6:10">
      <c r="F18">
        <v>1.0499999999999999E-3</v>
      </c>
      <c r="G18" s="20">
        <v>-2.3684261747525199E-18</v>
      </c>
      <c r="H18" s="20">
        <v>-6.7456815942371897E-18</v>
      </c>
      <c r="J18">
        <f t="shared" si="0"/>
        <v>1.05</v>
      </c>
    </row>
    <row r="19" spans="6:10">
      <c r="F19">
        <v>1.15E-3</v>
      </c>
      <c r="G19" s="20">
        <v>-2.2622863768095701E-18</v>
      </c>
      <c r="H19" s="20">
        <v>-6.1799457908848998E-18</v>
      </c>
      <c r="J19">
        <f t="shared" si="0"/>
        <v>1.1499999999999999</v>
      </c>
    </row>
    <row r="20" spans="6:10">
      <c r="F20">
        <v>1.25E-3</v>
      </c>
      <c r="G20" s="20">
        <v>-2.1674172968498099E-18</v>
      </c>
      <c r="H20" s="20">
        <v>-5.6694216124418502E-18</v>
      </c>
      <c r="J20">
        <f t="shared" si="0"/>
        <v>1.25</v>
      </c>
    </row>
    <row r="21" spans="6:10">
      <c r="F21">
        <v>1.3500000000000001E-3</v>
      </c>
      <c r="G21" s="20">
        <v>-2.0818044868608299E-18</v>
      </c>
      <c r="H21" s="20">
        <v>-5.2080518578651402E-18</v>
      </c>
      <c r="J21">
        <f t="shared" si="0"/>
        <v>1.35</v>
      </c>
    </row>
    <row r="22" spans="6:10">
      <c r="F22">
        <v>1.4499999999999999E-3</v>
      </c>
      <c r="G22" s="20">
        <v>-2.0039209961215599E-18</v>
      </c>
      <c r="H22" s="20">
        <v>-4.7906082100908203E-18</v>
      </c>
      <c r="J22">
        <f t="shared" si="0"/>
        <v>1.45</v>
      </c>
    </row>
    <row r="23" spans="6:10">
      <c r="F23">
        <v>1.5499999999999999E-3</v>
      </c>
      <c r="G23" s="20">
        <v>-1.9325832103237702E-18</v>
      </c>
      <c r="H23" s="20">
        <v>-4.41252798087607E-18</v>
      </c>
      <c r="J23">
        <f t="shared" si="0"/>
        <v>1.55</v>
      </c>
    </row>
    <row r="24" spans="6:10">
      <c r="F24">
        <v>1.65E-3</v>
      </c>
      <c r="G24" s="20">
        <v>-1.8668559592485299E-18</v>
      </c>
      <c r="H24" s="20">
        <v>-4.0697974054728301E-18</v>
      </c>
      <c r="J24">
        <f t="shared" si="0"/>
        <v>1.65</v>
      </c>
    </row>
    <row r="25" spans="6:10">
      <c r="F25">
        <v>1.75E-3</v>
      </c>
      <c r="G25" s="20">
        <v>-1.8059880852807599E-18</v>
      </c>
      <c r="H25" s="20">
        <v>-3.7588646233457E-18</v>
      </c>
      <c r="J25">
        <f t="shared" si="0"/>
        <v>1.75</v>
      </c>
    </row>
    <row r="26" spans="6:10">
      <c r="F26">
        <v>1.8500000000000001E-3</v>
      </c>
      <c r="G26" s="20">
        <v>-1.74936750564951E-18</v>
      </c>
      <c r="H26" s="20">
        <v>-3.4765724573157703E-18</v>
      </c>
      <c r="J26">
        <f t="shared" si="0"/>
        <v>1.85</v>
      </c>
    </row>
    <row r="27" spans="6:10">
      <c r="F27">
        <v>1.9499999999999999E-3</v>
      </c>
      <c r="G27" s="20">
        <v>-1.69648912856367E-18</v>
      </c>
      <c r="H27" s="20">
        <v>-3.2201049425610801E-18</v>
      </c>
      <c r="J27">
        <f t="shared" si="0"/>
        <v>1.95</v>
      </c>
    </row>
    <row r="28" spans="6:10">
      <c r="F28">
        <v>2.0500000000000002E-3</v>
      </c>
      <c r="G28" s="20">
        <v>-1.6469314698492901E-18</v>
      </c>
      <c r="H28" s="20">
        <v>-2.9869437603825802E-18</v>
      </c>
      <c r="J28">
        <f t="shared" si="0"/>
        <v>2.0500000000000003</v>
      </c>
    </row>
    <row r="29" spans="6:10">
      <c r="F29">
        <v>2.15E-3</v>
      </c>
      <c r="G29" s="20">
        <v>-1.6003392964702199E-18</v>
      </c>
      <c r="H29" s="20">
        <v>-2.7748320445551299E-18</v>
      </c>
      <c r="J29">
        <f t="shared" si="0"/>
        <v>2.15</v>
      </c>
    </row>
    <row r="30" spans="6:10">
      <c r="F30">
        <v>2.2499999999999998E-3</v>
      </c>
      <c r="G30" s="20">
        <v>-1.5564105316400301E-18</v>
      </c>
      <c r="H30" s="20">
        <v>-2.5817438371946098E-18</v>
      </c>
      <c r="J30">
        <f t="shared" si="0"/>
        <v>2.25</v>
      </c>
    </row>
    <row r="31" spans="6:10">
      <c r="F31">
        <v>2.3500000000000001E-3</v>
      </c>
      <c r="G31" s="20">
        <v>-1.51488622929374E-18</v>
      </c>
      <c r="H31" s="20">
        <v>-2.40585798532538E-18</v>
      </c>
      <c r="J31">
        <f t="shared" si="0"/>
        <v>2.35</v>
      </c>
    </row>
    <row r="32" spans="6:10">
      <c r="F32">
        <v>2.4499999999999999E-3</v>
      </c>
      <c r="G32" s="20">
        <v>-1.47554279620119E-18</v>
      </c>
      <c r="H32" s="20">
        <v>-2.2455356056485901E-18</v>
      </c>
      <c r="J32">
        <f t="shared" si="0"/>
        <v>2.4499999999999997</v>
      </c>
    </row>
    <row r="33" spans="6:10">
      <c r="F33">
        <v>2.5500000000000002E-3</v>
      </c>
      <c r="G33" s="20">
        <v>-1.43818588489637E-18</v>
      </c>
      <c r="H33" s="20">
        <v>-2.0993004709178699E-18</v>
      </c>
      <c r="J33">
        <f t="shared" si="0"/>
        <v>2.5500000000000003</v>
      </c>
    </row>
    <row r="34" spans="6:10">
      <c r="F34">
        <v>2.65E-3</v>
      </c>
      <c r="G34" s="20">
        <v>-1.4026455457179701E-18</v>
      </c>
      <c r="H34" s="20">
        <v>-1.9658218269478301E-18</v>
      </c>
      <c r="J34">
        <f t="shared" si="0"/>
        <v>2.65</v>
      </c>
    </row>
    <row r="35" spans="6:10">
      <c r="F35">
        <v>2.7499999999999998E-3</v>
      </c>
      <c r="G35" s="20">
        <v>-1.3687723396234E-18</v>
      </c>
      <c r="H35" s="20">
        <v>-1.8438992590778799E-18</v>
      </c>
      <c r="J35">
        <f t="shared" si="0"/>
        <v>2.75</v>
      </c>
    </row>
    <row r="36" spans="6:10">
      <c r="F36">
        <v>2.8500000000000001E-3</v>
      </c>
      <c r="G36" s="20">
        <v>-1.33643419256984E-18</v>
      </c>
      <c r="H36" s="20">
        <v>-1.73244930616411E-18</v>
      </c>
      <c r="J36">
        <f t="shared" si="0"/>
        <v>2.85</v>
      </c>
    </row>
    <row r="37" spans="6:10">
      <c r="F37">
        <v>2.9499999999999999E-3</v>
      </c>
      <c r="G37" s="20">
        <v>-1.3055138283334601E-18</v>
      </c>
      <c r="H37" s="20">
        <v>-1.6304935786247E-18</v>
      </c>
      <c r="J37">
        <f t="shared" si="0"/>
        <v>2.9499999999999997</v>
      </c>
    </row>
    <row r="38" spans="6:10">
      <c r="F38">
        <v>3.0500000000000002E-3</v>
      </c>
      <c r="G38" s="20">
        <v>-1.2759066569348E-18</v>
      </c>
      <c r="H38" s="20">
        <v>-1.53714818106811E-18</v>
      </c>
      <c r="J38">
        <f t="shared" si="0"/>
        <v>3.0500000000000003</v>
      </c>
    </row>
    <row r="39" spans="6:10">
      <c r="F39">
        <v>3.15E-3</v>
      </c>
      <c r="G39" s="20">
        <v>-1.24751902517098E-18</v>
      </c>
      <c r="H39" s="20">
        <v>-1.4516142738043699E-18</v>
      </c>
      <c r="J39">
        <f t="shared" si="0"/>
        <v>3.15</v>
      </c>
    </row>
    <row r="40" spans="6:10">
      <c r="F40">
        <v>3.2499999999999999E-3</v>
      </c>
      <c r="G40" s="20">
        <v>-1.22026675736192E-18</v>
      </c>
      <c r="H40" s="20">
        <v>-1.3731696339277E-18</v>
      </c>
      <c r="J40">
        <f t="shared" si="0"/>
        <v>3.25</v>
      </c>
    </row>
    <row r="41" spans="6:10">
      <c r="F41">
        <v>3.3500000000000001E-3</v>
      </c>
      <c r="G41" s="20">
        <v>-1.1940739305108301E-18</v>
      </c>
      <c r="H41" s="20">
        <v>-1.3011610976219199E-18</v>
      </c>
      <c r="J41">
        <f t="shared" si="0"/>
        <v>3.35</v>
      </c>
    </row>
    <row r="42" spans="6:10">
      <c r="F42">
        <v>3.4499999999999999E-3</v>
      </c>
      <c r="G42" s="20">
        <v>-1.1688718401896601E-18</v>
      </c>
      <c r="H42" s="20">
        <v>-1.23499778225159E-18</v>
      </c>
      <c r="J42">
        <f t="shared" si="0"/>
        <v>3.4499999999999997</v>
      </c>
    </row>
    <row r="43" spans="6:10">
      <c r="F43">
        <v>3.5500000000000002E-3</v>
      </c>
      <c r="G43" s="20">
        <v>-1.14459812266131E-18</v>
      </c>
      <c r="H43" s="20">
        <v>-1.17414500063199E-18</v>
      </c>
      <c r="J43">
        <f t="shared" si="0"/>
        <v>3.5500000000000003</v>
      </c>
    </row>
    <row r="44" spans="6:10">
      <c r="F44">
        <v>3.65E-3</v>
      </c>
      <c r="G44" s="20">
        <v>-1.1211960058046699E-18</v>
      </c>
      <c r="H44" s="20">
        <v>-1.11811879132445E-18</v>
      </c>
      <c r="J44">
        <f t="shared" si="0"/>
        <v>3.65</v>
      </c>
    </row>
    <row r="45" spans="6:10">
      <c r="F45">
        <v>3.7499999999999999E-3</v>
      </c>
      <c r="G45" s="20">
        <v>-1.09861366686284E-18</v>
      </c>
      <c r="H45" s="20">
        <v>-1.0664809983935101E-18</v>
      </c>
      <c r="J45">
        <f t="shared" si="0"/>
        <v>3.75</v>
      </c>
    </row>
    <row r="46" spans="6:10">
      <c r="F46">
        <v>3.8500000000000001E-3</v>
      </c>
      <c r="G46" s="20">
        <v>-1.0768036792847E-18</v>
      </c>
      <c r="H46" s="20">
        <v>-1.01883484217132E-18</v>
      </c>
      <c r="J46">
        <f t="shared" si="0"/>
        <v>3.85</v>
      </c>
    </row>
    <row r="47" spans="6:10">
      <c r="F47">
        <v>3.9500000000000004E-3</v>
      </c>
      <c r="G47" s="20">
        <v>-1.0557225342676901E-18</v>
      </c>
      <c r="H47" s="20">
        <v>-9.7482092949034692E-19</v>
      </c>
      <c r="J47">
        <f t="shared" si="0"/>
        <v>3.95</v>
      </c>
    </row>
    <row r="48" spans="6:10">
      <c r="F48">
        <v>4.0499999999999998E-3</v>
      </c>
      <c r="G48" s="20">
        <v>-1.0353302252479299E-18</v>
      </c>
      <c r="H48" s="20">
        <v>-9.3411365778897694E-19</v>
      </c>
      <c r="J48">
        <f t="shared" si="0"/>
        <v>4.05</v>
      </c>
    </row>
    <row r="49" spans="6:10">
      <c r="F49">
        <v>4.15E-3</v>
      </c>
      <c r="G49" s="20">
        <v>-1.01558988568415E-18</v>
      </c>
      <c r="H49" s="20">
        <v>-8.9641797263497408E-19</v>
      </c>
      <c r="J49">
        <f t="shared" si="0"/>
        <v>4.1500000000000004</v>
      </c>
    </row>
    <row r="50" spans="6:10">
      <c r="F50">
        <v>4.2500000000000003E-3</v>
      </c>
      <c r="G50" s="20">
        <v>-9.9646747216440599E-19</v>
      </c>
      <c r="H50" s="20">
        <v>-8.6146644268433505E-19</v>
      </c>
      <c r="J50">
        <f t="shared" si="0"/>
        <v>4.25</v>
      </c>
    </row>
    <row r="51" spans="6:10">
      <c r="F51">
        <v>4.3499999999999997E-3</v>
      </c>
      <c r="G51" s="20">
        <v>-9.7793148621973093E-19</v>
      </c>
      <c r="H51" s="20">
        <v>-8.2901662000278799E-19</v>
      </c>
      <c r="J51">
        <f t="shared" si="0"/>
        <v>4.3499999999999996</v>
      </c>
    </row>
    <row r="52" spans="6:10">
      <c r="F52">
        <v>4.45E-3</v>
      </c>
      <c r="G52" s="20">
        <v>-9.59952729327677E-19</v>
      </c>
      <c r="H52" s="20">
        <v>-7.9884865711023502E-19</v>
      </c>
      <c r="J52">
        <f t="shared" si="0"/>
        <v>4.45</v>
      </c>
    </row>
    <row r="53" spans="6:10">
      <c r="F53">
        <v>4.5500000000000002E-3</v>
      </c>
      <c r="G53" s="20">
        <v>-9.4250408648350991E-19</v>
      </c>
      <c r="H53" s="20">
        <v>-7.7076315513387102E-19</v>
      </c>
      <c r="J53">
        <f t="shared" si="0"/>
        <v>4.55</v>
      </c>
    </row>
    <row r="54" spans="6:10">
      <c r="F54">
        <v>4.6499999999999996E-3</v>
      </c>
      <c r="G54" s="20">
        <v>-9.2556033444963997E-19</v>
      </c>
      <c r="H54" s="20">
        <v>-7.4457922013039599E-19</v>
      </c>
      <c r="J54">
        <f t="shared" si="0"/>
        <v>4.6499999999999995</v>
      </c>
    </row>
    <row r="55" spans="6:10">
      <c r="F55">
        <v>4.7499999999999999E-3</v>
      </c>
      <c r="G55" s="20">
        <v>-9.0909797139700892E-19</v>
      </c>
      <c r="H55" s="20">
        <v>-7.2013270700915896E-19</v>
      </c>
      <c r="J55">
        <f t="shared" si="0"/>
        <v>4.75</v>
      </c>
    </row>
    <row r="56" spans="6:10">
      <c r="F56">
        <v>4.8500000000000001E-3</v>
      </c>
      <c r="G56" s="20">
        <v>-8.9309506515065593E-19</v>
      </c>
      <c r="H56" s="20">
        <v>-6.9727463259540798E-19</v>
      </c>
      <c r="J56">
        <f t="shared" si="0"/>
        <v>4.8500000000000005</v>
      </c>
    </row>
    <row r="57" spans="6:10">
      <c r="F57">
        <v>4.9500000000000004E-3</v>
      </c>
      <c r="G57" s="20">
        <v>-8.7753111766567106E-19</v>
      </c>
      <c r="H57" s="20">
        <v>-6.7586974124956199E-19</v>
      </c>
      <c r="J57">
        <f t="shared" si="0"/>
        <v>4.95</v>
      </c>
    </row>
    <row r="58" spans="6:10">
      <c r="F58">
        <v>5.0499999999999998E-3</v>
      </c>
      <c r="G58" s="20">
        <v>-8.6238694370500101E-19</v>
      </c>
      <c r="H58" s="20">
        <v>-6.5579520813280696E-19</v>
      </c>
      <c r="J58">
        <f t="shared" si="0"/>
        <v>5.05</v>
      </c>
    </row>
    <row r="59" spans="6:10">
      <c r="F59">
        <v>5.1500000000000001E-3</v>
      </c>
      <c r="G59" s="20">
        <v>-8.4764456197957302E-19</v>
      </c>
      <c r="H59" s="20">
        <v>-6.3693946670542304E-19</v>
      </c>
      <c r="J59">
        <f t="shared" si="0"/>
        <v>5.15</v>
      </c>
    </row>
    <row r="60" spans="6:10">
      <c r="F60">
        <v>5.2500000000000003E-3</v>
      </c>
      <c r="G60" s="20">
        <v>-8.3328709725416898E-19</v>
      </c>
      <c r="H60" s="20">
        <v>-6.1920114838303003E-19</v>
      </c>
      <c r="J60">
        <f t="shared" si="0"/>
        <v>5.25</v>
      </c>
    </row>
    <row r="61" spans="6:10">
      <c r="F61">
        <v>5.3499999999999997E-3</v>
      </c>
      <c r="G61" s="20">
        <v>-8.1929869212743304E-19</v>
      </c>
      <c r="H61" s="20">
        <v>-6.0248812347533004E-19</v>
      </c>
      <c r="J61">
        <f t="shared" si="0"/>
        <v>5.35</v>
      </c>
    </row>
    <row r="62" spans="6:10">
      <c r="F62">
        <v>5.45E-3</v>
      </c>
      <c r="G62" s="20">
        <v>-8.0566442736791503E-19</v>
      </c>
      <c r="H62" s="20">
        <v>-5.8671663360749399E-19</v>
      </c>
      <c r="J62">
        <f t="shared" si="0"/>
        <v>5.45</v>
      </c>
    </row>
    <row r="63" spans="6:10">
      <c r="F63">
        <v>5.5500000000000002E-3</v>
      </c>
      <c r="G63" s="20">
        <v>-7.9237024983547098E-19</v>
      </c>
      <c r="H63" s="20">
        <v>-5.7181050678994902E-19</v>
      </c>
      <c r="J63">
        <f t="shared" si="0"/>
        <v>5.55</v>
      </c>
    </row>
    <row r="64" spans="6:10">
      <c r="F64">
        <v>5.6499999999999996E-3</v>
      </c>
      <c r="G64" s="20">
        <v>-7.7940290714295496E-19</v>
      </c>
      <c r="H64" s="20">
        <v>-5.5770044716969E-19</v>
      </c>
      <c r="J64">
        <f t="shared" si="0"/>
        <v>5.6499999999999995</v>
      </c>
    </row>
    <row r="65" spans="6:10">
      <c r="F65">
        <v>5.7499999999999999E-3</v>
      </c>
      <c r="G65" s="20">
        <v>-7.66749888320575E-19</v>
      </c>
      <c r="H65" s="20">
        <v>-5.44323392276151E-19</v>
      </c>
      <c r="J65">
        <f t="shared" si="0"/>
        <v>5.75</v>
      </c>
    </row>
    <row r="66" spans="6:10">
      <c r="F66">
        <v>5.8500000000000002E-3</v>
      </c>
      <c r="G66" s="20">
        <v>-7.54399369837389E-19</v>
      </c>
      <c r="H66" s="20">
        <v>-5.31621931276196E-19</v>
      </c>
      <c r="J66">
        <f t="shared" si="0"/>
        <v>5.8500000000000005</v>
      </c>
    </row>
    <row r="67" spans="6:10">
      <c r="F67">
        <v>5.9500000000000004E-3</v>
      </c>
      <c r="G67" s="20">
        <v>-7.42340166413621E-19</v>
      </c>
      <c r="H67" s="20">
        <v>-5.1954377838430297E-19</v>
      </c>
      <c r="J67">
        <f t="shared" si="0"/>
        <v>5.95</v>
      </c>
    </row>
    <row r="68" spans="6:10">
      <c r="F68">
        <v>6.0499999999999998E-3</v>
      </c>
      <c r="G68" s="20">
        <v>-7.3056168612583397E-19</v>
      </c>
      <c r="H68" s="20">
        <v>-5.0804129614273404E-19</v>
      </c>
      <c r="J68">
        <f t="shared" si="0"/>
        <v>6.05</v>
      </c>
    </row>
    <row r="69" spans="6:10">
      <c r="F69">
        <v>6.1500000000000001E-3</v>
      </c>
      <c r="G69" s="20">
        <v>-7.1905388936604405E-19</v>
      </c>
      <c r="H69" s="20">
        <v>-4.9707106379885101E-19</v>
      </c>
      <c r="J69">
        <f t="shared" si="0"/>
        <v>6.15</v>
      </c>
    </row>
    <row r="70" spans="6:10">
      <c r="F70">
        <v>6.2500000000000003E-3</v>
      </c>
      <c r="G70" s="20">
        <v>-7.0780725126709196E-19</v>
      </c>
      <c r="H70" s="20">
        <v>-4.8659348646862601E-19</v>
      </c>
      <c r="J70">
        <f t="shared" si="0"/>
        <v>6.25</v>
      </c>
    </row>
    <row r="71" spans="6:10">
      <c r="F71">
        <v>6.3499999999999997E-3</v>
      </c>
      <c r="G71" s="20">
        <v>-6.9681272725113203E-19</v>
      </c>
      <c r="H71" s="20">
        <v>-4.7657244119177303E-19</v>
      </c>
      <c r="J71">
        <f t="shared" si="0"/>
        <v>6.35</v>
      </c>
    </row>
    <row r="72" spans="6:10">
      <c r="F72">
        <v>6.45E-3</v>
      </c>
      <c r="G72" s="20">
        <v>-6.8606172139684203E-19</v>
      </c>
      <c r="H72" s="20">
        <v>-4.6697495635959099E-19</v>
      </c>
      <c r="J72">
        <f t="shared" si="0"/>
        <v>6.45</v>
      </c>
    </row>
    <row r="73" spans="6:10">
      <c r="F73">
        <v>6.5500000000000003E-3</v>
      </c>
      <c r="G73" s="20">
        <v>-6.7554605735487501E-19</v>
      </c>
      <c r="H73" s="20">
        <v>-4.5777092133544995E-19</v>
      </c>
      <c r="J73">
        <f t="shared" si="0"/>
        <v>6.5500000000000007</v>
      </c>
    </row>
    <row r="74" spans="6:10">
      <c r="F74">
        <v>6.6499999999999997E-3</v>
      </c>
      <c r="G74" s="20">
        <v>-6.6525795157067899E-19</v>
      </c>
      <c r="H74" s="20">
        <v>-4.4893282339369401E-19</v>
      </c>
      <c r="J74">
        <f t="shared" si="0"/>
        <v>6.6499999999999995</v>
      </c>
    </row>
    <row r="75" spans="6:10">
      <c r="F75">
        <v>6.7499999999999999E-3</v>
      </c>
      <c r="G75" s="20">
        <v>-6.5518998859984602E-19</v>
      </c>
      <c r="H75" s="20">
        <v>-4.4043550937882795E-19</v>
      </c>
      <c r="J75">
        <f t="shared" ref="J75:J138" si="1">F75*1000</f>
        <v>6.75</v>
      </c>
    </row>
    <row r="76" spans="6:10">
      <c r="F76">
        <v>6.8500000000000002E-3</v>
      </c>
      <c r="G76" s="20">
        <v>-6.4533509832397298E-19</v>
      </c>
      <c r="H76" s="20">
        <v>-4.32255969736058E-19</v>
      </c>
      <c r="J76">
        <f t="shared" si="1"/>
        <v>6.8500000000000005</v>
      </c>
    </row>
    <row r="77" spans="6:10">
      <c r="F77">
        <v>6.9499999999999996E-3</v>
      </c>
      <c r="G77" s="20">
        <v>-6.35686534895179E-19</v>
      </c>
      <c r="H77" s="20">
        <v>-4.2437314278941599E-19</v>
      </c>
      <c r="J77">
        <f t="shared" si="1"/>
        <v>6.9499999999999993</v>
      </c>
    </row>
    <row r="78" spans="6:10">
      <c r="F78">
        <v>7.0499999999999998E-3</v>
      </c>
      <c r="G78" s="20">
        <v>-6.2623785725515796E-19</v>
      </c>
      <c r="H78" s="20">
        <v>-4.1676773734695801E-19</v>
      </c>
      <c r="J78">
        <f t="shared" si="1"/>
        <v>7.05</v>
      </c>
    </row>
    <row r="79" spans="6:10">
      <c r="F79">
        <v>7.1500000000000001E-3</v>
      </c>
      <c r="G79" s="20">
        <v>-6.1698291109034804E-19</v>
      </c>
      <c r="H79" s="20">
        <v>-4.0942207189622998E-19</v>
      </c>
      <c r="J79">
        <f t="shared" si="1"/>
        <v>7.15</v>
      </c>
    </row>
    <row r="80" spans="6:10">
      <c r="F80">
        <v>7.2500000000000004E-3</v>
      </c>
      <c r="G80" s="20">
        <v>-6.0791581209873504E-19</v>
      </c>
      <c r="H80" s="20">
        <v>-4.0231992881911499E-19</v>
      </c>
      <c r="J80">
        <f t="shared" si="1"/>
        <v>7.25</v>
      </c>
    </row>
    <row r="81" spans="6:10">
      <c r="F81">
        <v>7.3499999999999998E-3</v>
      </c>
      <c r="G81" s="20">
        <v>-5.99030930456119E-19</v>
      </c>
      <c r="H81" s="20">
        <v>-3.9544642220516301E-19</v>
      </c>
      <c r="J81">
        <f t="shared" si="1"/>
        <v>7.35</v>
      </c>
    </row>
    <row r="82" spans="6:10">
      <c r="F82">
        <v>7.45E-3</v>
      </c>
      <c r="G82" s="20">
        <v>-5.9032287638065301E-19</v>
      </c>
      <c r="H82" s="20">
        <v>-3.8878787797799999E-19</v>
      </c>
      <c r="J82">
        <f t="shared" si="1"/>
        <v>7.45</v>
      </c>
    </row>
    <row r="83" spans="6:10">
      <c r="F83">
        <v>7.5500000000000003E-3</v>
      </c>
      <c r="G83" s="20">
        <v>-5.8178648670422197E-19</v>
      </c>
      <c r="H83" s="20">
        <v>-3.8233172517195398E-19</v>
      </c>
      <c r="J83">
        <f t="shared" si="1"/>
        <v>7.5500000000000007</v>
      </c>
    </row>
    <row r="84" spans="6:10">
      <c r="F84">
        <v>7.6499999999999997E-3</v>
      </c>
      <c r="G84" s="20">
        <v>-5.7341681236795395E-19</v>
      </c>
      <c r="H84" s="20">
        <v>-3.76066397306726E-19</v>
      </c>
      <c r="J84">
        <f t="shared" si="1"/>
        <v>7.6499999999999995</v>
      </c>
    </row>
    <row r="85" spans="6:10">
      <c r="F85">
        <v>7.7499999999999999E-3</v>
      </c>
      <c r="G85" s="20">
        <v>-5.6520910676691495E-19</v>
      </c>
      <c r="H85" s="20">
        <v>-3.6998124290810301E-19</v>
      </c>
      <c r="J85">
        <f t="shared" si="1"/>
        <v>7.75</v>
      </c>
    </row>
    <row r="86" spans="6:10">
      <c r="F86">
        <v>7.8499999999999993E-3</v>
      </c>
      <c r="G86" s="20">
        <v>-5.5715881487600204E-19</v>
      </c>
      <c r="H86" s="20">
        <v>-3.6406644431317898E-19</v>
      </c>
      <c r="J86">
        <f t="shared" si="1"/>
        <v>7.85</v>
      </c>
    </row>
    <row r="87" spans="6:10">
      <c r="F87">
        <v>7.9500000000000005E-3</v>
      </c>
      <c r="G87" s="20">
        <v>-5.4926156309528802E-19</v>
      </c>
      <c r="H87" s="20">
        <v>-3.5831294398046099E-19</v>
      </c>
      <c r="J87">
        <f t="shared" si="1"/>
        <v>7.95</v>
      </c>
    </row>
    <row r="88" spans="6:10">
      <c r="F88">
        <v>8.0499999999999999E-3</v>
      </c>
      <c r="G88" s="20">
        <v>-5.4151314975864999E-19</v>
      </c>
      <c r="H88" s="20">
        <v>-3.5271237759920899E-19</v>
      </c>
      <c r="J88">
        <f t="shared" si="1"/>
        <v>8.0500000000000007</v>
      </c>
    </row>
    <row r="89" spans="6:10">
      <c r="F89">
        <v>8.1499999999999993E-3</v>
      </c>
      <c r="G89" s="20">
        <v>-5.3390953625454603E-19</v>
      </c>
      <c r="H89" s="20">
        <v>-3.4725701335934602E-19</v>
      </c>
      <c r="J89">
        <f t="shared" si="1"/>
        <v>8.1499999999999986</v>
      </c>
    </row>
    <row r="90" spans="6:10">
      <c r="F90">
        <v>8.2500000000000004E-3</v>
      </c>
      <c r="G90" s="20">
        <v>-5.2644683871232901E-19</v>
      </c>
      <c r="H90" s="20">
        <v>-3.4193969680382202E-19</v>
      </c>
      <c r="J90">
        <f t="shared" si="1"/>
        <v>8.25</v>
      </c>
    </row>
    <row r="91" spans="6:10">
      <c r="F91">
        <v>8.3499999999999998E-3</v>
      </c>
      <c r="G91" s="20">
        <v>-5.1912132021152903E-19</v>
      </c>
      <c r="H91" s="20">
        <v>-3.36753800740066E-19</v>
      </c>
      <c r="J91">
        <f t="shared" si="1"/>
        <v>8.35</v>
      </c>
    </row>
    <row r="92" spans="6:10">
      <c r="F92">
        <v>8.4499999999999992E-3</v>
      </c>
      <c r="G92" s="20">
        <v>-5.1192938347524101E-19</v>
      </c>
      <c r="H92" s="20">
        <v>-3.3169317973675102E-19</v>
      </c>
      <c r="J92">
        <f t="shared" si="1"/>
        <v>8.4499999999999993</v>
      </c>
    </row>
    <row r="93" spans="6:10">
      <c r="F93">
        <v>8.5500000000000003E-3</v>
      </c>
      <c r="G93" s="20">
        <v>-5.0486756401205603E-19</v>
      </c>
      <c r="H93" s="20">
        <v>-3.26752128776897E-19</v>
      </c>
      <c r="J93">
        <f t="shared" si="1"/>
        <v>8.5500000000000007</v>
      </c>
    </row>
    <row r="94" spans="6:10">
      <c r="F94">
        <v>8.6499999999999997E-3</v>
      </c>
      <c r="G94" s="20">
        <v>-4.97932523673959E-19</v>
      </c>
      <c r="H94" s="20">
        <v>-3.2192534567889799E-19</v>
      </c>
      <c r="J94">
        <f t="shared" si="1"/>
        <v>8.65</v>
      </c>
    </row>
    <row r="95" spans="6:10">
      <c r="F95">
        <v>8.7500000000000008E-3</v>
      </c>
      <c r="G95" s="20">
        <v>-4.9112104460035101E-19</v>
      </c>
      <c r="H95" s="20">
        <v>-3.1720789693377499E-19</v>
      </c>
      <c r="J95">
        <f t="shared" si="1"/>
        <v>8.75</v>
      </c>
    </row>
    <row r="96" spans="6:10">
      <c r="F96">
        <v>8.8500000000000002E-3</v>
      </c>
      <c r="G96" s="20">
        <v>-4.8443002352080597E-19</v>
      </c>
      <c r="H96" s="20">
        <v>-3.1259518664014798E-19</v>
      </c>
      <c r="J96">
        <f t="shared" si="1"/>
        <v>8.85</v>
      </c>
    </row>
    <row r="97" spans="6:10">
      <c r="F97">
        <v>8.9499999999999996E-3</v>
      </c>
      <c r="G97" s="20">
        <v>-4.77856466391394E-19</v>
      </c>
      <c r="H97" s="20">
        <v>-3.0808292824846201E-19</v>
      </c>
      <c r="J97">
        <f t="shared" si="1"/>
        <v>8.9499999999999993</v>
      </c>
    </row>
    <row r="98" spans="6:10">
      <c r="F98">
        <v>9.0500000000000008E-3</v>
      </c>
      <c r="G98" s="20">
        <v>-4.7139748334144902E-19</v>
      </c>
      <c r="H98" s="20">
        <v>-3.0366711885323399E-19</v>
      </c>
      <c r="J98">
        <f t="shared" si="1"/>
        <v>9.0500000000000007</v>
      </c>
    </row>
    <row r="99" spans="6:10">
      <c r="F99">
        <v>9.1500000000000001E-3</v>
      </c>
      <c r="G99" s="20">
        <v>-4.6505028390948603E-19</v>
      </c>
      <c r="H99" s="20">
        <v>-2.99344015796648E-19</v>
      </c>
      <c r="J99">
        <f t="shared" si="1"/>
        <v>9.15</v>
      </c>
    </row>
    <row r="100" spans="6:10">
      <c r="F100">
        <v>9.2499999999999995E-3</v>
      </c>
      <c r="G100" s="20">
        <v>-4.5881217254866403E-19</v>
      </c>
      <c r="H100" s="20">
        <v>-2.9511011536915398E-19</v>
      </c>
      <c r="J100">
        <f t="shared" si="1"/>
        <v>9.25</v>
      </c>
    </row>
    <row r="101" spans="6:10">
      <c r="F101">
        <v>9.3500000000000007E-3</v>
      </c>
      <c r="G101" s="20">
        <v>-4.5268054438370498E-19</v>
      </c>
      <c r="H101" s="20">
        <v>-2.90962133412841E-19</v>
      </c>
      <c r="J101">
        <f t="shared" si="1"/>
        <v>9.3500000000000014</v>
      </c>
    </row>
    <row r="102" spans="6:10">
      <c r="F102">
        <v>9.4500000000000001E-3</v>
      </c>
      <c r="G102" s="20">
        <v>-4.4665288120259604E-19</v>
      </c>
      <c r="H102" s="20">
        <v>-2.8689698765166198E-19</v>
      </c>
      <c r="J102">
        <f t="shared" si="1"/>
        <v>9.4499999999999993</v>
      </c>
    </row>
    <row r="103" spans="6:10">
      <c r="F103">
        <v>9.5499999999999995E-3</v>
      </c>
      <c r="G103" s="20">
        <v>-4.4072674766765602E-19</v>
      </c>
      <c r="H103" s="20">
        <v>-2.8291178158904902E-19</v>
      </c>
      <c r="J103">
        <f t="shared" si="1"/>
        <v>9.5499999999999989</v>
      </c>
    </row>
    <row r="104" spans="6:10">
      <c r="F104">
        <v>9.6500000000000006E-3</v>
      </c>
      <c r="G104" s="20">
        <v>-4.3489978773172296E-19</v>
      </c>
      <c r="H104" s="20">
        <v>-2.7900378982847702E-19</v>
      </c>
      <c r="J104">
        <f t="shared" si="1"/>
        <v>9.65</v>
      </c>
    </row>
    <row r="105" spans="6:10">
      <c r="F105">
        <v>9.75E-3</v>
      </c>
      <c r="G105" s="20">
        <v>-4.29169721246281E-19</v>
      </c>
      <c r="H105" s="20">
        <v>-2.7517044468602901E-19</v>
      </c>
      <c r="J105">
        <f t="shared" si="1"/>
        <v>9.75</v>
      </c>
    </row>
    <row r="106" spans="6:10">
      <c r="F106">
        <v>9.8499999999999994E-3</v>
      </c>
      <c r="G106" s="20">
        <v>-4.2353434074932598E-19</v>
      </c>
      <c r="H106" s="20">
        <v>-2.7140932397631401E-19</v>
      </c>
      <c r="J106">
        <f t="shared" si="1"/>
        <v>9.85</v>
      </c>
    </row>
    <row r="107" spans="6:10">
      <c r="F107">
        <v>9.9500000000000005E-3</v>
      </c>
      <c r="G107" s="20">
        <v>-4.1799150842164798E-19</v>
      </c>
      <c r="H107" s="20">
        <v>-2.6771813986416499E-19</v>
      </c>
      <c r="J107">
        <f t="shared" si="1"/>
        <v>9.9500000000000011</v>
      </c>
    </row>
    <row r="108" spans="6:10">
      <c r="F108">
        <v>1.005E-2</v>
      </c>
      <c r="G108" s="20">
        <v>-4.1253915320105498E-19</v>
      </c>
      <c r="H108" s="20">
        <v>-2.6409472868461402E-19</v>
      </c>
      <c r="J108">
        <f t="shared" si="1"/>
        <v>10.050000000000001</v>
      </c>
    </row>
    <row r="109" spans="6:10">
      <c r="F109">
        <v>1.0149999999999999E-2</v>
      </c>
      <c r="G109" s="20">
        <v>-4.0717526804479202E-19</v>
      </c>
      <c r="H109" s="20">
        <v>-2.6053704164275301E-19</v>
      </c>
      <c r="J109">
        <f t="shared" si="1"/>
        <v>10.149999999999999</v>
      </c>
    </row>
    <row r="110" spans="6:10">
      <c r="F110">
        <v>1.025E-2</v>
      </c>
      <c r="G110" s="20">
        <v>-4.0189790733111001E-19</v>
      </c>
      <c r="H110" s="20">
        <v>-2.5704313631331198E-19</v>
      </c>
      <c r="J110">
        <f t="shared" si="1"/>
        <v>10.25</v>
      </c>
    </row>
    <row r="111" spans="6:10">
      <c r="F111">
        <v>1.035E-2</v>
      </c>
      <c r="G111" s="20">
        <v>-3.96705184391582E-19</v>
      </c>
      <c r="H111" s="20">
        <v>-2.5361116886728301E-19</v>
      </c>
      <c r="J111">
        <f t="shared" si="1"/>
        <v>10.35</v>
      </c>
    </row>
    <row r="112" spans="6:10">
      <c r="F112">
        <v>1.0449999999999999E-2</v>
      </c>
      <c r="G112" s="20">
        <v>-3.9159526916634502E-19</v>
      </c>
      <c r="H112" s="20">
        <v>-2.50239386959655E-19</v>
      </c>
      <c r="J112">
        <f t="shared" si="1"/>
        <v>10.45</v>
      </c>
    </row>
    <row r="113" spans="6:10">
      <c r="F113">
        <v>1.055E-2</v>
      </c>
      <c r="G113" s="20">
        <v>-3.8656638597497802E-19</v>
      </c>
      <c r="H113" s="20">
        <v>-2.4692612321848901E-19</v>
      </c>
      <c r="J113">
        <f t="shared" si="1"/>
        <v>10.55</v>
      </c>
    </row>
    <row r="114" spans="6:10">
      <c r="F114">
        <v>1.065E-2</v>
      </c>
      <c r="G114" s="20">
        <v>-3.8161681139624501E-19</v>
      </c>
      <c r="H114" s="20">
        <v>-2.4366978928107199E-19</v>
      </c>
      <c r="J114">
        <f t="shared" si="1"/>
        <v>10.65</v>
      </c>
    </row>
    <row r="115" spans="6:10">
      <c r="F115">
        <v>1.0749999999999999E-2</v>
      </c>
      <c r="G115" s="20">
        <v>-3.7674487225036598E-19</v>
      </c>
      <c r="H115" s="20">
        <v>-2.4046887032795402E-19</v>
      </c>
      <c r="J115">
        <f t="shared" si="1"/>
        <v>10.75</v>
      </c>
    </row>
    <row r="116" spans="6:10">
      <c r="F116">
        <v>1.085E-2</v>
      </c>
      <c r="G116" s="20">
        <v>-3.7194894367793102E-19</v>
      </c>
      <c r="H116" s="20">
        <v>-2.3732192007020902E-19</v>
      </c>
      <c r="J116">
        <f t="shared" si="1"/>
        <v>10.85</v>
      </c>
    </row>
    <row r="117" spans="6:10">
      <c r="F117">
        <v>1.095E-2</v>
      </c>
      <c r="G117" s="20">
        <v>-3.6722744730993299E-19</v>
      </c>
      <c r="H117" s="20">
        <v>-2.34227556149401E-19</v>
      </c>
      <c r="J117">
        <f t="shared" si="1"/>
        <v>10.95</v>
      </c>
    </row>
    <row r="118" spans="6:10">
      <c r="F118">
        <v>1.1050000000000001E-2</v>
      </c>
      <c r="G118" s="20">
        <v>-3.6257884952379201E-19</v>
      </c>
      <c r="H118" s="20">
        <v>-2.31184455913464E-19</v>
      </c>
      <c r="J118">
        <f t="shared" si="1"/>
        <v>11.05</v>
      </c>
    </row>
    <row r="119" spans="6:10">
      <c r="F119">
        <v>1.115E-2</v>
      </c>
      <c r="G119" s="20">
        <v>-3.58001659780544E-19</v>
      </c>
      <c r="H119" s="20">
        <v>-2.2819135253511399E-19</v>
      </c>
      <c r="J119">
        <f t="shared" si="1"/>
        <v>11.15</v>
      </c>
    </row>
    <row r="120" spans="6:10">
      <c r="F120">
        <v>1.125E-2</v>
      </c>
      <c r="G120" s="20">
        <v>-3.5349442903871699E-19</v>
      </c>
      <c r="H120" s="20">
        <v>-2.2524703144247101E-19</v>
      </c>
      <c r="J120">
        <f t="shared" si="1"/>
        <v>11.25</v>
      </c>
    </row>
    <row r="121" spans="6:10">
      <c r="F121">
        <v>1.1350000000000001E-2</v>
      </c>
      <c r="G121" s="20">
        <v>-3.4905574824066398E-19</v>
      </c>
      <c r="H121" s="20">
        <v>-2.2235032703436501E-19</v>
      </c>
      <c r="J121">
        <f t="shared" si="1"/>
        <v>11.350000000000001</v>
      </c>
    </row>
    <row r="122" spans="6:10">
      <c r="F122">
        <v>1.145E-2</v>
      </c>
      <c r="G122" s="20">
        <v>-3.4468424686742498E-19</v>
      </c>
      <c r="H122" s="20">
        <v>-2.1950011965530598E-19</v>
      </c>
      <c r="J122">
        <f t="shared" si="1"/>
        <v>11.45</v>
      </c>
    </row>
    <row r="123" spans="6:10">
      <c r="F123">
        <v>1.155E-2</v>
      </c>
      <c r="G123" s="20">
        <v>-3.40378591558413E-19</v>
      </c>
      <c r="H123" s="20">
        <v>-2.1669533280742201E-19</v>
      </c>
      <c r="J123">
        <f t="shared" si="1"/>
        <v>11.549999999999999</v>
      </c>
    </row>
    <row r="124" spans="6:10">
      <c r="F124">
        <v>1.1650000000000001E-2</v>
      </c>
      <c r="G124" s="20">
        <v>-3.3613748479247498E-19</v>
      </c>
      <c r="H124" s="20">
        <v>-2.13934930578701E-19</v>
      </c>
      <c r="J124">
        <f t="shared" si="1"/>
        <v>11.65</v>
      </c>
    </row>
    <row r="125" spans="6:10">
      <c r="F125">
        <v>1.175E-2</v>
      </c>
      <c r="G125" s="20">
        <v>-3.3195966362705601E-19</v>
      </c>
      <c r="H125" s="20">
        <v>-2.1121791526880301E-19</v>
      </c>
      <c r="J125">
        <f t="shared" si="1"/>
        <v>11.75</v>
      </c>
    </row>
    <row r="126" spans="6:10">
      <c r="F126">
        <v>1.1849999999999999E-2</v>
      </c>
      <c r="G126" s="20">
        <v>-3.2784389849243998E-19</v>
      </c>
      <c r="H126" s="20">
        <v>-2.0854332519536401E-19</v>
      </c>
      <c r="J126">
        <f t="shared" si="1"/>
        <v>11.85</v>
      </c>
    </row>
    <row r="127" spans="6:10">
      <c r="F127">
        <v>1.1950000000000001E-2</v>
      </c>
      <c r="G127" s="20">
        <v>-3.2378899203818398E-19</v>
      </c>
      <c r="H127" s="20">
        <v>-2.0591023266531801E-19</v>
      </c>
      <c r="J127">
        <f t="shared" si="1"/>
        <v>11.950000000000001</v>
      </c>
    </row>
    <row r="128" spans="6:10">
      <c r="F128">
        <v>1.205E-2</v>
      </c>
      <c r="G128" s="20">
        <v>-3.1979377802905899E-19</v>
      </c>
      <c r="H128" s="20">
        <v>-2.0331774209710501E-19</v>
      </c>
      <c r="J128">
        <f t="shared" si="1"/>
        <v>12.05</v>
      </c>
    </row>
    <row r="129" spans="6:10">
      <c r="F129">
        <v>1.2149999999999999E-2</v>
      </c>
      <c r="G129" s="20">
        <v>-3.1585712028796802E-19</v>
      </c>
      <c r="H129" s="20">
        <v>-2.00764988280975E-19</v>
      </c>
      <c r="J129">
        <f t="shared" si="1"/>
        <v>12.149999999999999</v>
      </c>
    </row>
    <row r="130" spans="6:10">
      <c r="F130">
        <v>1.225E-2</v>
      </c>
      <c r="G130" s="20">
        <v>-3.1197791168346202E-19</v>
      </c>
      <c r="H130" s="20">
        <v>-1.98251134765689E-19</v>
      </c>
      <c r="J130">
        <f t="shared" si="1"/>
        <v>12.25</v>
      </c>
    </row>
    <row r="131" spans="6:10">
      <c r="F131">
        <v>1.235E-2</v>
      </c>
      <c r="G131" s="20">
        <v>-3.0815507315959599E-19</v>
      </c>
      <c r="H131" s="20">
        <v>-1.9577537236101701E-19</v>
      </c>
      <c r="J131">
        <f t="shared" si="1"/>
        <v>12.35</v>
      </c>
    </row>
    <row r="132" spans="6:10">
      <c r="F132">
        <v>1.2449999999999999E-2</v>
      </c>
      <c r="G132" s="20">
        <v>-3.0438755280603799E-19</v>
      </c>
      <c r="H132" s="20">
        <v>-1.9333691774635499E-19</v>
      </c>
      <c r="J132">
        <f t="shared" si="1"/>
        <v>12.45</v>
      </c>
    </row>
    <row r="133" spans="6:10">
      <c r="F133">
        <v>1.255E-2</v>
      </c>
      <c r="G133" s="20">
        <v>-3.0067432496641799E-19</v>
      </c>
      <c r="H133" s="20">
        <v>-1.90935012176658E-19</v>
      </c>
      <c r="J133">
        <f t="shared" si="1"/>
        <v>12.55</v>
      </c>
    </row>
    <row r="134" spans="6:10">
      <c r="F134">
        <v>1.265E-2</v>
      </c>
      <c r="G134" s="20">
        <v>-2.9701438938305398E-19</v>
      </c>
      <c r="H134" s="20">
        <v>-1.8856892027768001E-19</v>
      </c>
      <c r="J134">
        <f t="shared" si="1"/>
        <v>12.65</v>
      </c>
    </row>
    <row r="135" spans="6:10">
      <c r="F135">
        <v>1.2749999999999999E-2</v>
      </c>
      <c r="G135" s="20">
        <v>-2.9340677037629099E-19</v>
      </c>
      <c r="H135" s="20">
        <v>-1.8623792892319299E-19</v>
      </c>
      <c r="J135">
        <f t="shared" si="1"/>
        <v>12.75</v>
      </c>
    </row>
    <row r="136" spans="6:10">
      <c r="F136">
        <v>1.285E-2</v>
      </c>
      <c r="G136" s="20">
        <v>-2.89850516056765E-19</v>
      </c>
      <c r="H136" s="20">
        <v>-1.8394134618754501E-19</v>
      </c>
      <c r="J136">
        <f t="shared" si="1"/>
        <v>12.85</v>
      </c>
    </row>
    <row r="137" spans="6:10">
      <c r="F137">
        <v>1.295E-2</v>
      </c>
      <c r="G137" s="20">
        <v>-2.8634469756903799E-19</v>
      </c>
      <c r="H137" s="20">
        <v>-1.81678500367472E-19</v>
      </c>
      <c r="J137">
        <f t="shared" si="1"/>
        <v>12.95</v>
      </c>
    </row>
    <row r="138" spans="6:10">
      <c r="F138">
        <v>1.3050000000000001E-2</v>
      </c>
      <c r="G138" s="20">
        <v>-2.8288840836509202E-19</v>
      </c>
      <c r="H138" s="20">
        <v>-1.79448739067632E-19</v>
      </c>
      <c r="J138">
        <f t="shared" si="1"/>
        <v>13.05</v>
      </c>
    </row>
    <row r="139" spans="6:10">
      <c r="F139">
        <v>1.315E-2</v>
      </c>
      <c r="G139" s="20">
        <v>-2.7948076350630302E-19</v>
      </c>
      <c r="H139" s="20">
        <v>-1.77251428344796E-19</v>
      </c>
      <c r="J139">
        <f t="shared" ref="J139:J202" si="2">F139*1000</f>
        <v>13.15</v>
      </c>
    </row>
    <row r="140" spans="6:10">
      <c r="F140">
        <v>1.325E-2</v>
      </c>
      <c r="G140" s="20">
        <v>-2.7612089899253598E-19</v>
      </c>
      <c r="H140" s="20">
        <v>-1.75085951906095E-19</v>
      </c>
      <c r="J140">
        <f t="shared" si="2"/>
        <v>13.25</v>
      </c>
    </row>
    <row r="141" spans="6:10">
      <c r="F141">
        <v>1.3350000000000001E-2</v>
      </c>
      <c r="G141" s="20">
        <v>-2.7280797111712401E-19</v>
      </c>
      <c r="H141" s="20">
        <v>-1.72951710357098E-19</v>
      </c>
      <c r="J141">
        <f t="shared" si="2"/>
        <v>13.350000000000001</v>
      </c>
    </row>
    <row r="142" spans="6:10">
      <c r="F142">
        <v>1.345E-2</v>
      </c>
      <c r="G142" s="20">
        <v>-2.69541155846536E-19</v>
      </c>
      <c r="H142" s="20">
        <v>-1.7084812049588199E-19</v>
      </c>
      <c r="J142">
        <f t="shared" si="2"/>
        <v>13.45</v>
      </c>
    </row>
    <row r="143" spans="6:10">
      <c r="F143">
        <v>1.355E-2</v>
      </c>
      <c r="G143" s="20">
        <v>-2.66319648223594E-19</v>
      </c>
      <c r="H143" s="20">
        <v>-1.6877461464956501E-19</v>
      </c>
      <c r="J143">
        <f t="shared" si="2"/>
        <v>13.549999999999999</v>
      </c>
    </row>
    <row r="144" spans="6:10">
      <c r="F144">
        <v>1.3650000000000001E-2</v>
      </c>
      <c r="G144" s="20">
        <v>-2.63142661793195E-19</v>
      </c>
      <c r="H144" s="20">
        <v>-1.6673064005009801E-19</v>
      </c>
      <c r="J144">
        <f t="shared" si="2"/>
        <v>13.65</v>
      </c>
    </row>
    <row r="145" spans="6:10">
      <c r="F145">
        <v>1.375E-2</v>
      </c>
      <c r="G145" s="20">
        <v>-2.6000942804950301E-19</v>
      </c>
      <c r="H145" s="20">
        <v>-1.6471565824635501E-19</v>
      </c>
      <c r="J145">
        <f t="shared" si="2"/>
        <v>13.75</v>
      </c>
    </row>
    <row r="146" spans="6:10">
      <c r="F146">
        <v>1.3849999999999999E-2</v>
      </c>
      <c r="G146" s="20">
        <v>-2.5691919590367502E-19</v>
      </c>
      <c r="H146" s="20">
        <v>-1.6272914454985199E-19</v>
      </c>
      <c r="J146">
        <f t="shared" si="2"/>
        <v>13.85</v>
      </c>
    </row>
    <row r="147" spans="6:10">
      <c r="F147">
        <v>1.3950000000000001E-2</v>
      </c>
      <c r="G147" s="20">
        <v>-2.5387123117118599E-19</v>
      </c>
      <c r="H147" s="20">
        <v>-1.6077058751160199E-19</v>
      </c>
      <c r="J147">
        <f t="shared" si="2"/>
        <v>13.950000000000001</v>
      </c>
    </row>
    <row r="148" spans="6:10">
      <c r="F148">
        <v>1.405E-2</v>
      </c>
      <c r="G148" s="20">
        <v>-2.5086481607792099E-19</v>
      </c>
      <c r="H148" s="20">
        <v>-1.58839488427864E-19</v>
      </c>
      <c r="J148">
        <f t="shared" si="2"/>
        <v>14.05</v>
      </c>
    </row>
    <row r="149" spans="6:10">
      <c r="F149">
        <v>1.4149999999999999E-2</v>
      </c>
      <c r="G149" s="20">
        <v>-2.4789924878419098E-19</v>
      </c>
      <c r="H149" s="20">
        <v>-1.56935360872706E-19</v>
      </c>
      <c r="J149">
        <f t="shared" si="2"/>
        <v>14.149999999999999</v>
      </c>
    </row>
    <row r="150" spans="6:10">
      <c r="F150">
        <v>1.4250000000000001E-2</v>
      </c>
      <c r="G150" s="20">
        <v>-2.4497384292590498E-19</v>
      </c>
      <c r="H150" s="20">
        <v>-1.5505773025548799E-19</v>
      </c>
      <c r="J150">
        <f t="shared" si="2"/>
        <v>14.25</v>
      </c>
    </row>
    <row r="151" spans="6:10">
      <c r="F151">
        <v>1.435E-2</v>
      </c>
      <c r="G151" s="20">
        <v>-2.4208792717216202E-19</v>
      </c>
      <c r="H151" s="20">
        <v>-1.53206133401514E-19</v>
      </c>
      <c r="J151">
        <f t="shared" si="2"/>
        <v>14.35</v>
      </c>
    </row>
    <row r="152" spans="6:10">
      <c r="F152">
        <v>1.4449999999999999E-2</v>
      </c>
      <c r="G152" s="20">
        <v>-2.39240844798566E-19</v>
      </c>
      <c r="H152" s="20">
        <v>-1.51380118154249E-19</v>
      </c>
      <c r="J152">
        <f t="shared" si="2"/>
        <v>14.45</v>
      </c>
    </row>
    <row r="153" spans="6:10">
      <c r="F153">
        <v>1.455E-2</v>
      </c>
      <c r="G153" s="20">
        <v>-2.3643195327558102E-19</v>
      </c>
      <c r="H153" s="20">
        <v>-1.4957924299764399E-19</v>
      </c>
      <c r="J153">
        <f t="shared" si="2"/>
        <v>14.55</v>
      </c>
    </row>
    <row r="154" spans="6:10">
      <c r="F154">
        <v>1.465E-2</v>
      </c>
      <c r="G154" s="20">
        <v>-2.33660623871312E-19</v>
      </c>
      <c r="H154" s="20">
        <v>-1.4780307669719699E-19</v>
      </c>
      <c r="J154">
        <f t="shared" si="2"/>
        <v>14.65</v>
      </c>
    </row>
    <row r="155" spans="6:10">
      <c r="F155">
        <v>1.4749999999999999E-2</v>
      </c>
      <c r="G155" s="20">
        <v>-2.3092624126809701E-19</v>
      </c>
      <c r="H155" s="20">
        <v>-1.46051197958516E-19</v>
      </c>
      <c r="J155">
        <f t="shared" si="2"/>
        <v>14.75</v>
      </c>
    </row>
    <row r="156" spans="6:10">
      <c r="F156">
        <v>1.485E-2</v>
      </c>
      <c r="G156" s="20">
        <v>-2.2822820319234201E-19</v>
      </c>
      <c r="H156" s="20">
        <v>-1.4432319510224E-19</v>
      </c>
      <c r="J156">
        <f t="shared" si="2"/>
        <v>14.85</v>
      </c>
    </row>
    <row r="157" spans="6:10">
      <c r="F157">
        <v>1.495E-2</v>
      </c>
      <c r="G157" s="20">
        <v>-2.25565920057046E-19</v>
      </c>
      <c r="H157" s="20">
        <v>-1.4261866575424299E-19</v>
      </c>
      <c r="J157">
        <f t="shared" si="2"/>
        <v>14.95</v>
      </c>
    </row>
    <row r="158" spans="6:10">
      <c r="F158">
        <v>1.5049999999999999E-2</v>
      </c>
      <c r="G158" s="20">
        <v>-2.2293881461651401E-19</v>
      </c>
      <c r="H158" s="20">
        <v>-1.40937216550175E-19</v>
      </c>
      <c r="J158">
        <f t="shared" si="2"/>
        <v>15.049999999999999</v>
      </c>
    </row>
    <row r="159" spans="6:10">
      <c r="F159">
        <v>1.515E-2</v>
      </c>
      <c r="G159" s="20">
        <v>-2.2034632163273598E-19</v>
      </c>
      <c r="H159" s="20">
        <v>-1.3927846285341601E-19</v>
      </c>
      <c r="J159">
        <f t="shared" si="2"/>
        <v>15.15</v>
      </c>
    </row>
    <row r="160" spans="6:10">
      <c r="F160">
        <v>1.525E-2</v>
      </c>
      <c r="G160" s="20">
        <v>-2.1778788755298099E-19</v>
      </c>
      <c r="H160" s="20">
        <v>-1.3764202848562501E-19</v>
      </c>
      <c r="J160">
        <f t="shared" si="2"/>
        <v>15.25</v>
      </c>
    </row>
    <row r="161" spans="6:10">
      <c r="F161">
        <v>1.5350000000000001E-2</v>
      </c>
      <c r="G161" s="20">
        <v>-2.1526297019815901E-19</v>
      </c>
      <c r="H161" s="20">
        <v>-1.36027545469119E-19</v>
      </c>
      <c r="J161">
        <f t="shared" si="2"/>
        <v>15.350000000000001</v>
      </c>
    </row>
    <row r="162" spans="6:10">
      <c r="F162">
        <v>1.545E-2</v>
      </c>
      <c r="G162" s="20">
        <v>-2.1277103846149399E-19</v>
      </c>
      <c r="H162" s="20">
        <v>-1.34434653780361E-19</v>
      </c>
      <c r="J162">
        <f t="shared" si="2"/>
        <v>15.450000000000001</v>
      </c>
    </row>
    <row r="163" spans="6:10">
      <c r="F163">
        <v>1.555E-2</v>
      </c>
      <c r="G163" s="20">
        <v>-2.1031157201713799E-19</v>
      </c>
      <c r="H163" s="20">
        <v>-1.3286300111391699E-19</v>
      </c>
      <c r="J163">
        <f t="shared" si="2"/>
        <v>15.549999999999999</v>
      </c>
    </row>
    <row r="164" spans="6:10">
      <c r="F164">
        <v>1.5650000000000001E-2</v>
      </c>
      <c r="G164" s="20">
        <v>-2.07884061038306E-19</v>
      </c>
      <c r="H164" s="20">
        <v>-1.31312242656254E-19</v>
      </c>
      <c r="J164">
        <f t="shared" si="2"/>
        <v>15.65</v>
      </c>
    </row>
    <row r="165" spans="6:10">
      <c r="F165">
        <v>1.575E-2</v>
      </c>
      <c r="G165" s="20">
        <v>-2.05488005924572E-19</v>
      </c>
      <c r="H165" s="20">
        <v>-1.29782040868834E-19</v>
      </c>
      <c r="J165">
        <f t="shared" si="2"/>
        <v>15.75</v>
      </c>
    </row>
    <row r="166" spans="6:10">
      <c r="F166">
        <v>1.585E-2</v>
      </c>
      <c r="G166" s="20">
        <v>-2.0312291703796999E-19</v>
      </c>
      <c r="H166" s="20">
        <v>-1.2827206527996799E-19</v>
      </c>
      <c r="J166">
        <f t="shared" si="2"/>
        <v>15.85</v>
      </c>
    </row>
    <row r="167" spans="6:10">
      <c r="F167">
        <v>1.5949999999999999E-2</v>
      </c>
      <c r="G167" s="20">
        <v>-2.0078831444755599E-19</v>
      </c>
      <c r="H167" s="20">
        <v>-1.26781992284948E-19</v>
      </c>
      <c r="J167">
        <f t="shared" si="2"/>
        <v>15.95</v>
      </c>
    </row>
    <row r="168" spans="6:10">
      <c r="F168">
        <v>1.6049999999999998E-2</v>
      </c>
      <c r="G168" s="20">
        <v>-1.9848372768211901E-19</v>
      </c>
      <c r="H168" s="20">
        <v>-1.25311504954001E-19</v>
      </c>
      <c r="J168">
        <f t="shared" si="2"/>
        <v>16.049999999999997</v>
      </c>
    </row>
    <row r="169" spans="6:10">
      <c r="F169">
        <v>1.6150000000000001E-2</v>
      </c>
      <c r="G169" s="20">
        <v>-1.9620869549070901E-19</v>
      </c>
      <c r="H169" s="20">
        <v>-1.2386029284765799E-19</v>
      </c>
      <c r="J169">
        <f t="shared" si="2"/>
        <v>16.150000000000002</v>
      </c>
    </row>
    <row r="170" spans="6:10">
      <c r="F170">
        <v>1.6250000000000001E-2</v>
      </c>
      <c r="G170" s="20">
        <v>-1.9396276561071E-19</v>
      </c>
      <c r="H170" s="20">
        <v>-1.2242805183912801E-19</v>
      </c>
      <c r="J170">
        <f t="shared" si="2"/>
        <v>16.25</v>
      </c>
    </row>
    <row r="171" spans="6:10">
      <c r="F171">
        <v>1.635E-2</v>
      </c>
      <c r="G171" s="20">
        <v>-1.91745494543155E-19</v>
      </c>
      <c r="H171" s="20">
        <v>-1.2101448394332399E-19</v>
      </c>
      <c r="J171">
        <f t="shared" si="2"/>
        <v>16.350000000000001</v>
      </c>
    </row>
    <row r="172" spans="6:10">
      <c r="F172">
        <v>1.6449999999999999E-2</v>
      </c>
      <c r="G172" s="20">
        <v>-1.8955644733503301E-19</v>
      </c>
      <c r="H172" s="20">
        <v>-1.1961929715219699E-19</v>
      </c>
      <c r="J172">
        <f t="shared" si="2"/>
        <v>16.45</v>
      </c>
    </row>
    <row r="173" spans="6:10">
      <c r="F173">
        <v>1.6549999999999999E-2</v>
      </c>
      <c r="G173" s="20">
        <v>-1.8739519736830001E-19</v>
      </c>
      <c r="H173" s="20">
        <v>-1.1824220527606401E-19</v>
      </c>
      <c r="J173">
        <f t="shared" si="2"/>
        <v>16.549999999999997</v>
      </c>
    </row>
    <row r="174" spans="6:10">
      <c r="F174">
        <v>1.6650000000000002E-2</v>
      </c>
      <c r="G174" s="20">
        <v>-1.85261326155381E-19</v>
      </c>
      <c r="H174" s="20">
        <v>-1.16882927790621E-19</v>
      </c>
      <c r="J174">
        <f t="shared" si="2"/>
        <v>16.650000000000002</v>
      </c>
    </row>
    <row r="175" spans="6:10">
      <c r="F175">
        <v>1.6750000000000001E-2</v>
      </c>
      <c r="G175" s="20">
        <v>-1.8315442314089201E-19</v>
      </c>
      <c r="H175" s="20">
        <v>-1.1554118968938599E-19</v>
      </c>
      <c r="J175">
        <f t="shared" si="2"/>
        <v>16.75</v>
      </c>
    </row>
    <row r="176" spans="6:10">
      <c r="F176">
        <v>1.685E-2</v>
      </c>
      <c r="G176" s="20">
        <v>-1.8107408550938101E-19</v>
      </c>
      <c r="H176" s="20">
        <v>-1.14216721341281E-19</v>
      </c>
      <c r="J176">
        <f t="shared" si="2"/>
        <v>16.850000000000001</v>
      </c>
    </row>
    <row r="177" spans="6:10">
      <c r="F177">
        <v>1.695E-2</v>
      </c>
      <c r="G177" s="20">
        <v>-1.7901991799885601E-19</v>
      </c>
      <c r="H177" s="20">
        <v>-1.1290925835313599E-19</v>
      </c>
      <c r="J177">
        <f t="shared" si="2"/>
        <v>16.95</v>
      </c>
    </row>
    <row r="178" spans="6:10">
      <c r="F178">
        <v>1.7049999999999999E-2</v>
      </c>
      <c r="G178" s="20">
        <v>-1.7699153271989101E-19</v>
      </c>
      <c r="H178" s="20">
        <v>-1.11618541436874E-19</v>
      </c>
      <c r="J178">
        <f t="shared" si="2"/>
        <v>17.05</v>
      </c>
    </row>
    <row r="179" spans="6:10">
      <c r="F179">
        <v>1.7149999999999999E-2</v>
      </c>
      <c r="G179" s="20">
        <v>-1.74988548980125E-19</v>
      </c>
      <c r="H179" s="20">
        <v>-1.1034431628116301E-19</v>
      </c>
      <c r="J179">
        <f t="shared" si="2"/>
        <v>17.149999999999999</v>
      </c>
    </row>
    <row r="180" spans="6:10">
      <c r="F180">
        <v>1.7250000000000001E-2</v>
      </c>
      <c r="G180" s="20">
        <v>-1.7301059311394001E-19</v>
      </c>
      <c r="H180" s="20">
        <v>-1.0908633342733499E-19</v>
      </c>
      <c r="J180">
        <f t="shared" si="2"/>
        <v>17.25</v>
      </c>
    </row>
    <row r="181" spans="6:10">
      <c r="F181">
        <v>1.7350000000000001E-2</v>
      </c>
      <c r="G181" s="20">
        <v>-1.71057298317155E-19</v>
      </c>
      <c r="H181" s="20">
        <v>-1.07844348149377E-19</v>
      </c>
      <c r="J181">
        <f t="shared" si="2"/>
        <v>17.350000000000001</v>
      </c>
    </row>
    <row r="182" spans="6:10">
      <c r="F182">
        <v>1.745E-2</v>
      </c>
      <c r="G182" s="20">
        <v>-1.6912830448655E-19</v>
      </c>
      <c r="H182" s="20">
        <v>-1.0661812033782701E-19</v>
      </c>
      <c r="J182">
        <f t="shared" si="2"/>
        <v>17.45</v>
      </c>
    </row>
    <row r="183" spans="6:10">
      <c r="F183">
        <v>1.755E-2</v>
      </c>
      <c r="G183" s="20">
        <v>-1.67223258064047E-19</v>
      </c>
      <c r="H183" s="20">
        <v>-1.05407414387395E-19</v>
      </c>
      <c r="J183">
        <f t="shared" si="2"/>
        <v>17.55</v>
      </c>
    </row>
    <row r="184" spans="6:10">
      <c r="F184">
        <v>1.7649999999999999E-2</v>
      </c>
      <c r="G184" s="20">
        <v>-1.6534181188539899E-19</v>
      </c>
      <c r="H184" s="20">
        <v>-1.04211999088152E-19</v>
      </c>
      <c r="J184">
        <f t="shared" si="2"/>
        <v>17.649999999999999</v>
      </c>
    </row>
    <row r="185" spans="6:10">
      <c r="F185">
        <v>1.7749999999999998E-2</v>
      </c>
      <c r="G185" s="20">
        <v>-1.6348362503321701E-19</v>
      </c>
      <c r="H185" s="20">
        <v>-1.0303164752014201E-19</v>
      </c>
      <c r="J185">
        <f t="shared" si="2"/>
        <v>17.75</v>
      </c>
    </row>
    <row r="186" spans="6:10">
      <c r="F186">
        <v>1.7850000000000001E-2</v>
      </c>
      <c r="G186" s="20">
        <v>-1.61648362694204E-19</v>
      </c>
      <c r="H186" s="20">
        <v>-1.01866136951276E-19</v>
      </c>
      <c r="J186">
        <f t="shared" si="2"/>
        <v>17.850000000000001</v>
      </c>
    </row>
    <row r="187" spans="6:10">
      <c r="F187">
        <v>1.7950000000000001E-2</v>
      </c>
      <c r="G187" s="20">
        <v>-1.5983569602042399E-19</v>
      </c>
      <c r="H187" s="20">
        <v>-1.00715248738362E-19</v>
      </c>
      <c r="J187">
        <f t="shared" si="2"/>
        <v>17.95</v>
      </c>
    </row>
    <row r="188" spans="6:10">
      <c r="F188">
        <v>1.805E-2</v>
      </c>
      <c r="G188" s="20">
        <v>-1.58045301994506E-19</v>
      </c>
      <c r="H188" s="20">
        <v>-9.9578768231159901E-20</v>
      </c>
      <c r="J188">
        <f t="shared" si="2"/>
        <v>18.05</v>
      </c>
    </row>
    <row r="189" spans="6:10">
      <c r="F189">
        <v>1.8149999999999999E-2</v>
      </c>
      <c r="G189" s="20">
        <v>-1.5627686329861199E-19</v>
      </c>
      <c r="H189" s="20">
        <v>-9.8456484679334E-20</v>
      </c>
      <c r="J189">
        <f t="shared" si="2"/>
        <v>18.149999999999999</v>
      </c>
    </row>
    <row r="190" spans="6:10">
      <c r="F190">
        <v>1.8249999999999999E-2</v>
      </c>
      <c r="G190" s="20">
        <v>-1.54530068187077E-19</v>
      </c>
      <c r="H190" s="20">
        <v>-9.7348191142184197E-20</v>
      </c>
      <c r="J190">
        <f t="shared" si="2"/>
        <v>18.25</v>
      </c>
    </row>
    <row r="191" spans="6:10">
      <c r="F191">
        <v>1.8350000000000002E-2</v>
      </c>
      <c r="G191" s="20">
        <v>-1.52804610362571E-19</v>
      </c>
      <c r="H191" s="20">
        <v>-9.6253684401058901E-20</v>
      </c>
      <c r="J191">
        <f t="shared" si="2"/>
        <v>18.350000000000001</v>
      </c>
    </row>
    <row r="192" spans="6:10">
      <c r="F192">
        <v>1.8450000000000001E-2</v>
      </c>
      <c r="G192" s="20">
        <v>-1.5110018885568201E-19</v>
      </c>
      <c r="H192" s="20">
        <v>-9.5172764874337401E-20</v>
      </c>
      <c r="J192">
        <f t="shared" si="2"/>
        <v>18.450000000000003</v>
      </c>
    </row>
    <row r="193" spans="6:10">
      <c r="F193">
        <v>1.8550000000000001E-2</v>
      </c>
      <c r="G193" s="20">
        <v>-1.49416507907803E-19</v>
      </c>
      <c r="H193" s="20">
        <v>-9.4105236534891496E-20</v>
      </c>
      <c r="J193">
        <f t="shared" si="2"/>
        <v>18.55</v>
      </c>
    </row>
    <row r="194" spans="6:10">
      <c r="F194">
        <v>1.865E-2</v>
      </c>
      <c r="G194" s="20">
        <v>-1.4775327685721599E-19</v>
      </c>
      <c r="H194" s="20">
        <v>-9.3050906829928296E-20</v>
      </c>
      <c r="J194">
        <f t="shared" si="2"/>
        <v>18.649999999999999</v>
      </c>
    </row>
    <row r="195" spans="6:10">
      <c r="F195">
        <v>1.8749999999999999E-2</v>
      </c>
      <c r="G195" s="20">
        <v>-1.4611021002825701E-19</v>
      </c>
      <c r="H195" s="20">
        <v>-9.2009586603129206E-20</v>
      </c>
      <c r="J195">
        <f t="shared" si="2"/>
        <v>18.75</v>
      </c>
    </row>
    <row r="196" spans="6:10">
      <c r="F196">
        <v>1.8849999999999999E-2</v>
      </c>
      <c r="G196" s="20">
        <v>-1.4448702662348499E-19</v>
      </c>
      <c r="H196" s="20">
        <v>-9.0981090019000999E-20</v>
      </c>
      <c r="J196">
        <f t="shared" si="2"/>
        <v>18.849999999999998</v>
      </c>
    </row>
    <row r="197" spans="6:10">
      <c r="F197">
        <v>1.8950000000000002E-2</v>
      </c>
      <c r="G197" s="20">
        <v>-1.42883450618736E-19</v>
      </c>
      <c r="H197" s="20">
        <v>-8.9965234489357799E-20</v>
      </c>
      <c r="J197">
        <f t="shared" si="2"/>
        <v>18.950000000000003</v>
      </c>
    </row>
    <row r="198" spans="6:10">
      <c r="F198">
        <v>1.9050000000000001E-2</v>
      </c>
      <c r="G198" s="20">
        <v>-1.4129921066098101E-19</v>
      </c>
      <c r="H198" s="20">
        <v>-8.8961840601858301E-20</v>
      </c>
      <c r="J198">
        <f t="shared" si="2"/>
        <v>19.05</v>
      </c>
    </row>
    <row r="199" spans="6:10">
      <c r="F199">
        <v>1.915E-2</v>
      </c>
      <c r="G199" s="20">
        <v>-1.3973403996889099E-19</v>
      </c>
      <c r="H199" s="20">
        <v>-8.7970732050526197E-20</v>
      </c>
      <c r="J199">
        <f t="shared" si="2"/>
        <v>19.149999999999999</v>
      </c>
    </row>
    <row r="200" spans="6:10">
      <c r="F200">
        <v>1.925E-2</v>
      </c>
      <c r="G200" s="20">
        <v>-1.38187676236033E-19</v>
      </c>
      <c r="H200" s="20">
        <v>-8.6991735568183899E-20</v>
      </c>
      <c r="J200">
        <f t="shared" si="2"/>
        <v>19.25</v>
      </c>
    </row>
    <row r="201" spans="6:10">
      <c r="F201">
        <v>1.9349999999999999E-2</v>
      </c>
      <c r="G201" s="20">
        <v>-1.36659861536606E-19</v>
      </c>
      <c r="H201" s="20">
        <v>-8.6024680860732096E-20</v>
      </c>
      <c r="J201">
        <f t="shared" si="2"/>
        <v>19.349999999999998</v>
      </c>
    </row>
    <row r="202" spans="6:10">
      <c r="F202">
        <v>1.9449999999999999E-2</v>
      </c>
      <c r="G202" s="20">
        <v>-1.3515034223363799E-19</v>
      </c>
      <c r="H202" s="20">
        <v>-8.50694005432146E-20</v>
      </c>
      <c r="J202">
        <f t="shared" si="2"/>
        <v>19.45</v>
      </c>
    </row>
    <row r="203" spans="6:10">
      <c r="F203">
        <v>1.9550000000000001E-2</v>
      </c>
      <c r="G203" s="20">
        <v>-1.3365886888956601E-19</v>
      </c>
      <c r="H203" s="20">
        <v>-8.4125730077604195E-20</v>
      </c>
      <c r="J203">
        <f t="shared" ref="J203:J257" si="3">F203*1000</f>
        <v>19.55</v>
      </c>
    </row>
    <row r="204" spans="6:10">
      <c r="F204">
        <v>1.9650000000000001E-2</v>
      </c>
      <c r="G204" s="20">
        <v>-1.32185196179134E-19</v>
      </c>
      <c r="H204" s="20">
        <v>-8.3193507712255295E-20</v>
      </c>
      <c r="J204">
        <f t="shared" si="3"/>
        <v>19.650000000000002</v>
      </c>
    </row>
    <row r="205" spans="6:10">
      <c r="F205">
        <v>1.975E-2</v>
      </c>
      <c r="G205" s="20">
        <v>-1.30729082804523E-19</v>
      </c>
      <c r="H205" s="20">
        <v>-8.2272574422964499E-20</v>
      </c>
      <c r="J205">
        <f t="shared" si="3"/>
        <v>19.75</v>
      </c>
    </row>
    <row r="206" spans="6:10">
      <c r="F206">
        <v>1.985E-2</v>
      </c>
      <c r="G206" s="20">
        <v>-1.2929029141265501E-19</v>
      </c>
      <c r="H206" s="20">
        <v>-8.1362773855587605E-20</v>
      </c>
      <c r="J206">
        <f t="shared" si="3"/>
        <v>19.849999999999998</v>
      </c>
    </row>
    <row r="207" spans="6:10">
      <c r="F207">
        <v>1.9949999999999999E-2</v>
      </c>
      <c r="G207" s="20">
        <v>-1.2786858851459899E-19</v>
      </c>
      <c r="H207" s="20">
        <v>-8.0463952270163006E-20</v>
      </c>
      <c r="J207">
        <f t="shared" si="3"/>
        <v>19.95</v>
      </c>
    </row>
    <row r="208" spans="6:10">
      <c r="F208">
        <v>2.0049999999999998E-2</v>
      </c>
      <c r="G208" s="20">
        <v>-1.26463744407021E-19</v>
      </c>
      <c r="H208" s="20">
        <v>-7.95759584864893E-20</v>
      </c>
      <c r="J208">
        <f t="shared" si="3"/>
        <v>20.049999999999997</v>
      </c>
    </row>
    <row r="209" spans="6:10">
      <c r="F209">
        <v>2.0150000000000001E-2</v>
      </c>
      <c r="G209" s="20">
        <v>-1.2507553309560501E-19</v>
      </c>
      <c r="H209" s="20">
        <v>-7.8698643831113901E-20</v>
      </c>
      <c r="J209">
        <f t="shared" si="3"/>
        <v>20.150000000000002</v>
      </c>
    </row>
    <row r="210" spans="6:10">
      <c r="F210">
        <v>2.0250000000000001E-2</v>
      </c>
      <c r="G210" s="20">
        <v>-1.23703732220395E-19</v>
      </c>
      <c r="H210" s="20">
        <v>-7.7831862085685302E-20</v>
      </c>
      <c r="J210">
        <f t="shared" si="3"/>
        <v>20.25</v>
      </c>
    </row>
    <row r="211" spans="6:10">
      <c r="F211">
        <v>2.035E-2</v>
      </c>
      <c r="G211" s="20">
        <v>-1.2234812298300399E-19</v>
      </c>
      <c r="H211" s="20">
        <v>-7.6975469436625903E-20</v>
      </c>
      <c r="J211">
        <f t="shared" si="3"/>
        <v>20.350000000000001</v>
      </c>
    </row>
    <row r="212" spans="6:10">
      <c r="F212">
        <v>2.0449999999999999E-2</v>
      </c>
      <c r="G212" s="20">
        <v>-1.21008490075617E-19</v>
      </c>
      <c r="H212" s="20">
        <v>-7.6129324426085399E-20</v>
      </c>
      <c r="J212">
        <f t="shared" si="3"/>
        <v>20.45</v>
      </c>
    </row>
    <row r="213" spans="6:10">
      <c r="F213">
        <v>2.0549999999999999E-2</v>
      </c>
      <c r="G213" s="20">
        <v>-1.1968462161175001E-19</v>
      </c>
      <c r="H213" s="20">
        <v>-7.5293287904133303E-20</v>
      </c>
      <c r="J213">
        <f t="shared" si="3"/>
        <v>20.549999999999997</v>
      </c>
    </row>
    <row r="214" spans="6:10">
      <c r="F214">
        <v>2.0650000000000002E-2</v>
      </c>
      <c r="G214" s="20">
        <v>-1.1837630905871399E-19</v>
      </c>
      <c r="H214" s="20">
        <v>-7.4467222982151596E-20</v>
      </c>
      <c r="J214">
        <f t="shared" si="3"/>
        <v>20.650000000000002</v>
      </c>
    </row>
    <row r="215" spans="6:10">
      <c r="F215">
        <v>2.0750000000000001E-2</v>
      </c>
      <c r="G215" s="20">
        <v>-1.1708334717171801E-19</v>
      </c>
      <c r="H215" s="20">
        <v>-7.3650994987393504E-20</v>
      </c>
      <c r="J215">
        <f t="shared" si="3"/>
        <v>20.75</v>
      </c>
    </row>
    <row r="216" spans="6:10">
      <c r="F216">
        <v>2.085E-2</v>
      </c>
      <c r="G216" s="20">
        <v>-1.1580553392958301E-19</v>
      </c>
      <c r="H216" s="20">
        <v>-7.2844471418668803E-20</v>
      </c>
      <c r="J216">
        <f t="shared" si="3"/>
        <v>20.85</v>
      </c>
    </row>
    <row r="217" spans="6:10">
      <c r="F217">
        <v>2.095E-2</v>
      </c>
      <c r="G217" s="20">
        <v>-1.14542670472003E-19</v>
      </c>
      <c r="H217" s="20">
        <v>-7.2047521903125795E-20</v>
      </c>
      <c r="J217">
        <f t="shared" si="3"/>
        <v>20.95</v>
      </c>
    </row>
    <row r="218" spans="6:10">
      <c r="F218">
        <v>2.1049999999999999E-2</v>
      </c>
      <c r="G218" s="20">
        <v>-1.1329456103832099E-19</v>
      </c>
      <c r="H218" s="20">
        <v>-7.1260018154093001E-20</v>
      </c>
      <c r="J218">
        <f t="shared" si="3"/>
        <v>21.05</v>
      </c>
    </row>
    <row r="219" spans="6:10">
      <c r="F219">
        <v>2.1149999999999999E-2</v>
      </c>
      <c r="G219" s="20">
        <v>-1.12061012907767E-19</v>
      </c>
      <c r="H219" s="20">
        <v>-7.0481833929951204E-20</v>
      </c>
      <c r="J219">
        <f t="shared" si="3"/>
        <v>21.15</v>
      </c>
    </row>
    <row r="220" spans="6:10">
      <c r="F220">
        <v>2.1250000000000002E-2</v>
      </c>
      <c r="G220" s="20">
        <v>-1.1084183634112099E-19</v>
      </c>
      <c r="H220" s="20">
        <v>-6.9712844994005196E-20</v>
      </c>
      <c r="J220">
        <f t="shared" si="3"/>
        <v>21.25</v>
      </c>
    </row>
    <row r="221" spans="6:10">
      <c r="F221">
        <v>2.1350000000000001E-2</v>
      </c>
      <c r="G221" s="20">
        <v>-1.0963684452376E-19</v>
      </c>
      <c r="H221" s="20">
        <v>-6.8952929075324297E-20</v>
      </c>
      <c r="J221">
        <f t="shared" si="3"/>
        <v>21.35</v>
      </c>
    </row>
    <row r="222" spans="6:10">
      <c r="F222">
        <v>2.145E-2</v>
      </c>
      <c r="G222" s="20">
        <v>-1.0844585351004899E-19</v>
      </c>
      <c r="H222" s="20">
        <v>-6.8201965830524605E-20</v>
      </c>
      <c r="J222">
        <f t="shared" si="3"/>
        <v>21.45</v>
      </c>
    </row>
    <row r="223" spans="6:10">
      <c r="F223">
        <v>2.155E-2</v>
      </c>
      <c r="G223" s="20">
        <v>-1.07268682169036E-19</v>
      </c>
      <c r="H223" s="20">
        <v>-6.7459836806465304E-20</v>
      </c>
      <c r="J223">
        <f t="shared" si="3"/>
        <v>21.55</v>
      </c>
    </row>
    <row r="224" spans="6:10">
      <c r="F224">
        <v>2.1649999999999999E-2</v>
      </c>
      <c r="G224" s="20">
        <v>-1.06105152131414E-19</v>
      </c>
      <c r="H224" s="20">
        <v>-6.6726425403831897E-20</v>
      </c>
      <c r="J224">
        <f t="shared" si="3"/>
        <v>21.65</v>
      </c>
    </row>
    <row r="225" spans="6:10">
      <c r="F225">
        <v>2.1749999999999999E-2</v>
      </c>
      <c r="G225" s="20">
        <v>-1.0495508773772299E-19</v>
      </c>
      <c r="H225" s="20">
        <v>-6.6001616841581296E-20</v>
      </c>
      <c r="J225">
        <f t="shared" si="3"/>
        <v>21.75</v>
      </c>
    </row>
    <row r="226" spans="6:10">
      <c r="F226">
        <v>2.1850000000000001E-2</v>
      </c>
      <c r="G226" s="20">
        <v>-1.03818315987746E-19</v>
      </c>
      <c r="H226" s="20">
        <v>-6.5285298122224305E-20</v>
      </c>
      <c r="J226">
        <f t="shared" si="3"/>
        <v>21.85</v>
      </c>
    </row>
    <row r="227" spans="6:10">
      <c r="F227">
        <v>2.1950000000000001E-2</v>
      </c>
      <c r="G227" s="20">
        <v>-1.02694666491068E-19</v>
      </c>
      <c r="H227" s="20">
        <v>-6.4577357997921203E-20</v>
      </c>
      <c r="J227">
        <f t="shared" si="3"/>
        <v>21.95</v>
      </c>
    </row>
    <row r="228" spans="6:10">
      <c r="F228">
        <v>2.205E-2</v>
      </c>
      <c r="G228" s="20">
        <v>-1.01583971418778E-19</v>
      </c>
      <c r="H228" s="20">
        <v>-6.3877686937368097E-20</v>
      </c>
      <c r="J228">
        <f t="shared" si="3"/>
        <v>22.05</v>
      </c>
    </row>
    <row r="229" spans="6:10">
      <c r="F229">
        <v>2.215E-2</v>
      </c>
      <c r="G229" s="20">
        <v>-1.0048606545626E-19</v>
      </c>
      <c r="H229" s="20">
        <v>-6.31861770934508E-20</v>
      </c>
      <c r="J229">
        <f t="shared" si="3"/>
        <v>22.15</v>
      </c>
    </row>
    <row r="230" spans="6:10">
      <c r="F230">
        <v>2.2249999999999999E-2</v>
      </c>
      <c r="G230" s="20">
        <v>-9.9400785757067906E-20</v>
      </c>
      <c r="H230" s="20">
        <v>-6.2502722271645696E-20</v>
      </c>
      <c r="J230">
        <f t="shared" si="3"/>
        <v>22.25</v>
      </c>
    </row>
    <row r="231" spans="6:10">
      <c r="F231">
        <v>2.2349999999999998E-2</v>
      </c>
      <c r="G231" s="20">
        <v>-9.8327971897837495E-20</v>
      </c>
      <c r="H231" s="20">
        <v>-6.1827217899146799E-20</v>
      </c>
      <c r="J231">
        <f t="shared" si="3"/>
        <v>22.349999999999998</v>
      </c>
    </row>
    <row r="232" spans="6:10">
      <c r="F232">
        <v>2.2450000000000001E-2</v>
      </c>
      <c r="G232" s="20">
        <v>-9.7267465834211996E-20</v>
      </c>
      <c r="H232" s="20">
        <v>-6.1159560994697896E-20</v>
      </c>
      <c r="J232">
        <f t="shared" si="3"/>
        <v>22.450000000000003</v>
      </c>
    </row>
    <row r="233" spans="6:10">
      <c r="F233">
        <v>2.2550000000000001E-2</v>
      </c>
      <c r="G233" s="20">
        <v>-9.6219111857757895E-20</v>
      </c>
      <c r="H233" s="20">
        <v>-6.0499650139111998E-20</v>
      </c>
      <c r="J233">
        <f t="shared" si="3"/>
        <v>22.55</v>
      </c>
    </row>
    <row r="234" spans="6:10">
      <c r="F234">
        <v>2.265E-2</v>
      </c>
      <c r="G234" s="20">
        <v>-9.5182756553838503E-20</v>
      </c>
      <c r="H234" s="20">
        <v>-5.9847385446457201E-20</v>
      </c>
      <c r="J234">
        <f t="shared" si="3"/>
        <v>22.65</v>
      </c>
    </row>
    <row r="235" spans="6:10">
      <c r="F235">
        <v>2.2749999999999999E-2</v>
      </c>
      <c r="G235" s="20">
        <v>-9.41582487604247E-20</v>
      </c>
      <c r="H235" s="20">
        <v>-5.9202668535893403E-20</v>
      </c>
      <c r="J235">
        <f t="shared" si="3"/>
        <v>22.75</v>
      </c>
    </row>
    <row r="236" spans="6:10">
      <c r="F236">
        <v>2.2849999999999999E-2</v>
      </c>
      <c r="G236" s="20">
        <v>-9.31454395278136E-20</v>
      </c>
      <c r="H236" s="20">
        <v>-5.8565402504140101E-20</v>
      </c>
      <c r="J236">
        <f t="shared" si="3"/>
        <v>22.849999999999998</v>
      </c>
    </row>
    <row r="237" spans="6:10">
      <c r="F237">
        <v>2.2950000000000002E-2</v>
      </c>
      <c r="G237" s="20">
        <v>-9.2144182079234099E-20</v>
      </c>
      <c r="H237" s="20">
        <v>-5.7935491898559004E-20</v>
      </c>
      <c r="J237">
        <f t="shared" si="3"/>
        <v>22.950000000000003</v>
      </c>
    </row>
    <row r="238" spans="6:10">
      <c r="F238">
        <v>2.3050000000000001E-2</v>
      </c>
      <c r="G238" s="20">
        <v>-9.1154331772314403E-20</v>
      </c>
      <c r="H238" s="20">
        <v>-5.7312842690835298E-20</v>
      </c>
      <c r="J238">
        <f t="shared" si="3"/>
        <v>23.05</v>
      </c>
    </row>
    <row r="239" spans="6:10">
      <c r="F239">
        <v>2.315E-2</v>
      </c>
      <c r="G239" s="20">
        <v>-9.0175746061388695E-20</v>
      </c>
      <c r="H239" s="20">
        <v>-5.6697362251241201E-20</v>
      </c>
      <c r="J239">
        <f t="shared" si="3"/>
        <v>23.150000000000002</v>
      </c>
    </row>
    <row r="240" spans="6:10">
      <c r="F240">
        <v>2.325E-2</v>
      </c>
      <c r="G240" s="20">
        <v>-8.9208284460623104E-20</v>
      </c>
      <c r="H240" s="20">
        <v>-5.6088959323466796E-20</v>
      </c>
      <c r="J240">
        <f t="shared" si="3"/>
        <v>23.25</v>
      </c>
    </row>
    <row r="241" spans="6:10">
      <c r="F241">
        <v>2.3349999999999999E-2</v>
      </c>
      <c r="G241" s="20">
        <v>-8.8251808507935997E-20</v>
      </c>
      <c r="H241" s="20">
        <v>-5.5487544000001801E-20</v>
      </c>
      <c r="J241">
        <f t="shared" si="3"/>
        <v>23.349999999999998</v>
      </c>
    </row>
    <row r="242" spans="6:10">
      <c r="F242">
        <v>2.3449999999999999E-2</v>
      </c>
      <c r="G242" s="20">
        <v>-8.7306181729695701E-20</v>
      </c>
      <c r="H242" s="20">
        <v>-5.4893027698056997E-20</v>
      </c>
      <c r="J242">
        <f t="shared" si="3"/>
        <v>23.45</v>
      </c>
    </row>
    <row r="243" spans="6:10">
      <c r="F243">
        <v>2.3550000000000001E-2</v>
      </c>
      <c r="G243" s="20">
        <v>-8.6371269606172804E-20</v>
      </c>
      <c r="H243" s="20">
        <v>-5.4305323136006297E-20</v>
      </c>
      <c r="J243">
        <f t="shared" si="3"/>
        <v>23.55</v>
      </c>
    </row>
    <row r="244" spans="6:10">
      <c r="F244">
        <v>2.3650000000000001E-2</v>
      </c>
      <c r="G244" s="20">
        <v>-8.5446939537729297E-20</v>
      </c>
      <c r="H244" s="20">
        <v>-5.3724344310341099E-20</v>
      </c>
      <c r="J244">
        <f t="shared" si="3"/>
        <v>23.650000000000002</v>
      </c>
    </row>
    <row r="245" spans="6:10">
      <c r="F245">
        <v>2.375E-2</v>
      </c>
      <c r="G245" s="20">
        <v>-8.4533060811724696E-20</v>
      </c>
      <c r="H245" s="20">
        <v>-5.3150006473119697E-20</v>
      </c>
      <c r="J245">
        <f t="shared" si="3"/>
        <v>23.75</v>
      </c>
    </row>
    <row r="246" spans="6:10">
      <c r="F246">
        <v>2.385E-2</v>
      </c>
      <c r="G246" s="20">
        <v>-8.3629504570122102E-20</v>
      </c>
      <c r="H246" s="20">
        <v>-5.2582226109901298E-20</v>
      </c>
      <c r="J246">
        <f t="shared" si="3"/>
        <v>23.85</v>
      </c>
    </row>
    <row r="247" spans="6:10">
      <c r="F247">
        <v>2.3949999999999999E-2</v>
      </c>
      <c r="G247" s="20">
        <v>-8.2736143777774298E-20</v>
      </c>
      <c r="H247" s="20">
        <v>-5.2020920918150997E-20</v>
      </c>
      <c r="J247">
        <f t="shared" si="3"/>
        <v>23.95</v>
      </c>
    </row>
    <row r="248" spans="6:10">
      <c r="F248">
        <v>2.4049999999999998E-2</v>
      </c>
      <c r="G248" s="20">
        <v>-8.1852853191375498E-20</v>
      </c>
      <c r="H248" s="20">
        <v>-5.14660097861045E-20</v>
      </c>
      <c r="J248">
        <f t="shared" si="3"/>
        <v>24.049999999999997</v>
      </c>
    </row>
    <row r="249" spans="6:10">
      <c r="F249">
        <v>2.4150000000000001E-2</v>
      </c>
      <c r="G249" s="20">
        <v>-8.0979509329059205E-20</v>
      </c>
      <c r="H249" s="20">
        <v>-5.0917412772080102E-20</v>
      </c>
      <c r="J249">
        <f t="shared" si="3"/>
        <v>24.150000000000002</v>
      </c>
    </row>
    <row r="250" spans="6:10">
      <c r="F250">
        <v>2.4250000000000001E-2</v>
      </c>
      <c r="G250" s="20">
        <v>-8.0115990440627895E-20</v>
      </c>
      <c r="H250" s="20">
        <v>-5.0375051084227198E-20</v>
      </c>
      <c r="J250">
        <f t="shared" si="3"/>
        <v>24.25</v>
      </c>
    </row>
    <row r="251" spans="6:10">
      <c r="F251">
        <v>2.435E-2</v>
      </c>
      <c r="G251" s="20">
        <v>-7.9262176478398305E-20</v>
      </c>
      <c r="H251" s="20">
        <v>-4.98388470607002E-20</v>
      </c>
      <c r="J251">
        <f t="shared" si="3"/>
        <v>24.35</v>
      </c>
    </row>
    <row r="252" spans="6:10">
      <c r="F252">
        <v>2.445E-2</v>
      </c>
      <c r="G252" s="20">
        <v>-7.8417949068646905E-20</v>
      </c>
      <c r="H252" s="20">
        <v>-4.9308724150247401E-20</v>
      </c>
      <c r="J252">
        <f t="shared" si="3"/>
        <v>24.45</v>
      </c>
    </row>
    <row r="253" spans="6:10">
      <c r="F253">
        <v>2.4549999999999999E-2</v>
      </c>
      <c r="G253" s="20">
        <v>-7.7583191483639706E-20</v>
      </c>
      <c r="H253" s="20">
        <v>-4.8784606893202802E-20</v>
      </c>
      <c r="J253">
        <f t="shared" si="3"/>
        <v>24.549999999999997</v>
      </c>
    </row>
    <row r="254" spans="6:10">
      <c r="F254">
        <v>2.4649999999999998E-2</v>
      </c>
      <c r="G254" s="20">
        <v>-7.6757788614234603E-20</v>
      </c>
      <c r="H254" s="20">
        <v>-4.8266420902874403E-20</v>
      </c>
      <c r="J254">
        <f t="shared" si="3"/>
        <v>24.65</v>
      </c>
    </row>
    <row r="255" spans="6:10">
      <c r="F255">
        <v>2.4750000000000001E-2</v>
      </c>
      <c r="G255" s="20">
        <v>-7.5941626943039005E-20</v>
      </c>
      <c r="H255" s="20">
        <v>-4.7754092847315102E-20</v>
      </c>
      <c r="J255">
        <f t="shared" si="3"/>
        <v>24.75</v>
      </c>
    </row>
    <row r="256" spans="6:10">
      <c r="F256">
        <v>2.4850000000000001E-2</v>
      </c>
      <c r="G256" s="20">
        <v>-7.5134594518112297E-20</v>
      </c>
      <c r="H256" s="20">
        <v>-4.7247550431469202E-20</v>
      </c>
      <c r="J256">
        <f t="shared" si="3"/>
        <v>24.85</v>
      </c>
    </row>
    <row r="257" spans="6:10">
      <c r="F257">
        <v>2.495E-2</v>
      </c>
      <c r="G257" s="20">
        <v>-7.4336580927196898E-20</v>
      </c>
      <c r="H257" s="20">
        <v>-4.6746722379685399E-20</v>
      </c>
      <c r="J257">
        <f t="shared" si="3"/>
        <v>24.95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G2:AI11"/>
  <sheetViews>
    <sheetView tabSelected="1" topLeftCell="H1" workbookViewId="0">
      <selection activeCell="S21" sqref="S21"/>
    </sheetView>
  </sheetViews>
  <sheetFormatPr defaultRowHeight="14.5"/>
  <sheetData>
    <row r="2" spans="7:35">
      <c r="Z2" s="21" t="s">
        <v>23</v>
      </c>
      <c r="AA2" s="21"/>
      <c r="AB2" s="21"/>
      <c r="AC2" s="21"/>
    </row>
    <row r="3" spans="7:35">
      <c r="G3" s="23">
        <v>11475</v>
      </c>
      <c r="M3" s="22">
        <v>45170</v>
      </c>
      <c r="T3" s="22">
        <v>45175</v>
      </c>
      <c r="Z3" s="21"/>
      <c r="AA3" s="21"/>
      <c r="AB3" s="21"/>
      <c r="AC3" s="21"/>
    </row>
    <row r="4" spans="7:35">
      <c r="H4" t="s">
        <v>24</v>
      </c>
      <c r="I4" t="s">
        <v>25</v>
      </c>
      <c r="J4" t="s">
        <v>26</v>
      </c>
      <c r="N4" t="s">
        <v>24</v>
      </c>
      <c r="O4" t="s">
        <v>25</v>
      </c>
      <c r="P4" t="s">
        <v>26</v>
      </c>
      <c r="U4" t="s">
        <v>24</v>
      </c>
      <c r="V4" t="s">
        <v>25</v>
      </c>
      <c r="W4" t="s">
        <v>26</v>
      </c>
      <c r="Z4" s="21"/>
      <c r="AA4" s="21" t="s">
        <v>24</v>
      </c>
      <c r="AB4" s="21" t="s">
        <v>25</v>
      </c>
      <c r="AC4" s="21" t="s">
        <v>26</v>
      </c>
    </row>
    <row r="5" spans="7:35">
      <c r="G5" t="s">
        <v>9</v>
      </c>
      <c r="H5" t="s">
        <v>4</v>
      </c>
      <c r="I5" t="s">
        <v>4</v>
      </c>
      <c r="M5" t="s">
        <v>9</v>
      </c>
      <c r="N5" t="s">
        <v>4</v>
      </c>
      <c r="O5" t="s">
        <v>4</v>
      </c>
      <c r="T5" t="s">
        <v>9</v>
      </c>
      <c r="U5" t="s">
        <v>4</v>
      </c>
      <c r="V5" t="s">
        <v>4</v>
      </c>
      <c r="Z5" s="21" t="s">
        <v>9</v>
      </c>
      <c r="AA5" s="21" t="s">
        <v>27</v>
      </c>
      <c r="AB5" s="21" t="s">
        <v>27</v>
      </c>
      <c r="AC5" s="21"/>
      <c r="AE5" s="67" t="s">
        <v>88</v>
      </c>
      <c r="AF5" s="67" t="s">
        <v>89</v>
      </c>
      <c r="AG5" s="67" t="s">
        <v>90</v>
      </c>
      <c r="AH5" s="67"/>
      <c r="AI5" s="67"/>
    </row>
    <row r="6" spans="7:35">
      <c r="G6">
        <v>0</v>
      </c>
      <c r="H6">
        <v>1</v>
      </c>
      <c r="I6">
        <v>1</v>
      </c>
      <c r="J6">
        <v>0.18175872716908001</v>
      </c>
      <c r="M6">
        <v>0</v>
      </c>
      <c r="N6">
        <v>1</v>
      </c>
      <c r="O6">
        <v>0.999999999999998</v>
      </c>
      <c r="P6">
        <v>0.40696490588724099</v>
      </c>
      <c r="T6">
        <v>0</v>
      </c>
      <c r="U6">
        <v>1</v>
      </c>
      <c r="V6">
        <v>0.999999999999996</v>
      </c>
      <c r="W6">
        <v>0.110808236335437</v>
      </c>
      <c r="Z6" s="21">
        <v>0</v>
      </c>
      <c r="AA6" s="21">
        <f t="shared" ref="AA6:AC11" si="0">AVERAGE(U6,N6,H6)</f>
        <v>1</v>
      </c>
      <c r="AB6" s="21">
        <f t="shared" si="0"/>
        <v>0.99999999999999789</v>
      </c>
      <c r="AC6" s="21">
        <f t="shared" si="0"/>
        <v>0.23317728979725269</v>
      </c>
      <c r="AE6" s="67">
        <f>AA6-AB6</f>
        <v>2.1094237467877974E-15</v>
      </c>
      <c r="AF6" s="67">
        <f>AE6^2</f>
        <v>4.4496685435122697E-30</v>
      </c>
      <c r="AG6" s="67"/>
      <c r="AH6" s="67"/>
      <c r="AI6" s="67"/>
    </row>
    <row r="7" spans="7:35">
      <c r="G7">
        <v>15</v>
      </c>
      <c r="H7">
        <v>0.44969276438463507</v>
      </c>
      <c r="I7">
        <v>0.69795918367346899</v>
      </c>
      <c r="J7">
        <v>7.4482806493447906E-2</v>
      </c>
      <c r="M7">
        <v>15</v>
      </c>
      <c r="N7">
        <v>0.35257985487859556</v>
      </c>
      <c r="O7">
        <v>0.58108108108108103</v>
      </c>
      <c r="P7">
        <v>3.09633492902423E-2</v>
      </c>
      <c r="T7">
        <v>15</v>
      </c>
      <c r="U7">
        <v>0.25548168265537702</v>
      </c>
      <c r="V7">
        <v>0.54489164086687203</v>
      </c>
      <c r="W7">
        <v>0.116870502093974</v>
      </c>
      <c r="Z7" s="21">
        <v>15</v>
      </c>
      <c r="AA7" s="21">
        <f t="shared" si="0"/>
        <v>0.35258476730620258</v>
      </c>
      <c r="AB7" s="21">
        <f t="shared" si="0"/>
        <v>0.60797730187380727</v>
      </c>
      <c r="AC7" s="21">
        <f t="shared" si="0"/>
        <v>7.4105552625888069E-2</v>
      </c>
      <c r="AE7" s="67">
        <f t="shared" ref="AE7:AE11" si="1">AA7-AB7</f>
        <v>-0.25539253456760469</v>
      </c>
      <c r="AF7" s="67">
        <f t="shared" ref="AF7:AF11" si="2">AE7^2</f>
        <v>6.5225346712865159E-2</v>
      </c>
      <c r="AG7" s="67"/>
      <c r="AH7" s="67"/>
      <c r="AI7" s="67"/>
    </row>
    <row r="8" spans="7:35">
      <c r="G8">
        <v>30</v>
      </c>
      <c r="H8">
        <v>0.32698407684829428</v>
      </c>
      <c r="I8">
        <v>0.25714285714285701</v>
      </c>
      <c r="J8">
        <v>7.4482806493447906E-2</v>
      </c>
      <c r="M8">
        <v>30</v>
      </c>
      <c r="N8">
        <v>0.20817687035039228</v>
      </c>
      <c r="O8">
        <v>0.37837837837837801</v>
      </c>
      <c r="P8">
        <v>6.5159802439141698E-2</v>
      </c>
      <c r="T8">
        <v>30</v>
      </c>
      <c r="U8">
        <v>8.9391792370981424E-2</v>
      </c>
      <c r="V8">
        <v>0.23219814241486</v>
      </c>
      <c r="W8">
        <v>5.8003077384505199E-2</v>
      </c>
      <c r="Z8" s="21">
        <v>30</v>
      </c>
      <c r="AA8" s="21">
        <f t="shared" si="0"/>
        <v>0.20818424652322265</v>
      </c>
      <c r="AB8" s="21">
        <f t="shared" si="0"/>
        <v>0.28923979264536498</v>
      </c>
      <c r="AC8" s="21">
        <f t="shared" si="0"/>
        <v>6.5881895439031599E-2</v>
      </c>
      <c r="AE8" s="67">
        <f t="shared" si="1"/>
        <v>-8.105554612214233E-2</v>
      </c>
      <c r="AF8" s="67">
        <f t="shared" si="2"/>
        <v>6.5700015571587425E-3</v>
      </c>
      <c r="AG8" s="67"/>
      <c r="AH8" s="67"/>
      <c r="AI8" s="67"/>
    </row>
    <row r="9" spans="7:35">
      <c r="G9">
        <v>45</v>
      </c>
      <c r="H9">
        <v>0.29952058091445205</v>
      </c>
      <c r="I9">
        <v>0.39183673469387698</v>
      </c>
      <c r="J9">
        <v>4.4149607454660698E-2</v>
      </c>
      <c r="M9">
        <v>45</v>
      </c>
      <c r="N9">
        <v>0.1759368197325562</v>
      </c>
      <c r="O9">
        <v>0.19932432432432401</v>
      </c>
      <c r="P9">
        <v>4.5701855602934702E-2</v>
      </c>
      <c r="T9">
        <v>45</v>
      </c>
      <c r="U9">
        <v>5.2324724732283903E-2</v>
      </c>
      <c r="V9">
        <v>0.179566563467492</v>
      </c>
      <c r="W9">
        <v>0.113500326810051</v>
      </c>
      <c r="Z9" s="21">
        <v>45</v>
      </c>
      <c r="AA9" s="21">
        <f t="shared" si="0"/>
        <v>0.17592737512643072</v>
      </c>
      <c r="AB9" s="21">
        <f t="shared" si="0"/>
        <v>0.256909207495231</v>
      </c>
      <c r="AC9" s="21">
        <f t="shared" si="0"/>
        <v>6.778392995588213E-2</v>
      </c>
      <c r="AE9" s="67">
        <f t="shared" si="1"/>
        <v>-8.0981832368800272E-2</v>
      </c>
      <c r="AF9" s="67">
        <f t="shared" si="2"/>
        <v>6.5580571738084676E-3</v>
      </c>
      <c r="AG9" s="67"/>
      <c r="AH9" s="67"/>
      <c r="AI9" s="67"/>
    </row>
    <row r="10" spans="7:35">
      <c r="G10">
        <v>60</v>
      </c>
      <c r="H10">
        <v>0.29343083604328324</v>
      </c>
      <c r="I10">
        <v>0.38775510204081598</v>
      </c>
      <c r="J10">
        <v>0.10698238711903001</v>
      </c>
      <c r="M10">
        <v>60</v>
      </c>
      <c r="N10">
        <v>0.16874895623606884</v>
      </c>
      <c r="O10">
        <v>0.25675675675675702</v>
      </c>
      <c r="P10">
        <v>5.7630817936594303E-2</v>
      </c>
      <c r="T10">
        <v>60</v>
      </c>
      <c r="U10">
        <v>4.404504228454513E-2</v>
      </c>
      <c r="V10">
        <v>9.2879256965943999E-2</v>
      </c>
      <c r="W10">
        <v>4.25626225537694E-2</v>
      </c>
      <c r="Z10" s="21">
        <v>60</v>
      </c>
      <c r="AA10" s="21">
        <f t="shared" si="0"/>
        <v>0.16874161152129907</v>
      </c>
      <c r="AB10" s="21">
        <f t="shared" si="0"/>
        <v>0.245797038587839</v>
      </c>
      <c r="AC10" s="21">
        <f t="shared" si="0"/>
        <v>6.9058609203131241E-2</v>
      </c>
      <c r="AE10" s="67">
        <f t="shared" si="1"/>
        <v>-7.7055427066539922E-2</v>
      </c>
      <c r="AF10" s="67">
        <f t="shared" si="2"/>
        <v>5.9375388404068535E-3</v>
      </c>
      <c r="AG10" s="67"/>
      <c r="AH10" s="67"/>
      <c r="AI10" s="67" t="s">
        <v>8</v>
      </c>
    </row>
    <row r="11" spans="7:35">
      <c r="G11">
        <v>120</v>
      </c>
      <c r="H11">
        <v>0.29167116023545303</v>
      </c>
      <c r="I11">
        <v>0.31020408163265301</v>
      </c>
      <c r="J11">
        <v>0.113774366242991</v>
      </c>
      <c r="M11">
        <v>120</v>
      </c>
      <c r="N11">
        <v>0.16667196643059495</v>
      </c>
      <c r="O11">
        <v>0.20945945945945901</v>
      </c>
      <c r="P11">
        <v>3.0963349290242199E-2</v>
      </c>
      <c r="T11">
        <v>120</v>
      </c>
      <c r="U11">
        <v>4.1672695963958249E-2</v>
      </c>
      <c r="V11">
        <v>0.10216718266253801</v>
      </c>
      <c r="W11">
        <v>4.0485129506569698E-2</v>
      </c>
      <c r="Z11" s="21">
        <v>120</v>
      </c>
      <c r="AA11" s="21">
        <f t="shared" si="0"/>
        <v>0.16667194087666873</v>
      </c>
      <c r="AB11" s="21">
        <f t="shared" si="0"/>
        <v>0.20727690791821671</v>
      </c>
      <c r="AC11" s="21">
        <f t="shared" si="0"/>
        <v>6.1740948346600967E-2</v>
      </c>
      <c r="AE11" s="67">
        <f t="shared" si="1"/>
        <v>-4.0604967041547979E-2</v>
      </c>
      <c r="AF11" s="67">
        <f t="shared" si="2"/>
        <v>1.6487633484451977E-3</v>
      </c>
      <c r="AG11" s="67">
        <f>SUM(AF6:AF11)</f>
        <v>8.5939707632684423E-2</v>
      </c>
      <c r="AH11" s="67">
        <f>AG11/6</f>
        <v>1.4323284605447404E-2</v>
      </c>
      <c r="AI11" s="67">
        <f>AH11^0.5</f>
        <v>0.11967992565776185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H2:AK11"/>
  <sheetViews>
    <sheetView zoomScale="70" zoomScaleNormal="70" workbookViewId="0">
      <selection activeCell="AG5" sqref="AG5:AK11"/>
    </sheetView>
  </sheetViews>
  <sheetFormatPr defaultRowHeight="14.5"/>
  <cols>
    <col min="17" max="17" width="9.81640625" bestFit="1" customWidth="1"/>
    <col min="24" max="24" width="9.81640625" bestFit="1" customWidth="1"/>
    <col min="273" max="273" width="9.81640625" bestFit="1" customWidth="1"/>
    <col min="280" max="280" width="9.81640625" bestFit="1" customWidth="1"/>
    <col min="529" max="529" width="9.81640625" bestFit="1" customWidth="1"/>
    <col min="536" max="536" width="9.81640625" bestFit="1" customWidth="1"/>
    <col min="785" max="785" width="9.81640625" bestFit="1" customWidth="1"/>
    <col min="792" max="792" width="9.81640625" bestFit="1" customWidth="1"/>
    <col min="1041" max="1041" width="9.81640625" bestFit="1" customWidth="1"/>
    <col min="1048" max="1048" width="9.81640625" bestFit="1" customWidth="1"/>
    <col min="1297" max="1297" width="9.81640625" bestFit="1" customWidth="1"/>
    <col min="1304" max="1304" width="9.81640625" bestFit="1" customWidth="1"/>
    <col min="1553" max="1553" width="9.81640625" bestFit="1" customWidth="1"/>
    <col min="1560" max="1560" width="9.81640625" bestFit="1" customWidth="1"/>
    <col min="1809" max="1809" width="9.81640625" bestFit="1" customWidth="1"/>
    <col min="1816" max="1816" width="9.81640625" bestFit="1" customWidth="1"/>
    <col min="2065" max="2065" width="9.81640625" bestFit="1" customWidth="1"/>
    <col min="2072" max="2072" width="9.81640625" bestFit="1" customWidth="1"/>
    <col min="2321" max="2321" width="9.81640625" bestFit="1" customWidth="1"/>
    <col min="2328" max="2328" width="9.81640625" bestFit="1" customWidth="1"/>
    <col min="2577" max="2577" width="9.81640625" bestFit="1" customWidth="1"/>
    <col min="2584" max="2584" width="9.81640625" bestFit="1" customWidth="1"/>
    <col min="2833" max="2833" width="9.81640625" bestFit="1" customWidth="1"/>
    <col min="2840" max="2840" width="9.81640625" bestFit="1" customWidth="1"/>
    <col min="3089" max="3089" width="9.81640625" bestFit="1" customWidth="1"/>
    <col min="3096" max="3096" width="9.81640625" bestFit="1" customWidth="1"/>
    <col min="3345" max="3345" width="9.81640625" bestFit="1" customWidth="1"/>
    <col min="3352" max="3352" width="9.81640625" bestFit="1" customWidth="1"/>
    <col min="3601" max="3601" width="9.81640625" bestFit="1" customWidth="1"/>
    <col min="3608" max="3608" width="9.81640625" bestFit="1" customWidth="1"/>
    <col min="3857" max="3857" width="9.81640625" bestFit="1" customWidth="1"/>
    <col min="3864" max="3864" width="9.81640625" bestFit="1" customWidth="1"/>
    <col min="4113" max="4113" width="9.81640625" bestFit="1" customWidth="1"/>
    <col min="4120" max="4120" width="9.81640625" bestFit="1" customWidth="1"/>
    <col min="4369" max="4369" width="9.81640625" bestFit="1" customWidth="1"/>
    <col min="4376" max="4376" width="9.81640625" bestFit="1" customWidth="1"/>
    <col min="4625" max="4625" width="9.81640625" bestFit="1" customWidth="1"/>
    <col min="4632" max="4632" width="9.81640625" bestFit="1" customWidth="1"/>
    <col min="4881" max="4881" width="9.81640625" bestFit="1" customWidth="1"/>
    <col min="4888" max="4888" width="9.81640625" bestFit="1" customWidth="1"/>
    <col min="5137" max="5137" width="9.81640625" bestFit="1" customWidth="1"/>
    <col min="5144" max="5144" width="9.81640625" bestFit="1" customWidth="1"/>
    <col min="5393" max="5393" width="9.81640625" bestFit="1" customWidth="1"/>
    <col min="5400" max="5400" width="9.81640625" bestFit="1" customWidth="1"/>
    <col min="5649" max="5649" width="9.81640625" bestFit="1" customWidth="1"/>
    <col min="5656" max="5656" width="9.81640625" bestFit="1" customWidth="1"/>
    <col min="5905" max="5905" width="9.81640625" bestFit="1" customWidth="1"/>
    <col min="5912" max="5912" width="9.81640625" bestFit="1" customWidth="1"/>
    <col min="6161" max="6161" width="9.81640625" bestFit="1" customWidth="1"/>
    <col min="6168" max="6168" width="9.81640625" bestFit="1" customWidth="1"/>
    <col min="6417" max="6417" width="9.81640625" bestFit="1" customWidth="1"/>
    <col min="6424" max="6424" width="9.81640625" bestFit="1" customWidth="1"/>
    <col min="6673" max="6673" width="9.81640625" bestFit="1" customWidth="1"/>
    <col min="6680" max="6680" width="9.81640625" bestFit="1" customWidth="1"/>
    <col min="6929" max="6929" width="9.81640625" bestFit="1" customWidth="1"/>
    <col min="6936" max="6936" width="9.81640625" bestFit="1" customWidth="1"/>
    <col min="7185" max="7185" width="9.81640625" bestFit="1" customWidth="1"/>
    <col min="7192" max="7192" width="9.81640625" bestFit="1" customWidth="1"/>
    <col min="7441" max="7441" width="9.81640625" bestFit="1" customWidth="1"/>
    <col min="7448" max="7448" width="9.81640625" bestFit="1" customWidth="1"/>
    <col min="7697" max="7697" width="9.81640625" bestFit="1" customWidth="1"/>
    <col min="7704" max="7704" width="9.81640625" bestFit="1" customWidth="1"/>
    <col min="7953" max="7953" width="9.81640625" bestFit="1" customWidth="1"/>
    <col min="7960" max="7960" width="9.81640625" bestFit="1" customWidth="1"/>
    <col min="8209" max="8209" width="9.81640625" bestFit="1" customWidth="1"/>
    <col min="8216" max="8216" width="9.81640625" bestFit="1" customWidth="1"/>
    <col min="8465" max="8465" width="9.81640625" bestFit="1" customWidth="1"/>
    <col min="8472" max="8472" width="9.81640625" bestFit="1" customWidth="1"/>
    <col min="8721" max="8721" width="9.81640625" bestFit="1" customWidth="1"/>
    <col min="8728" max="8728" width="9.81640625" bestFit="1" customWidth="1"/>
    <col min="8977" max="8977" width="9.81640625" bestFit="1" customWidth="1"/>
    <col min="8984" max="8984" width="9.81640625" bestFit="1" customWidth="1"/>
    <col min="9233" max="9233" width="9.81640625" bestFit="1" customWidth="1"/>
    <col min="9240" max="9240" width="9.81640625" bestFit="1" customWidth="1"/>
    <col min="9489" max="9489" width="9.81640625" bestFit="1" customWidth="1"/>
    <col min="9496" max="9496" width="9.81640625" bestFit="1" customWidth="1"/>
    <col min="9745" max="9745" width="9.81640625" bestFit="1" customWidth="1"/>
    <col min="9752" max="9752" width="9.81640625" bestFit="1" customWidth="1"/>
    <col min="10001" max="10001" width="9.81640625" bestFit="1" customWidth="1"/>
    <col min="10008" max="10008" width="9.81640625" bestFit="1" customWidth="1"/>
    <col min="10257" max="10257" width="9.81640625" bestFit="1" customWidth="1"/>
    <col min="10264" max="10264" width="9.81640625" bestFit="1" customWidth="1"/>
    <col min="10513" max="10513" width="9.81640625" bestFit="1" customWidth="1"/>
    <col min="10520" max="10520" width="9.81640625" bestFit="1" customWidth="1"/>
    <col min="10769" max="10769" width="9.81640625" bestFit="1" customWidth="1"/>
    <col min="10776" max="10776" width="9.81640625" bestFit="1" customWidth="1"/>
    <col min="11025" max="11025" width="9.81640625" bestFit="1" customWidth="1"/>
    <col min="11032" max="11032" width="9.81640625" bestFit="1" customWidth="1"/>
    <col min="11281" max="11281" width="9.81640625" bestFit="1" customWidth="1"/>
    <col min="11288" max="11288" width="9.81640625" bestFit="1" customWidth="1"/>
    <col min="11537" max="11537" width="9.81640625" bestFit="1" customWidth="1"/>
    <col min="11544" max="11544" width="9.81640625" bestFit="1" customWidth="1"/>
    <col min="11793" max="11793" width="9.81640625" bestFit="1" customWidth="1"/>
    <col min="11800" max="11800" width="9.81640625" bestFit="1" customWidth="1"/>
    <col min="12049" max="12049" width="9.81640625" bestFit="1" customWidth="1"/>
    <col min="12056" max="12056" width="9.81640625" bestFit="1" customWidth="1"/>
    <col min="12305" max="12305" width="9.81640625" bestFit="1" customWidth="1"/>
    <col min="12312" max="12312" width="9.81640625" bestFit="1" customWidth="1"/>
    <col min="12561" max="12561" width="9.81640625" bestFit="1" customWidth="1"/>
    <col min="12568" max="12568" width="9.81640625" bestFit="1" customWidth="1"/>
    <col min="12817" max="12817" width="9.81640625" bestFit="1" customWidth="1"/>
    <col min="12824" max="12824" width="9.81640625" bestFit="1" customWidth="1"/>
    <col min="13073" max="13073" width="9.81640625" bestFit="1" customWidth="1"/>
    <col min="13080" max="13080" width="9.81640625" bestFit="1" customWidth="1"/>
    <col min="13329" max="13329" width="9.81640625" bestFit="1" customWidth="1"/>
    <col min="13336" max="13336" width="9.81640625" bestFit="1" customWidth="1"/>
    <col min="13585" max="13585" width="9.81640625" bestFit="1" customWidth="1"/>
    <col min="13592" max="13592" width="9.81640625" bestFit="1" customWidth="1"/>
    <col min="13841" max="13841" width="9.81640625" bestFit="1" customWidth="1"/>
    <col min="13848" max="13848" width="9.81640625" bestFit="1" customWidth="1"/>
    <col min="14097" max="14097" width="9.81640625" bestFit="1" customWidth="1"/>
    <col min="14104" max="14104" width="9.81640625" bestFit="1" customWidth="1"/>
    <col min="14353" max="14353" width="9.81640625" bestFit="1" customWidth="1"/>
    <col min="14360" max="14360" width="9.81640625" bestFit="1" customWidth="1"/>
    <col min="14609" max="14609" width="9.81640625" bestFit="1" customWidth="1"/>
    <col min="14616" max="14616" width="9.81640625" bestFit="1" customWidth="1"/>
    <col min="14865" max="14865" width="9.81640625" bestFit="1" customWidth="1"/>
    <col min="14872" max="14872" width="9.81640625" bestFit="1" customWidth="1"/>
    <col min="15121" max="15121" width="9.81640625" bestFit="1" customWidth="1"/>
    <col min="15128" max="15128" width="9.81640625" bestFit="1" customWidth="1"/>
    <col min="15377" max="15377" width="9.81640625" bestFit="1" customWidth="1"/>
    <col min="15384" max="15384" width="9.81640625" bestFit="1" customWidth="1"/>
    <col min="15633" max="15633" width="9.81640625" bestFit="1" customWidth="1"/>
    <col min="15640" max="15640" width="9.81640625" bestFit="1" customWidth="1"/>
    <col min="15889" max="15889" width="9.81640625" bestFit="1" customWidth="1"/>
    <col min="15896" max="15896" width="9.81640625" bestFit="1" customWidth="1"/>
    <col min="16145" max="16145" width="9.81640625" bestFit="1" customWidth="1"/>
    <col min="16152" max="16152" width="9.81640625" bestFit="1" customWidth="1"/>
  </cols>
  <sheetData>
    <row r="2" spans="8:37">
      <c r="AB2" s="21" t="s">
        <v>23</v>
      </c>
      <c r="AC2" s="21"/>
      <c r="AD2" s="21"/>
      <c r="AE2" s="21"/>
    </row>
    <row r="3" spans="8:37">
      <c r="H3" s="22">
        <v>45177</v>
      </c>
      <c r="O3" s="22">
        <v>45182</v>
      </c>
      <c r="V3" s="22">
        <v>45184</v>
      </c>
      <c r="AB3" s="21"/>
      <c r="AC3" s="21"/>
      <c r="AD3" s="21"/>
      <c r="AE3" s="21"/>
    </row>
    <row r="4" spans="8:37">
      <c r="I4" t="s">
        <v>24</v>
      </c>
      <c r="J4" t="s">
        <v>25</v>
      </c>
      <c r="K4" t="s">
        <v>26</v>
      </c>
      <c r="P4" t="s">
        <v>24</v>
      </c>
      <c r="Q4" t="s">
        <v>25</v>
      </c>
      <c r="R4" t="s">
        <v>26</v>
      </c>
      <c r="W4" t="s">
        <v>24</v>
      </c>
      <c r="X4" t="s">
        <v>25</v>
      </c>
      <c r="Y4" t="s">
        <v>26</v>
      </c>
      <c r="AB4" s="21"/>
      <c r="AC4" s="21" t="s">
        <v>24</v>
      </c>
      <c r="AD4" s="21" t="s">
        <v>25</v>
      </c>
      <c r="AE4" s="21" t="s">
        <v>26</v>
      </c>
    </row>
    <row r="5" spans="8:37">
      <c r="H5" t="s">
        <v>9</v>
      </c>
      <c r="I5" t="s">
        <v>4</v>
      </c>
      <c r="J5" t="s">
        <v>4</v>
      </c>
      <c r="O5" t="s">
        <v>9</v>
      </c>
      <c r="P5" t="s">
        <v>4</v>
      </c>
      <c r="Q5" t="s">
        <v>4</v>
      </c>
      <c r="V5" t="s">
        <v>9</v>
      </c>
      <c r="W5" t="s">
        <v>4</v>
      </c>
      <c r="X5" t="s">
        <v>4</v>
      </c>
      <c r="AB5" s="21" t="s">
        <v>9</v>
      </c>
      <c r="AC5" s="21" t="s">
        <v>27</v>
      </c>
      <c r="AD5" s="21" t="s">
        <v>27</v>
      </c>
      <c r="AE5" s="21"/>
      <c r="AG5" s="67" t="s">
        <v>88</v>
      </c>
      <c r="AH5" s="67" t="s">
        <v>89</v>
      </c>
      <c r="AI5" s="67" t="s">
        <v>90</v>
      </c>
      <c r="AJ5" s="67"/>
      <c r="AK5" s="67"/>
    </row>
    <row r="6" spans="8:37">
      <c r="H6">
        <v>0</v>
      </c>
      <c r="I6">
        <v>1</v>
      </c>
      <c r="J6">
        <v>0.999999999999997</v>
      </c>
      <c r="K6">
        <v>0.12068965517241199</v>
      </c>
      <c r="O6">
        <v>0</v>
      </c>
      <c r="P6">
        <v>1</v>
      </c>
      <c r="Q6">
        <v>0.999999999999999</v>
      </c>
      <c r="R6">
        <v>5.4054054054052003E-2</v>
      </c>
      <c r="V6">
        <v>0</v>
      </c>
      <c r="W6">
        <v>1</v>
      </c>
      <c r="X6">
        <v>1</v>
      </c>
      <c r="Y6">
        <v>0.112453630609907</v>
      </c>
      <c r="AB6" s="21">
        <v>0</v>
      </c>
      <c r="AC6" s="21">
        <f t="shared" ref="AC6:AE11" si="0">AVERAGE(W6,P6,I6)</f>
        <v>1</v>
      </c>
      <c r="AD6" s="21">
        <f t="shared" si="0"/>
        <v>0.99999999999999867</v>
      </c>
      <c r="AE6" s="21">
        <f t="shared" si="0"/>
        <v>9.5732446612123656E-2</v>
      </c>
      <c r="AG6" s="67">
        <f>AC6-AD6</f>
        <v>0</v>
      </c>
      <c r="AH6" s="67">
        <f>AG6^2</f>
        <v>0</v>
      </c>
      <c r="AI6" s="67"/>
      <c r="AJ6" s="67"/>
      <c r="AK6" s="67"/>
    </row>
    <row r="7" spans="8:37">
      <c r="H7">
        <v>15</v>
      </c>
      <c r="I7">
        <v>0.61160432151959476</v>
      </c>
      <c r="J7">
        <v>0.81609195402298795</v>
      </c>
      <c r="K7">
        <v>7.7266262412348893E-2</v>
      </c>
      <c r="O7">
        <v>15</v>
      </c>
      <c r="P7">
        <v>0.61160432151959476</v>
      </c>
      <c r="Q7">
        <v>0.70570570570570601</v>
      </c>
      <c r="R7">
        <v>3.4107557632433998E-2</v>
      </c>
      <c r="V7">
        <v>15</v>
      </c>
      <c r="W7">
        <v>0.64399435049054665</v>
      </c>
      <c r="X7">
        <v>0.79207920792079201</v>
      </c>
      <c r="Y7">
        <v>0.129850267807961</v>
      </c>
      <c r="AB7" s="21">
        <v>15</v>
      </c>
      <c r="AC7" s="21">
        <f t="shared" si="0"/>
        <v>0.62240099784324532</v>
      </c>
      <c r="AD7" s="21">
        <f t="shared" si="0"/>
        <v>0.7712922892164954</v>
      </c>
      <c r="AE7" s="21">
        <f t="shared" si="0"/>
        <v>8.0408029284247964E-2</v>
      </c>
      <c r="AG7" s="67">
        <f t="shared" ref="AG7:AG11" si="1">AC7-AD7</f>
        <v>-0.14889129137325008</v>
      </c>
      <c r="AH7" s="67">
        <f t="shared" ref="AH7:AH11" si="2">AG7^2</f>
        <v>2.2168616646794054E-2</v>
      </c>
      <c r="AI7" s="67"/>
      <c r="AJ7" s="67"/>
      <c r="AK7" s="67"/>
    </row>
    <row r="8" spans="8:37">
      <c r="H8">
        <v>30</v>
      </c>
      <c r="I8">
        <v>0.52489244061835205</v>
      </c>
      <c r="J8">
        <v>0.52298850574712696</v>
      </c>
      <c r="K8">
        <v>0.102847874529732</v>
      </c>
      <c r="O8">
        <v>30</v>
      </c>
      <c r="P8">
        <v>0.52489244061835205</v>
      </c>
      <c r="Q8">
        <v>0.52852852852852905</v>
      </c>
      <c r="R8">
        <v>3.6409476435382303E-2</v>
      </c>
      <c r="V8">
        <v>30</v>
      </c>
      <c r="W8">
        <v>0.5644610430430208</v>
      </c>
      <c r="X8">
        <v>0.735973597359736</v>
      </c>
      <c r="Y8">
        <v>4.0014375092350202E-2</v>
      </c>
      <c r="AB8" s="21">
        <v>30</v>
      </c>
      <c r="AC8" s="21">
        <f t="shared" si="0"/>
        <v>0.53808197475990827</v>
      </c>
      <c r="AD8" s="21">
        <f t="shared" si="0"/>
        <v>0.59583021054513063</v>
      </c>
      <c r="AE8" s="21">
        <f t="shared" si="0"/>
        <v>5.9757242019154833E-2</v>
      </c>
      <c r="AG8" s="67">
        <f t="shared" si="1"/>
        <v>-5.7748235785222368E-2</v>
      </c>
      <c r="AH8" s="67">
        <f t="shared" si="2"/>
        <v>3.3348587363056371E-3</v>
      </c>
      <c r="AI8" s="67"/>
      <c r="AJ8" s="67"/>
      <c r="AK8" s="67"/>
    </row>
    <row r="9" spans="8:37">
      <c r="H9">
        <v>45</v>
      </c>
      <c r="I9">
        <v>0.50559962719791451</v>
      </c>
      <c r="J9">
        <v>0.51436781609195403</v>
      </c>
      <c r="K9">
        <v>6.6960805734086401E-2</v>
      </c>
      <c r="O9">
        <v>45</v>
      </c>
      <c r="P9">
        <v>0.50559962719791451</v>
      </c>
      <c r="Q9">
        <v>0.55255255255255298</v>
      </c>
      <c r="R9">
        <v>1.0402707552966199E-2</v>
      </c>
      <c r="V9">
        <v>45</v>
      </c>
      <c r="W9">
        <v>0.54679360109235065</v>
      </c>
      <c r="X9">
        <v>0.577557755775578</v>
      </c>
      <c r="Y9">
        <v>5.9680334389521902E-2</v>
      </c>
      <c r="AB9" s="21">
        <v>45</v>
      </c>
      <c r="AC9" s="21">
        <f t="shared" si="0"/>
        <v>0.51933095182939326</v>
      </c>
      <c r="AD9" s="21">
        <f t="shared" si="0"/>
        <v>0.54815937480669497</v>
      </c>
      <c r="AE9" s="21">
        <f t="shared" si="0"/>
        <v>4.5681282558858172E-2</v>
      </c>
      <c r="AG9" s="67">
        <f t="shared" si="1"/>
        <v>-2.8828422977301704E-2</v>
      </c>
      <c r="AH9" s="67">
        <f t="shared" si="2"/>
        <v>8.310779713582169E-4</v>
      </c>
      <c r="AI9" s="67"/>
      <c r="AJ9" s="67"/>
      <c r="AK9" s="67"/>
    </row>
    <row r="10" spans="8:37">
      <c r="H10">
        <v>60</v>
      </c>
      <c r="I10">
        <v>0.50125274717414547</v>
      </c>
      <c r="J10">
        <v>0.51149425287356298</v>
      </c>
      <c r="K10">
        <v>3.4840102451097997E-2</v>
      </c>
      <c r="O10">
        <v>60</v>
      </c>
      <c r="P10">
        <v>0.50125274717414547</v>
      </c>
      <c r="Q10">
        <v>0.51951951951952002</v>
      </c>
      <c r="R10">
        <v>5.86162801679979E-2</v>
      </c>
      <c r="V10">
        <v>60</v>
      </c>
      <c r="W10">
        <v>0.5428174567158065</v>
      </c>
      <c r="X10">
        <v>0.53465346534653502</v>
      </c>
      <c r="Y10">
        <v>2.61955575352927E-2</v>
      </c>
      <c r="AB10" s="21">
        <v>60</v>
      </c>
      <c r="AC10" s="21">
        <f t="shared" si="0"/>
        <v>0.51510765035469919</v>
      </c>
      <c r="AD10" s="21">
        <f t="shared" si="0"/>
        <v>0.52188907924653938</v>
      </c>
      <c r="AE10" s="21">
        <f t="shared" si="0"/>
        <v>3.9883980051462868E-2</v>
      </c>
      <c r="AG10" s="67">
        <f t="shared" si="1"/>
        <v>-6.781428891840191E-3</v>
      </c>
      <c r="AH10" s="67">
        <f t="shared" si="2"/>
        <v>4.5987777815084881E-5</v>
      </c>
      <c r="AI10" s="67"/>
      <c r="AJ10" s="67"/>
      <c r="AK10" s="67"/>
    </row>
    <row r="11" spans="8:37">
      <c r="H11">
        <v>120</v>
      </c>
      <c r="I11">
        <v>0.5000031877845853</v>
      </c>
      <c r="J11">
        <v>0.50574712643678199</v>
      </c>
      <c r="K11">
        <v>8.5049704522693906E-2</v>
      </c>
      <c r="O11">
        <v>120</v>
      </c>
      <c r="P11">
        <v>0.5000031877845853</v>
      </c>
      <c r="Q11">
        <v>0.51951951951952002</v>
      </c>
      <c r="R11">
        <v>6.3277199716833696E-2</v>
      </c>
      <c r="V11">
        <v>120</v>
      </c>
      <c r="W11">
        <v>0.54166959108234636</v>
      </c>
      <c r="X11">
        <v>0.55775577557755796</v>
      </c>
      <c r="Y11">
        <v>5.4530401458278199E-2</v>
      </c>
      <c r="AB11" s="21">
        <v>120</v>
      </c>
      <c r="AC11" s="21">
        <f t="shared" si="0"/>
        <v>0.51389198888383891</v>
      </c>
      <c r="AD11" s="21">
        <f t="shared" si="0"/>
        <v>0.52767414051128669</v>
      </c>
      <c r="AE11" s="21">
        <f t="shared" si="0"/>
        <v>6.7619101899268605E-2</v>
      </c>
      <c r="AG11" s="67">
        <f t="shared" si="1"/>
        <v>-1.3782151627447781E-2</v>
      </c>
      <c r="AH11" s="67">
        <f t="shared" si="2"/>
        <v>1.899477034819615E-4</v>
      </c>
      <c r="AI11" s="67">
        <f>SUM(AH6:AH11)</f>
        <v>2.6570488835754955E-2</v>
      </c>
      <c r="AJ11" s="67">
        <f>AI11/6</f>
        <v>4.4284148059591591E-3</v>
      </c>
      <c r="AK11" s="67">
        <f>AJ11^0.5</f>
        <v>6.6546335781612787E-2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data-for-Fig-A2-part4</vt:lpstr>
      <vt:lpstr>data-for-Fig-A2-part3</vt:lpstr>
      <vt:lpstr>data-for-Fig-A2-part2</vt:lpstr>
      <vt:lpstr>data-for-Fig-A2-part1</vt:lpstr>
      <vt:lpstr>data-for-Fig5</vt:lpstr>
      <vt:lpstr>data-for-Fig4-part2</vt:lpstr>
      <vt:lpstr>data-for-Fig4-part1</vt:lpstr>
      <vt:lpstr>data-for-Fig3-part4</vt:lpstr>
      <vt:lpstr>data-for-Fig3-part3</vt:lpstr>
      <vt:lpstr>data-for-Fig3-part2</vt:lpstr>
      <vt:lpstr>data-for-Fig3-part1</vt:lpstr>
      <vt:lpstr>data-for-Fig2-part1</vt:lpstr>
      <vt:lpstr>data-for-Fig2-part2</vt:lpstr>
      <vt:lpstr>data-for-Fig-1</vt:lpstr>
      <vt:lpstr>Sheet1</vt:lpstr>
    </vt:vector>
  </TitlesOfParts>
  <Company>AFIT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Harper, Willie F Civ USAF AETC AFIT/ENV</dc:creator>
  <cp:lastModifiedBy>Magnuson, Matthew</cp:lastModifiedBy>
  <dcterms:created xsi:type="dcterms:W3CDTF">2023-04-07T19:09:34Z</dcterms:created>
  <dcterms:modified xsi:type="dcterms:W3CDTF">2023-10-23T11:59:39Z</dcterms:modified>
</cp:coreProperties>
</file>