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murphy_benjamin_epa_gov/Documents/Projects/Darrell/Manuscript/ACP/Proof/"/>
    </mc:Choice>
  </mc:AlternateContent>
  <xr:revisionPtr revIDLastSave="476" documentId="8_{FF255538-7DBF-42A0-9CCD-53ED089DD018}" xr6:coauthVersionLast="47" xr6:coauthVersionMax="47" xr10:uidLastSave="{3F79C74F-ABED-4F4D-A201-A74CBE8ED039}"/>
  <bookViews>
    <workbookView xWindow="23505" yWindow="2580" windowWidth="23145" windowHeight="11640" activeTab="5" xr2:uid="{430B5954-D842-400E-92F1-241D7B492458}"/>
  </bookViews>
  <sheets>
    <sheet name="Fig1" sheetId="1" r:id="rId1"/>
    <sheet name="Fig2" sheetId="2" r:id="rId2"/>
    <sheet name="Fig3" sheetId="5" r:id="rId3"/>
    <sheet name="Fig4" sheetId="3" r:id="rId4"/>
    <sheet name="Fig5" sheetId="6" r:id="rId5"/>
    <sheet name="Fig6" sheetId="7" r:id="rId6"/>
    <sheet name="Fig8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D9" i="3"/>
  <c r="E9" i="3"/>
  <c r="F9" i="3"/>
  <c r="G9" i="3"/>
  <c r="H9" i="3"/>
  <c r="B9" i="3"/>
  <c r="B8" i="2"/>
  <c r="B9" i="2"/>
  <c r="B10" i="2"/>
  <c r="B11" i="2"/>
  <c r="B12" i="2"/>
  <c r="B13" i="2"/>
  <c r="B14" i="2"/>
  <c r="B15" i="2"/>
  <c r="B16" i="2"/>
  <c r="B7" i="2"/>
  <c r="B12" i="1"/>
  <c r="B11" i="1"/>
  <c r="B6" i="1"/>
  <c r="B2" i="1"/>
</calcChain>
</file>

<file path=xl/sharedStrings.xml><?xml version="1.0" encoding="utf-8"?>
<sst xmlns="http://schemas.openxmlformats.org/spreadsheetml/2006/main" count="196" uniqueCount="109">
  <si>
    <t>Panel a</t>
  </si>
  <si>
    <t>PM</t>
  </si>
  <si>
    <t>NMOG</t>
  </si>
  <si>
    <t>Panel b</t>
  </si>
  <si>
    <t>IPM</t>
  </si>
  <si>
    <t>OM</t>
  </si>
  <si>
    <t>Panel c</t>
  </si>
  <si>
    <t>CROC</t>
  </si>
  <si>
    <t>GROC</t>
  </si>
  <si>
    <t>Panel d</t>
  </si>
  <si>
    <t>EF (mg/kg)</t>
  </si>
  <si>
    <t>Other</t>
  </si>
  <si>
    <t>Ions</t>
  </si>
  <si>
    <t>EC</t>
  </si>
  <si>
    <t>Unknown</t>
  </si>
  <si>
    <t>Branched</t>
  </si>
  <si>
    <t>Cyclic</t>
  </si>
  <si>
    <t>Double Bonds</t>
  </si>
  <si>
    <t>Multifunctional</t>
  </si>
  <si>
    <t>Oxygenated</t>
  </si>
  <si>
    <t>Aromatic</t>
  </si>
  <si>
    <t>Alkane</t>
  </si>
  <si>
    <t>N2</t>
  </si>
  <si>
    <t>N1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</si>
  <si>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</si>
  <si>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</si>
  <si>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</si>
  <si>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</si>
  <si>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</si>
  <si>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</si>
  <si>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</si>
  <si>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</si>
  <si>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</si>
  <si>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</si>
  <si>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</si>
  <si>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Panel e</t>
  </si>
  <si>
    <t>PreTier2</t>
  </si>
  <si>
    <t>2002-2004</t>
  </si>
  <si>
    <t>Tier2 (2004+)</t>
  </si>
  <si>
    <t>Filter-Based OM EF (mg kg-1)</t>
  </si>
  <si>
    <t>Filter-Based OM (mg kg-1)</t>
  </si>
  <si>
    <t>Nonvolatile</t>
  </si>
  <si>
    <t>Lu et al. (2020)</t>
  </si>
  <si>
    <t>Robsinson et al. (2007)</t>
  </si>
  <si>
    <t>ROC (This Study)</t>
  </si>
  <si>
    <t>Organic Gas Rate (kt yr-1)</t>
  </si>
  <si>
    <t>Mobile</t>
  </si>
  <si>
    <t>VCP</t>
  </si>
  <si>
    <t>VOC (non_SOA)</t>
  </si>
  <si>
    <t>VOC (SOA-forming)</t>
  </si>
  <si>
    <t>IVOC</t>
  </si>
  <si>
    <t>SVOC</t>
  </si>
  <si>
    <t>Emission</t>
  </si>
  <si>
    <t>Loss</t>
  </si>
  <si>
    <t>Transport</t>
  </si>
  <si>
    <t>Deposition</t>
  </si>
  <si>
    <t>Chemistry</t>
  </si>
  <si>
    <t>All</t>
  </si>
  <si>
    <t>Organic Aerosol Rate (kt yr-1)</t>
  </si>
  <si>
    <t>Production</t>
  </si>
  <si>
    <t>VOC</t>
  </si>
  <si>
    <t>V-SOA</t>
  </si>
  <si>
    <t>I/S-SOA</t>
  </si>
  <si>
    <t>POA</t>
  </si>
  <si>
    <t>Annual CROC Emissions [kt yr-1]</t>
  </si>
  <si>
    <t>Onroad Gasoline</t>
  </si>
  <si>
    <t>Onroad Diesel</t>
  </si>
  <si>
    <t>Nonroad Gasoline</t>
  </si>
  <si>
    <t>Nonroad Diesel</t>
  </si>
  <si>
    <t>Air/Marine/Rail</t>
  </si>
  <si>
    <t>Total</t>
  </si>
  <si>
    <t>Conventional</t>
  </si>
  <si>
    <t>Particle</t>
  </si>
  <si>
    <t>Vapor</t>
  </si>
  <si>
    <t>Robinson et al. (2007)</t>
  </si>
  <si>
    <t>ROC (this study)</t>
  </si>
  <si>
    <t>Emissions [kt yr-1]</t>
  </si>
  <si>
    <t>log10(C*)</t>
  </si>
  <si>
    <t>Onroad</t>
  </si>
  <si>
    <t>Nonroad</t>
  </si>
  <si>
    <t>Sector</t>
  </si>
  <si>
    <t>Evaporative</t>
  </si>
  <si>
    <t>Running</t>
  </si>
  <si>
    <t>Start</t>
  </si>
  <si>
    <t>Operating Mode</t>
  </si>
  <si>
    <t>Fuel</t>
  </si>
  <si>
    <t>Gasoline</t>
  </si>
  <si>
    <t>Diesel</t>
  </si>
  <si>
    <t>Functionality</t>
  </si>
  <si>
    <t>Multifuncitonal</t>
  </si>
  <si>
    <t>Double Bond</t>
  </si>
  <si>
    <t>Emissions [Tg yr-1]</t>
  </si>
  <si>
    <t>LVOC</t>
  </si>
  <si>
    <t>ROC</t>
  </si>
  <si>
    <t>O3 Potential [Tg yr-1]</t>
  </si>
  <si>
    <t>OA Potential [Tg yr-1]</t>
  </si>
  <si>
    <t>Sector Fraction</t>
  </si>
  <si>
    <t>Air/Marine/ Rail</t>
  </si>
  <si>
    <t>Conv: NMOG + OM</t>
  </si>
  <si>
    <t>Conv: NMOG</t>
  </si>
  <si>
    <t>Conv: OM</t>
  </si>
  <si>
    <t>Conv: O3</t>
  </si>
  <si>
    <t>Conv: OA</t>
  </si>
  <si>
    <t>ROC: VOC</t>
  </si>
  <si>
    <t>ROC: IVOC</t>
  </si>
  <si>
    <t>ROC: SVOC</t>
  </si>
  <si>
    <t>ROC: LVOC</t>
  </si>
  <si>
    <t>ROC: O3</t>
  </si>
  <si>
    <t>ROC: 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</si>
</sst>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ar(--jp-code-font-family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11" fontId="2" fillId="0" borderId="0" xfId="0" applyNumberFormat="1" applyFont="1" applyAlignment="1">
      <alignment horizontal="left" vertical="center"/>
    </xf>
    <xf numFmtId="11" fontId="0" fillId="0" borderId="0" xfId="0" applyNumberFormat="1"/>
    <xf numFmtId="2" fontId="0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/>
    <xf numFmtId="0" fontId="0" fillId="0" borderId="0" xfId="0" applyAlignment="1">
      <alignment vertical="center" textRotation="90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169" fontId="0" fillId="0" borderId="0" xfId="0" applyNumberFormat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9C0B-20C3-48A0-8586-E5A1003F5FF9}">
  <dimension ref="A1:L51"/>
  <sheetViews>
    <sheetView topLeftCell="A32" workbookViewId="0">
      <selection activeCell="N47" sqref="N47"/>
    </sheetView>
  </sheetViews>
  <sheetFormatPr defaultRowHeight="14.4"/>
  <cols>
    <col min="2" max="2" width="14.21875" customWidth="1"/>
  </cols>
  <sheetData>
    <row r="1" spans="1:12">
      <c r="A1" s="3" t="s">
        <v>0</v>
      </c>
      <c r="B1" s="3" t="s">
        <v>10</v>
      </c>
    </row>
    <row r="2" spans="1:12">
      <c r="A2" t="s">
        <v>1</v>
      </c>
      <c r="B2">
        <f>11.44/0.26</f>
        <v>44</v>
      </c>
    </row>
    <row r="3" spans="1:12">
      <c r="A3" t="s">
        <v>2</v>
      </c>
      <c r="B3">
        <v>292</v>
      </c>
    </row>
    <row r="5" spans="1:12">
      <c r="A5" s="3" t="s">
        <v>3</v>
      </c>
      <c r="B5" s="3" t="s">
        <v>10</v>
      </c>
    </row>
    <row r="6" spans="1:12">
      <c r="A6" t="s">
        <v>4</v>
      </c>
      <c r="B6" s="1">
        <f>11.44*(1/0.26-1)</f>
        <v>32.559999999999995</v>
      </c>
    </row>
    <row r="7" spans="1:12">
      <c r="A7" t="s">
        <v>5</v>
      </c>
      <c r="B7" s="1">
        <v>11.44</v>
      </c>
    </row>
    <row r="8" spans="1:12">
      <c r="A8" t="s">
        <v>2</v>
      </c>
      <c r="B8" s="1">
        <v>292</v>
      </c>
    </row>
    <row r="10" spans="1:12">
      <c r="A10" s="3" t="s">
        <v>6</v>
      </c>
      <c r="B10" s="3" t="s">
        <v>10</v>
      </c>
    </row>
    <row r="11" spans="1:12">
      <c r="A11" t="s">
        <v>4</v>
      </c>
      <c r="B11" s="1">
        <f>11.44*(1/0.26-1)</f>
        <v>32.559999999999995</v>
      </c>
    </row>
    <row r="12" spans="1:12">
      <c r="A12" t="s">
        <v>7</v>
      </c>
      <c r="B12" s="1">
        <f>11.44*1.68</f>
        <v>19.219199999999997</v>
      </c>
    </row>
    <row r="13" spans="1:12">
      <c r="A13" t="s">
        <v>8</v>
      </c>
      <c r="B13">
        <v>292</v>
      </c>
    </row>
    <row r="15" spans="1:12">
      <c r="A15" s="3" t="s">
        <v>9</v>
      </c>
      <c r="B15" s="3" t="s">
        <v>10</v>
      </c>
    </row>
    <row r="16" spans="1:12">
      <c r="B16" t="s">
        <v>11</v>
      </c>
      <c r="C16" t="s">
        <v>12</v>
      </c>
      <c r="D16" t="s">
        <v>13</v>
      </c>
      <c r="E16" t="s">
        <v>14</v>
      </c>
      <c r="F16" t="s">
        <v>21</v>
      </c>
      <c r="G16" t="s">
        <v>20</v>
      </c>
      <c r="H16" t="s">
        <v>19</v>
      </c>
      <c r="I16" t="s">
        <v>18</v>
      </c>
      <c r="J16" t="s">
        <v>17</v>
      </c>
      <c r="K16" t="s">
        <v>15</v>
      </c>
      <c r="L16" t="s">
        <v>16</v>
      </c>
    </row>
    <row r="17" spans="1:12">
      <c r="A17" t="s">
        <v>11</v>
      </c>
      <c r="B17">
        <v>1.5E-3</v>
      </c>
      <c r="C17">
        <v>4.2999999999999997E-2</v>
      </c>
    </row>
    <row r="18" spans="1:12">
      <c r="A18" t="s">
        <v>13</v>
      </c>
      <c r="D18">
        <v>5.4999999999999997E-3</v>
      </c>
    </row>
    <row r="19" spans="1:12">
      <c r="A19" t="s">
        <v>22</v>
      </c>
      <c r="F19">
        <v>1.1447000000000001E-2</v>
      </c>
    </row>
    <row r="20" spans="1:12">
      <c r="A20" t="s">
        <v>23</v>
      </c>
    </row>
    <row r="21" spans="1:12">
      <c r="A21" t="s">
        <v>24</v>
      </c>
    </row>
    <row r="22" spans="1:12">
      <c r="A22" t="s">
        <v>25</v>
      </c>
    </row>
    <row r="23" spans="1:12">
      <c r="A23" t="s">
        <v>26</v>
      </c>
    </row>
    <row r="24" spans="1:12">
      <c r="A24" t="s">
        <v>27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</row>
    <row r="25" spans="1:12">
      <c r="A25" t="s">
        <v>28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>
      <c r="A26" t="s">
        <v>29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>
      <c r="A27" t="s">
        <v>30</v>
      </c>
      <c r="F27">
        <v>2.9849999999999998E-3</v>
      </c>
      <c r="G27">
        <v>4.2400000000000001E-4</v>
      </c>
      <c r="H27">
        <v>0</v>
      </c>
      <c r="I27">
        <v>0</v>
      </c>
      <c r="J27">
        <v>0</v>
      </c>
      <c r="K27">
        <v>1.4123E-2</v>
      </c>
      <c r="L27">
        <v>0</v>
      </c>
    </row>
    <row r="28" spans="1:12">
      <c r="A28" t="s">
        <v>31</v>
      </c>
      <c r="F28">
        <v>2.6277999999999999E-2</v>
      </c>
      <c r="G28">
        <v>1.5854E-2</v>
      </c>
      <c r="H28">
        <v>0</v>
      </c>
      <c r="I28">
        <v>0</v>
      </c>
      <c r="J28">
        <v>0</v>
      </c>
      <c r="K28">
        <v>1.2845000000000001E-2</v>
      </c>
      <c r="L28">
        <v>0</v>
      </c>
    </row>
    <row r="29" spans="1:12">
      <c r="A29" t="s">
        <v>32</v>
      </c>
      <c r="F29">
        <v>1.6848999999999999E-2</v>
      </c>
      <c r="G29">
        <v>1.9623000000000002E-2</v>
      </c>
      <c r="H29">
        <v>1.4400000000000001E-3</v>
      </c>
      <c r="I29">
        <v>0</v>
      </c>
      <c r="J29">
        <v>3.19E-4</v>
      </c>
      <c r="K29">
        <v>4.5869999999999999E-3</v>
      </c>
      <c r="L29">
        <v>5.3969999999999999E-3</v>
      </c>
    </row>
    <row r="30" spans="1:12">
      <c r="A30" t="s">
        <v>33</v>
      </c>
      <c r="F30">
        <v>1.0536999999999999E-2</v>
      </c>
      <c r="G30">
        <v>3.6879999999999999E-3</v>
      </c>
      <c r="H30">
        <v>9.1384999999999994E-2</v>
      </c>
      <c r="I30">
        <v>2.4000000000000001E-4</v>
      </c>
      <c r="J30">
        <v>9.7499999999999996E-4</v>
      </c>
      <c r="K30">
        <v>1.4300000000000001E-3</v>
      </c>
      <c r="L30">
        <v>9.2E-5</v>
      </c>
    </row>
    <row r="31" spans="1:12">
      <c r="A31" t="s">
        <v>34</v>
      </c>
      <c r="F31">
        <v>2.9863000000000001E-2</v>
      </c>
      <c r="G31">
        <v>0</v>
      </c>
      <c r="H31">
        <v>0</v>
      </c>
      <c r="I31">
        <v>0</v>
      </c>
      <c r="J31">
        <v>3.0495999999999999E-2</v>
      </c>
      <c r="K31">
        <v>0</v>
      </c>
      <c r="L31">
        <v>0</v>
      </c>
    </row>
    <row r="32" spans="1:12">
      <c r="A32" t="s">
        <v>14</v>
      </c>
      <c r="E32">
        <v>2.63E-2</v>
      </c>
    </row>
    <row r="34" spans="1:12">
      <c r="A34" s="3" t="s">
        <v>35</v>
      </c>
      <c r="B34" s="3" t="s">
        <v>10</v>
      </c>
    </row>
    <row r="35" spans="1:12">
      <c r="B35" t="s">
        <v>11</v>
      </c>
      <c r="C35" t="s">
        <v>12</v>
      </c>
      <c r="D35" t="s">
        <v>13</v>
      </c>
      <c r="E35" t="s">
        <v>14</v>
      </c>
      <c r="F35" t="s">
        <v>21</v>
      </c>
      <c r="G35" t="s">
        <v>20</v>
      </c>
      <c r="H35" t="s">
        <v>19</v>
      </c>
      <c r="I35" t="s">
        <v>18</v>
      </c>
      <c r="J35" t="s">
        <v>17</v>
      </c>
      <c r="K35" t="s">
        <v>15</v>
      </c>
      <c r="L35" t="s">
        <v>16</v>
      </c>
    </row>
    <row r="36" spans="1:12">
      <c r="A36" t="s">
        <v>11</v>
      </c>
      <c r="B36">
        <v>1.5E-3</v>
      </c>
      <c r="C36">
        <v>4.2999999999999997E-2</v>
      </c>
    </row>
    <row r="37" spans="1:12">
      <c r="A37" t="s">
        <v>13</v>
      </c>
      <c r="D37">
        <v>5.4999999999999997E-3</v>
      </c>
    </row>
    <row r="38" spans="1:12">
      <c r="A38" t="s">
        <v>22</v>
      </c>
      <c r="F38">
        <v>9.1399999999999999E-4</v>
      </c>
    </row>
    <row r="39" spans="1:12">
      <c r="A39" t="s">
        <v>23</v>
      </c>
      <c r="F39">
        <v>9.8999999999999994E-5</v>
      </c>
    </row>
    <row r="40" spans="1:12">
      <c r="A40" t="s">
        <v>24</v>
      </c>
      <c r="F40">
        <v>1.66E-4</v>
      </c>
    </row>
    <row r="41" spans="1:12">
      <c r="A41" t="s">
        <v>25</v>
      </c>
      <c r="F41">
        <v>1.2381E-2</v>
      </c>
    </row>
    <row r="42" spans="1:12">
      <c r="A42" t="s">
        <v>26</v>
      </c>
      <c r="F42">
        <v>5.6620000000000004E-3</v>
      </c>
    </row>
    <row r="43" spans="1:12">
      <c r="A43" t="s">
        <v>27</v>
      </c>
      <c r="F43">
        <v>7.6000000000000004E-5</v>
      </c>
      <c r="G43">
        <v>0</v>
      </c>
      <c r="H43">
        <v>0</v>
      </c>
      <c r="I43">
        <v>0</v>
      </c>
      <c r="J43">
        <v>0</v>
      </c>
      <c r="K43">
        <v>8.61E-4</v>
      </c>
      <c r="L43">
        <v>3.153E-3</v>
      </c>
    </row>
    <row r="44" spans="1:12">
      <c r="A44" t="s">
        <v>28</v>
      </c>
      <c r="F44">
        <v>5.0600000000000005E-4</v>
      </c>
      <c r="G44">
        <v>0</v>
      </c>
      <c r="H44">
        <v>0</v>
      </c>
      <c r="I44">
        <v>0</v>
      </c>
      <c r="J44">
        <v>0</v>
      </c>
      <c r="K44">
        <v>1.487E-3</v>
      </c>
      <c r="L44">
        <v>7.3429999999999997E-3</v>
      </c>
    </row>
    <row r="45" spans="1:12">
      <c r="A45" t="s">
        <v>29</v>
      </c>
      <c r="F45">
        <v>2.2629999999999998E-3</v>
      </c>
      <c r="G45">
        <v>2.1599999999999999E-4</v>
      </c>
      <c r="H45">
        <v>0</v>
      </c>
      <c r="I45">
        <v>0</v>
      </c>
      <c r="J45">
        <v>0</v>
      </c>
      <c r="K45">
        <v>1.0111E-2</v>
      </c>
      <c r="L45">
        <v>4.3487999999999999E-2</v>
      </c>
    </row>
    <row r="46" spans="1:12">
      <c r="A46" t="s">
        <v>30</v>
      </c>
      <c r="F46">
        <v>4.5580000000000004E-3</v>
      </c>
      <c r="G46">
        <v>3.3799999999999998E-4</v>
      </c>
      <c r="H46">
        <v>0</v>
      </c>
      <c r="I46">
        <v>0</v>
      </c>
      <c r="J46">
        <v>0</v>
      </c>
      <c r="K46">
        <v>2.7247E-2</v>
      </c>
      <c r="L46">
        <v>5.0337E-2</v>
      </c>
    </row>
    <row r="47" spans="1:12">
      <c r="A47" t="s">
        <v>31</v>
      </c>
      <c r="F47">
        <v>2.6180000000000001E-3</v>
      </c>
      <c r="G47">
        <v>6.672E-3</v>
      </c>
      <c r="H47">
        <v>0</v>
      </c>
      <c r="I47">
        <v>0</v>
      </c>
      <c r="J47">
        <v>0</v>
      </c>
      <c r="K47">
        <v>2.6580000000000002E-3</v>
      </c>
      <c r="L47">
        <v>0</v>
      </c>
    </row>
    <row r="48" spans="1:12">
      <c r="A48" t="s">
        <v>32</v>
      </c>
      <c r="F48">
        <v>9.5969999999999996E-3</v>
      </c>
      <c r="G48">
        <v>4.3020000000000003E-3</v>
      </c>
      <c r="H48">
        <v>2.1059999999999998E-3</v>
      </c>
      <c r="I48">
        <v>0</v>
      </c>
      <c r="J48">
        <v>1.8200000000000001E-4</v>
      </c>
      <c r="K48">
        <v>1.276E-3</v>
      </c>
      <c r="L48">
        <v>3.0739999999999999E-3</v>
      </c>
    </row>
    <row r="49" spans="1:12">
      <c r="A49" t="s">
        <v>33</v>
      </c>
      <c r="F49">
        <v>6.2989999999999999E-3</v>
      </c>
      <c r="G49">
        <v>1.6069999999999999E-3</v>
      </c>
      <c r="H49">
        <v>6.9352999999999998E-2</v>
      </c>
      <c r="I49">
        <v>1.37E-4</v>
      </c>
      <c r="J49">
        <v>5.7300000000000005E-4</v>
      </c>
      <c r="K49">
        <v>8.1400000000000005E-4</v>
      </c>
      <c r="L49">
        <v>5.3000000000000001E-5</v>
      </c>
    </row>
    <row r="50" spans="1:12">
      <c r="A50" t="s">
        <v>34</v>
      </c>
      <c r="F50">
        <v>1.2135E-2</v>
      </c>
      <c r="G50">
        <v>0</v>
      </c>
      <c r="H50">
        <v>0</v>
      </c>
      <c r="I50">
        <v>0</v>
      </c>
      <c r="J50">
        <v>1.6494000000000002E-2</v>
      </c>
      <c r="K50">
        <v>0</v>
      </c>
      <c r="L50">
        <v>0</v>
      </c>
    </row>
    <row r="51" spans="1:12">
      <c r="A51" t="s">
        <v>14</v>
      </c>
      <c r="E51">
        <v>2.6199999999999999E-3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3B94-6BDD-4F32-BE92-D4E0D164F070}">
  <dimension ref="A1:J16"/>
  <sheetViews>
    <sheetView workbookViewId="0">
      <selection activeCell="C21" sqref="C21"/>
    </sheetView>
  </sheetViews>
  <sheetFormatPr defaultRowHeight="14.4"/>
  <cols>
    <col min="1" max="1" width="12.88671875" customWidth="1"/>
    <col min="2" max="2" width="12.21875" customWidth="1"/>
    <col min="3" max="3" width="16.109375" customWidth="1"/>
    <col min="4" max="4" width="21" customWidth="1"/>
    <col min="5" max="5" width="16.109375" customWidth="1"/>
  </cols>
  <sheetData>
    <row r="1" spans="1:10">
      <c r="B1" t="s">
        <v>39</v>
      </c>
    </row>
    <row r="2" spans="1:10">
      <c r="A2" t="s">
        <v>36</v>
      </c>
      <c r="B2">
        <v>182.14</v>
      </c>
    </row>
    <row r="3" spans="1:10">
      <c r="A3" t="s">
        <v>37</v>
      </c>
      <c r="B3">
        <v>54.07</v>
      </c>
    </row>
    <row r="4" spans="1:10">
      <c r="A4" t="s">
        <v>38</v>
      </c>
      <c r="B4">
        <v>17.899999999999999</v>
      </c>
    </row>
    <row r="6" spans="1:10" ht="28.8">
      <c r="A6" s="4" t="s">
        <v>40</v>
      </c>
      <c r="B6" t="s">
        <v>41</v>
      </c>
      <c r="C6" t="s">
        <v>42</v>
      </c>
      <c r="D6" t="s">
        <v>43</v>
      </c>
      <c r="E6" t="s">
        <v>44</v>
      </c>
    </row>
    <row r="7" spans="1:10">
      <c r="A7" s="7">
        <v>0.1</v>
      </c>
      <c r="B7" s="8">
        <f>A7</f>
        <v>0.1</v>
      </c>
      <c r="C7" s="7">
        <v>6.26801565E-2</v>
      </c>
      <c r="D7" s="7">
        <v>2.5755778900000002E-2</v>
      </c>
      <c r="E7" s="7">
        <v>0.348536232</v>
      </c>
    </row>
    <row r="8" spans="1:10">
      <c r="A8" s="8">
        <v>0.35938136599999998</v>
      </c>
      <c r="B8" s="8">
        <f t="shared" ref="B8:B16" si="0">A8</f>
        <v>0.35938136599999998</v>
      </c>
      <c r="C8" s="8">
        <v>0.22526080300000001</v>
      </c>
      <c r="D8" s="8">
        <v>9.2561470000000007E-2</v>
      </c>
      <c r="E8" s="8">
        <v>0.92121084600000003</v>
      </c>
    </row>
    <row r="9" spans="1:10">
      <c r="A9" s="8">
        <v>1.29154967</v>
      </c>
      <c r="B9" s="8">
        <f t="shared" si="0"/>
        <v>1.29154967</v>
      </c>
      <c r="C9" s="8">
        <v>0.80954535100000002</v>
      </c>
      <c r="D9" s="8">
        <v>0.33264867599999998</v>
      </c>
      <c r="E9" s="8">
        <v>2.4348384599999999</v>
      </c>
    </row>
    <row r="10" spans="1:10">
      <c r="A10" s="8">
        <v>4.6415888299999999</v>
      </c>
      <c r="B10" s="8">
        <f t="shared" si="0"/>
        <v>4.6415888299999999</v>
      </c>
      <c r="C10" s="8">
        <v>2.9093551400000002</v>
      </c>
      <c r="D10" s="8">
        <v>1.1954773599999999</v>
      </c>
      <c r="E10" s="8">
        <v>6.4354847399999997</v>
      </c>
      <c r="F10" s="5"/>
      <c r="G10" s="6"/>
      <c r="H10" s="6"/>
      <c r="I10" s="6"/>
    </row>
    <row r="11" spans="1:10">
      <c r="A11" s="8">
        <v>16.6810054</v>
      </c>
      <c r="B11" s="8">
        <f t="shared" si="0"/>
        <v>16.6810054</v>
      </c>
      <c r="C11" s="8">
        <v>10.455680299999999</v>
      </c>
      <c r="D11" s="8">
        <v>4.2963228600000001</v>
      </c>
      <c r="E11" s="8">
        <v>17.009532400000001</v>
      </c>
      <c r="F11" s="2"/>
      <c r="G11" s="6"/>
      <c r="H11" s="6"/>
      <c r="I11" s="6"/>
      <c r="J11" s="6"/>
    </row>
    <row r="12" spans="1:10">
      <c r="A12" s="8">
        <v>59.948425</v>
      </c>
      <c r="B12" s="8">
        <f t="shared" si="0"/>
        <v>59.948425</v>
      </c>
      <c r="C12" s="8">
        <v>37.575766600000001</v>
      </c>
      <c r="D12" s="8">
        <v>15.4401838</v>
      </c>
      <c r="E12" s="8">
        <v>44.957638099999997</v>
      </c>
      <c r="F12" s="2"/>
    </row>
    <row r="13" spans="1:10">
      <c r="A13" s="8">
        <v>215.44346899999999</v>
      </c>
      <c r="B13" s="8">
        <f t="shared" si="0"/>
        <v>215.44346899999999</v>
      </c>
      <c r="C13" s="8">
        <v>135.04030299999999</v>
      </c>
      <c r="D13" s="8">
        <v>55.489143499999997</v>
      </c>
      <c r="E13" s="8">
        <v>118.826854</v>
      </c>
    </row>
    <row r="14" spans="1:10">
      <c r="A14" s="8">
        <v>774.26368300000001</v>
      </c>
      <c r="B14" s="8">
        <f t="shared" si="0"/>
        <v>774.26368300000001</v>
      </c>
      <c r="C14" s="8">
        <v>485.30968799999999</v>
      </c>
      <c r="D14" s="8">
        <v>199.417642</v>
      </c>
      <c r="E14" s="8">
        <v>314.06946099999999</v>
      </c>
    </row>
    <row r="15" spans="1:10">
      <c r="A15" s="8">
        <v>2782.5594000000001</v>
      </c>
      <c r="B15" s="8">
        <f t="shared" si="0"/>
        <v>2782.5594000000001</v>
      </c>
      <c r="C15" s="8">
        <v>1744.11259</v>
      </c>
      <c r="D15" s="8">
        <v>716.669847</v>
      </c>
      <c r="E15" s="8">
        <v>830.11224500000003</v>
      </c>
    </row>
    <row r="16" spans="1:10">
      <c r="A16" s="8">
        <v>10000</v>
      </c>
      <c r="B16" s="8">
        <f t="shared" si="0"/>
        <v>10000</v>
      </c>
      <c r="C16" s="8">
        <v>6268.0156500000003</v>
      </c>
      <c r="D16" s="8">
        <v>2575.57789</v>
      </c>
      <c r="E16" s="8">
        <v>2194.0571300000001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3DF63-A413-4EB3-858A-F2DC8BCF4D04}">
  <dimension ref="A1:S113"/>
  <sheetViews>
    <sheetView workbookViewId="0">
      <selection activeCell="N3" sqref="N3"/>
    </sheetView>
  </sheetViews>
  <sheetFormatPr defaultRowHeight="14.4"/>
  <cols>
    <col min="1" max="1" width="11.77734375" customWidth="1"/>
    <col min="4" max="4" width="15" customWidth="1"/>
    <col min="5" max="5" width="11.109375" customWidth="1"/>
  </cols>
  <sheetData>
    <row r="1" spans="1:19">
      <c r="A1" s="3" t="s">
        <v>76</v>
      </c>
    </row>
    <row r="2" spans="1:19">
      <c r="B2" s="10" t="s">
        <v>80</v>
      </c>
      <c r="C2" s="10"/>
      <c r="D2" s="10"/>
      <c r="E2" s="10" t="s">
        <v>84</v>
      </c>
      <c r="F2" s="10"/>
      <c r="G2" s="10"/>
      <c r="H2" s="10" t="s">
        <v>85</v>
      </c>
      <c r="I2" s="10"/>
      <c r="J2" s="10"/>
      <c r="K2" t="s">
        <v>88</v>
      </c>
    </row>
    <row r="3" spans="1:19">
      <c r="A3" t="s">
        <v>77</v>
      </c>
      <c r="B3" t="s">
        <v>78</v>
      </c>
      <c r="C3" t="s">
        <v>79</v>
      </c>
      <c r="D3" t="s">
        <v>69</v>
      </c>
      <c r="E3" t="s">
        <v>81</v>
      </c>
      <c r="F3" t="s">
        <v>82</v>
      </c>
      <c r="G3" t="s">
        <v>83</v>
      </c>
      <c r="H3" t="s">
        <v>86</v>
      </c>
      <c r="I3" t="s">
        <v>87</v>
      </c>
      <c r="J3" t="s">
        <v>11</v>
      </c>
      <c r="K3" t="s">
        <v>21</v>
      </c>
      <c r="L3" t="s">
        <v>20</v>
      </c>
      <c r="M3" t="s">
        <v>19</v>
      </c>
      <c r="N3" t="s">
        <v>89</v>
      </c>
      <c r="O3" t="s">
        <v>90</v>
      </c>
      <c r="P3" t="s">
        <v>15</v>
      </c>
      <c r="Q3" t="s">
        <v>16</v>
      </c>
    </row>
    <row r="4" spans="1:19">
      <c r="A4">
        <v>-2</v>
      </c>
      <c r="B4">
        <v>4.9719199999999999</v>
      </c>
      <c r="C4">
        <v>2.4773679999999998</v>
      </c>
      <c r="D4">
        <v>6.9405070000000002</v>
      </c>
      <c r="E4">
        <v>0</v>
      </c>
      <c r="F4">
        <v>13.839256000000001</v>
      </c>
      <c r="G4">
        <v>0.550539</v>
      </c>
      <c r="H4">
        <v>4.1458469999999998</v>
      </c>
      <c r="I4">
        <v>5.0209999999999999</v>
      </c>
      <c r="J4">
        <v>5.2229489999999998</v>
      </c>
      <c r="K4">
        <v>14.389794999999999</v>
      </c>
      <c r="M4" s="2"/>
      <c r="S4" s="2"/>
    </row>
    <row r="5" spans="1:19">
      <c r="A5">
        <v>-1</v>
      </c>
      <c r="B5">
        <v>4.6552569999999998</v>
      </c>
      <c r="C5">
        <v>1.682782</v>
      </c>
      <c r="D5">
        <v>2.24898</v>
      </c>
      <c r="E5">
        <v>0</v>
      </c>
      <c r="F5">
        <v>8.3862570000000005</v>
      </c>
      <c r="G5">
        <v>0.200761</v>
      </c>
      <c r="H5">
        <v>3.143939</v>
      </c>
      <c r="I5">
        <v>4.2883719999999999</v>
      </c>
      <c r="J5">
        <v>1.1547069999999999</v>
      </c>
      <c r="K5">
        <v>8.5870180000000005</v>
      </c>
      <c r="M5" s="2"/>
      <c r="S5" s="2"/>
    </row>
    <row r="6" spans="1:19">
      <c r="A6">
        <v>0</v>
      </c>
      <c r="B6">
        <v>3.9449589999999999</v>
      </c>
      <c r="C6">
        <v>7.1633930000000001</v>
      </c>
      <c r="D6">
        <v>2.8549259999999999</v>
      </c>
      <c r="E6">
        <v>0</v>
      </c>
      <c r="F6">
        <v>13.598257</v>
      </c>
      <c r="G6">
        <v>0.36502000000000001</v>
      </c>
      <c r="H6">
        <v>2.584692</v>
      </c>
      <c r="I6">
        <v>10.061363999999999</v>
      </c>
      <c r="J6">
        <v>1.317221</v>
      </c>
      <c r="K6">
        <v>13.963278000000001</v>
      </c>
      <c r="M6" s="2"/>
      <c r="S6" s="2"/>
    </row>
    <row r="7" spans="1:19">
      <c r="A7">
        <v>1</v>
      </c>
      <c r="B7">
        <v>15.187752</v>
      </c>
      <c r="C7">
        <v>14.478904</v>
      </c>
      <c r="D7">
        <v>6.3039319999999996</v>
      </c>
      <c r="E7">
        <v>0</v>
      </c>
      <c r="F7">
        <v>34.416213999999997</v>
      </c>
      <c r="G7">
        <v>1.5543739999999999</v>
      </c>
      <c r="H7">
        <v>13.013737000000001</v>
      </c>
      <c r="I7">
        <v>21.026641000000001</v>
      </c>
      <c r="J7">
        <v>1.93021</v>
      </c>
      <c r="K7">
        <v>35.970587999999999</v>
      </c>
      <c r="M7" s="2"/>
      <c r="S7" s="2"/>
    </row>
    <row r="8" spans="1:19">
      <c r="A8">
        <v>2</v>
      </c>
      <c r="B8">
        <v>14.785208000000001</v>
      </c>
      <c r="C8">
        <v>14.868437999999999</v>
      </c>
      <c r="D8">
        <v>6.56881</v>
      </c>
      <c r="E8">
        <v>0</v>
      </c>
      <c r="F8">
        <v>34.545914000000003</v>
      </c>
      <c r="G8">
        <v>1.676542</v>
      </c>
      <c r="H8">
        <v>12.569212</v>
      </c>
      <c r="I8">
        <v>22.084866000000002</v>
      </c>
      <c r="J8">
        <v>1.568378</v>
      </c>
      <c r="K8">
        <v>36.222456000000001</v>
      </c>
      <c r="M8" s="2"/>
      <c r="S8" s="2"/>
    </row>
    <row r="9" spans="1:19">
      <c r="A9">
        <v>3</v>
      </c>
      <c r="B9">
        <v>12.478489</v>
      </c>
      <c r="C9">
        <v>5.2005949999999999</v>
      </c>
      <c r="D9">
        <v>4.8382699999999996</v>
      </c>
      <c r="E9">
        <v>0</v>
      </c>
      <c r="F9">
        <v>21.270610999999999</v>
      </c>
      <c r="G9">
        <v>1.2467429999999999</v>
      </c>
      <c r="H9">
        <v>11.196103000000001</v>
      </c>
      <c r="I9">
        <v>9.0128339999999998</v>
      </c>
      <c r="J9">
        <v>2.3084180000000001</v>
      </c>
      <c r="K9">
        <v>2.7351040000000002</v>
      </c>
      <c r="L9">
        <v>1.29921</v>
      </c>
      <c r="M9">
        <v>4.8000000000000001E-5</v>
      </c>
      <c r="N9">
        <v>0</v>
      </c>
      <c r="O9">
        <v>0</v>
      </c>
      <c r="P9">
        <v>5.9748020000000004</v>
      </c>
      <c r="Q9">
        <v>12.508191</v>
      </c>
      <c r="S9" s="2"/>
    </row>
    <row r="10" spans="1:19">
      <c r="A10">
        <v>4</v>
      </c>
      <c r="B10">
        <v>23.333393000000001</v>
      </c>
      <c r="C10">
        <v>8.1564899999999998</v>
      </c>
      <c r="D10">
        <v>10.207776000000001</v>
      </c>
      <c r="E10">
        <v>1.64E-3</v>
      </c>
      <c r="F10">
        <v>39.589323999999998</v>
      </c>
      <c r="G10">
        <v>2.1066940000000001</v>
      </c>
      <c r="H10">
        <v>12.765115</v>
      </c>
      <c r="I10">
        <v>26.006067999999999</v>
      </c>
      <c r="J10">
        <v>2.9264760000000001</v>
      </c>
      <c r="K10">
        <v>7.4826030000000001</v>
      </c>
      <c r="L10">
        <v>4.7364170000000003</v>
      </c>
      <c r="M10">
        <v>5.2700000000000002E-4</v>
      </c>
      <c r="N10">
        <v>0</v>
      </c>
      <c r="O10">
        <v>0</v>
      </c>
      <c r="P10">
        <v>5.0425820000000003</v>
      </c>
      <c r="Q10">
        <v>24.43553</v>
      </c>
      <c r="S10" s="2"/>
    </row>
    <row r="11" spans="1:19">
      <c r="A11">
        <v>5</v>
      </c>
      <c r="B11">
        <v>40.328833000000003</v>
      </c>
      <c r="C11">
        <v>10.064924</v>
      </c>
      <c r="D11">
        <v>15.586558999999999</v>
      </c>
      <c r="E11">
        <v>0.31395499999999998</v>
      </c>
      <c r="F11">
        <v>61.699806000000002</v>
      </c>
      <c r="G11">
        <v>3.9665539999999999</v>
      </c>
      <c r="H11">
        <v>17.312961999999999</v>
      </c>
      <c r="I11">
        <v>44.516587999999999</v>
      </c>
      <c r="J11">
        <v>4.150766</v>
      </c>
      <c r="K11">
        <v>5.2137909999999996</v>
      </c>
      <c r="L11">
        <v>12.190374</v>
      </c>
      <c r="M11">
        <v>0</v>
      </c>
      <c r="N11">
        <v>3.581E-3</v>
      </c>
      <c r="O11">
        <v>0</v>
      </c>
      <c r="P11">
        <v>9.7726330000000008</v>
      </c>
      <c r="Q11">
        <v>38.799937999999997</v>
      </c>
      <c r="S11" s="2"/>
    </row>
    <row r="12" spans="1:19">
      <c r="A12">
        <v>6</v>
      </c>
      <c r="B12">
        <v>74.134332999999998</v>
      </c>
      <c r="C12">
        <v>17.110555000000002</v>
      </c>
      <c r="D12">
        <v>22.015070000000001</v>
      </c>
      <c r="E12">
        <v>1.565593</v>
      </c>
      <c r="F12">
        <v>101.83509599999999</v>
      </c>
      <c r="G12">
        <v>9.8592700000000004</v>
      </c>
      <c r="H12">
        <v>56.820084000000001</v>
      </c>
      <c r="I12">
        <v>44.568978999999999</v>
      </c>
      <c r="J12">
        <v>11.870895000000001</v>
      </c>
      <c r="K12">
        <v>9.0909859999999991</v>
      </c>
      <c r="L12">
        <v>48.116383999999996</v>
      </c>
      <c r="M12">
        <v>3.604E-3</v>
      </c>
      <c r="N12">
        <v>2.6870000000000002E-3</v>
      </c>
      <c r="O12">
        <v>0</v>
      </c>
      <c r="P12">
        <v>19.127714000000001</v>
      </c>
      <c r="Q12">
        <v>36.918582999999998</v>
      </c>
      <c r="S12" s="2"/>
    </row>
    <row r="13" spans="1:19">
      <c r="A13">
        <v>7</v>
      </c>
      <c r="B13">
        <v>92.895002000000005</v>
      </c>
      <c r="C13">
        <v>114.45322899999999</v>
      </c>
      <c r="D13">
        <v>15.369452000000001</v>
      </c>
      <c r="E13">
        <v>51.472470000000001</v>
      </c>
      <c r="F13">
        <v>148.57543899999999</v>
      </c>
      <c r="G13">
        <v>22.669774</v>
      </c>
      <c r="H13">
        <v>194.54772500000001</v>
      </c>
      <c r="I13">
        <v>16.906510999999998</v>
      </c>
      <c r="J13">
        <v>11.263446999999999</v>
      </c>
      <c r="K13">
        <v>24.993621999999998</v>
      </c>
      <c r="L13">
        <v>159.08073999999999</v>
      </c>
      <c r="M13">
        <v>0.79930800000000002</v>
      </c>
      <c r="N13">
        <v>0.74411899999999997</v>
      </c>
      <c r="O13">
        <v>0</v>
      </c>
      <c r="P13">
        <v>36.408982999999999</v>
      </c>
      <c r="Q13">
        <v>0.69091100000000005</v>
      </c>
      <c r="S13" s="2"/>
    </row>
    <row r="14" spans="1:19">
      <c r="A14">
        <v>8</v>
      </c>
      <c r="B14">
        <v>430.184754</v>
      </c>
      <c r="C14">
        <v>416.46852100000001</v>
      </c>
      <c r="D14">
        <v>7.4456689999999996</v>
      </c>
      <c r="E14">
        <v>345.15769</v>
      </c>
      <c r="F14">
        <v>433.20549499999998</v>
      </c>
      <c r="G14">
        <v>75.735759999999999</v>
      </c>
      <c r="H14">
        <v>833.68426699999998</v>
      </c>
      <c r="I14">
        <v>16.784725000000002</v>
      </c>
      <c r="J14">
        <v>3.629953</v>
      </c>
      <c r="K14">
        <v>226.65821399999999</v>
      </c>
      <c r="L14">
        <v>354.276477</v>
      </c>
      <c r="M14">
        <v>171.846598</v>
      </c>
      <c r="N14">
        <v>9.9033580000000008</v>
      </c>
      <c r="O14">
        <v>4.3342039999999997</v>
      </c>
      <c r="P14">
        <v>43.698143000000002</v>
      </c>
      <c r="Q14">
        <v>43.381950000000003</v>
      </c>
      <c r="S14" s="2"/>
    </row>
    <row r="15" spans="1:19">
      <c r="A15">
        <v>9</v>
      </c>
      <c r="B15">
        <v>446.513012</v>
      </c>
      <c r="C15">
        <v>327.602644</v>
      </c>
      <c r="D15">
        <v>22.346789999999999</v>
      </c>
      <c r="E15">
        <v>380.00565599999999</v>
      </c>
      <c r="F15">
        <v>319.58556299999998</v>
      </c>
      <c r="G15">
        <v>96.871225999999993</v>
      </c>
      <c r="H15">
        <v>716.33594600000004</v>
      </c>
      <c r="I15">
        <v>67.044391000000005</v>
      </c>
      <c r="J15">
        <v>13.082109000000001</v>
      </c>
      <c r="K15">
        <v>401.499707</v>
      </c>
      <c r="L15">
        <v>63.191009999999999</v>
      </c>
      <c r="M15">
        <v>128.68802099999999</v>
      </c>
      <c r="N15">
        <v>17.829785999999999</v>
      </c>
      <c r="O15">
        <v>92.942473000000007</v>
      </c>
      <c r="P15">
        <v>43.032215000000001</v>
      </c>
      <c r="Q15">
        <v>49.279232999999998</v>
      </c>
      <c r="S15" s="2"/>
    </row>
    <row r="16" spans="1:19">
      <c r="A16">
        <v>10</v>
      </c>
      <c r="B16">
        <v>161.22323600000001</v>
      </c>
      <c r="C16">
        <v>186.95804699999999</v>
      </c>
      <c r="D16">
        <v>19.751042000000002</v>
      </c>
      <c r="E16">
        <v>78.383628000000002</v>
      </c>
      <c r="F16">
        <v>240.130459</v>
      </c>
      <c r="G16">
        <v>49.418238000000002</v>
      </c>
      <c r="H16">
        <v>308.984621</v>
      </c>
      <c r="I16">
        <v>35.197023000000002</v>
      </c>
      <c r="J16">
        <v>23.750681</v>
      </c>
      <c r="K16">
        <v>193.226902</v>
      </c>
      <c r="M16" s="2"/>
      <c r="N16">
        <v>0</v>
      </c>
      <c r="O16">
        <v>174.705423</v>
      </c>
      <c r="P16">
        <v>0</v>
      </c>
      <c r="Q16">
        <v>0</v>
      </c>
      <c r="S16" s="2"/>
    </row>
    <row r="17" spans="1:19">
      <c r="A17" t="s">
        <v>14</v>
      </c>
      <c r="B17">
        <v>9.1667129999999997</v>
      </c>
      <c r="C17">
        <v>4.3172100000000002</v>
      </c>
      <c r="D17">
        <v>0.95500700000000005</v>
      </c>
      <c r="E17">
        <v>9.3524799999999999</v>
      </c>
      <c r="F17">
        <v>4.7374349999999996</v>
      </c>
      <c r="G17">
        <v>0.34901500000000002</v>
      </c>
      <c r="H17">
        <v>9.352252</v>
      </c>
      <c r="I17">
        <v>5.0864500000000001</v>
      </c>
      <c r="J17">
        <v>2.2800000000000001E-4</v>
      </c>
      <c r="K17">
        <v>0</v>
      </c>
      <c r="M17" s="2"/>
      <c r="S17" s="2"/>
    </row>
    <row r="18" spans="1:19">
      <c r="F18" s="2"/>
      <c r="H18" s="2"/>
      <c r="M18" s="2"/>
      <c r="S18" s="2"/>
    </row>
    <row r="19" spans="1:19">
      <c r="F19" s="2"/>
      <c r="H19" s="2"/>
      <c r="M19" s="2"/>
      <c r="S19" s="2"/>
    </row>
    <row r="20" spans="1:19">
      <c r="F20" s="2"/>
      <c r="H20" s="2"/>
      <c r="M20" s="2"/>
      <c r="S20" s="2"/>
    </row>
    <row r="21" spans="1:19">
      <c r="F21" s="2"/>
      <c r="H21" s="2"/>
      <c r="M21" s="2"/>
      <c r="S21" s="2"/>
    </row>
    <row r="22" spans="1:19">
      <c r="F22" s="2"/>
      <c r="H22" s="2"/>
      <c r="M22" s="2"/>
      <c r="S22" s="2"/>
    </row>
    <row r="23" spans="1:19">
      <c r="F23" s="2"/>
      <c r="H23" s="2"/>
      <c r="M23" s="2"/>
      <c r="S23" s="2"/>
    </row>
    <row r="24" spans="1:19">
      <c r="F24" s="2"/>
      <c r="H24" s="2"/>
      <c r="M24" s="2"/>
      <c r="S24" s="2"/>
    </row>
    <row r="25" spans="1:19">
      <c r="F25" s="2"/>
      <c r="H25" s="2"/>
      <c r="M25" s="2"/>
      <c r="S25" s="2"/>
    </row>
    <row r="26" spans="1:19">
      <c r="F26" s="2"/>
      <c r="H26" s="2"/>
      <c r="M26" s="2"/>
      <c r="S26" s="2"/>
    </row>
    <row r="27" spans="1:19">
      <c r="F27" s="2"/>
      <c r="H27" s="2"/>
      <c r="M27" s="2"/>
      <c r="S27" s="2"/>
    </row>
    <row r="28" spans="1:19">
      <c r="F28" s="2"/>
      <c r="H28" s="2"/>
      <c r="M28" s="2"/>
      <c r="S28" s="2"/>
    </row>
    <row r="29" spans="1:19">
      <c r="F29" s="2"/>
      <c r="H29" s="2"/>
      <c r="M29" s="2"/>
      <c r="S29" s="2"/>
    </row>
    <row r="30" spans="1:19">
      <c r="F30" s="2"/>
      <c r="H30" s="2"/>
      <c r="M30" s="2"/>
      <c r="S30" s="2"/>
    </row>
    <row r="31" spans="1:19">
      <c r="F31" s="2"/>
      <c r="H31" s="2"/>
      <c r="M31" s="2"/>
      <c r="S31" s="2"/>
    </row>
    <row r="32" spans="1:19">
      <c r="F32" s="2"/>
      <c r="H32" s="2"/>
      <c r="M32" s="2"/>
      <c r="S32" s="2"/>
    </row>
    <row r="33" spans="6:19">
      <c r="F33" s="2"/>
      <c r="H33" s="2"/>
      <c r="M33" s="2"/>
      <c r="S33" s="2"/>
    </row>
    <row r="34" spans="6:19">
      <c r="F34" s="2"/>
      <c r="H34" s="2"/>
      <c r="M34" s="2"/>
      <c r="S34" s="2"/>
    </row>
    <row r="35" spans="6:19">
      <c r="F35" s="2"/>
      <c r="H35" s="2"/>
      <c r="M35" s="2"/>
      <c r="S35" s="2"/>
    </row>
    <row r="36" spans="6:19">
      <c r="F36" s="2"/>
      <c r="H36" s="2"/>
      <c r="M36" s="2"/>
      <c r="S36" s="2"/>
    </row>
    <row r="37" spans="6:19">
      <c r="F37" s="2"/>
      <c r="H37" s="2"/>
      <c r="M37" s="2"/>
      <c r="S37" s="2"/>
    </row>
    <row r="38" spans="6:19">
      <c r="F38" s="2"/>
      <c r="H38" s="2"/>
      <c r="M38" s="2"/>
      <c r="S38" s="2"/>
    </row>
    <row r="39" spans="6:19">
      <c r="F39" s="2"/>
      <c r="H39" s="2"/>
      <c r="M39" s="2"/>
      <c r="S39" s="2"/>
    </row>
    <row r="40" spans="6:19">
      <c r="F40" s="2"/>
      <c r="H40" s="2"/>
      <c r="M40" s="2"/>
      <c r="S40" s="2"/>
    </row>
    <row r="41" spans="6:19">
      <c r="F41" s="2"/>
      <c r="H41" s="2"/>
      <c r="M41" s="2"/>
      <c r="S41" s="2"/>
    </row>
    <row r="42" spans="6:19">
      <c r="F42" s="2"/>
      <c r="H42" s="2"/>
      <c r="M42" s="2"/>
      <c r="S42" s="2"/>
    </row>
    <row r="43" spans="6:19">
      <c r="F43" s="2"/>
      <c r="H43" s="2"/>
      <c r="M43" s="2"/>
      <c r="S43" s="2"/>
    </row>
    <row r="44" spans="6:19">
      <c r="F44" s="2"/>
      <c r="H44" s="2"/>
      <c r="M44" s="2"/>
      <c r="S44" s="2"/>
    </row>
    <row r="45" spans="6:19">
      <c r="F45" s="2"/>
      <c r="H45" s="2"/>
      <c r="M45" s="2"/>
      <c r="S45" s="2"/>
    </row>
    <row r="46" spans="6:19">
      <c r="F46" s="2"/>
      <c r="H46" s="2"/>
      <c r="M46" s="2"/>
      <c r="S46" s="2"/>
    </row>
    <row r="47" spans="6:19">
      <c r="F47" s="2"/>
      <c r="H47" s="2"/>
      <c r="M47" s="2"/>
      <c r="S47" s="2"/>
    </row>
    <row r="48" spans="6:19">
      <c r="F48" s="2"/>
      <c r="H48" s="2"/>
      <c r="M48" s="2"/>
      <c r="S48" s="2"/>
    </row>
    <row r="49" spans="6:19">
      <c r="F49" s="2"/>
      <c r="H49" s="2"/>
      <c r="M49" s="2"/>
      <c r="S49" s="2"/>
    </row>
    <row r="50" spans="6:19">
      <c r="S50" s="2"/>
    </row>
    <row r="51" spans="6:19">
      <c r="S51" s="2"/>
    </row>
    <row r="52" spans="6:19">
      <c r="S52" s="2"/>
    </row>
    <row r="53" spans="6:19">
      <c r="S53" s="2"/>
    </row>
    <row r="54" spans="6:19">
      <c r="S54" s="2"/>
    </row>
    <row r="55" spans="6:19">
      <c r="S55" s="2"/>
    </row>
    <row r="56" spans="6:19">
      <c r="S56" s="2"/>
    </row>
    <row r="57" spans="6:19">
      <c r="S57" s="2"/>
    </row>
    <row r="58" spans="6:19">
      <c r="S58" s="2"/>
    </row>
    <row r="59" spans="6:19">
      <c r="S59" s="2"/>
    </row>
    <row r="60" spans="6:19">
      <c r="S60" s="2"/>
    </row>
    <row r="61" spans="6:19">
      <c r="S61" s="2"/>
    </row>
    <row r="62" spans="6:19">
      <c r="S62" s="2"/>
    </row>
    <row r="63" spans="6:19">
      <c r="S63" s="2"/>
    </row>
    <row r="64" spans="6:19">
      <c r="S64" s="2"/>
    </row>
    <row r="65" spans="19:19">
      <c r="S65" s="2"/>
    </row>
    <row r="66" spans="19:19">
      <c r="S66" s="2"/>
    </row>
    <row r="67" spans="19:19">
      <c r="S67" s="2"/>
    </row>
    <row r="68" spans="19:19">
      <c r="S68" s="2"/>
    </row>
    <row r="69" spans="19:19">
      <c r="S69" s="2"/>
    </row>
    <row r="70" spans="19:19">
      <c r="S70" s="2"/>
    </row>
    <row r="71" spans="19:19">
      <c r="S71" s="2"/>
    </row>
    <row r="72" spans="19:19">
      <c r="S72" s="2"/>
    </row>
    <row r="73" spans="19:19">
      <c r="S73" s="2"/>
    </row>
    <row r="74" spans="19:19">
      <c r="S74" s="2"/>
    </row>
    <row r="75" spans="19:19">
      <c r="S75" s="2"/>
    </row>
    <row r="76" spans="19:19">
      <c r="S76" s="2"/>
    </row>
    <row r="77" spans="19:19">
      <c r="S77" s="2"/>
    </row>
    <row r="78" spans="19:19">
      <c r="S78" s="2"/>
    </row>
    <row r="79" spans="19:19">
      <c r="S79" s="2"/>
    </row>
    <row r="80" spans="19:19">
      <c r="S80" s="2"/>
    </row>
    <row r="81" spans="19:19">
      <c r="S81" s="2"/>
    </row>
    <row r="82" spans="19:19">
      <c r="S82" s="2"/>
    </row>
    <row r="83" spans="19:19">
      <c r="S83" s="2"/>
    </row>
    <row r="84" spans="19:19">
      <c r="S84" s="2"/>
    </row>
    <row r="85" spans="19:19">
      <c r="S85" s="2"/>
    </row>
    <row r="86" spans="19:19">
      <c r="S86" s="2"/>
    </row>
    <row r="87" spans="19:19">
      <c r="S87" s="2"/>
    </row>
    <row r="88" spans="19:19">
      <c r="S88" s="2"/>
    </row>
    <row r="89" spans="19:19">
      <c r="S89" s="2"/>
    </row>
    <row r="90" spans="19:19">
      <c r="S90" s="2"/>
    </row>
    <row r="91" spans="19:19">
      <c r="S91" s="2"/>
    </row>
    <row r="92" spans="19:19">
      <c r="S92" s="2"/>
    </row>
    <row r="93" spans="19:19">
      <c r="S93" s="2"/>
    </row>
    <row r="94" spans="19:19">
      <c r="S94" s="2"/>
    </row>
    <row r="95" spans="19:19">
      <c r="S95" s="2"/>
    </row>
    <row r="96" spans="19:19">
      <c r="S96" s="2"/>
    </row>
    <row r="97" spans="19:19">
      <c r="S97" s="2"/>
    </row>
    <row r="98" spans="19:19">
      <c r="S98" s="2"/>
    </row>
    <row r="99" spans="19:19">
      <c r="S99" s="2"/>
    </row>
    <row r="100" spans="19:19">
      <c r="S100" s="2"/>
    </row>
    <row r="101" spans="19:19">
      <c r="S101" s="2"/>
    </row>
    <row r="102" spans="19:19">
      <c r="S102" s="2"/>
    </row>
    <row r="103" spans="19:19">
      <c r="S103" s="2"/>
    </row>
    <row r="104" spans="19:19">
      <c r="S104" s="2"/>
    </row>
    <row r="105" spans="19:19">
      <c r="S105" s="2"/>
    </row>
    <row r="106" spans="19:19">
      <c r="S106" s="2"/>
    </row>
    <row r="107" spans="19:19">
      <c r="S107" s="2"/>
    </row>
    <row r="108" spans="19:19">
      <c r="S108" s="2"/>
    </row>
    <row r="109" spans="19:19">
      <c r="S109" s="2"/>
    </row>
    <row r="110" spans="19:19">
      <c r="S110" s="2"/>
    </row>
    <row r="111" spans="19:19">
      <c r="S111" s="2"/>
    </row>
    <row r="112" spans="19:19">
      <c r="S112" s="2"/>
    </row>
    <row r="113" spans="19:19">
      <c r="S113" s="2"/>
    </row>
  </sheetData>
  <mergeCells count="3">
    <mergeCell ref="B2:D2"/>
    <mergeCell ref="E2:G2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FA52-5203-4396-B721-7DAE903B849D}">
  <dimension ref="A1:H49"/>
  <sheetViews>
    <sheetView workbookViewId="0">
      <selection activeCell="D12" sqref="D12"/>
    </sheetView>
  </sheetViews>
  <sheetFormatPr defaultRowHeight="14.4"/>
  <cols>
    <col min="1" max="1" width="18.6640625" customWidth="1"/>
    <col min="2" max="2" width="13.109375" customWidth="1"/>
    <col min="3" max="3" width="11.6640625" customWidth="1"/>
  </cols>
  <sheetData>
    <row r="1" spans="1:8">
      <c r="A1" s="3" t="s">
        <v>64</v>
      </c>
    </row>
    <row r="2" spans="1:8">
      <c r="B2" s="9" t="s">
        <v>71</v>
      </c>
      <c r="C2" s="10" t="s">
        <v>74</v>
      </c>
      <c r="D2" s="10"/>
      <c r="E2" s="10" t="s">
        <v>42</v>
      </c>
      <c r="F2" s="10"/>
      <c r="G2" s="10" t="s">
        <v>75</v>
      </c>
      <c r="H2" s="10"/>
    </row>
    <row r="3" spans="1:8" ht="15" thickBot="1">
      <c r="A3" s="16"/>
      <c r="B3" s="17" t="s">
        <v>72</v>
      </c>
      <c r="C3" s="17" t="s">
        <v>73</v>
      </c>
      <c r="D3" s="17" t="s">
        <v>72</v>
      </c>
      <c r="E3" s="17" t="s">
        <v>73</v>
      </c>
      <c r="F3" s="17" t="s">
        <v>72</v>
      </c>
      <c r="G3" s="17" t="s">
        <v>73</v>
      </c>
      <c r="H3" s="17" t="s">
        <v>72</v>
      </c>
    </row>
    <row r="4" spans="1:8">
      <c r="A4" t="s">
        <v>65</v>
      </c>
      <c r="B4" s="15">
        <v>10.392208</v>
      </c>
      <c r="C4" s="15">
        <v>3.8591950000000002</v>
      </c>
      <c r="D4" s="15">
        <v>1.3369089999999999</v>
      </c>
      <c r="E4" s="15">
        <v>7.9837579999999999</v>
      </c>
      <c r="F4" s="15">
        <v>6.565334</v>
      </c>
      <c r="G4" s="15">
        <v>7.8902939999999999</v>
      </c>
      <c r="H4" s="15">
        <v>8.7513129999999997</v>
      </c>
    </row>
    <row r="5" spans="1:8">
      <c r="A5" t="s">
        <v>66</v>
      </c>
      <c r="B5" s="15">
        <v>19.256399999999999</v>
      </c>
      <c r="C5" s="15">
        <v>4.5678830000000001</v>
      </c>
      <c r="D5" s="15">
        <v>5.0603170000000004</v>
      </c>
      <c r="E5" s="15">
        <v>8.0394749999999995</v>
      </c>
      <c r="F5" s="15">
        <v>8.9061570000000003</v>
      </c>
      <c r="G5" s="15">
        <v>13.558343000000001</v>
      </c>
      <c r="H5" s="15">
        <v>13.345145</v>
      </c>
    </row>
    <row r="6" spans="1:8">
      <c r="A6" t="s">
        <v>67</v>
      </c>
      <c r="B6" s="15">
        <v>21.97146</v>
      </c>
      <c r="C6" s="15">
        <v>8.1592040000000008</v>
      </c>
      <c r="D6" s="15">
        <v>2.8265259999999999</v>
      </c>
      <c r="E6" s="15">
        <v>16.879455</v>
      </c>
      <c r="F6" s="15">
        <v>13.880589000000001</v>
      </c>
      <c r="G6" s="15">
        <v>10.680766999999999</v>
      </c>
      <c r="H6" s="15">
        <v>8.9405230000000007</v>
      </c>
    </row>
    <row r="7" spans="1:8">
      <c r="A7" t="s">
        <v>68</v>
      </c>
      <c r="B7" s="15">
        <v>23.833169999999999</v>
      </c>
      <c r="C7" s="15">
        <v>5.653556</v>
      </c>
      <c r="D7" s="15">
        <v>6.2630290000000004</v>
      </c>
      <c r="E7" s="15">
        <v>9.9502590000000009</v>
      </c>
      <c r="F7" s="15">
        <v>11.022931</v>
      </c>
      <c r="G7" s="15">
        <v>10.749480999999999</v>
      </c>
      <c r="H7" s="15">
        <v>10.300113</v>
      </c>
    </row>
    <row r="8" spans="1:8">
      <c r="A8" t="s">
        <v>69</v>
      </c>
      <c r="B8" s="15">
        <v>22.3127</v>
      </c>
      <c r="C8" s="15">
        <v>5.2928800000000003</v>
      </c>
      <c r="D8" s="15">
        <v>5.8634700000000004</v>
      </c>
      <c r="E8" s="15">
        <v>9.3154679999999992</v>
      </c>
      <c r="F8" s="15">
        <v>10.319708</v>
      </c>
      <c r="G8" s="15">
        <v>9.4094119999999997</v>
      </c>
      <c r="H8" s="15">
        <v>15.507743</v>
      </c>
    </row>
    <row r="9" spans="1:8">
      <c r="A9" t="s">
        <v>70</v>
      </c>
      <c r="B9" s="18">
        <f>SUM(B4:B8)</f>
        <v>97.765938000000006</v>
      </c>
      <c r="C9" s="18">
        <f t="shared" ref="C9:H9" si="0">SUM(C4:C8)</f>
        <v>27.532717999999999</v>
      </c>
      <c r="D9" s="18">
        <f t="shared" si="0"/>
        <v>21.350251</v>
      </c>
      <c r="E9" s="18">
        <f t="shared" si="0"/>
        <v>52.168414999999996</v>
      </c>
      <c r="F9" s="18">
        <f t="shared" si="0"/>
        <v>50.694718999999999</v>
      </c>
      <c r="G9" s="18">
        <f t="shared" si="0"/>
        <v>52.288297</v>
      </c>
      <c r="H9" s="18">
        <f t="shared" si="0"/>
        <v>56.844836999999991</v>
      </c>
    </row>
    <row r="10" spans="1:8">
      <c r="B10" s="2"/>
    </row>
    <row r="11" spans="1:8">
      <c r="B11" s="2"/>
    </row>
    <row r="12" spans="1:8">
      <c r="B12" s="2"/>
    </row>
    <row r="13" spans="1:8">
      <c r="B13" s="2"/>
    </row>
    <row r="14" spans="1:8">
      <c r="B14" s="2"/>
    </row>
    <row r="15" spans="1:8">
      <c r="B15" s="2"/>
    </row>
    <row r="16" spans="1:8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FFD1-0987-45CF-81F4-68DD334831F9}">
  <dimension ref="A1:C26"/>
  <sheetViews>
    <sheetView workbookViewId="0">
      <selection activeCell="C27" sqref="C27"/>
    </sheetView>
  </sheetViews>
  <sheetFormatPr defaultRowHeight="14.4"/>
  <cols>
    <col min="2" max="2" width="12.6640625" customWidth="1"/>
  </cols>
  <sheetData>
    <row r="1" spans="1:3">
      <c r="A1" s="3" t="s">
        <v>91</v>
      </c>
    </row>
    <row r="2" spans="1:3">
      <c r="B2" t="s">
        <v>71</v>
      </c>
      <c r="C2" t="s">
        <v>93</v>
      </c>
    </row>
    <row r="3" spans="1:3">
      <c r="A3" t="s">
        <v>2</v>
      </c>
      <c r="B3">
        <v>2500</v>
      </c>
    </row>
    <row r="4" spans="1:3">
      <c r="A4" t="s">
        <v>5</v>
      </c>
      <c r="B4">
        <v>98</v>
      </c>
    </row>
    <row r="5" spans="1:3">
      <c r="A5" t="s">
        <v>60</v>
      </c>
      <c r="C5">
        <v>2241</v>
      </c>
    </row>
    <row r="6" spans="1:3">
      <c r="A6" t="s">
        <v>50</v>
      </c>
      <c r="C6">
        <v>243</v>
      </c>
    </row>
    <row r="7" spans="1:3">
      <c r="A7" t="s">
        <v>51</v>
      </c>
      <c r="C7">
        <v>86</v>
      </c>
    </row>
    <row r="8" spans="1:3">
      <c r="A8" t="s">
        <v>92</v>
      </c>
      <c r="C8">
        <v>23</v>
      </c>
    </row>
    <row r="10" spans="1:3">
      <c r="A10" s="3" t="s">
        <v>94</v>
      </c>
    </row>
    <row r="11" spans="1:3">
      <c r="B11" t="s">
        <v>71</v>
      </c>
      <c r="C11" t="s">
        <v>93</v>
      </c>
    </row>
    <row r="12" spans="1:3">
      <c r="A12" t="s">
        <v>2</v>
      </c>
      <c r="B12">
        <v>10448</v>
      </c>
    </row>
    <row r="13" spans="1:3">
      <c r="A13" t="s">
        <v>5</v>
      </c>
      <c r="B13">
        <v>0</v>
      </c>
    </row>
    <row r="14" spans="1:3">
      <c r="A14" t="s">
        <v>60</v>
      </c>
      <c r="C14">
        <v>9203</v>
      </c>
    </row>
    <row r="15" spans="1:3">
      <c r="A15" t="s">
        <v>50</v>
      </c>
      <c r="C15">
        <v>316</v>
      </c>
    </row>
    <row r="16" spans="1:3">
      <c r="A16" t="s">
        <v>51</v>
      </c>
      <c r="C16">
        <v>12</v>
      </c>
    </row>
    <row r="17" spans="1:3">
      <c r="A17" t="s">
        <v>92</v>
      </c>
      <c r="C17">
        <v>0.02</v>
      </c>
    </row>
    <row r="19" spans="1:3">
      <c r="A19" s="3" t="s">
        <v>95</v>
      </c>
    </row>
    <row r="20" spans="1:3">
      <c r="B20" t="s">
        <v>71</v>
      </c>
      <c r="C20" t="s">
        <v>93</v>
      </c>
    </row>
    <row r="21" spans="1:3">
      <c r="A21" t="s">
        <v>2</v>
      </c>
      <c r="B21">
        <v>221</v>
      </c>
    </row>
    <row r="22" spans="1:3">
      <c r="A22" t="s">
        <v>5</v>
      </c>
      <c r="B22">
        <v>98</v>
      </c>
    </row>
    <row r="23" spans="1:3">
      <c r="A23" t="s">
        <v>60</v>
      </c>
      <c r="C23">
        <v>201</v>
      </c>
    </row>
    <row r="24" spans="1:3">
      <c r="A24" t="s">
        <v>50</v>
      </c>
      <c r="C24">
        <v>79</v>
      </c>
    </row>
    <row r="25" spans="1:3">
      <c r="A25" t="s">
        <v>51</v>
      </c>
      <c r="C25">
        <v>101</v>
      </c>
    </row>
    <row r="26" spans="1:3">
      <c r="A26" t="s">
        <v>92</v>
      </c>
      <c r="C26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C4EE-7A9B-4AA5-87CD-4CEED8823F6E}">
  <dimension ref="A1:N16"/>
  <sheetViews>
    <sheetView tabSelected="1" workbookViewId="0">
      <selection activeCell="F16" sqref="F16"/>
    </sheetView>
  </sheetViews>
  <sheetFormatPr defaultRowHeight="14.4"/>
  <cols>
    <col min="1" max="1" width="17.6640625" customWidth="1"/>
    <col min="2" max="2" width="10.6640625" customWidth="1"/>
    <col min="3" max="4" width="10.33203125" customWidth="1"/>
    <col min="5" max="5" width="9.88671875" customWidth="1"/>
    <col min="6" max="6" width="12.6640625" customWidth="1"/>
  </cols>
  <sheetData>
    <row r="1" spans="1:14">
      <c r="A1" s="3" t="s">
        <v>96</v>
      </c>
    </row>
    <row r="3" spans="1:14" ht="29.4" thickBot="1">
      <c r="A3" s="16"/>
      <c r="B3" s="20" t="s">
        <v>65</v>
      </c>
      <c r="C3" s="20" t="s">
        <v>66</v>
      </c>
      <c r="D3" s="20" t="s">
        <v>67</v>
      </c>
      <c r="E3" s="20" t="s">
        <v>68</v>
      </c>
      <c r="F3" s="20" t="s">
        <v>97</v>
      </c>
    </row>
    <row r="4" spans="1:14">
      <c r="A4" s="3" t="s">
        <v>98</v>
      </c>
      <c r="B4" s="19">
        <v>0.45211848999999998</v>
      </c>
      <c r="C4" s="19">
        <v>5.9003510000000002E-2</v>
      </c>
      <c r="D4" s="19">
        <v>0.39892003999999998</v>
      </c>
      <c r="E4" s="19">
        <v>3.6041570000000002E-2</v>
      </c>
      <c r="F4" s="19">
        <v>5.391638E-2</v>
      </c>
      <c r="H4" s="19"/>
      <c r="J4" s="19"/>
      <c r="K4" s="19"/>
      <c r="L4" s="19"/>
      <c r="M4" s="19"/>
      <c r="N4" s="19"/>
    </row>
    <row r="5" spans="1:14">
      <c r="A5" s="3" t="s">
        <v>99</v>
      </c>
      <c r="B5" s="19">
        <v>0.46564660000000002</v>
      </c>
      <c r="C5" s="19">
        <v>5.3606649999999999E-2</v>
      </c>
      <c r="D5" s="19">
        <v>0.40573393000000002</v>
      </c>
      <c r="E5" s="19">
        <v>2.7915189999999999E-2</v>
      </c>
      <c r="F5" s="19">
        <v>4.709762E-2</v>
      </c>
      <c r="J5" s="19"/>
      <c r="K5" s="19"/>
      <c r="L5" s="19"/>
      <c r="M5" s="19"/>
      <c r="N5" s="19"/>
    </row>
    <row r="6" spans="1:14">
      <c r="A6" s="3" t="s">
        <v>100</v>
      </c>
      <c r="B6" s="19">
        <v>0.10629682</v>
      </c>
      <c r="C6" s="19">
        <v>0.19696430000000001</v>
      </c>
      <c r="D6" s="19">
        <v>0.22473533000000001</v>
      </c>
      <c r="E6" s="19">
        <v>0.24377784999999999</v>
      </c>
      <c r="F6" s="19">
        <v>0.2282257</v>
      </c>
      <c r="J6" s="19"/>
      <c r="K6" s="19"/>
      <c r="L6" s="19"/>
      <c r="M6" s="19"/>
      <c r="N6" s="19"/>
    </row>
    <row r="7" spans="1:14">
      <c r="A7" s="3" t="s">
        <v>101</v>
      </c>
      <c r="B7" s="19">
        <v>0.42836137000000002</v>
      </c>
      <c r="C7" s="19">
        <v>7.796894E-2</v>
      </c>
      <c r="D7" s="19">
        <v>0.38475118000000003</v>
      </c>
      <c r="E7" s="19">
        <v>4.4628090000000002E-2</v>
      </c>
      <c r="F7" s="19">
        <v>6.4290429999999996E-2</v>
      </c>
      <c r="J7" s="19"/>
      <c r="K7" s="19"/>
      <c r="L7" s="19"/>
      <c r="M7" s="19"/>
      <c r="N7" s="19"/>
    </row>
    <row r="8" spans="1:14">
      <c r="A8" s="3" t="s">
        <v>102</v>
      </c>
      <c r="B8" s="19">
        <v>0.39873829</v>
      </c>
      <c r="C8" s="19">
        <v>7.6787930000000004E-2</v>
      </c>
      <c r="D8" s="19">
        <v>0.35616339000000002</v>
      </c>
      <c r="E8" s="19">
        <v>8.4024100000000004E-2</v>
      </c>
      <c r="F8" s="19">
        <v>8.428629E-2</v>
      </c>
      <c r="J8" s="19"/>
      <c r="K8" s="19"/>
      <c r="L8" s="19"/>
      <c r="M8" s="19"/>
      <c r="N8" s="19"/>
    </row>
    <row r="9" spans="1:14">
      <c r="A9" s="3"/>
      <c r="C9" s="2"/>
    </row>
    <row r="10" spans="1:14">
      <c r="A10" s="3" t="s">
        <v>93</v>
      </c>
      <c r="B10" s="19">
        <v>0.43720399999999998</v>
      </c>
      <c r="C10" s="19">
        <v>8.2633360000000003E-2</v>
      </c>
      <c r="D10" s="19">
        <v>0.37301672000000002</v>
      </c>
      <c r="E10" s="19">
        <v>3.8373310000000001E-2</v>
      </c>
      <c r="F10" s="19">
        <v>6.8772620000000007E-2</v>
      </c>
    </row>
    <row r="11" spans="1:14">
      <c r="A11" s="3" t="s">
        <v>103</v>
      </c>
      <c r="B11" s="19">
        <v>0.46192594999999997</v>
      </c>
      <c r="C11" s="19">
        <v>5.36728E-2</v>
      </c>
      <c r="D11" s="19">
        <v>0.40897306999999999</v>
      </c>
      <c r="E11" s="19">
        <v>2.8113719999999998E-2</v>
      </c>
      <c r="F11" s="19">
        <v>4.7314450000000001E-2</v>
      </c>
    </row>
    <row r="12" spans="1:14">
      <c r="A12" s="3" t="s">
        <v>104</v>
      </c>
      <c r="B12" s="19">
        <v>0.31252405999999999</v>
      </c>
      <c r="C12" s="19">
        <v>0.30473527</v>
      </c>
      <c r="D12" s="19">
        <v>9.2668039999999993E-2</v>
      </c>
      <c r="E12" s="19">
        <v>7.3820709999999998E-2</v>
      </c>
      <c r="F12" s="19">
        <v>0.21625191999999999</v>
      </c>
    </row>
    <row r="13" spans="1:14">
      <c r="A13" s="3" t="s">
        <v>105</v>
      </c>
      <c r="B13" s="19">
        <v>0.14414109</v>
      </c>
      <c r="C13" s="19">
        <v>0.24953774000000001</v>
      </c>
      <c r="D13" s="19">
        <v>0.18955452</v>
      </c>
      <c r="E13" s="19">
        <v>0.23421861999999999</v>
      </c>
      <c r="F13" s="19">
        <v>0.18254803999999999</v>
      </c>
    </row>
    <row r="14" spans="1:14">
      <c r="A14" s="3" t="s">
        <v>106</v>
      </c>
      <c r="B14" s="19">
        <v>0.18379143000000001</v>
      </c>
      <c r="C14" s="19">
        <v>0.23520384999999999</v>
      </c>
      <c r="D14" s="19">
        <v>0.14318653000000001</v>
      </c>
      <c r="E14" s="19">
        <v>3.7872070000000001E-2</v>
      </c>
      <c r="F14" s="19">
        <v>0.39994611000000002</v>
      </c>
    </row>
    <row r="15" spans="1:14">
      <c r="A15" s="3" t="s">
        <v>107</v>
      </c>
      <c r="B15" s="19">
        <v>0.45168834000000002</v>
      </c>
      <c r="C15" s="19">
        <v>4.5756369999999998E-2</v>
      </c>
      <c r="D15" s="19">
        <v>0.41625535000000002</v>
      </c>
      <c r="E15" s="19">
        <v>3.8521060000000003E-2</v>
      </c>
      <c r="F15" s="19">
        <v>4.7778880000000003E-2</v>
      </c>
    </row>
    <row r="16" spans="1:14">
      <c r="A16" s="3" t="s">
        <v>108</v>
      </c>
      <c r="B16" s="19">
        <v>0.34100930000000002</v>
      </c>
      <c r="C16" s="19">
        <v>0.158499</v>
      </c>
      <c r="D16" s="19">
        <v>0.29346277999999998</v>
      </c>
      <c r="E16" s="19">
        <v>8.2705669999999995E-2</v>
      </c>
      <c r="F16" s="19">
        <v>0.12432325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B0D9-C8D4-4D6F-86B5-67E39CA2E306}">
  <dimension ref="A2:G20"/>
  <sheetViews>
    <sheetView workbookViewId="0">
      <selection activeCell="G14" sqref="G14"/>
    </sheetView>
  </sheetViews>
  <sheetFormatPr defaultRowHeight="14.4"/>
  <cols>
    <col min="2" max="2" width="18.109375" customWidth="1"/>
    <col min="3" max="3" width="11.33203125" customWidth="1"/>
    <col min="4" max="4" width="10.5546875" customWidth="1"/>
    <col min="5" max="5" width="12.109375" customWidth="1"/>
    <col min="6" max="6" width="10.5546875" customWidth="1"/>
  </cols>
  <sheetData>
    <row r="2" spans="1:7">
      <c r="A2" s="3" t="s">
        <v>45</v>
      </c>
      <c r="C2" s="11" t="s">
        <v>52</v>
      </c>
      <c r="D2" s="10" t="s">
        <v>53</v>
      </c>
      <c r="E2" s="10"/>
      <c r="F2" s="10"/>
      <c r="G2" s="10"/>
    </row>
    <row r="3" spans="1:7">
      <c r="C3" s="11"/>
      <c r="D3" t="s">
        <v>54</v>
      </c>
      <c r="E3" t="s">
        <v>55</v>
      </c>
      <c r="F3" t="s">
        <v>56</v>
      </c>
      <c r="G3" t="s">
        <v>57</v>
      </c>
    </row>
    <row r="4" spans="1:7">
      <c r="A4" s="12" t="s">
        <v>46</v>
      </c>
      <c r="B4" t="s">
        <v>48</v>
      </c>
      <c r="C4">
        <v>1354</v>
      </c>
      <c r="G4">
        <v>-1354</v>
      </c>
    </row>
    <row r="5" spans="1:7">
      <c r="A5" s="12"/>
      <c r="B5" t="s">
        <v>49</v>
      </c>
      <c r="C5">
        <v>801</v>
      </c>
      <c r="D5">
        <v>-115</v>
      </c>
      <c r="E5">
        <v>-392</v>
      </c>
      <c r="F5">
        <v>-294</v>
      </c>
    </row>
    <row r="6" spans="1:7">
      <c r="A6" s="12"/>
      <c r="B6" t="s">
        <v>50</v>
      </c>
      <c r="C6">
        <v>245</v>
      </c>
      <c r="D6">
        <v>-8</v>
      </c>
      <c r="E6">
        <v>-16</v>
      </c>
      <c r="F6">
        <v>-221</v>
      </c>
    </row>
    <row r="7" spans="1:7">
      <c r="A7" s="12"/>
      <c r="B7" t="s">
        <v>51</v>
      </c>
      <c r="C7">
        <v>63</v>
      </c>
      <c r="D7">
        <v>-18</v>
      </c>
      <c r="E7">
        <v>-4</v>
      </c>
      <c r="F7">
        <v>-41</v>
      </c>
    </row>
    <row r="8" spans="1:7">
      <c r="A8" s="12" t="s">
        <v>47</v>
      </c>
      <c r="B8" t="s">
        <v>48</v>
      </c>
      <c r="C8">
        <v>2079</v>
      </c>
      <c r="G8">
        <v>-2079</v>
      </c>
    </row>
    <row r="9" spans="1:7">
      <c r="A9" s="12"/>
      <c r="B9" t="s">
        <v>49</v>
      </c>
      <c r="C9">
        <v>241</v>
      </c>
      <c r="D9">
        <v>-42</v>
      </c>
      <c r="E9">
        <v>-128</v>
      </c>
      <c r="F9">
        <v>-71</v>
      </c>
    </row>
    <row r="10" spans="1:7">
      <c r="A10" s="12"/>
      <c r="B10" t="s">
        <v>50</v>
      </c>
      <c r="C10">
        <v>774</v>
      </c>
      <c r="D10">
        <v>-39</v>
      </c>
      <c r="E10">
        <v>-49</v>
      </c>
      <c r="F10">
        <v>-686</v>
      </c>
    </row>
    <row r="11" spans="1:7">
      <c r="A11" s="12"/>
      <c r="B11" t="s">
        <v>51</v>
      </c>
    </row>
    <row r="13" spans="1:7">
      <c r="A13" s="3" t="s">
        <v>58</v>
      </c>
      <c r="C13" s="11" t="s">
        <v>59</v>
      </c>
      <c r="D13" s="10" t="s">
        <v>53</v>
      </c>
      <c r="E13" s="10"/>
      <c r="F13" s="13"/>
      <c r="G13" s="13"/>
    </row>
    <row r="14" spans="1:7">
      <c r="C14" s="11"/>
      <c r="D14" t="s">
        <v>54</v>
      </c>
      <c r="E14" t="s">
        <v>55</v>
      </c>
    </row>
    <row r="15" spans="1:7" ht="14.4" customHeight="1">
      <c r="A15" s="12" t="s">
        <v>46</v>
      </c>
      <c r="B15" t="s">
        <v>61</v>
      </c>
      <c r="C15">
        <v>145</v>
      </c>
      <c r="D15">
        <v>-57</v>
      </c>
      <c r="E15">
        <v>-88</v>
      </c>
    </row>
    <row r="16" spans="1:7" ht="14.4" customHeight="1">
      <c r="A16" s="12"/>
      <c r="B16" t="s">
        <v>62</v>
      </c>
      <c r="C16">
        <v>208</v>
      </c>
      <c r="D16">
        <v>-97</v>
      </c>
      <c r="E16">
        <v>-111</v>
      </c>
    </row>
    <row r="17" spans="1:5">
      <c r="A17" s="12"/>
      <c r="B17" t="s">
        <v>63</v>
      </c>
      <c r="C17">
        <v>71</v>
      </c>
      <c r="D17">
        <v>-28</v>
      </c>
      <c r="E17">
        <v>-43</v>
      </c>
    </row>
    <row r="18" spans="1:5" ht="14.4" customHeight="1">
      <c r="A18" s="12" t="s">
        <v>47</v>
      </c>
      <c r="B18" t="s">
        <v>61</v>
      </c>
      <c r="C18">
        <v>111</v>
      </c>
      <c r="D18">
        <v>-39</v>
      </c>
      <c r="E18">
        <v>-72</v>
      </c>
    </row>
    <row r="19" spans="1:5" ht="14.4" customHeight="1">
      <c r="A19" s="12"/>
      <c r="B19" t="s">
        <v>62</v>
      </c>
      <c r="C19">
        <v>491</v>
      </c>
      <c r="D19">
        <v>-223</v>
      </c>
      <c r="E19">
        <v>-268</v>
      </c>
    </row>
    <row r="20" spans="1:5" ht="22.8" customHeight="1">
      <c r="A20" s="14"/>
    </row>
  </sheetData>
  <mergeCells count="8">
    <mergeCell ref="A15:A17"/>
    <mergeCell ref="C13:C14"/>
    <mergeCell ref="C2:C3"/>
    <mergeCell ref="D13:E13"/>
    <mergeCell ref="A18:A19"/>
    <mergeCell ref="A4:A7"/>
    <mergeCell ref="A8:A11"/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Fig1</vt:lpstr>
      <vt:lpstr>Fig2</vt:lpstr>
      <vt:lpstr>Fig3</vt:lpstr>
      <vt:lpstr>Fig4</vt:lpstr>
      <vt:lpstr>Fig5</vt:lpstr>
      <vt:lpstr>Fig6</vt:lpstr>
      <vt:lpstr>Fig8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Benjamin (he/him/his)</dc:creator>
  <cp:lastModifiedBy>Murphy, Benjamin (he/him/his)</cp:lastModifiedBy>
  <dcterms:created xsi:type="dcterms:W3CDTF">2023-10-11T13:06:23Z</dcterms:created>
  <dcterms:modified xsi:type="dcterms:W3CDTF">2023-10-11T21:17:03Z</dcterms:modified>
</cp:coreProperties>
</file>