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sc-my.sharepoint.com/personal/mbaalous_mailbox_sc_edu/Documents/02-Pubs/2023/11-MNP metallic fingerprint_EPA/MS/Data/"/>
    </mc:Choice>
  </mc:AlternateContent>
  <xr:revisionPtr revIDLastSave="196" documentId="11_7CAE8D844689ABE71C7FA7E2271FB7DEAB370793" xr6:coauthVersionLast="47" xr6:coauthVersionMax="47" xr10:uidLastSave="{1785C8A7-76F6-4DC6-9852-6C7868218E1E}"/>
  <bookViews>
    <workbookView xWindow="-120" yWindow="-120" windowWidth="29040" windowHeight="15840" tabRatio="707" activeTab="1" xr2:uid="{00000000-000D-0000-FFFF-FFFF00000000}"/>
  </bookViews>
  <sheets>
    <sheet name="BgRatios" sheetId="16" r:id="rId1"/>
    <sheet name="Intensity" sheetId="14" r:id="rId2"/>
    <sheet name="Concentrations" sheetId="15" r:id="rId3"/>
    <sheet name="TiNb" sheetId="17" r:id="rId4"/>
    <sheet name="SiAl" sheetId="20" r:id="rId5"/>
    <sheet name="CrFe" sheetId="18" r:id="rId6"/>
    <sheet name="NiFe" sheetId="1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5" l="1"/>
  <c r="B34" i="15"/>
  <c r="B33" i="15"/>
  <c r="B32" i="15"/>
  <c r="C21" i="15"/>
  <c r="C19" i="15"/>
  <c r="A20" i="15"/>
  <c r="B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Z20" i="15" s="1"/>
  <c r="AE20" i="15"/>
  <c r="AE35" i="15" s="1"/>
  <c r="AE55" i="15" s="1"/>
  <c r="AF20" i="15"/>
  <c r="BV20" i="15" s="1"/>
  <c r="AG20" i="15"/>
  <c r="BW20" i="15" s="1"/>
  <c r="AH20" i="15"/>
  <c r="AI20" i="15"/>
  <c r="AJ20" i="15"/>
  <c r="AK20" i="15"/>
  <c r="AL20" i="15"/>
  <c r="AM20" i="15"/>
  <c r="AM41" i="15" s="1"/>
  <c r="AM61" i="15" s="1"/>
  <c r="AN20" i="15"/>
  <c r="CD20" i="15" s="1"/>
  <c r="AO20" i="15"/>
  <c r="AO41" i="15" s="1"/>
  <c r="AO61" i="15" s="1"/>
  <c r="AP20" i="15"/>
  <c r="AQ20" i="15"/>
  <c r="AR20" i="15"/>
  <c r="AS20" i="15"/>
  <c r="AT20" i="15"/>
  <c r="AU20" i="15"/>
  <c r="BN20" i="15" s="1"/>
  <c r="AW20" i="15"/>
  <c r="AX20" i="15"/>
  <c r="AY20" i="15"/>
  <c r="BC20" i="15"/>
  <c r="BD20" i="15"/>
  <c r="BK20" i="15"/>
  <c r="BL20" i="15"/>
  <c r="BM20" i="15"/>
  <c r="BP20" i="15"/>
  <c r="BQ20" i="15"/>
  <c r="BR20" i="15"/>
  <c r="BS20" i="15"/>
  <c r="BT20" i="15"/>
  <c r="BU20" i="15"/>
  <c r="BX20" i="15"/>
  <c r="BY20" i="15"/>
  <c r="BZ20" i="15"/>
  <c r="CA20" i="15"/>
  <c r="CB20" i="15"/>
  <c r="CC20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Q52" i="15"/>
  <c r="R52" i="15"/>
  <c r="S52" i="15"/>
  <c r="T52" i="15"/>
  <c r="U52" i="15"/>
  <c r="V52" i="15"/>
  <c r="W52" i="15"/>
  <c r="X52" i="15"/>
  <c r="Y52" i="15"/>
  <c r="Z52" i="15"/>
  <c r="AA52" i="15"/>
  <c r="AB52" i="15"/>
  <c r="AC52" i="15"/>
  <c r="AD52" i="15"/>
  <c r="AE52" i="15"/>
  <c r="AF52" i="15"/>
  <c r="AG52" i="15"/>
  <c r="AH52" i="15"/>
  <c r="AI52" i="15"/>
  <c r="AJ52" i="15"/>
  <c r="AK52" i="15"/>
  <c r="AL52" i="15"/>
  <c r="AM52" i="15"/>
  <c r="AN52" i="15"/>
  <c r="AO52" i="15"/>
  <c r="AP52" i="15"/>
  <c r="AQ52" i="15"/>
  <c r="AR52" i="15"/>
  <c r="AS52" i="15"/>
  <c r="AT52" i="15"/>
  <c r="AU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Q53" i="15"/>
  <c r="R53" i="15"/>
  <c r="S53" i="15"/>
  <c r="T53" i="15"/>
  <c r="U53" i="15"/>
  <c r="V53" i="15"/>
  <c r="W53" i="15"/>
  <c r="X53" i="15"/>
  <c r="Y53" i="15"/>
  <c r="Z53" i="15"/>
  <c r="AA53" i="15"/>
  <c r="AB53" i="15"/>
  <c r="AC53" i="15"/>
  <c r="AD53" i="15"/>
  <c r="AE53" i="15"/>
  <c r="AF53" i="15"/>
  <c r="AG53" i="15"/>
  <c r="AH53" i="15"/>
  <c r="AI53" i="15"/>
  <c r="AJ53" i="15"/>
  <c r="AK53" i="15"/>
  <c r="AL53" i="15"/>
  <c r="AM53" i="15"/>
  <c r="AN53" i="15"/>
  <c r="AO53" i="15"/>
  <c r="AP53" i="15"/>
  <c r="AQ53" i="15"/>
  <c r="AR53" i="15"/>
  <c r="AS53" i="15"/>
  <c r="AT53" i="15"/>
  <c r="AU53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S54" i="15"/>
  <c r="T54" i="15"/>
  <c r="U54" i="15"/>
  <c r="V54" i="15"/>
  <c r="W54" i="15"/>
  <c r="X54" i="15"/>
  <c r="Y54" i="15"/>
  <c r="Z54" i="15"/>
  <c r="AA54" i="15"/>
  <c r="AB54" i="15"/>
  <c r="AC54" i="15"/>
  <c r="AD54" i="15"/>
  <c r="AE54" i="15"/>
  <c r="AF54" i="15"/>
  <c r="AG54" i="15"/>
  <c r="AH54" i="15"/>
  <c r="AI54" i="15"/>
  <c r="AJ54" i="15"/>
  <c r="AK54" i="15"/>
  <c r="AL54" i="15"/>
  <c r="AM54" i="15"/>
  <c r="AN54" i="15"/>
  <c r="AO54" i="15"/>
  <c r="AP54" i="15"/>
  <c r="AQ54" i="15"/>
  <c r="AR54" i="15"/>
  <c r="AS54" i="15"/>
  <c r="AT54" i="15"/>
  <c r="AU54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Q58" i="15"/>
  <c r="R58" i="15"/>
  <c r="S58" i="15"/>
  <c r="T58" i="15"/>
  <c r="U58" i="15"/>
  <c r="V58" i="15"/>
  <c r="W58" i="15"/>
  <c r="X58" i="15"/>
  <c r="Y58" i="15"/>
  <c r="Z58" i="15"/>
  <c r="AA58" i="15"/>
  <c r="AB58" i="15"/>
  <c r="AC58" i="15"/>
  <c r="AD58" i="15"/>
  <c r="AE58" i="15"/>
  <c r="AF58" i="15"/>
  <c r="AG58" i="15"/>
  <c r="AH58" i="15"/>
  <c r="AI58" i="15"/>
  <c r="AJ58" i="15"/>
  <c r="AK58" i="15"/>
  <c r="AL58" i="15"/>
  <c r="AM58" i="15"/>
  <c r="AN58" i="15"/>
  <c r="AO58" i="15"/>
  <c r="AP58" i="15"/>
  <c r="AQ58" i="15"/>
  <c r="AR58" i="15"/>
  <c r="AS58" i="15"/>
  <c r="AT58" i="15"/>
  <c r="AU58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Q59" i="15"/>
  <c r="R59" i="15"/>
  <c r="S59" i="15"/>
  <c r="T59" i="15"/>
  <c r="U59" i="15"/>
  <c r="V59" i="15"/>
  <c r="W59" i="15"/>
  <c r="X59" i="15"/>
  <c r="Y59" i="15"/>
  <c r="Z59" i="15"/>
  <c r="AA59" i="15"/>
  <c r="AB59" i="15"/>
  <c r="AC59" i="15"/>
  <c r="AD59" i="15"/>
  <c r="AE59" i="15"/>
  <c r="AF59" i="15"/>
  <c r="AG59" i="15"/>
  <c r="AH59" i="15"/>
  <c r="AI59" i="15"/>
  <c r="AJ59" i="15"/>
  <c r="AK59" i="15"/>
  <c r="AL59" i="15"/>
  <c r="AM59" i="15"/>
  <c r="AN59" i="15"/>
  <c r="AO59" i="15"/>
  <c r="AP59" i="15"/>
  <c r="AQ59" i="15"/>
  <c r="AR59" i="15"/>
  <c r="AS59" i="15"/>
  <c r="AT59" i="15"/>
  <c r="AU59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X60" i="15"/>
  <c r="Y60" i="15"/>
  <c r="Z60" i="15"/>
  <c r="AA60" i="15"/>
  <c r="AB60" i="15"/>
  <c r="AC60" i="15"/>
  <c r="AD60" i="15"/>
  <c r="AE60" i="15"/>
  <c r="AF60" i="15"/>
  <c r="AG60" i="15"/>
  <c r="AH60" i="15"/>
  <c r="AI60" i="15"/>
  <c r="AJ60" i="15"/>
  <c r="AK60" i="15"/>
  <c r="AL60" i="15"/>
  <c r="AM60" i="15"/>
  <c r="AN60" i="15"/>
  <c r="AO60" i="15"/>
  <c r="AP60" i="15"/>
  <c r="AQ60" i="15"/>
  <c r="AR60" i="15"/>
  <c r="AS60" i="15"/>
  <c r="AT60" i="15"/>
  <c r="AU60" i="15"/>
  <c r="B58" i="15"/>
  <c r="A60" i="15"/>
  <c r="A58" i="15"/>
  <c r="AA1" i="15"/>
  <c r="AB1" i="15"/>
  <c r="AC1" i="15"/>
  <c r="AD1" i="15"/>
  <c r="AE1" i="15"/>
  <c r="AF1" i="15"/>
  <c r="AG1" i="15"/>
  <c r="AH1" i="15"/>
  <c r="AI1" i="15"/>
  <c r="AJ1" i="15"/>
  <c r="AK1" i="15"/>
  <c r="AL1" i="15"/>
  <c r="AM1" i="15"/>
  <c r="AN1" i="15"/>
  <c r="AA2" i="15"/>
  <c r="AB2" i="15"/>
  <c r="AC2" i="15"/>
  <c r="AD2" i="15"/>
  <c r="AE2" i="15"/>
  <c r="AF2" i="15"/>
  <c r="AG2" i="15"/>
  <c r="AH2" i="15"/>
  <c r="AI2" i="15"/>
  <c r="AJ2" i="15"/>
  <c r="AK2" i="15"/>
  <c r="AL2" i="15"/>
  <c r="AM2" i="15"/>
  <c r="AN2" i="15"/>
  <c r="AA3" i="15"/>
  <c r="AB3" i="15"/>
  <c r="AC3" i="15"/>
  <c r="AD3" i="15"/>
  <c r="AE3" i="15"/>
  <c r="AF3" i="15"/>
  <c r="AG3" i="15"/>
  <c r="AH3" i="15"/>
  <c r="AI3" i="15"/>
  <c r="AJ3" i="15"/>
  <c r="AK3" i="15"/>
  <c r="AL3" i="15"/>
  <c r="AM3" i="15"/>
  <c r="AN3" i="15"/>
  <c r="AA4" i="15"/>
  <c r="AB4" i="15"/>
  <c r="AC4" i="15"/>
  <c r="AD4" i="15"/>
  <c r="AE4" i="15"/>
  <c r="AF4" i="15"/>
  <c r="AG4" i="15"/>
  <c r="AH4" i="15"/>
  <c r="AI4" i="15"/>
  <c r="AJ4" i="15"/>
  <c r="AK4" i="15"/>
  <c r="AL4" i="15"/>
  <c r="AM4" i="15"/>
  <c r="AN4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A6" i="15"/>
  <c r="AB6" i="15"/>
  <c r="AC6" i="15"/>
  <c r="AD6" i="15"/>
  <c r="AE6" i="15"/>
  <c r="AF6" i="15"/>
  <c r="AG6" i="15"/>
  <c r="AH6" i="15"/>
  <c r="AI6" i="15"/>
  <c r="AJ6" i="15"/>
  <c r="AK6" i="15"/>
  <c r="AL6" i="15"/>
  <c r="AM6" i="15"/>
  <c r="AN6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A9" i="15"/>
  <c r="AB9" i="15"/>
  <c r="AC9" i="15"/>
  <c r="AD9" i="15"/>
  <c r="AE9" i="15"/>
  <c r="AF9" i="15"/>
  <c r="AG9" i="15"/>
  <c r="AH9" i="15"/>
  <c r="AI9" i="15"/>
  <c r="AJ9" i="15"/>
  <c r="AK9" i="15"/>
  <c r="AL9" i="15"/>
  <c r="AM9" i="15"/>
  <c r="AN9" i="15"/>
  <c r="AA10" i="15"/>
  <c r="AB10" i="15"/>
  <c r="AC10" i="15"/>
  <c r="AD10" i="15"/>
  <c r="AE10" i="15"/>
  <c r="AF10" i="15"/>
  <c r="AG10" i="15"/>
  <c r="AH10" i="15"/>
  <c r="AH38" i="15" s="1"/>
  <c r="AH45" i="15" s="1"/>
  <c r="AI10" i="15"/>
  <c r="AJ10" i="15"/>
  <c r="AK10" i="15"/>
  <c r="AL10" i="15"/>
  <c r="AM10" i="15"/>
  <c r="AN10" i="15"/>
  <c r="AA11" i="15"/>
  <c r="AB11" i="15"/>
  <c r="AC11" i="15"/>
  <c r="AC38" i="15" s="1"/>
  <c r="AC45" i="15" s="1"/>
  <c r="AD11" i="15"/>
  <c r="AE11" i="15"/>
  <c r="AF11" i="15"/>
  <c r="AG11" i="15"/>
  <c r="AH11" i="15"/>
  <c r="AI11" i="15"/>
  <c r="AJ11" i="15"/>
  <c r="AK11" i="15"/>
  <c r="AK32" i="15" s="1"/>
  <c r="AK45" i="15" s="1"/>
  <c r="AL11" i="15"/>
  <c r="AM11" i="15"/>
  <c r="AN11" i="15"/>
  <c r="AA12" i="15"/>
  <c r="AB12" i="15"/>
  <c r="AC12" i="15"/>
  <c r="AD12" i="15"/>
  <c r="AE12" i="15"/>
  <c r="AE32" i="15" s="1"/>
  <c r="AE45" i="15" s="1"/>
  <c r="AF12" i="15"/>
  <c r="AG12" i="15"/>
  <c r="AH12" i="15"/>
  <c r="AI12" i="15"/>
  <c r="AJ12" i="15"/>
  <c r="AK12" i="15"/>
  <c r="AL12" i="15"/>
  <c r="AM12" i="15"/>
  <c r="AM38" i="15" s="1"/>
  <c r="AM45" i="15" s="1"/>
  <c r="AN12" i="15"/>
  <c r="AA13" i="15"/>
  <c r="AB13" i="15"/>
  <c r="AC13" i="15"/>
  <c r="AD13" i="15"/>
  <c r="AE13" i="15"/>
  <c r="AF13" i="15"/>
  <c r="AG13" i="15"/>
  <c r="AH13" i="15"/>
  <c r="AI13" i="15"/>
  <c r="AJ13" i="15"/>
  <c r="AK13" i="15"/>
  <c r="AL13" i="15"/>
  <c r="AM13" i="15"/>
  <c r="AN13" i="15"/>
  <c r="AA14" i="15"/>
  <c r="AA33" i="15" s="1"/>
  <c r="AB14" i="15"/>
  <c r="AC14" i="15"/>
  <c r="AD14" i="15"/>
  <c r="AE14" i="15"/>
  <c r="AF14" i="15"/>
  <c r="AG14" i="15"/>
  <c r="AH14" i="15"/>
  <c r="AH39" i="15" s="1"/>
  <c r="AI14" i="15"/>
  <c r="AI33" i="15" s="1"/>
  <c r="AJ14" i="15"/>
  <c r="AK14" i="15"/>
  <c r="AL14" i="15"/>
  <c r="AL39" i="15" s="1"/>
  <c r="AM14" i="15"/>
  <c r="AN14" i="15"/>
  <c r="AA15" i="15"/>
  <c r="AB15" i="15"/>
  <c r="AC15" i="15"/>
  <c r="AC39" i="15" s="1"/>
  <c r="AD15" i="15"/>
  <c r="AE15" i="15"/>
  <c r="AF15" i="15"/>
  <c r="AG15" i="15"/>
  <c r="AH15" i="15"/>
  <c r="AI15" i="15"/>
  <c r="AJ15" i="15"/>
  <c r="AK15" i="15"/>
  <c r="AK33" i="15" s="1"/>
  <c r="AK46" i="15" s="1"/>
  <c r="AL15" i="15"/>
  <c r="AM15" i="15"/>
  <c r="AN15" i="15"/>
  <c r="AA16" i="15"/>
  <c r="AB16" i="15"/>
  <c r="AC16" i="15"/>
  <c r="AD16" i="15"/>
  <c r="AE16" i="15"/>
  <c r="AE33" i="15" s="1"/>
  <c r="AE46" i="15" s="1"/>
  <c r="AF16" i="15"/>
  <c r="AG16" i="15"/>
  <c r="AH16" i="15"/>
  <c r="AI16" i="15"/>
  <c r="AJ16" i="15"/>
  <c r="AK16" i="15"/>
  <c r="AL16" i="15"/>
  <c r="AM16" i="15"/>
  <c r="AN16" i="15"/>
  <c r="AA17" i="15"/>
  <c r="AB17" i="15"/>
  <c r="AC17" i="15"/>
  <c r="AD17" i="15"/>
  <c r="AE17" i="15"/>
  <c r="AF17" i="15"/>
  <c r="AG17" i="15"/>
  <c r="AH17" i="15"/>
  <c r="AI17" i="15"/>
  <c r="AJ17" i="15"/>
  <c r="AK17" i="15"/>
  <c r="AL17" i="15"/>
  <c r="AM17" i="15"/>
  <c r="AN17" i="15"/>
  <c r="AA18" i="15"/>
  <c r="AB18" i="15"/>
  <c r="AC18" i="15"/>
  <c r="AD18" i="15"/>
  <c r="AE18" i="15"/>
  <c r="AF18" i="15"/>
  <c r="AG18" i="15"/>
  <c r="AH18" i="15"/>
  <c r="AI18" i="15"/>
  <c r="AJ18" i="15"/>
  <c r="AK18" i="15"/>
  <c r="AL18" i="15"/>
  <c r="AM18" i="15"/>
  <c r="AN18" i="15"/>
  <c r="AA19" i="15"/>
  <c r="AB19" i="15"/>
  <c r="AC19" i="15"/>
  <c r="AC41" i="15" s="1"/>
  <c r="AC61" i="15" s="1"/>
  <c r="AD19" i="15"/>
  <c r="AE19" i="15"/>
  <c r="AF19" i="15"/>
  <c r="AG19" i="15"/>
  <c r="AH19" i="15"/>
  <c r="AI19" i="15"/>
  <c r="AJ19" i="15"/>
  <c r="AJ35" i="15" s="1"/>
  <c r="AK19" i="15"/>
  <c r="AL19" i="15"/>
  <c r="AM19" i="15"/>
  <c r="AN19" i="15"/>
  <c r="AA21" i="15"/>
  <c r="AB21" i="15"/>
  <c r="AC21" i="15"/>
  <c r="AD21" i="15"/>
  <c r="AE21" i="15"/>
  <c r="AF21" i="15"/>
  <c r="AG21" i="15"/>
  <c r="AH21" i="15"/>
  <c r="AI21" i="15"/>
  <c r="AJ21" i="15"/>
  <c r="AK21" i="15"/>
  <c r="AL21" i="15"/>
  <c r="AM21" i="15"/>
  <c r="AN21" i="15"/>
  <c r="AA22" i="15"/>
  <c r="AB22" i="15"/>
  <c r="AC22" i="15"/>
  <c r="AD22" i="15"/>
  <c r="AE22" i="15"/>
  <c r="AF22" i="15"/>
  <c r="AG22" i="15"/>
  <c r="AH22" i="15"/>
  <c r="AI22" i="15"/>
  <c r="AJ22" i="15"/>
  <c r="AK22" i="15"/>
  <c r="AL22" i="15"/>
  <c r="AM22" i="15"/>
  <c r="AN22" i="15"/>
  <c r="AA23" i="15"/>
  <c r="AB23" i="15"/>
  <c r="AC23" i="15"/>
  <c r="AD23" i="15"/>
  <c r="AE23" i="15"/>
  <c r="AF23" i="15"/>
  <c r="AG23" i="15"/>
  <c r="AH23" i="15"/>
  <c r="AI23" i="15"/>
  <c r="AJ23" i="15"/>
  <c r="AJ34" i="15" s="1"/>
  <c r="AK23" i="15"/>
  <c r="AK34" i="15" s="1"/>
  <c r="AK47" i="15" s="1"/>
  <c r="AL23" i="15"/>
  <c r="AM23" i="15"/>
  <c r="AN23" i="15"/>
  <c r="AA24" i="15"/>
  <c r="AB24" i="15"/>
  <c r="AB34" i="15" s="1"/>
  <c r="AC24" i="15"/>
  <c r="AD24" i="15"/>
  <c r="AE24" i="15"/>
  <c r="AE40" i="15" s="1"/>
  <c r="AF24" i="15"/>
  <c r="AG24" i="15"/>
  <c r="AH24" i="15"/>
  <c r="AI24" i="15"/>
  <c r="AJ24" i="15"/>
  <c r="AK24" i="15"/>
  <c r="AL24" i="15"/>
  <c r="AM24" i="15"/>
  <c r="AN24" i="15"/>
  <c r="AA25" i="15"/>
  <c r="AA34" i="15" s="1"/>
  <c r="AB25" i="15"/>
  <c r="AC25" i="15"/>
  <c r="AD25" i="15"/>
  <c r="AE25" i="15"/>
  <c r="AF25" i="15"/>
  <c r="AG25" i="15"/>
  <c r="AH25" i="15"/>
  <c r="AI25" i="15"/>
  <c r="AJ25" i="15"/>
  <c r="AK25" i="15"/>
  <c r="AL25" i="15"/>
  <c r="AM25" i="15"/>
  <c r="AN25" i="15"/>
  <c r="AA26" i="15"/>
  <c r="AB26" i="15"/>
  <c r="AC26" i="15"/>
  <c r="AD26" i="15"/>
  <c r="AE26" i="15"/>
  <c r="AF26" i="15"/>
  <c r="AG26" i="15"/>
  <c r="AH26" i="15"/>
  <c r="AI26" i="15"/>
  <c r="AJ26" i="15"/>
  <c r="AK26" i="15"/>
  <c r="AL26" i="15"/>
  <c r="AM26" i="15"/>
  <c r="AN26" i="15"/>
  <c r="AA27" i="15"/>
  <c r="AB27" i="15"/>
  <c r="AB29" i="15" s="1"/>
  <c r="AC27" i="15"/>
  <c r="AC29" i="15" s="1"/>
  <c r="AD27" i="15"/>
  <c r="AD29" i="15" s="1"/>
  <c r="AE27" i="15"/>
  <c r="AF27" i="15"/>
  <c r="AF29" i="15" s="1"/>
  <c r="AG27" i="15"/>
  <c r="AG29" i="15" s="1"/>
  <c r="AH27" i="15"/>
  <c r="AH29" i="15" s="1"/>
  <c r="AI27" i="15"/>
  <c r="AJ27" i="15"/>
  <c r="AJ29" i="15" s="1"/>
  <c r="AK27" i="15"/>
  <c r="AK29" i="15" s="1"/>
  <c r="AL27" i="15"/>
  <c r="AL29" i="15" s="1"/>
  <c r="AM27" i="15"/>
  <c r="AN27" i="15"/>
  <c r="AA28" i="15"/>
  <c r="AB28" i="15"/>
  <c r="AC28" i="15"/>
  <c r="AD28" i="15"/>
  <c r="AE28" i="15"/>
  <c r="AF28" i="15"/>
  <c r="AG28" i="15"/>
  <c r="AH28" i="15"/>
  <c r="AI28" i="15"/>
  <c r="AJ28" i="15"/>
  <c r="AK28" i="15"/>
  <c r="AL28" i="15"/>
  <c r="AM28" i="15"/>
  <c r="AN28" i="15"/>
  <c r="AA29" i="15"/>
  <c r="AE29" i="15"/>
  <c r="AI29" i="15"/>
  <c r="AM29" i="15"/>
  <c r="AN29" i="15"/>
  <c r="AA32" i="15"/>
  <c r="AC32" i="15"/>
  <c r="AG32" i="15"/>
  <c r="AH32" i="15"/>
  <c r="AI32" i="15"/>
  <c r="AM32" i="15"/>
  <c r="AC33" i="15"/>
  <c r="AG33" i="15"/>
  <c r="AH33" i="15"/>
  <c r="AM33" i="15"/>
  <c r="AC34" i="15"/>
  <c r="AG34" i="15"/>
  <c r="AI34" i="15"/>
  <c r="AM34" i="15"/>
  <c r="AA35" i="15"/>
  <c r="AA55" i="15" s="1"/>
  <c r="AB35" i="15"/>
  <c r="AB55" i="15" s="1"/>
  <c r="AI35" i="15"/>
  <c r="AI55" i="15" s="1"/>
  <c r="AK35" i="15"/>
  <c r="AK55" i="15" s="1"/>
  <c r="AA38" i="15"/>
  <c r="AE38" i="15"/>
  <c r="AG38" i="15"/>
  <c r="AG45" i="15" s="1"/>
  <c r="AI38" i="15"/>
  <c r="AI45" i="15" s="1"/>
  <c r="AK38" i="15"/>
  <c r="AA39" i="15"/>
  <c r="AE39" i="15"/>
  <c r="AG39" i="15"/>
  <c r="AI39" i="15"/>
  <c r="AK39" i="15"/>
  <c r="AM39" i="15"/>
  <c r="AA40" i="15"/>
  <c r="AA47" i="15" s="1"/>
  <c r="AB40" i="15"/>
  <c r="AC40" i="15"/>
  <c r="AC47" i="15" s="1"/>
  <c r="AG40" i="15"/>
  <c r="AI40" i="15"/>
  <c r="AK40" i="15"/>
  <c r="AM40" i="15"/>
  <c r="AA41" i="15"/>
  <c r="AA61" i="15" s="1"/>
  <c r="AB41" i="15"/>
  <c r="AI41" i="15"/>
  <c r="AI48" i="15" s="1"/>
  <c r="AJ41" i="15"/>
  <c r="AJ61" i="15" s="1"/>
  <c r="AK41" i="15"/>
  <c r="AK61" i="15" s="1"/>
  <c r="AA45" i="15"/>
  <c r="AG46" i="15"/>
  <c r="AG47" i="15"/>
  <c r="AI47" i="15"/>
  <c r="AM47" i="15"/>
  <c r="AO1" i="15"/>
  <c r="AP1" i="15"/>
  <c r="AQ1" i="15"/>
  <c r="AO2" i="15"/>
  <c r="AP2" i="15"/>
  <c r="AQ2" i="15"/>
  <c r="AO3" i="15"/>
  <c r="AP3" i="15"/>
  <c r="AQ3" i="15"/>
  <c r="AO4" i="15"/>
  <c r="AP4" i="15"/>
  <c r="AQ4" i="15"/>
  <c r="AO5" i="15"/>
  <c r="AP5" i="15"/>
  <c r="AQ5" i="15"/>
  <c r="AO6" i="15"/>
  <c r="AP6" i="15"/>
  <c r="AQ6" i="15"/>
  <c r="AO7" i="15"/>
  <c r="AP7" i="15"/>
  <c r="AQ7" i="15"/>
  <c r="AO8" i="15"/>
  <c r="AP8" i="15"/>
  <c r="AQ8" i="15"/>
  <c r="AO9" i="15"/>
  <c r="AP9" i="15"/>
  <c r="AQ9" i="15"/>
  <c r="AO10" i="15"/>
  <c r="AP10" i="15"/>
  <c r="AQ10" i="15"/>
  <c r="AO11" i="15"/>
  <c r="AP11" i="15"/>
  <c r="AQ11" i="15"/>
  <c r="AO12" i="15"/>
  <c r="AP12" i="15"/>
  <c r="AQ12" i="15"/>
  <c r="AO13" i="15"/>
  <c r="AP13" i="15"/>
  <c r="AQ13" i="15"/>
  <c r="AO14" i="15"/>
  <c r="AP14" i="15"/>
  <c r="AP33" i="15" s="1"/>
  <c r="AQ14" i="15"/>
  <c r="AO15" i="15"/>
  <c r="AP15" i="15"/>
  <c r="AQ15" i="15"/>
  <c r="AO16" i="15"/>
  <c r="AP16" i="15"/>
  <c r="AQ16" i="15"/>
  <c r="AO17" i="15"/>
  <c r="AP17" i="15"/>
  <c r="AQ17" i="15"/>
  <c r="AO18" i="15"/>
  <c r="AP18" i="15"/>
  <c r="AQ18" i="15"/>
  <c r="AO19" i="15"/>
  <c r="AP19" i="15"/>
  <c r="AQ19" i="15"/>
  <c r="AQ35" i="15"/>
  <c r="AQ55" i="15" s="1"/>
  <c r="AO21" i="15"/>
  <c r="AP21" i="15"/>
  <c r="AQ21" i="15"/>
  <c r="AO22" i="15"/>
  <c r="AP22" i="15"/>
  <c r="AQ22" i="15"/>
  <c r="AO23" i="15"/>
  <c r="AP23" i="15"/>
  <c r="AQ23" i="15"/>
  <c r="AO24" i="15"/>
  <c r="AP24" i="15"/>
  <c r="AQ24" i="15"/>
  <c r="AO25" i="15"/>
  <c r="AP25" i="15"/>
  <c r="AP34" i="15" s="1"/>
  <c r="AQ25" i="15"/>
  <c r="AO26" i="15"/>
  <c r="AP26" i="15"/>
  <c r="AQ26" i="15"/>
  <c r="AO27" i="15"/>
  <c r="AO29" i="15" s="1"/>
  <c r="AP27" i="15"/>
  <c r="AP29" i="15" s="1"/>
  <c r="AQ27" i="15"/>
  <c r="AQ29" i="15" s="1"/>
  <c r="AO28" i="15"/>
  <c r="AP28" i="15"/>
  <c r="AQ28" i="15"/>
  <c r="AP39" i="15"/>
  <c r="W1" i="15"/>
  <c r="W2" i="15"/>
  <c r="W3" i="15"/>
  <c r="W4" i="15"/>
  <c r="W5" i="15"/>
  <c r="W6" i="15"/>
  <c r="W7" i="15"/>
  <c r="W8" i="15"/>
  <c r="W9" i="15"/>
  <c r="W10" i="15"/>
  <c r="W11" i="15"/>
  <c r="W12" i="15"/>
  <c r="W32" i="15" s="1"/>
  <c r="W13" i="15"/>
  <c r="W14" i="15"/>
  <c r="W15" i="15"/>
  <c r="W16" i="15"/>
  <c r="W17" i="15"/>
  <c r="W18" i="15"/>
  <c r="W19" i="15"/>
  <c r="W21" i="15"/>
  <c r="W22" i="15"/>
  <c r="W23" i="15"/>
  <c r="W24" i="15"/>
  <c r="W25" i="15"/>
  <c r="W26" i="15"/>
  <c r="W27" i="15"/>
  <c r="W29" i="15" s="1"/>
  <c r="W28" i="15"/>
  <c r="C41" i="15" l="1"/>
  <c r="C61" i="15" s="1"/>
  <c r="BB20" i="15"/>
  <c r="BA20" i="15"/>
  <c r="AG35" i="15"/>
  <c r="AG55" i="15" s="1"/>
  <c r="AG41" i="15"/>
  <c r="AG61" i="15" s="1"/>
  <c r="AB48" i="15"/>
  <c r="AM35" i="15"/>
  <c r="AM55" i="15" s="1"/>
  <c r="AE41" i="15"/>
  <c r="AJ48" i="15"/>
  <c r="AB61" i="15"/>
  <c r="AI61" i="15"/>
  <c r="AJ55" i="15"/>
  <c r="AI46" i="15"/>
  <c r="AC35" i="15"/>
  <c r="AE34" i="15"/>
  <c r="AE47" i="15" s="1"/>
  <c r="AA46" i="15"/>
  <c r="AC46" i="15"/>
  <c r="AB47" i="15"/>
  <c r="AJ40" i="15"/>
  <c r="AJ47" i="15" s="1"/>
  <c r="AA48" i="15"/>
  <c r="AQ41" i="15"/>
  <c r="AQ61" i="15" s="1"/>
  <c r="AK48" i="15"/>
  <c r="AM46" i="15"/>
  <c r="AP46" i="15"/>
  <c r="AQ38" i="15"/>
  <c r="AQ45" i="15" s="1"/>
  <c r="AH34" i="15"/>
  <c r="AN34" i="15"/>
  <c r="AF34" i="15"/>
  <c r="AL34" i="15"/>
  <c r="AD34" i="15"/>
  <c r="AH35" i="15"/>
  <c r="AH55" i="15" s="1"/>
  <c r="AN35" i="15"/>
  <c r="AN55" i="15" s="1"/>
  <c r="AF35" i="15"/>
  <c r="AF55" i="15" s="1"/>
  <c r="AL35" i="15"/>
  <c r="AL55" i="15" s="1"/>
  <c r="AD35" i="15"/>
  <c r="AD55" i="15" s="1"/>
  <c r="AN33" i="15"/>
  <c r="AF33" i="15"/>
  <c r="AL33" i="15"/>
  <c r="AL46" i="15" s="1"/>
  <c r="AD33" i="15"/>
  <c r="AJ33" i="15"/>
  <c r="AB33" i="15"/>
  <c r="AN32" i="15"/>
  <c r="AF32" i="15"/>
  <c r="AL32" i="15"/>
  <c r="AD32" i="15"/>
  <c r="AJ32" i="15"/>
  <c r="AB32" i="15"/>
  <c r="AH46" i="15"/>
  <c r="AP40" i="15"/>
  <c r="AP47" i="15" s="1"/>
  <c r="AB38" i="15"/>
  <c r="AQ40" i="15"/>
  <c r="AP35" i="15"/>
  <c r="AP55" i="15" s="1"/>
  <c r="AO33" i="15"/>
  <c r="AP32" i="15"/>
  <c r="AF40" i="15"/>
  <c r="AF47" i="15" s="1"/>
  <c r="W41" i="15"/>
  <c r="W61" i="15" s="1"/>
  <c r="AJ38" i="15"/>
  <c r="AN40" i="15"/>
  <c r="AN47" i="15" s="1"/>
  <c r="W38" i="15"/>
  <c r="W45" i="15" s="1"/>
  <c r="AQ32" i="15"/>
  <c r="AO32" i="15"/>
  <c r="AH41" i="15"/>
  <c r="AH61" i="15" s="1"/>
  <c r="AD39" i="15"/>
  <c r="AD46" i="15" s="1"/>
  <c r="AO34" i="15"/>
  <c r="AO40" i="15"/>
  <c r="AQ39" i="15"/>
  <c r="AN41" i="15"/>
  <c r="AF41" i="15"/>
  <c r="AL40" i="15"/>
  <c r="AL47" i="15" s="1"/>
  <c r="AD40" i="15"/>
  <c r="AD47" i="15" s="1"/>
  <c r="AJ39" i="15"/>
  <c r="AB39" i="15"/>
  <c r="AO38" i="15"/>
  <c r="AL41" i="15"/>
  <c r="AD41" i="15"/>
  <c r="AN38" i="15"/>
  <c r="AN45" i="15" s="1"/>
  <c r="AF38" i="15"/>
  <c r="AF45" i="15" s="1"/>
  <c r="W35" i="15"/>
  <c r="AO35" i="15"/>
  <c r="AH40" i="15"/>
  <c r="AH47" i="15" s="1"/>
  <c r="AN39" i="15"/>
  <c r="AN46" i="15" s="1"/>
  <c r="AF39" i="15"/>
  <c r="AF46" i="15" s="1"/>
  <c r="AL38" i="15"/>
  <c r="AL45" i="15" s="1"/>
  <c r="AD38" i="15"/>
  <c r="AD45" i="15" s="1"/>
  <c r="AQ34" i="15"/>
  <c r="AQ46" i="15"/>
  <c r="AO39" i="15"/>
  <c r="AP41" i="15"/>
  <c r="AP38" i="15"/>
  <c r="AQ33" i="15"/>
  <c r="W34" i="15"/>
  <c r="W39" i="15"/>
  <c r="W33" i="15"/>
  <c r="W40" i="15"/>
  <c r="W47" i="15" s="1"/>
  <c r="A23" i="15"/>
  <c r="BS23" i="15"/>
  <c r="A21" i="15"/>
  <c r="BS21" i="15"/>
  <c r="AQ48" i="15" l="1"/>
  <c r="AG48" i="15"/>
  <c r="AE48" i="15"/>
  <c r="AE61" i="15"/>
  <c r="AM48" i="15"/>
  <c r="AD48" i="15"/>
  <c r="AD61" i="15"/>
  <c r="AN48" i="15"/>
  <c r="AN61" i="15"/>
  <c r="W48" i="15"/>
  <c r="W55" i="15"/>
  <c r="AF48" i="15"/>
  <c r="AF61" i="15"/>
  <c r="AL48" i="15"/>
  <c r="AL61" i="15"/>
  <c r="AC48" i="15"/>
  <c r="AC55" i="15"/>
  <c r="AP48" i="15"/>
  <c r="AP61" i="15"/>
  <c r="AO48" i="15"/>
  <c r="AO55" i="15"/>
  <c r="AH48" i="15"/>
  <c r="AB46" i="15"/>
  <c r="AB45" i="15"/>
  <c r="AO46" i="15"/>
  <c r="AJ46" i="15"/>
  <c r="AJ45" i="15"/>
  <c r="AQ47" i="15"/>
  <c r="AP45" i="15"/>
  <c r="AO45" i="15"/>
  <c r="AO47" i="15"/>
  <c r="W46" i="15"/>
  <c r="BC31" i="15"/>
  <c r="BD31" i="15"/>
  <c r="AW31" i="15" l="1"/>
  <c r="AX31" i="15"/>
  <c r="AY31" i="15"/>
  <c r="AZ31" i="15"/>
  <c r="BA31" i="15"/>
  <c r="BB31" i="15"/>
  <c r="BK31" i="15"/>
  <c r="BL31" i="15"/>
  <c r="BM31" i="15"/>
  <c r="BN31" i="15"/>
  <c r="BP31" i="15"/>
  <c r="BQ31" i="15"/>
  <c r="BR31" i="15"/>
  <c r="BS31" i="15"/>
  <c r="BT31" i="15"/>
  <c r="BU31" i="15"/>
  <c r="BV31" i="15"/>
  <c r="BW31" i="15"/>
  <c r="BX31" i="15"/>
  <c r="BY31" i="15"/>
  <c r="BZ31" i="15"/>
  <c r="CA31" i="15"/>
  <c r="CB31" i="15"/>
  <c r="CC31" i="15"/>
  <c r="CD31" i="15"/>
  <c r="A3" i="15" l="1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2" i="15"/>
  <c r="A24" i="15"/>
  <c r="A40" i="15" s="1"/>
  <c r="A25" i="15"/>
  <c r="A26" i="15"/>
  <c r="A27" i="15"/>
  <c r="A28" i="15"/>
  <c r="A47" i="15" l="1"/>
  <c r="A61" i="15"/>
  <c r="A41" i="15"/>
  <c r="A48" i="15" s="1"/>
  <c r="A59" i="15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AJ6" i="14"/>
  <c r="AK6" i="14"/>
  <c r="AL6" i="14"/>
  <c r="AM6" i="14"/>
  <c r="AN6" i="14"/>
  <c r="AO6" i="14"/>
  <c r="AP6" i="14"/>
  <c r="AQ6" i="14"/>
  <c r="AR6" i="14"/>
  <c r="AS6" i="14"/>
  <c r="AT6" i="14"/>
  <c r="AU6" i="14"/>
  <c r="AV6" i="14"/>
  <c r="AW6" i="14"/>
  <c r="AX6" i="14"/>
  <c r="AY6" i="14"/>
  <c r="AZ6" i="14"/>
  <c r="BA6" i="14"/>
  <c r="BB6" i="14"/>
  <c r="BC6" i="14"/>
  <c r="BD6" i="14"/>
  <c r="BE6" i="14"/>
  <c r="BF6" i="14"/>
  <c r="BG6" i="14"/>
  <c r="BH6" i="14"/>
  <c r="BI6" i="14"/>
  <c r="BJ6" i="14"/>
  <c r="BK6" i="14"/>
  <c r="BL6" i="14"/>
  <c r="BM6" i="14"/>
  <c r="BN6" i="14"/>
  <c r="BO6" i="14"/>
  <c r="F6" i="14"/>
  <c r="F8" i="14" l="1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AN8" i="14"/>
  <c r="AO8" i="14"/>
  <c r="AP8" i="14"/>
  <c r="AQ8" i="14"/>
  <c r="AR8" i="14"/>
  <c r="AS8" i="14"/>
  <c r="AT8" i="14"/>
  <c r="AU8" i="14"/>
  <c r="AV8" i="14"/>
  <c r="AW8" i="14"/>
  <c r="AX8" i="14"/>
  <c r="AY8" i="14"/>
  <c r="AZ8" i="14"/>
  <c r="BA8" i="14"/>
  <c r="BB8" i="14"/>
  <c r="BC8" i="14"/>
  <c r="BD8" i="14"/>
  <c r="BE8" i="14"/>
  <c r="BF8" i="14"/>
  <c r="BG8" i="14"/>
  <c r="BH8" i="14"/>
  <c r="BI8" i="14"/>
  <c r="BJ8" i="14"/>
  <c r="BK8" i="14"/>
  <c r="BL8" i="14"/>
  <c r="BM8" i="14"/>
  <c r="BN8" i="14"/>
  <c r="BO8" i="14"/>
  <c r="B29" i="14"/>
  <c r="C29" i="14"/>
  <c r="B30" i="14"/>
  <c r="C30" i="14"/>
  <c r="B31" i="14"/>
  <c r="C31" i="14"/>
  <c r="B32" i="14"/>
  <c r="C32" i="14"/>
  <c r="B33" i="14"/>
  <c r="C33" i="14"/>
  <c r="B34" i="14"/>
  <c r="C34" i="14"/>
  <c r="B35" i="14"/>
  <c r="C35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C28" i="14"/>
  <c r="B28" i="14"/>
  <c r="BN3" i="14"/>
  <c r="F7" i="14"/>
  <c r="F29" i="14" l="1"/>
  <c r="F37" i="14"/>
  <c r="F30" i="14"/>
  <c r="F38" i="14"/>
  <c r="F31" i="14"/>
  <c r="F39" i="14"/>
  <c r="F32" i="14"/>
  <c r="F40" i="14"/>
  <c r="F33" i="14"/>
  <c r="F41" i="14"/>
  <c r="F34" i="14"/>
  <c r="F42" i="14"/>
  <c r="F35" i="14"/>
  <c r="F43" i="14"/>
  <c r="F36" i="14"/>
  <c r="F44" i="14"/>
  <c r="F28" i="14"/>
  <c r="F4" i="14" l="1"/>
  <c r="F5" i="14"/>
  <c r="B5" i="16"/>
  <c r="B6" i="16"/>
  <c r="B3" i="16" l="1"/>
  <c r="A39" i="15"/>
  <c r="A46" i="15" s="1"/>
  <c r="A38" i="15"/>
  <c r="A45" i="15" s="1"/>
  <c r="A2" i="15"/>
  <c r="AU1" i="15"/>
  <c r="AT1" i="15"/>
  <c r="AS1" i="15"/>
  <c r="AR1" i="15"/>
  <c r="Z1" i="15"/>
  <c r="Y1" i="15"/>
  <c r="X1" i="15"/>
  <c r="V1" i="15"/>
  <c r="U1" i="15"/>
  <c r="T1" i="15"/>
  <c r="S1" i="15"/>
  <c r="R1" i="15"/>
  <c r="Q1" i="15"/>
  <c r="P1" i="15"/>
  <c r="O1" i="15"/>
  <c r="N1" i="15"/>
  <c r="M1" i="15"/>
  <c r="L1" i="15"/>
  <c r="K1" i="15"/>
  <c r="J1" i="15"/>
  <c r="I1" i="15"/>
  <c r="H1" i="15"/>
  <c r="G1" i="15"/>
  <c r="F1" i="15"/>
  <c r="E1" i="15"/>
  <c r="D1" i="15"/>
  <c r="C1" i="15"/>
  <c r="B1" i="15"/>
  <c r="BO7" i="14"/>
  <c r="BN7" i="14"/>
  <c r="BM7" i="14"/>
  <c r="BL7" i="14"/>
  <c r="BK7" i="14"/>
  <c r="BJ7" i="14"/>
  <c r="BI7" i="14"/>
  <c r="BH7" i="14"/>
  <c r="BG7" i="14"/>
  <c r="BF7" i="14"/>
  <c r="BE7" i="14"/>
  <c r="BD7" i="14"/>
  <c r="BC7" i="14"/>
  <c r="BB7" i="14"/>
  <c r="BA7" i="14"/>
  <c r="AZ7" i="14"/>
  <c r="AY7" i="14"/>
  <c r="AX7" i="14"/>
  <c r="AW7" i="14"/>
  <c r="AV7" i="14"/>
  <c r="AU7" i="14"/>
  <c r="AT7" i="14"/>
  <c r="AS7" i="14"/>
  <c r="AR7" i="14"/>
  <c r="AQ7" i="14"/>
  <c r="AP7" i="14"/>
  <c r="AO7" i="14"/>
  <c r="AN7" i="14"/>
  <c r="AM7" i="14"/>
  <c r="AL7" i="14"/>
  <c r="AK7" i="14"/>
  <c r="AJ7" i="14"/>
  <c r="AI7" i="14"/>
  <c r="AH7" i="14"/>
  <c r="AG7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BO3" i="14"/>
  <c r="BM3" i="14"/>
  <c r="BL3" i="14"/>
  <c r="BK3" i="14"/>
  <c r="BJ3" i="14"/>
  <c r="BI3" i="14"/>
  <c r="BH3" i="14"/>
  <c r="BG3" i="14"/>
  <c r="BF3" i="14"/>
  <c r="BE3" i="14"/>
  <c r="BD3" i="14"/>
  <c r="BC3" i="14"/>
  <c r="BB3" i="14"/>
  <c r="BA3" i="14"/>
  <c r="AZ3" i="14"/>
  <c r="AY3" i="14"/>
  <c r="AX3" i="14"/>
  <c r="AW3" i="14"/>
  <c r="AV3" i="14"/>
  <c r="AU3" i="14"/>
  <c r="AT3" i="14"/>
  <c r="AS3" i="14"/>
  <c r="AR3" i="14"/>
  <c r="AQ3" i="14"/>
  <c r="AP3" i="14"/>
  <c r="AO3" i="14"/>
  <c r="AN3" i="14"/>
  <c r="AM3" i="14"/>
  <c r="AL3" i="14"/>
  <c r="AK3" i="14"/>
  <c r="AJ3" i="14"/>
  <c r="AI3" i="14"/>
  <c r="AH3" i="14"/>
  <c r="AG3" i="14"/>
  <c r="AF3" i="14"/>
  <c r="AE3" i="14"/>
  <c r="AD3" i="14"/>
  <c r="AC3" i="14"/>
  <c r="AB3" i="14"/>
  <c r="AA3" i="14"/>
  <c r="Z3" i="14"/>
  <c r="Y3" i="14"/>
  <c r="X3" i="14"/>
  <c r="W3" i="14"/>
  <c r="V3" i="14"/>
  <c r="U3" i="14"/>
  <c r="T3" i="14"/>
  <c r="S3" i="14"/>
  <c r="R3" i="14"/>
  <c r="Q3" i="14"/>
  <c r="P3" i="14"/>
  <c r="O3" i="14"/>
  <c r="N3" i="14"/>
  <c r="M3" i="14"/>
  <c r="L3" i="14"/>
  <c r="K3" i="14"/>
  <c r="J3" i="14"/>
  <c r="I3" i="14"/>
  <c r="H3" i="14"/>
  <c r="G3" i="14"/>
  <c r="F3" i="14"/>
  <c r="R29" i="14" l="1"/>
  <c r="R37" i="14"/>
  <c r="R31" i="14"/>
  <c r="R28" i="14"/>
  <c r="R36" i="14"/>
  <c r="R33" i="14"/>
  <c r="R30" i="14"/>
  <c r="R38" i="14"/>
  <c r="R35" i="14"/>
  <c r="R43" i="14"/>
  <c r="R40" i="14"/>
  <c r="R42" i="14"/>
  <c r="R39" i="14"/>
  <c r="R34" i="14"/>
  <c r="R44" i="14"/>
  <c r="R32" i="14"/>
  <c r="R41" i="14"/>
  <c r="BN29" i="14"/>
  <c r="BN37" i="14"/>
  <c r="BN31" i="14"/>
  <c r="BN28" i="14"/>
  <c r="BN36" i="14"/>
  <c r="BN33" i="14"/>
  <c r="BN30" i="14"/>
  <c r="BN38" i="14"/>
  <c r="BN43" i="14"/>
  <c r="BN34" i="14"/>
  <c r="BN40" i="14"/>
  <c r="BN32" i="14"/>
  <c r="BN35" i="14"/>
  <c r="BN42" i="14"/>
  <c r="BN39" i="14"/>
  <c r="BN44" i="14"/>
  <c r="BN41" i="14"/>
  <c r="K32" i="14"/>
  <c r="K34" i="14"/>
  <c r="K31" i="14"/>
  <c r="K28" i="14"/>
  <c r="K36" i="14"/>
  <c r="K33" i="14"/>
  <c r="K30" i="14"/>
  <c r="K29" i="14"/>
  <c r="K41" i="14"/>
  <c r="K38" i="14"/>
  <c r="K43" i="14"/>
  <c r="K35" i="14"/>
  <c r="K40" i="14"/>
  <c r="K37" i="14"/>
  <c r="K42" i="14"/>
  <c r="K39" i="14"/>
  <c r="K44" i="14"/>
  <c r="S32" i="14"/>
  <c r="S34" i="14"/>
  <c r="S31" i="14"/>
  <c r="S28" i="14"/>
  <c r="S36" i="14"/>
  <c r="S33" i="14"/>
  <c r="S30" i="14"/>
  <c r="S37" i="14"/>
  <c r="S41" i="14"/>
  <c r="S29" i="14"/>
  <c r="S43" i="14"/>
  <c r="S40" i="14"/>
  <c r="S35" i="14"/>
  <c r="S42" i="14"/>
  <c r="S38" i="14"/>
  <c r="S39" i="14"/>
  <c r="S44" i="14"/>
  <c r="AA32" i="14"/>
  <c r="AA34" i="14"/>
  <c r="AA31" i="14"/>
  <c r="AA28" i="14"/>
  <c r="AA36" i="14"/>
  <c r="AA33" i="14"/>
  <c r="AA30" i="14"/>
  <c r="AA41" i="14"/>
  <c r="AA38" i="14"/>
  <c r="AA43" i="14"/>
  <c r="AA40" i="14"/>
  <c r="AA29" i="14"/>
  <c r="AA37" i="14"/>
  <c r="AA42" i="14"/>
  <c r="AA39" i="14"/>
  <c r="AA35" i="14"/>
  <c r="AA44" i="14"/>
  <c r="AI32" i="14"/>
  <c r="AI34" i="14"/>
  <c r="AI31" i="14"/>
  <c r="AI28" i="14"/>
  <c r="AI36" i="14"/>
  <c r="AI33" i="14"/>
  <c r="AI30" i="14"/>
  <c r="AI37" i="14"/>
  <c r="AI41" i="14"/>
  <c r="AI35" i="14"/>
  <c r="AI43" i="14"/>
  <c r="AI40" i="14"/>
  <c r="AI42" i="14"/>
  <c r="AI29" i="14"/>
  <c r="AI38" i="14"/>
  <c r="AI39" i="14"/>
  <c r="AI44" i="14"/>
  <c r="AQ32" i="14"/>
  <c r="AQ34" i="14"/>
  <c r="AQ31" i="14"/>
  <c r="AQ28" i="14"/>
  <c r="AQ36" i="14"/>
  <c r="AQ33" i="14"/>
  <c r="AQ30" i="14"/>
  <c r="AQ29" i="14"/>
  <c r="AQ41" i="14"/>
  <c r="AQ38" i="14"/>
  <c r="AQ43" i="14"/>
  <c r="AQ35" i="14"/>
  <c r="AQ40" i="14"/>
  <c r="AQ37" i="14"/>
  <c r="AQ42" i="14"/>
  <c r="AQ39" i="14"/>
  <c r="AQ44" i="14"/>
  <c r="AY32" i="14"/>
  <c r="AY34" i="14"/>
  <c r="AY31" i="14"/>
  <c r="AY28" i="14"/>
  <c r="AY36" i="14"/>
  <c r="AY33" i="14"/>
  <c r="AY30" i="14"/>
  <c r="AY37" i="14"/>
  <c r="AY41" i="14"/>
  <c r="AY29" i="14"/>
  <c r="AY43" i="14"/>
  <c r="AY40" i="14"/>
  <c r="AY42" i="14"/>
  <c r="AY35" i="14"/>
  <c r="AY38" i="14"/>
  <c r="AY39" i="14"/>
  <c r="AY44" i="14"/>
  <c r="BG32" i="14"/>
  <c r="BG34" i="14"/>
  <c r="BG31" i="14"/>
  <c r="BG28" i="14"/>
  <c r="BG36" i="14"/>
  <c r="BG33" i="14"/>
  <c r="BG30" i="14"/>
  <c r="BG41" i="14"/>
  <c r="BG35" i="14"/>
  <c r="BG43" i="14"/>
  <c r="BG40" i="14"/>
  <c r="BG29" i="14"/>
  <c r="BG37" i="14"/>
  <c r="BG38" i="14"/>
  <c r="BG42" i="14"/>
  <c r="BG39" i="14"/>
  <c r="BG44" i="14"/>
  <c r="BO32" i="14"/>
  <c r="BO34" i="14"/>
  <c r="BO31" i="14"/>
  <c r="BO28" i="14"/>
  <c r="BO36" i="14"/>
  <c r="BO33" i="14"/>
  <c r="BO30" i="14"/>
  <c r="BO37" i="14"/>
  <c r="BO41" i="14"/>
  <c r="BO38" i="14"/>
  <c r="BO43" i="14"/>
  <c r="BO40" i="14"/>
  <c r="BO35" i="14"/>
  <c r="BO42" i="14"/>
  <c r="BO29" i="14"/>
  <c r="BO39" i="14"/>
  <c r="BO44" i="14"/>
  <c r="AP29" i="14"/>
  <c r="AP37" i="14"/>
  <c r="AP31" i="14"/>
  <c r="AP28" i="14"/>
  <c r="AP36" i="14"/>
  <c r="AP33" i="14"/>
  <c r="AP30" i="14"/>
  <c r="AP38" i="14"/>
  <c r="AP35" i="14"/>
  <c r="AP43" i="14"/>
  <c r="AP40" i="14"/>
  <c r="AP34" i="14"/>
  <c r="AP42" i="14"/>
  <c r="AP32" i="14"/>
  <c r="AP39" i="14"/>
  <c r="AP44" i="14"/>
  <c r="AP41" i="14"/>
  <c r="L35" i="14"/>
  <c r="L29" i="14"/>
  <c r="L37" i="14"/>
  <c r="L34" i="14"/>
  <c r="L31" i="14"/>
  <c r="L28" i="14"/>
  <c r="L36" i="14"/>
  <c r="L33" i="14"/>
  <c r="L44" i="14"/>
  <c r="L41" i="14"/>
  <c r="L39" i="14"/>
  <c r="L38" i="14"/>
  <c r="L43" i="14"/>
  <c r="L40" i="14"/>
  <c r="L32" i="14"/>
  <c r="L42" i="14"/>
  <c r="L30" i="14"/>
  <c r="T35" i="14"/>
  <c r="T29" i="14"/>
  <c r="T37" i="14"/>
  <c r="T34" i="14"/>
  <c r="T31" i="14"/>
  <c r="T28" i="14"/>
  <c r="T36" i="14"/>
  <c r="T33" i="14"/>
  <c r="T32" i="14"/>
  <c r="T44" i="14"/>
  <c r="T30" i="14"/>
  <c r="T41" i="14"/>
  <c r="T43" i="14"/>
  <c r="T40" i="14"/>
  <c r="T38" i="14"/>
  <c r="T42" i="14"/>
  <c r="T39" i="14"/>
  <c r="AB35" i="14"/>
  <c r="AB29" i="14"/>
  <c r="AB37" i="14"/>
  <c r="AB34" i="14"/>
  <c r="AB31" i="14"/>
  <c r="AB28" i="14"/>
  <c r="AB36" i="14"/>
  <c r="AB33" i="14"/>
  <c r="AB44" i="14"/>
  <c r="AB41" i="14"/>
  <c r="AB32" i="14"/>
  <c r="AB30" i="14"/>
  <c r="AB38" i="14"/>
  <c r="AB43" i="14"/>
  <c r="AB40" i="14"/>
  <c r="AB42" i="14"/>
  <c r="AB39" i="14"/>
  <c r="AJ35" i="14"/>
  <c r="AJ29" i="14"/>
  <c r="AJ37" i="14"/>
  <c r="AJ34" i="14"/>
  <c r="AJ31" i="14"/>
  <c r="AJ28" i="14"/>
  <c r="AJ36" i="14"/>
  <c r="AJ33" i="14"/>
  <c r="AJ44" i="14"/>
  <c r="AJ41" i="14"/>
  <c r="AJ39" i="14"/>
  <c r="AJ43" i="14"/>
  <c r="AJ32" i="14"/>
  <c r="AJ40" i="14"/>
  <c r="AJ30" i="14"/>
  <c r="AJ42" i="14"/>
  <c r="AJ38" i="14"/>
  <c r="AR35" i="14"/>
  <c r="AR29" i="14"/>
  <c r="AR37" i="14"/>
  <c r="AR34" i="14"/>
  <c r="AR31" i="14"/>
  <c r="AR28" i="14"/>
  <c r="AR36" i="14"/>
  <c r="AR33" i="14"/>
  <c r="AR44" i="14"/>
  <c r="AR30" i="14"/>
  <c r="AR41" i="14"/>
  <c r="AR38" i="14"/>
  <c r="AR43" i="14"/>
  <c r="AR40" i="14"/>
  <c r="AR32" i="14"/>
  <c r="AR42" i="14"/>
  <c r="AR39" i="14"/>
  <c r="AZ35" i="14"/>
  <c r="AZ29" i="14"/>
  <c r="AZ37" i="14"/>
  <c r="AZ34" i="14"/>
  <c r="AZ31" i="14"/>
  <c r="AZ28" i="14"/>
  <c r="AZ36" i="14"/>
  <c r="AZ33" i="14"/>
  <c r="AZ32" i="14"/>
  <c r="AZ44" i="14"/>
  <c r="AZ30" i="14"/>
  <c r="AZ41" i="14"/>
  <c r="AZ38" i="14"/>
  <c r="AZ43" i="14"/>
  <c r="AZ40" i="14"/>
  <c r="AZ42" i="14"/>
  <c r="AZ39" i="14"/>
  <c r="BH35" i="14"/>
  <c r="BH29" i="14"/>
  <c r="BH37" i="14"/>
  <c r="BH34" i="14"/>
  <c r="BH31" i="14"/>
  <c r="BH28" i="14"/>
  <c r="BH36" i="14"/>
  <c r="BH33" i="14"/>
  <c r="BH44" i="14"/>
  <c r="BH41" i="14"/>
  <c r="BH32" i="14"/>
  <c r="BH30" i="14"/>
  <c r="BH43" i="14"/>
  <c r="BH40" i="14"/>
  <c r="BH38" i="14"/>
  <c r="BH42" i="14"/>
  <c r="BH39" i="14"/>
  <c r="J29" i="14"/>
  <c r="J37" i="14"/>
  <c r="J31" i="14"/>
  <c r="J39" i="14"/>
  <c r="J28" i="14"/>
  <c r="J36" i="14"/>
  <c r="J33" i="14"/>
  <c r="J30" i="14"/>
  <c r="J38" i="14"/>
  <c r="J35" i="14"/>
  <c r="J43" i="14"/>
  <c r="J40" i="14"/>
  <c r="J34" i="14"/>
  <c r="J42" i="14"/>
  <c r="J32" i="14"/>
  <c r="J44" i="14"/>
  <c r="J41" i="14"/>
  <c r="AK30" i="14"/>
  <c r="AK38" i="14"/>
  <c r="AK32" i="14"/>
  <c r="AK29" i="14"/>
  <c r="AK34" i="14"/>
  <c r="AK31" i="14"/>
  <c r="AK28" i="14"/>
  <c r="AK39" i="14"/>
  <c r="AK37" i="14"/>
  <c r="AK44" i="14"/>
  <c r="AK35" i="14"/>
  <c r="AK41" i="14"/>
  <c r="AK36" i="14"/>
  <c r="AK33" i="14"/>
  <c r="AK43" i="14"/>
  <c r="AK40" i="14"/>
  <c r="AK42" i="14"/>
  <c r="AS30" i="14"/>
  <c r="AS38" i="14"/>
  <c r="AS32" i="14"/>
  <c r="AS29" i="14"/>
  <c r="AS34" i="14"/>
  <c r="AS31" i="14"/>
  <c r="AS28" i="14"/>
  <c r="AS39" i="14"/>
  <c r="AS44" i="14"/>
  <c r="AS36" i="14"/>
  <c r="AS41" i="14"/>
  <c r="AS35" i="14"/>
  <c r="AS43" i="14"/>
  <c r="AS33" i="14"/>
  <c r="AS37" i="14"/>
  <c r="AS40" i="14"/>
  <c r="AS42" i="14"/>
  <c r="BA30" i="14"/>
  <c r="BA38" i="14"/>
  <c r="BA32" i="14"/>
  <c r="BA29" i="14"/>
  <c r="BA34" i="14"/>
  <c r="BA31" i="14"/>
  <c r="BA28" i="14"/>
  <c r="BA39" i="14"/>
  <c r="BA37" i="14"/>
  <c r="BA44" i="14"/>
  <c r="BA41" i="14"/>
  <c r="BA35" i="14"/>
  <c r="BA43" i="14"/>
  <c r="BA36" i="14"/>
  <c r="BA40" i="14"/>
  <c r="BA33" i="14"/>
  <c r="BA42" i="14"/>
  <c r="BI30" i="14"/>
  <c r="BI38" i="14"/>
  <c r="BI32" i="14"/>
  <c r="BI29" i="14"/>
  <c r="BI34" i="14"/>
  <c r="BI31" i="14"/>
  <c r="BI28" i="14"/>
  <c r="BI36" i="14"/>
  <c r="BI39" i="14"/>
  <c r="BI33" i="14"/>
  <c r="BI44" i="14"/>
  <c r="BI35" i="14"/>
  <c r="BI41" i="14"/>
  <c r="BI43" i="14"/>
  <c r="BI37" i="14"/>
  <c r="BI40" i="14"/>
  <c r="BI42" i="14"/>
  <c r="BF29" i="14"/>
  <c r="BF37" i="14"/>
  <c r="BF31" i="14"/>
  <c r="BF28" i="14"/>
  <c r="BF36" i="14"/>
  <c r="BF33" i="14"/>
  <c r="BF30" i="14"/>
  <c r="BF34" i="14"/>
  <c r="BF35" i="14"/>
  <c r="BF32" i="14"/>
  <c r="BF43" i="14"/>
  <c r="BF40" i="14"/>
  <c r="BF38" i="14"/>
  <c r="BF42" i="14"/>
  <c r="BF39" i="14"/>
  <c r="BF44" i="14"/>
  <c r="BF41" i="14"/>
  <c r="M30" i="14"/>
  <c r="M38" i="14"/>
  <c r="M32" i="14"/>
  <c r="M29" i="14"/>
  <c r="M37" i="14"/>
  <c r="M34" i="14"/>
  <c r="M31" i="14"/>
  <c r="M28" i="14"/>
  <c r="M39" i="14"/>
  <c r="M44" i="14"/>
  <c r="M41" i="14"/>
  <c r="M35" i="14"/>
  <c r="M43" i="14"/>
  <c r="M33" i="14"/>
  <c r="M40" i="14"/>
  <c r="M36" i="14"/>
  <c r="M42" i="14"/>
  <c r="N33" i="14"/>
  <c r="N35" i="14"/>
  <c r="N32" i="14"/>
  <c r="N29" i="14"/>
  <c r="N37" i="14"/>
  <c r="N34" i="14"/>
  <c r="N31" i="14"/>
  <c r="N30" i="14"/>
  <c r="N42" i="14"/>
  <c r="N28" i="14"/>
  <c r="N39" i="14"/>
  <c r="N44" i="14"/>
  <c r="N41" i="14"/>
  <c r="N38" i="14"/>
  <c r="N43" i="14"/>
  <c r="N40" i="14"/>
  <c r="N36" i="14"/>
  <c r="V33" i="14"/>
  <c r="V35" i="14"/>
  <c r="V32" i="14"/>
  <c r="V29" i="14"/>
  <c r="V37" i="14"/>
  <c r="V34" i="14"/>
  <c r="V31" i="14"/>
  <c r="V38" i="14"/>
  <c r="V42" i="14"/>
  <c r="V39" i="14"/>
  <c r="V30" i="14"/>
  <c r="V36" i="14"/>
  <c r="V44" i="14"/>
  <c r="V28" i="14"/>
  <c r="V41" i="14"/>
  <c r="V43" i="14"/>
  <c r="V40" i="14"/>
  <c r="AD33" i="14"/>
  <c r="AD35" i="14"/>
  <c r="AD32" i="14"/>
  <c r="AD29" i="14"/>
  <c r="AD37" i="14"/>
  <c r="AD34" i="14"/>
  <c r="AD31" i="14"/>
  <c r="AD42" i="14"/>
  <c r="AD39" i="14"/>
  <c r="AD44" i="14"/>
  <c r="AD41" i="14"/>
  <c r="AD30" i="14"/>
  <c r="AD38" i="14"/>
  <c r="AD28" i="14"/>
  <c r="AD36" i="14"/>
  <c r="AD43" i="14"/>
  <c r="AD40" i="14"/>
  <c r="AL33" i="14"/>
  <c r="AL35" i="14"/>
  <c r="AL32" i="14"/>
  <c r="AL29" i="14"/>
  <c r="AL37" i="14"/>
  <c r="AL34" i="14"/>
  <c r="AL31" i="14"/>
  <c r="AL36" i="14"/>
  <c r="AL38" i="14"/>
  <c r="AL42" i="14"/>
  <c r="AL39" i="14"/>
  <c r="AL44" i="14"/>
  <c r="AL41" i="14"/>
  <c r="AL28" i="14"/>
  <c r="AL43" i="14"/>
  <c r="AL30" i="14"/>
  <c r="AL40" i="14"/>
  <c r="AT33" i="14"/>
  <c r="AT35" i="14"/>
  <c r="AT32" i="14"/>
  <c r="AT29" i="14"/>
  <c r="AT37" i="14"/>
  <c r="AT34" i="14"/>
  <c r="AT31" i="14"/>
  <c r="AT30" i="14"/>
  <c r="AT42" i="14"/>
  <c r="AT28" i="14"/>
  <c r="AT39" i="14"/>
  <c r="AT44" i="14"/>
  <c r="AT36" i="14"/>
  <c r="AT41" i="14"/>
  <c r="AT38" i="14"/>
  <c r="AT43" i="14"/>
  <c r="AT40" i="14"/>
  <c r="BB33" i="14"/>
  <c r="BB35" i="14"/>
  <c r="BB32" i="14"/>
  <c r="BB29" i="14"/>
  <c r="BB37" i="14"/>
  <c r="BB34" i="14"/>
  <c r="BB31" i="14"/>
  <c r="BB38" i="14"/>
  <c r="BB42" i="14"/>
  <c r="BB39" i="14"/>
  <c r="BB30" i="14"/>
  <c r="BB44" i="14"/>
  <c r="BB28" i="14"/>
  <c r="BB41" i="14"/>
  <c r="BB43" i="14"/>
  <c r="BB36" i="14"/>
  <c r="BB40" i="14"/>
  <c r="BJ33" i="14"/>
  <c r="BJ35" i="14"/>
  <c r="BJ32" i="14"/>
  <c r="BJ29" i="14"/>
  <c r="BJ37" i="14"/>
  <c r="BJ34" i="14"/>
  <c r="BJ31" i="14"/>
  <c r="BJ42" i="14"/>
  <c r="BJ36" i="14"/>
  <c r="BJ39" i="14"/>
  <c r="BJ44" i="14"/>
  <c r="BJ41" i="14"/>
  <c r="BJ30" i="14"/>
  <c r="BJ28" i="14"/>
  <c r="BJ43" i="14"/>
  <c r="BJ38" i="14"/>
  <c r="BJ40" i="14"/>
  <c r="AX29" i="14"/>
  <c r="AX37" i="14"/>
  <c r="AX31" i="14"/>
  <c r="AX28" i="14"/>
  <c r="AX36" i="14"/>
  <c r="AX33" i="14"/>
  <c r="AX30" i="14"/>
  <c r="AX38" i="14"/>
  <c r="AX43" i="14"/>
  <c r="AX40" i="14"/>
  <c r="AX42" i="14"/>
  <c r="AX35" i="14"/>
  <c r="AX39" i="14"/>
  <c r="AX34" i="14"/>
  <c r="AX44" i="14"/>
  <c r="AX32" i="14"/>
  <c r="AX41" i="14"/>
  <c r="U30" i="14"/>
  <c r="U38" i="14"/>
  <c r="U32" i="14"/>
  <c r="U29" i="14"/>
  <c r="U34" i="14"/>
  <c r="U31" i="14"/>
  <c r="U28" i="14"/>
  <c r="U39" i="14"/>
  <c r="U36" i="14"/>
  <c r="U37" i="14"/>
  <c r="U44" i="14"/>
  <c r="U41" i="14"/>
  <c r="U33" i="14"/>
  <c r="U43" i="14"/>
  <c r="U40" i="14"/>
  <c r="U35" i="14"/>
  <c r="U42" i="14"/>
  <c r="G28" i="14"/>
  <c r="G36" i="14"/>
  <c r="G30" i="14"/>
  <c r="G38" i="14"/>
  <c r="G35" i="14"/>
  <c r="G32" i="14"/>
  <c r="G29" i="14"/>
  <c r="G37" i="14"/>
  <c r="G34" i="14"/>
  <c r="G42" i="14"/>
  <c r="G39" i="14"/>
  <c r="G44" i="14"/>
  <c r="G33" i="14"/>
  <c r="G41" i="14"/>
  <c r="G31" i="14"/>
  <c r="G43" i="14"/>
  <c r="G40" i="14"/>
  <c r="O28" i="14"/>
  <c r="O36" i="14"/>
  <c r="O30" i="14"/>
  <c r="O38" i="14"/>
  <c r="O35" i="14"/>
  <c r="O32" i="14"/>
  <c r="O29" i="14"/>
  <c r="O37" i="14"/>
  <c r="O34" i="14"/>
  <c r="O42" i="14"/>
  <c r="O39" i="14"/>
  <c r="O44" i="14"/>
  <c r="O41" i="14"/>
  <c r="O33" i="14"/>
  <c r="O43" i="14"/>
  <c r="O31" i="14"/>
  <c r="O40" i="14"/>
  <c r="W28" i="14"/>
  <c r="W36" i="14"/>
  <c r="W30" i="14"/>
  <c r="W38" i="14"/>
  <c r="W35" i="14"/>
  <c r="W32" i="14"/>
  <c r="W29" i="14"/>
  <c r="W37" i="14"/>
  <c r="W34" i="14"/>
  <c r="W33" i="14"/>
  <c r="W31" i="14"/>
  <c r="W42" i="14"/>
  <c r="W39" i="14"/>
  <c r="W44" i="14"/>
  <c r="W41" i="14"/>
  <c r="W43" i="14"/>
  <c r="W40" i="14"/>
  <c r="AE28" i="14"/>
  <c r="AE36" i="14"/>
  <c r="AE30" i="14"/>
  <c r="AE38" i="14"/>
  <c r="AE35" i="14"/>
  <c r="AE32" i="14"/>
  <c r="AE29" i="14"/>
  <c r="AE37" i="14"/>
  <c r="AE34" i="14"/>
  <c r="AE42" i="14"/>
  <c r="AE33" i="14"/>
  <c r="AE39" i="14"/>
  <c r="AE31" i="14"/>
  <c r="AE44" i="14"/>
  <c r="AE41" i="14"/>
  <c r="AE43" i="14"/>
  <c r="AE40" i="14"/>
  <c r="AM28" i="14"/>
  <c r="AM36" i="14"/>
  <c r="AM30" i="14"/>
  <c r="AM38" i="14"/>
  <c r="AM35" i="14"/>
  <c r="AM32" i="14"/>
  <c r="AM29" i="14"/>
  <c r="AM37" i="14"/>
  <c r="AM34" i="14"/>
  <c r="AM42" i="14"/>
  <c r="AM39" i="14"/>
  <c r="AM44" i="14"/>
  <c r="AM33" i="14"/>
  <c r="AM41" i="14"/>
  <c r="AM31" i="14"/>
  <c r="AM43" i="14"/>
  <c r="AM40" i="14"/>
  <c r="AU28" i="14"/>
  <c r="AU36" i="14"/>
  <c r="AU30" i="14"/>
  <c r="AU38" i="14"/>
  <c r="AU35" i="14"/>
  <c r="AU32" i="14"/>
  <c r="AU29" i="14"/>
  <c r="AU37" i="14"/>
  <c r="AU34" i="14"/>
  <c r="AU42" i="14"/>
  <c r="AU39" i="14"/>
  <c r="AU31" i="14"/>
  <c r="AU44" i="14"/>
  <c r="AU41" i="14"/>
  <c r="AU33" i="14"/>
  <c r="AU43" i="14"/>
  <c r="AU40" i="14"/>
  <c r="BC28" i="14"/>
  <c r="BC36" i="14"/>
  <c r="BC30" i="14"/>
  <c r="BC38" i="14"/>
  <c r="BC35" i="14"/>
  <c r="BC32" i="14"/>
  <c r="BC29" i="14"/>
  <c r="BC37" i="14"/>
  <c r="BC34" i="14"/>
  <c r="BC33" i="14"/>
  <c r="BC31" i="14"/>
  <c r="BC42" i="14"/>
  <c r="BC39" i="14"/>
  <c r="BC44" i="14"/>
  <c r="BC41" i="14"/>
  <c r="BC43" i="14"/>
  <c r="BC40" i="14"/>
  <c r="BK28" i="14"/>
  <c r="BK36" i="14"/>
  <c r="BK30" i="14"/>
  <c r="BK38" i="14"/>
  <c r="BK35" i="14"/>
  <c r="BK32" i="14"/>
  <c r="BK29" i="14"/>
  <c r="BK37" i="14"/>
  <c r="BK34" i="14"/>
  <c r="BK42" i="14"/>
  <c r="BK33" i="14"/>
  <c r="BK39" i="14"/>
  <c r="BK31" i="14"/>
  <c r="BK44" i="14"/>
  <c r="BK41" i="14"/>
  <c r="BK43" i="14"/>
  <c r="BK40" i="14"/>
  <c r="AH29" i="14"/>
  <c r="AH37" i="14"/>
  <c r="AH31" i="14"/>
  <c r="AH28" i="14"/>
  <c r="AH36" i="14"/>
  <c r="AH33" i="14"/>
  <c r="AH30" i="14"/>
  <c r="AH38" i="14"/>
  <c r="AH35" i="14"/>
  <c r="AH43" i="14"/>
  <c r="AH34" i="14"/>
  <c r="AH40" i="14"/>
  <c r="AH32" i="14"/>
  <c r="AH42" i="14"/>
  <c r="AH39" i="14"/>
  <c r="AH44" i="14"/>
  <c r="AH41" i="14"/>
  <c r="H31" i="14"/>
  <c r="H33" i="14"/>
  <c r="H30" i="14"/>
  <c r="H35" i="14"/>
  <c r="H32" i="14"/>
  <c r="H29" i="14"/>
  <c r="H28" i="14"/>
  <c r="H40" i="14"/>
  <c r="H38" i="14"/>
  <c r="H42" i="14"/>
  <c r="H34" i="14"/>
  <c r="H37" i="14"/>
  <c r="H39" i="14"/>
  <c r="H44" i="14"/>
  <c r="H36" i="14"/>
  <c r="H41" i="14"/>
  <c r="H43" i="14"/>
  <c r="P31" i="14"/>
  <c r="P33" i="14"/>
  <c r="P30" i="14"/>
  <c r="P35" i="14"/>
  <c r="P32" i="14"/>
  <c r="P29" i="14"/>
  <c r="P36" i="14"/>
  <c r="P40" i="14"/>
  <c r="P28" i="14"/>
  <c r="P42" i="14"/>
  <c r="P39" i="14"/>
  <c r="P44" i="14"/>
  <c r="P34" i="14"/>
  <c r="P38" i="14"/>
  <c r="P41" i="14"/>
  <c r="P37" i="14"/>
  <c r="P43" i="14"/>
  <c r="X31" i="14"/>
  <c r="X33" i="14"/>
  <c r="X30" i="14"/>
  <c r="X35" i="14"/>
  <c r="X32" i="14"/>
  <c r="X29" i="14"/>
  <c r="X40" i="14"/>
  <c r="X38" i="14"/>
  <c r="X37" i="14"/>
  <c r="X42" i="14"/>
  <c r="X34" i="14"/>
  <c r="X36" i="14"/>
  <c r="X39" i="14"/>
  <c r="X28" i="14"/>
  <c r="X44" i="14"/>
  <c r="X41" i="14"/>
  <c r="X43" i="14"/>
  <c r="AF31" i="14"/>
  <c r="AF33" i="14"/>
  <c r="AF30" i="14"/>
  <c r="AF35" i="14"/>
  <c r="AF32" i="14"/>
  <c r="AF29" i="14"/>
  <c r="AF40" i="14"/>
  <c r="AF34" i="14"/>
  <c r="AF42" i="14"/>
  <c r="AF39" i="14"/>
  <c r="AF44" i="14"/>
  <c r="AF38" i="14"/>
  <c r="AF41" i="14"/>
  <c r="AF28" i="14"/>
  <c r="AF36" i="14"/>
  <c r="AF37" i="14"/>
  <c r="AF43" i="14"/>
  <c r="AN31" i="14"/>
  <c r="AN33" i="14"/>
  <c r="AN30" i="14"/>
  <c r="AN35" i="14"/>
  <c r="AN32" i="14"/>
  <c r="AN29" i="14"/>
  <c r="AN28" i="14"/>
  <c r="AN40" i="14"/>
  <c r="AN36" i="14"/>
  <c r="AN38" i="14"/>
  <c r="AN37" i="14"/>
  <c r="AN42" i="14"/>
  <c r="AN34" i="14"/>
  <c r="AN39" i="14"/>
  <c r="AN44" i="14"/>
  <c r="AN41" i="14"/>
  <c r="AN43" i="14"/>
  <c r="AV31" i="14"/>
  <c r="AV33" i="14"/>
  <c r="AV30" i="14"/>
  <c r="AV35" i="14"/>
  <c r="AV32" i="14"/>
  <c r="AV29" i="14"/>
  <c r="AV40" i="14"/>
  <c r="AV28" i="14"/>
  <c r="AV42" i="14"/>
  <c r="AV39" i="14"/>
  <c r="AV36" i="14"/>
  <c r="AV44" i="14"/>
  <c r="AV34" i="14"/>
  <c r="AV38" i="14"/>
  <c r="AV41" i="14"/>
  <c r="AV37" i="14"/>
  <c r="AV43" i="14"/>
  <c r="BD31" i="14"/>
  <c r="BD33" i="14"/>
  <c r="BD30" i="14"/>
  <c r="BD35" i="14"/>
  <c r="BD32" i="14"/>
  <c r="BD29" i="14"/>
  <c r="BD40" i="14"/>
  <c r="BD38" i="14"/>
  <c r="BD37" i="14"/>
  <c r="BD42" i="14"/>
  <c r="BD39" i="14"/>
  <c r="BD34" i="14"/>
  <c r="BD28" i="14"/>
  <c r="BD44" i="14"/>
  <c r="BD41" i="14"/>
  <c r="BD36" i="14"/>
  <c r="BD43" i="14"/>
  <c r="BL31" i="14"/>
  <c r="BL33" i="14"/>
  <c r="BL30" i="14"/>
  <c r="BL35" i="14"/>
  <c r="BL32" i="14"/>
  <c r="BL29" i="14"/>
  <c r="BL40" i="14"/>
  <c r="BL34" i="14"/>
  <c r="BL36" i="14"/>
  <c r="BL42" i="14"/>
  <c r="BL39" i="14"/>
  <c r="BL44" i="14"/>
  <c r="BL41" i="14"/>
  <c r="BL28" i="14"/>
  <c r="BL37" i="14"/>
  <c r="BL38" i="14"/>
  <c r="BL43" i="14"/>
  <c r="Z29" i="14"/>
  <c r="Z37" i="14"/>
  <c r="Z31" i="14"/>
  <c r="Z28" i="14"/>
  <c r="Z36" i="14"/>
  <c r="Z33" i="14"/>
  <c r="Z30" i="14"/>
  <c r="Z38" i="14"/>
  <c r="Z35" i="14"/>
  <c r="Z34" i="14"/>
  <c r="Z32" i="14"/>
  <c r="Z43" i="14"/>
  <c r="Z40" i="14"/>
  <c r="Z42" i="14"/>
  <c r="Z39" i="14"/>
  <c r="Z44" i="14"/>
  <c r="Z41" i="14"/>
  <c r="AC30" i="14"/>
  <c r="AC38" i="14"/>
  <c r="AC32" i="14"/>
  <c r="AC29" i="14"/>
  <c r="AC34" i="14"/>
  <c r="AC31" i="14"/>
  <c r="AC28" i="14"/>
  <c r="AC35" i="14"/>
  <c r="AC39" i="14"/>
  <c r="AC33" i="14"/>
  <c r="AC44" i="14"/>
  <c r="AC41" i="14"/>
  <c r="AC36" i="14"/>
  <c r="AC43" i="14"/>
  <c r="AC37" i="14"/>
  <c r="AC40" i="14"/>
  <c r="AC42" i="14"/>
  <c r="I34" i="14"/>
  <c r="I28" i="14"/>
  <c r="I36" i="14"/>
  <c r="I33" i="14"/>
  <c r="I30" i="14"/>
  <c r="I38" i="14"/>
  <c r="I35" i="14"/>
  <c r="I32" i="14"/>
  <c r="I43" i="14"/>
  <c r="I40" i="14"/>
  <c r="I29" i="14"/>
  <c r="I42" i="14"/>
  <c r="I37" i="14"/>
  <c r="I39" i="14"/>
  <c r="I44" i="14"/>
  <c r="I31" i="14"/>
  <c r="I41" i="14"/>
  <c r="Q34" i="14"/>
  <c r="Q28" i="14"/>
  <c r="Q36" i="14"/>
  <c r="Q33" i="14"/>
  <c r="Q30" i="14"/>
  <c r="Q38" i="14"/>
  <c r="Q35" i="14"/>
  <c r="Q32" i="14"/>
  <c r="Q31" i="14"/>
  <c r="Q43" i="14"/>
  <c r="Q29" i="14"/>
  <c r="Q40" i="14"/>
  <c r="Q37" i="14"/>
  <c r="Q42" i="14"/>
  <c r="Q39" i="14"/>
  <c r="Q44" i="14"/>
  <c r="Q41" i="14"/>
  <c r="Y34" i="14"/>
  <c r="Y28" i="14"/>
  <c r="Y36" i="14"/>
  <c r="Y33" i="14"/>
  <c r="Y30" i="14"/>
  <c r="Y38" i="14"/>
  <c r="Y35" i="14"/>
  <c r="Y32" i="14"/>
  <c r="Y43" i="14"/>
  <c r="Y40" i="14"/>
  <c r="Y31" i="14"/>
  <c r="Y29" i="14"/>
  <c r="Y37" i="14"/>
  <c r="Y42" i="14"/>
  <c r="Y39" i="14"/>
  <c r="Y44" i="14"/>
  <c r="Y41" i="14"/>
  <c r="AG34" i="14"/>
  <c r="AG28" i="14"/>
  <c r="AG36" i="14"/>
  <c r="AG33" i="14"/>
  <c r="AG30" i="14"/>
  <c r="AG38" i="14"/>
  <c r="AG35" i="14"/>
  <c r="AG32" i="14"/>
  <c r="AG43" i="14"/>
  <c r="AG40" i="14"/>
  <c r="AG42" i="14"/>
  <c r="AG31" i="14"/>
  <c r="AG39" i="14"/>
  <c r="AG29" i="14"/>
  <c r="AG44" i="14"/>
  <c r="AG37" i="14"/>
  <c r="AG41" i="14"/>
  <c r="AO34" i="14"/>
  <c r="AO28" i="14"/>
  <c r="AO36" i="14"/>
  <c r="AO33" i="14"/>
  <c r="AO30" i="14"/>
  <c r="AO38" i="14"/>
  <c r="AO35" i="14"/>
  <c r="AO32" i="14"/>
  <c r="AO43" i="14"/>
  <c r="AO40" i="14"/>
  <c r="AO37" i="14"/>
  <c r="AO42" i="14"/>
  <c r="AO39" i="14"/>
  <c r="AO44" i="14"/>
  <c r="AO29" i="14"/>
  <c r="AO31" i="14"/>
  <c r="AO41" i="14"/>
  <c r="AW34" i="14"/>
  <c r="AW28" i="14"/>
  <c r="AW36" i="14"/>
  <c r="AW33" i="14"/>
  <c r="AW30" i="14"/>
  <c r="AW38" i="14"/>
  <c r="AW35" i="14"/>
  <c r="AW32" i="14"/>
  <c r="AW31" i="14"/>
  <c r="AW43" i="14"/>
  <c r="AW29" i="14"/>
  <c r="AW40" i="14"/>
  <c r="AW42" i="14"/>
  <c r="AW39" i="14"/>
  <c r="AW44" i="14"/>
  <c r="AW41" i="14"/>
  <c r="AW37" i="14"/>
  <c r="BE34" i="14"/>
  <c r="BE28" i="14"/>
  <c r="BE36" i="14"/>
  <c r="BE33" i="14"/>
  <c r="BE30" i="14"/>
  <c r="BE35" i="14"/>
  <c r="BE32" i="14"/>
  <c r="BE43" i="14"/>
  <c r="BE40" i="14"/>
  <c r="BE31" i="14"/>
  <c r="BE38" i="14"/>
  <c r="BE29" i="14"/>
  <c r="BE37" i="14"/>
  <c r="BE42" i="14"/>
  <c r="BE39" i="14"/>
  <c r="BE44" i="14"/>
  <c r="BE41" i="14"/>
  <c r="BM34" i="14"/>
  <c r="BM28" i="14"/>
  <c r="BM36" i="14"/>
  <c r="BM33" i="14"/>
  <c r="BM30" i="14"/>
  <c r="BM35" i="14"/>
  <c r="BM32" i="14"/>
  <c r="BM38" i="14"/>
  <c r="BM43" i="14"/>
  <c r="BM40" i="14"/>
  <c r="BM37" i="14"/>
  <c r="BM42" i="14"/>
  <c r="BM31" i="14"/>
  <c r="BM39" i="14"/>
  <c r="BM29" i="14"/>
  <c r="BM44" i="14"/>
  <c r="BM41" i="14"/>
  <c r="X5" i="14" l="1"/>
  <c r="BA4" i="14"/>
  <c r="BK5" i="14"/>
  <c r="AQ5" i="14"/>
  <c r="AI5" i="14"/>
  <c r="BK4" i="14"/>
  <c r="AZ4" i="14"/>
  <c r="U4" i="14"/>
  <c r="U5" i="14"/>
  <c r="Q5" i="14"/>
  <c r="BL4" i="14"/>
  <c r="AZ5" i="14"/>
  <c r="AV4" i="14"/>
  <c r="AB4" i="14"/>
  <c r="H5" i="14"/>
  <c r="AD4" i="14"/>
  <c r="AD5" i="14"/>
  <c r="BO4" i="14"/>
  <c r="AM5" i="14"/>
  <c r="AE4" i="14"/>
  <c r="W5" i="14"/>
  <c r="S5" i="14"/>
  <c r="G5" i="14"/>
  <c r="BF4" i="14"/>
  <c r="BF5" i="14"/>
  <c r="R4" i="14"/>
  <c r="R5" i="14"/>
  <c r="N4" i="14"/>
  <c r="N5" i="14"/>
  <c r="AK5" i="14"/>
  <c r="BD5" i="14"/>
  <c r="AR4" i="14"/>
  <c r="AN4" i="14"/>
  <c r="AB5" i="14"/>
  <c r="X4" i="14"/>
  <c r="L4" i="14"/>
  <c r="AT4" i="14"/>
  <c r="AT5" i="14"/>
  <c r="BG4" i="14"/>
  <c r="AU4" i="14"/>
  <c r="AQ4" i="14"/>
  <c r="AA5" i="14"/>
  <c r="K5" i="14"/>
  <c r="AP4" i="14"/>
  <c r="AP5" i="14"/>
  <c r="Z4" i="14"/>
  <c r="Z5" i="14"/>
  <c r="BI4" i="14"/>
  <c r="BI5" i="14"/>
  <c r="BE5" i="14"/>
  <c r="BE4" i="14"/>
  <c r="AS4" i="14"/>
  <c r="AS5" i="14"/>
  <c r="AO4" i="14"/>
  <c r="AK4" i="14"/>
  <c r="Y5" i="14"/>
  <c r="Y4" i="14"/>
  <c r="I5" i="14"/>
  <c r="I4" i="14"/>
  <c r="BH4" i="14"/>
  <c r="BH5" i="14"/>
  <c r="AR5" i="14"/>
  <c r="AF5" i="14"/>
  <c r="P5" i="14"/>
  <c r="J5" i="14"/>
  <c r="J4" i="14"/>
  <c r="BO5" i="14"/>
  <c r="BG5" i="14"/>
  <c r="AY5" i="14"/>
  <c r="AM4" i="14"/>
  <c r="AI4" i="14"/>
  <c r="W4" i="14"/>
  <c r="S4" i="14"/>
  <c r="G4" i="14"/>
  <c r="BN4" i="14"/>
  <c r="BN5" i="14"/>
  <c r="BJ4" i="14"/>
  <c r="BJ5" i="14"/>
  <c r="BB4" i="14"/>
  <c r="BB5" i="14"/>
  <c r="AX4" i="14"/>
  <c r="AX5" i="14"/>
  <c r="AH4" i="14"/>
  <c r="AH5" i="14"/>
  <c r="AO5" i="14"/>
  <c r="AC4" i="14"/>
  <c r="AC5" i="14"/>
  <c r="M4" i="14"/>
  <c r="M5" i="14"/>
  <c r="BD4" i="14"/>
  <c r="AN5" i="14"/>
  <c r="BL5" i="14"/>
  <c r="AV5" i="14"/>
  <c r="AJ4" i="14"/>
  <c r="AJ5" i="14"/>
  <c r="AF4" i="14"/>
  <c r="T4" i="14"/>
  <c r="T5" i="14"/>
  <c r="P4" i="14"/>
  <c r="L5" i="14"/>
  <c r="H4" i="14"/>
  <c r="V4" i="14"/>
  <c r="V5" i="14"/>
  <c r="BC5" i="14"/>
  <c r="BC4" i="14"/>
  <c r="AY4" i="14"/>
  <c r="AU5" i="14"/>
  <c r="AE5" i="14"/>
  <c r="AA4" i="14"/>
  <c r="O4" i="14"/>
  <c r="O5" i="14"/>
  <c r="K4" i="14"/>
  <c r="AL4" i="14"/>
  <c r="AL5" i="14"/>
  <c r="BM5" i="14"/>
  <c r="BM4" i="14"/>
  <c r="BA5" i="14"/>
  <c r="AW5" i="14"/>
  <c r="AW4" i="14"/>
  <c r="AG5" i="14"/>
  <c r="AG4" i="14"/>
  <c r="Q4" i="14"/>
  <c r="CB23" i="15" l="1"/>
  <c r="CB21" i="15"/>
  <c r="AS23" i="15"/>
  <c r="AS21" i="15"/>
  <c r="AU21" i="15"/>
  <c r="AU23" i="15"/>
  <c r="H21" i="15"/>
  <c r="H23" i="15"/>
  <c r="V21" i="15"/>
  <c r="V23" i="15"/>
  <c r="S23" i="15"/>
  <c r="S21" i="15"/>
  <c r="BT21" i="15"/>
  <c r="BT23" i="15"/>
  <c r="C23" i="15"/>
  <c r="CA21" i="15"/>
  <c r="CA23" i="15"/>
  <c r="G21" i="15"/>
  <c r="G23" i="15"/>
  <c r="Y23" i="15"/>
  <c r="Y21" i="15"/>
  <c r="Q23" i="15"/>
  <c r="Q21" i="15"/>
  <c r="BY23" i="15"/>
  <c r="BY21" i="15"/>
  <c r="BX21" i="15"/>
  <c r="BX23" i="15"/>
  <c r="F23" i="15"/>
  <c r="F21" i="15"/>
  <c r="K23" i="15"/>
  <c r="K21" i="15"/>
  <c r="I23" i="15"/>
  <c r="I21" i="15"/>
  <c r="E21" i="15"/>
  <c r="E23" i="15"/>
  <c r="J21" i="15"/>
  <c r="J23" i="15"/>
  <c r="T23" i="15"/>
  <c r="T21" i="15"/>
  <c r="M21" i="15"/>
  <c r="M23" i="15"/>
  <c r="P21" i="15"/>
  <c r="P23" i="15"/>
  <c r="L23" i="15"/>
  <c r="L21" i="15"/>
  <c r="BZ23" i="15"/>
  <c r="BZ21" i="15"/>
  <c r="B23" i="15"/>
  <c r="B21" i="15"/>
  <c r="U23" i="15"/>
  <c r="U21" i="15"/>
  <c r="N23" i="15"/>
  <c r="N21" i="15"/>
  <c r="BW23" i="15"/>
  <c r="BW21" i="15"/>
  <c r="BR21" i="15"/>
  <c r="BR23" i="15"/>
  <c r="BU21" i="15"/>
  <c r="BU23" i="15"/>
  <c r="CD21" i="15"/>
  <c r="CD23" i="15"/>
  <c r="Z23" i="15"/>
  <c r="Z21" i="15"/>
  <c r="X21" i="15"/>
  <c r="X23" i="15"/>
  <c r="D23" i="15"/>
  <c r="D21" i="15"/>
  <c r="O23" i="15"/>
  <c r="O21" i="15"/>
  <c r="AR23" i="15"/>
  <c r="AR21" i="15"/>
  <c r="R23" i="15"/>
  <c r="R21" i="15"/>
  <c r="AT21" i="15"/>
  <c r="AT23" i="15"/>
  <c r="CC23" i="15"/>
  <c r="CC21" i="15"/>
  <c r="BV21" i="15"/>
  <c r="BV23" i="15"/>
  <c r="U5" i="15"/>
  <c r="U9" i="15"/>
  <c r="U3" i="15"/>
  <c r="U11" i="15"/>
  <c r="U15" i="15"/>
  <c r="U19" i="15"/>
  <c r="U2" i="15"/>
  <c r="U4" i="15"/>
  <c r="U6" i="15"/>
  <c r="U12" i="15"/>
  <c r="U14" i="15"/>
  <c r="U24" i="15"/>
  <c r="U28" i="15"/>
  <c r="U13" i="15"/>
  <c r="U18" i="15"/>
  <c r="U26" i="15"/>
  <c r="U7" i="15"/>
  <c r="U27" i="15"/>
  <c r="U29" i="15" s="1"/>
  <c r="U8" i="15"/>
  <c r="U22" i="15"/>
  <c r="U10" i="15"/>
  <c r="U25" i="15"/>
  <c r="U16" i="15"/>
  <c r="U17" i="15"/>
  <c r="G5" i="15"/>
  <c r="G9" i="15"/>
  <c r="G2" i="15"/>
  <c r="G7" i="15"/>
  <c r="G11" i="15"/>
  <c r="G15" i="15"/>
  <c r="G19" i="15"/>
  <c r="G16" i="15"/>
  <c r="G18" i="15"/>
  <c r="G24" i="15"/>
  <c r="G28" i="15"/>
  <c r="G3" i="15"/>
  <c r="G8" i="15"/>
  <c r="G10" i="15"/>
  <c r="G12" i="15"/>
  <c r="G17" i="15"/>
  <c r="G22" i="15"/>
  <c r="G6" i="15"/>
  <c r="G25" i="15"/>
  <c r="G13" i="15"/>
  <c r="G27" i="15"/>
  <c r="G29" i="15" s="1"/>
  <c r="G4" i="15"/>
  <c r="G14" i="15"/>
  <c r="G26" i="15"/>
  <c r="Y3" i="15"/>
  <c r="Y7" i="15"/>
  <c r="Y5" i="15"/>
  <c r="Y9" i="15"/>
  <c r="Y13" i="15"/>
  <c r="Y17" i="15"/>
  <c r="Y6" i="15"/>
  <c r="Y8" i="15"/>
  <c r="Y14" i="15"/>
  <c r="Y16" i="15"/>
  <c r="Y26" i="15"/>
  <c r="Y4" i="15"/>
  <c r="Y10" i="15"/>
  <c r="Y15" i="15"/>
  <c r="Y22" i="15"/>
  <c r="Y28" i="15"/>
  <c r="Y2" i="15"/>
  <c r="Y24" i="15"/>
  <c r="Y12" i="15"/>
  <c r="Y27" i="15"/>
  <c r="Y29" i="15" s="1"/>
  <c r="Y11" i="15"/>
  <c r="Y18" i="15"/>
  <c r="Y19" i="15"/>
  <c r="Y25" i="15"/>
  <c r="BW5" i="15"/>
  <c r="BW3" i="15"/>
  <c r="BW11" i="15"/>
  <c r="BW15" i="15"/>
  <c r="BW19" i="15"/>
  <c r="BW2" i="15"/>
  <c r="BW7" i="15"/>
  <c r="BW12" i="15"/>
  <c r="BW14" i="15"/>
  <c r="BW24" i="15"/>
  <c r="BW28" i="15"/>
  <c r="BW8" i="15"/>
  <c r="BW9" i="15"/>
  <c r="BW16" i="15"/>
  <c r="BW26" i="15"/>
  <c r="BW10" i="15"/>
  <c r="BW17" i="15"/>
  <c r="BW22" i="15"/>
  <c r="BW4" i="15"/>
  <c r="BW25" i="15"/>
  <c r="BW6" i="15"/>
  <c r="BW18" i="15"/>
  <c r="BW13" i="15"/>
  <c r="BR2" i="15"/>
  <c r="BR6" i="15"/>
  <c r="BR3" i="15"/>
  <c r="BR5" i="15"/>
  <c r="BR12" i="15"/>
  <c r="BR16" i="15"/>
  <c r="BR14" i="15"/>
  <c r="BR25" i="15"/>
  <c r="BR4" i="15"/>
  <c r="BR19" i="15"/>
  <c r="BR26" i="15"/>
  <c r="BR28" i="15"/>
  <c r="BR8" i="15"/>
  <c r="BR11" i="15"/>
  <c r="BR13" i="15"/>
  <c r="BR18" i="15"/>
  <c r="BR15" i="15"/>
  <c r="BR22" i="15"/>
  <c r="BR7" i="15"/>
  <c r="BR9" i="15"/>
  <c r="BR24" i="15"/>
  <c r="BR10" i="15"/>
  <c r="BR17" i="15"/>
  <c r="BU3" i="15"/>
  <c r="BU7" i="15"/>
  <c r="BU4" i="15"/>
  <c r="BU6" i="15"/>
  <c r="BU9" i="15"/>
  <c r="BU13" i="15"/>
  <c r="BU17" i="15"/>
  <c r="BU15" i="15"/>
  <c r="BU22" i="15"/>
  <c r="BU26" i="15"/>
  <c r="BU5" i="15"/>
  <c r="BU2" i="15"/>
  <c r="BU12" i="15"/>
  <c r="BU14" i="15"/>
  <c r="BU19" i="15"/>
  <c r="BU8" i="15"/>
  <c r="BU11" i="15"/>
  <c r="BU18" i="15"/>
  <c r="BU24" i="15"/>
  <c r="BU25" i="15"/>
  <c r="BU16" i="15"/>
  <c r="BU28" i="15"/>
  <c r="BU10" i="15"/>
  <c r="CD2" i="15"/>
  <c r="CD6" i="15"/>
  <c r="CD7" i="15"/>
  <c r="CD12" i="15"/>
  <c r="CD16" i="15"/>
  <c r="CD9" i="15"/>
  <c r="CD11" i="15"/>
  <c r="CD18" i="15"/>
  <c r="CD25" i="15"/>
  <c r="CD3" i="15"/>
  <c r="CD5" i="15"/>
  <c r="CD10" i="15"/>
  <c r="CD15" i="15"/>
  <c r="CD17" i="15"/>
  <c r="CD22" i="15"/>
  <c r="CD19" i="15"/>
  <c r="CD4" i="15"/>
  <c r="CD13" i="15"/>
  <c r="CD8" i="15"/>
  <c r="CD14" i="15"/>
  <c r="CD24" i="15"/>
  <c r="CD26" i="15"/>
  <c r="CD28" i="15"/>
  <c r="Z5" i="15"/>
  <c r="Z2" i="15"/>
  <c r="Z4" i="15"/>
  <c r="Z11" i="15"/>
  <c r="Z15" i="15"/>
  <c r="Z19" i="15"/>
  <c r="Z13" i="15"/>
  <c r="Z22" i="15"/>
  <c r="Z24" i="15"/>
  <c r="Z28" i="15"/>
  <c r="Z3" i="15"/>
  <c r="Z7" i="15"/>
  <c r="Z18" i="15"/>
  <c r="Z25" i="15"/>
  <c r="Z27" i="15"/>
  <c r="Z29" i="15" s="1"/>
  <c r="Z10" i="15"/>
  <c r="Z12" i="15"/>
  <c r="Z17" i="15"/>
  <c r="Z6" i="15"/>
  <c r="Z9" i="15"/>
  <c r="Z16" i="15"/>
  <c r="Z8" i="15"/>
  <c r="Z14" i="15"/>
  <c r="Z26" i="15"/>
  <c r="X4" i="15"/>
  <c r="X8" i="15"/>
  <c r="X3" i="15"/>
  <c r="X10" i="15"/>
  <c r="X14" i="15"/>
  <c r="X18" i="15"/>
  <c r="X22" i="15"/>
  <c r="X12" i="15"/>
  <c r="X19" i="15"/>
  <c r="X27" i="15"/>
  <c r="X29" i="15" s="1"/>
  <c r="X2" i="15"/>
  <c r="X7" i="15"/>
  <c r="X17" i="15"/>
  <c r="X24" i="15"/>
  <c r="X26" i="15"/>
  <c r="X6" i="15"/>
  <c r="X9" i="15"/>
  <c r="X11" i="15"/>
  <c r="X16" i="15"/>
  <c r="X13" i="15"/>
  <c r="X28" i="15"/>
  <c r="X5" i="15"/>
  <c r="X15" i="15"/>
  <c r="X25" i="15"/>
  <c r="D4" i="15"/>
  <c r="D8" i="15"/>
  <c r="D6" i="15"/>
  <c r="D10" i="15"/>
  <c r="D14" i="15"/>
  <c r="D18" i="15"/>
  <c r="D22" i="15"/>
  <c r="D15" i="15"/>
  <c r="D17" i="15"/>
  <c r="D27" i="15"/>
  <c r="D2" i="15"/>
  <c r="D7" i="15"/>
  <c r="D11" i="15"/>
  <c r="D16" i="15"/>
  <c r="D13" i="15"/>
  <c r="D24" i="15"/>
  <c r="D9" i="15"/>
  <c r="D26" i="15"/>
  <c r="D28" i="15"/>
  <c r="D12" i="15"/>
  <c r="D19" i="15"/>
  <c r="D3" i="15"/>
  <c r="D25" i="15"/>
  <c r="D5" i="15"/>
  <c r="CB4" i="15"/>
  <c r="CB8" i="15"/>
  <c r="CB3" i="15"/>
  <c r="CB10" i="15"/>
  <c r="CB14" i="15"/>
  <c r="CB18" i="15"/>
  <c r="CB22" i="15"/>
  <c r="CB6" i="15"/>
  <c r="CB12" i="15"/>
  <c r="CB19" i="15"/>
  <c r="CB5" i="15"/>
  <c r="CB7" i="15"/>
  <c r="CB13" i="15"/>
  <c r="CB15" i="15"/>
  <c r="CB24" i="15"/>
  <c r="CB26" i="15"/>
  <c r="CB2" i="15"/>
  <c r="CB9" i="15"/>
  <c r="CB16" i="15"/>
  <c r="CB17" i="15"/>
  <c r="CB25" i="15"/>
  <c r="CB11" i="15"/>
  <c r="CB28" i="15"/>
  <c r="N4" i="15"/>
  <c r="N8" i="15"/>
  <c r="N6" i="15"/>
  <c r="N10" i="15"/>
  <c r="N14" i="15"/>
  <c r="N18" i="15"/>
  <c r="N22" i="15"/>
  <c r="N15" i="15"/>
  <c r="N17" i="15"/>
  <c r="N27" i="15"/>
  <c r="N29" i="15" s="1"/>
  <c r="N3" i="15"/>
  <c r="N5" i="15"/>
  <c r="N7" i="15"/>
  <c r="N9" i="15"/>
  <c r="N13" i="15"/>
  <c r="N12" i="15"/>
  <c r="N19" i="15"/>
  <c r="N2" i="15"/>
  <c r="N16" i="15"/>
  <c r="N24" i="15"/>
  <c r="N25" i="15"/>
  <c r="N11" i="15"/>
  <c r="N26" i="15"/>
  <c r="N28" i="15"/>
  <c r="I5" i="15"/>
  <c r="I9" i="15"/>
  <c r="I3" i="15"/>
  <c r="I11" i="15"/>
  <c r="I15" i="15"/>
  <c r="I19" i="15"/>
  <c r="I8" i="15"/>
  <c r="I12" i="15"/>
  <c r="I14" i="15"/>
  <c r="I24" i="15"/>
  <c r="I28" i="15"/>
  <c r="I7" i="15"/>
  <c r="I6" i="15"/>
  <c r="I10" i="15"/>
  <c r="I17" i="15"/>
  <c r="I22" i="15"/>
  <c r="I26" i="15"/>
  <c r="I4" i="15"/>
  <c r="I16" i="15"/>
  <c r="I18" i="15"/>
  <c r="I2" i="15"/>
  <c r="I27" i="15"/>
  <c r="I29" i="15" s="1"/>
  <c r="I13" i="15"/>
  <c r="I25" i="15"/>
  <c r="BS5" i="15"/>
  <c r="BS7" i="15"/>
  <c r="BS11" i="15"/>
  <c r="BS15" i="15"/>
  <c r="BS19" i="15"/>
  <c r="BS3" i="15"/>
  <c r="BS8" i="15"/>
  <c r="BS9" i="15"/>
  <c r="BS16" i="15"/>
  <c r="BS18" i="15"/>
  <c r="BS24" i="15"/>
  <c r="BS28" i="15"/>
  <c r="BS2" i="15"/>
  <c r="BS6" i="15"/>
  <c r="BS10" i="15"/>
  <c r="BS12" i="15"/>
  <c r="BS17" i="15"/>
  <c r="BS22" i="15"/>
  <c r="BS4" i="15"/>
  <c r="BS26" i="15"/>
  <c r="BS14" i="15"/>
  <c r="BS13" i="15"/>
  <c r="BS25" i="15"/>
  <c r="BT4" i="15"/>
  <c r="BT8" i="15"/>
  <c r="BT2" i="15"/>
  <c r="BT10" i="15"/>
  <c r="BT14" i="15"/>
  <c r="BT18" i="15"/>
  <c r="BT22" i="15"/>
  <c r="BT6" i="15"/>
  <c r="BT11" i="15"/>
  <c r="BT13" i="15"/>
  <c r="BT7" i="15"/>
  <c r="BT15" i="15"/>
  <c r="BT25" i="15"/>
  <c r="BT9" i="15"/>
  <c r="BT16" i="15"/>
  <c r="BT5" i="15"/>
  <c r="BT24" i="15"/>
  <c r="BT12" i="15"/>
  <c r="BT19" i="15"/>
  <c r="BT26" i="15"/>
  <c r="BT28" i="15"/>
  <c r="BT3" i="15"/>
  <c r="BT17" i="15"/>
  <c r="C5" i="15"/>
  <c r="C9" i="15"/>
  <c r="C6" i="15"/>
  <c r="C8" i="15"/>
  <c r="C11" i="15"/>
  <c r="C15" i="15"/>
  <c r="C2" i="15"/>
  <c r="C4" i="15"/>
  <c r="C10" i="15"/>
  <c r="C17" i="15"/>
  <c r="C24" i="15"/>
  <c r="C28" i="15"/>
  <c r="C3" i="15"/>
  <c r="C13" i="15"/>
  <c r="C18" i="15"/>
  <c r="C7" i="15"/>
  <c r="C12" i="15"/>
  <c r="C14" i="15"/>
  <c r="C27" i="15"/>
  <c r="C22" i="15"/>
  <c r="C25" i="15"/>
  <c r="C16" i="15"/>
  <c r="C26" i="15"/>
  <c r="CA5" i="15"/>
  <c r="CA6" i="15"/>
  <c r="CA8" i="15"/>
  <c r="CA11" i="15"/>
  <c r="CA15" i="15"/>
  <c r="CA19" i="15"/>
  <c r="CA10" i="15"/>
  <c r="CA17" i="15"/>
  <c r="CA24" i="15"/>
  <c r="CA28" i="15"/>
  <c r="CA2" i="15"/>
  <c r="CA7" i="15"/>
  <c r="CA4" i="15"/>
  <c r="CA22" i="15"/>
  <c r="CA9" i="15"/>
  <c r="CA14" i="15"/>
  <c r="CA16" i="15"/>
  <c r="CA3" i="15"/>
  <c r="CA13" i="15"/>
  <c r="CA26" i="15"/>
  <c r="CA12" i="15"/>
  <c r="CA18" i="15"/>
  <c r="CA25" i="15"/>
  <c r="Q5" i="15"/>
  <c r="Q9" i="15"/>
  <c r="Q7" i="15"/>
  <c r="Q11" i="15"/>
  <c r="Q15" i="15"/>
  <c r="Q19" i="15"/>
  <c r="Q16" i="15"/>
  <c r="Q18" i="15"/>
  <c r="Q24" i="15"/>
  <c r="Q28" i="15"/>
  <c r="Q2" i="15"/>
  <c r="Q4" i="15"/>
  <c r="Q6" i="15"/>
  <c r="Q3" i="15"/>
  <c r="Q8" i="15"/>
  <c r="Q14" i="15"/>
  <c r="Q13" i="15"/>
  <c r="Q12" i="15"/>
  <c r="Q22" i="15"/>
  <c r="Q25" i="15"/>
  <c r="Q26" i="15"/>
  <c r="Q10" i="15"/>
  <c r="Q17" i="15"/>
  <c r="Q27" i="15"/>
  <c r="Q29" i="15" s="1"/>
  <c r="O2" i="15"/>
  <c r="O3" i="15"/>
  <c r="O7" i="15"/>
  <c r="O8" i="15"/>
  <c r="O13" i="15"/>
  <c r="O17" i="15"/>
  <c r="O4" i="15"/>
  <c r="O9" i="15"/>
  <c r="O10" i="15"/>
  <c r="O12" i="15"/>
  <c r="O19" i="15"/>
  <c r="O26" i="15"/>
  <c r="O11" i="15"/>
  <c r="O16" i="15"/>
  <c r="O18" i="15"/>
  <c r="O24" i="15"/>
  <c r="O5" i="15"/>
  <c r="O25" i="15"/>
  <c r="O27" i="15"/>
  <c r="O29" i="15" s="1"/>
  <c r="O15" i="15"/>
  <c r="O22" i="15"/>
  <c r="O28" i="15"/>
  <c r="O6" i="15"/>
  <c r="O14" i="15"/>
  <c r="BY3" i="15"/>
  <c r="BY7" i="15"/>
  <c r="BY2" i="15"/>
  <c r="BY9" i="15"/>
  <c r="BY13" i="15"/>
  <c r="BY17" i="15"/>
  <c r="BY5" i="15"/>
  <c r="BY11" i="15"/>
  <c r="BY18" i="15"/>
  <c r="BY26" i="15"/>
  <c r="BY4" i="15"/>
  <c r="BY12" i="15"/>
  <c r="BY14" i="15"/>
  <c r="BY19" i="15"/>
  <c r="BY25" i="15"/>
  <c r="BY6" i="15"/>
  <c r="BY10" i="15"/>
  <c r="BY28" i="15"/>
  <c r="BY8" i="15"/>
  <c r="BY24" i="15"/>
  <c r="BY15" i="15"/>
  <c r="BY22" i="15"/>
  <c r="BY16" i="15"/>
  <c r="AR2" i="15"/>
  <c r="AR6" i="15"/>
  <c r="AR3" i="15"/>
  <c r="AR5" i="15"/>
  <c r="AR12" i="15"/>
  <c r="AR16" i="15"/>
  <c r="AR8" i="15"/>
  <c r="AR14" i="15"/>
  <c r="AR25" i="15"/>
  <c r="AR7" i="15"/>
  <c r="AR10" i="15"/>
  <c r="AR15" i="15"/>
  <c r="AR17" i="15"/>
  <c r="AR22" i="15"/>
  <c r="AR26" i="15"/>
  <c r="AR28" i="15"/>
  <c r="AR4" i="15"/>
  <c r="AR9" i="15"/>
  <c r="AR11" i="15"/>
  <c r="AR18" i="15"/>
  <c r="AR24" i="15"/>
  <c r="AR19" i="15"/>
  <c r="AR27" i="15"/>
  <c r="AR29" i="15" s="1"/>
  <c r="AR13" i="15"/>
  <c r="R2" i="15"/>
  <c r="R4" i="15"/>
  <c r="R8" i="15"/>
  <c r="R9" i="15"/>
  <c r="R10" i="15"/>
  <c r="R14" i="15"/>
  <c r="R18" i="15"/>
  <c r="R22" i="15"/>
  <c r="R3" i="15"/>
  <c r="R5" i="15"/>
  <c r="R11" i="15"/>
  <c r="R13" i="15"/>
  <c r="R27" i="15"/>
  <c r="R29" i="15" s="1"/>
  <c r="R6" i="15"/>
  <c r="R12" i="15"/>
  <c r="R17" i="15"/>
  <c r="R19" i="15"/>
  <c r="R25" i="15"/>
  <c r="R15" i="15"/>
  <c r="R26" i="15"/>
  <c r="R28" i="15"/>
  <c r="R16" i="15"/>
  <c r="R7" i="15"/>
  <c r="R24" i="15"/>
  <c r="BX4" i="15"/>
  <c r="BX8" i="15"/>
  <c r="BX5" i="15"/>
  <c r="BX7" i="15"/>
  <c r="BX10" i="15"/>
  <c r="BX14" i="15"/>
  <c r="BX18" i="15"/>
  <c r="BX22" i="15"/>
  <c r="BX9" i="15"/>
  <c r="BX16" i="15"/>
  <c r="BX6" i="15"/>
  <c r="BX28" i="15"/>
  <c r="BX3" i="15"/>
  <c r="BX13" i="15"/>
  <c r="BX15" i="15"/>
  <c r="BX17" i="15"/>
  <c r="BX11" i="15"/>
  <c r="BX25" i="15"/>
  <c r="BX2" i="15"/>
  <c r="BX26" i="15"/>
  <c r="BX12" i="15"/>
  <c r="BX19" i="15"/>
  <c r="BX24" i="15"/>
  <c r="AT4" i="15"/>
  <c r="AT8" i="15"/>
  <c r="AT2" i="15"/>
  <c r="AT10" i="15"/>
  <c r="AT14" i="15"/>
  <c r="AT18" i="15"/>
  <c r="AT22" i="15"/>
  <c r="AT11" i="15"/>
  <c r="AT13" i="15"/>
  <c r="AT27" i="15"/>
  <c r="AT29" i="15" s="1"/>
  <c r="AT3" i="15"/>
  <c r="AT5" i="15"/>
  <c r="AT25" i="15"/>
  <c r="AT7" i="15"/>
  <c r="AT12" i="15"/>
  <c r="AT17" i="15"/>
  <c r="AT19" i="15"/>
  <c r="AT15" i="15"/>
  <c r="AT24" i="15"/>
  <c r="AT9" i="15"/>
  <c r="AT16" i="15"/>
  <c r="AT26" i="15"/>
  <c r="AT28" i="15"/>
  <c r="AT6" i="15"/>
  <c r="CC3" i="15"/>
  <c r="CC7" i="15"/>
  <c r="CC5" i="15"/>
  <c r="CC9" i="15"/>
  <c r="CC13" i="15"/>
  <c r="CC17" i="15"/>
  <c r="CC2" i="15"/>
  <c r="CC4" i="15"/>
  <c r="CC14" i="15"/>
  <c r="CC16" i="15"/>
  <c r="CC26" i="15"/>
  <c r="CC11" i="15"/>
  <c r="CC18" i="15"/>
  <c r="CC28" i="15"/>
  <c r="CC8" i="15"/>
  <c r="CC12" i="15"/>
  <c r="CC19" i="15"/>
  <c r="CC25" i="15"/>
  <c r="CC10" i="15"/>
  <c r="CC24" i="15"/>
  <c r="CC15" i="15"/>
  <c r="CC22" i="15"/>
  <c r="CC6" i="15"/>
  <c r="F6" i="15"/>
  <c r="F3" i="15"/>
  <c r="F5" i="15"/>
  <c r="F12" i="15"/>
  <c r="F16" i="15"/>
  <c r="F4" i="15"/>
  <c r="F9" i="15"/>
  <c r="F14" i="15"/>
  <c r="F25" i="15"/>
  <c r="F2" i="15"/>
  <c r="F7" i="15"/>
  <c r="F11" i="15"/>
  <c r="F13" i="15"/>
  <c r="F18" i="15"/>
  <c r="F26" i="15"/>
  <c r="F28" i="15"/>
  <c r="F19" i="15"/>
  <c r="F27" i="15"/>
  <c r="F8" i="15"/>
  <c r="F10" i="15"/>
  <c r="F17" i="15"/>
  <c r="F24" i="15"/>
  <c r="F22" i="15"/>
  <c r="F15" i="15"/>
  <c r="K5" i="15"/>
  <c r="K9" i="15"/>
  <c r="K2" i="15"/>
  <c r="K6" i="15"/>
  <c r="K8" i="15"/>
  <c r="K11" i="15"/>
  <c r="K15" i="15"/>
  <c r="K19" i="15"/>
  <c r="K7" i="15"/>
  <c r="K10" i="15"/>
  <c r="K17" i="15"/>
  <c r="K24" i="15"/>
  <c r="K28" i="15"/>
  <c r="K14" i="15"/>
  <c r="K16" i="15"/>
  <c r="K3" i="15"/>
  <c r="K22" i="15"/>
  <c r="K4" i="15"/>
  <c r="K25" i="15"/>
  <c r="K18" i="15"/>
  <c r="K27" i="15"/>
  <c r="K29" i="15" s="1"/>
  <c r="K13" i="15"/>
  <c r="K12" i="15"/>
  <c r="K26" i="15"/>
  <c r="BV2" i="15"/>
  <c r="BV6" i="15"/>
  <c r="BV8" i="15"/>
  <c r="BV12" i="15"/>
  <c r="BV16" i="15"/>
  <c r="BV4" i="15"/>
  <c r="BV10" i="15"/>
  <c r="BV17" i="15"/>
  <c r="BV19" i="15"/>
  <c r="BV25" i="15"/>
  <c r="BV3" i="15"/>
  <c r="BV5" i="15"/>
  <c r="BV11" i="15"/>
  <c r="BV13" i="15"/>
  <c r="BV18" i="15"/>
  <c r="BV24" i="15"/>
  <c r="BV7" i="15"/>
  <c r="BV14" i="15"/>
  <c r="BV15" i="15"/>
  <c r="BV22" i="15"/>
  <c r="BV28" i="15"/>
  <c r="BV9" i="15"/>
  <c r="BV26" i="15"/>
  <c r="AS5" i="15"/>
  <c r="AS7" i="15"/>
  <c r="AS11" i="15"/>
  <c r="AS15" i="15"/>
  <c r="AS19" i="15"/>
  <c r="AS4" i="15"/>
  <c r="AS6" i="15"/>
  <c r="AS9" i="15"/>
  <c r="AS16" i="15"/>
  <c r="AS18" i="15"/>
  <c r="AS24" i="15"/>
  <c r="AS28" i="15"/>
  <c r="AS2" i="15"/>
  <c r="AS13" i="15"/>
  <c r="AS14" i="15"/>
  <c r="AS27" i="15"/>
  <c r="AS29" i="15" s="1"/>
  <c r="AS3" i="15"/>
  <c r="AS12" i="15"/>
  <c r="AS22" i="15"/>
  <c r="AS26" i="15"/>
  <c r="AS8" i="15"/>
  <c r="AS10" i="15"/>
  <c r="AS17" i="15"/>
  <c r="AS25" i="15"/>
  <c r="E2" i="15"/>
  <c r="E3" i="15"/>
  <c r="E7" i="15"/>
  <c r="E8" i="15"/>
  <c r="E13" i="15"/>
  <c r="E17" i="15"/>
  <c r="E6" i="15"/>
  <c r="E10" i="15"/>
  <c r="E12" i="15"/>
  <c r="E19" i="15"/>
  <c r="E26" i="15"/>
  <c r="E5" i="15"/>
  <c r="E4" i="15"/>
  <c r="E15" i="15"/>
  <c r="E22" i="15"/>
  <c r="E24" i="15"/>
  <c r="E9" i="15"/>
  <c r="E14" i="15"/>
  <c r="E16" i="15"/>
  <c r="E25" i="15"/>
  <c r="E11" i="15"/>
  <c r="E18" i="15"/>
  <c r="E28" i="15"/>
  <c r="E27" i="15"/>
  <c r="E29" i="15" s="1"/>
  <c r="J4" i="15"/>
  <c r="J8" i="15"/>
  <c r="J5" i="15"/>
  <c r="J7" i="15"/>
  <c r="J10" i="15"/>
  <c r="J14" i="15"/>
  <c r="J18" i="15"/>
  <c r="J22" i="15"/>
  <c r="J6" i="15"/>
  <c r="J16" i="15"/>
  <c r="J27" i="15"/>
  <c r="J2" i="15"/>
  <c r="J13" i="15"/>
  <c r="J15" i="15"/>
  <c r="J28" i="15"/>
  <c r="J11" i="15"/>
  <c r="J24" i="15"/>
  <c r="J12" i="15"/>
  <c r="J19" i="15"/>
  <c r="J26" i="15"/>
  <c r="J17" i="15"/>
  <c r="J3" i="15"/>
  <c r="J9" i="15"/>
  <c r="J25" i="15"/>
  <c r="T6" i="15"/>
  <c r="T8" i="15"/>
  <c r="T12" i="15"/>
  <c r="T16" i="15"/>
  <c r="T10" i="15"/>
  <c r="T17" i="15"/>
  <c r="T19" i="15"/>
  <c r="T25" i="15"/>
  <c r="T5" i="15"/>
  <c r="T7" i="15"/>
  <c r="T2" i="15"/>
  <c r="T15" i="15"/>
  <c r="T22" i="15"/>
  <c r="T24" i="15"/>
  <c r="T4" i="15"/>
  <c r="T14" i="15"/>
  <c r="T11" i="15"/>
  <c r="T18" i="15"/>
  <c r="T3" i="15"/>
  <c r="T26" i="15"/>
  <c r="T9" i="15"/>
  <c r="T13" i="15"/>
  <c r="T28" i="15"/>
  <c r="T27" i="15"/>
  <c r="T29" i="15" s="1"/>
  <c r="M2" i="15"/>
  <c r="M5" i="15"/>
  <c r="M9" i="15"/>
  <c r="M4" i="15"/>
  <c r="M11" i="15"/>
  <c r="M15" i="15"/>
  <c r="M19" i="15"/>
  <c r="M6" i="15"/>
  <c r="M13" i="15"/>
  <c r="M22" i="15"/>
  <c r="M24" i="15"/>
  <c r="M28" i="15"/>
  <c r="M7" i="15"/>
  <c r="M25" i="15"/>
  <c r="M27" i="15"/>
  <c r="M29" i="15" s="1"/>
  <c r="M8" i="15"/>
  <c r="M14" i="15"/>
  <c r="M16" i="15"/>
  <c r="M3" i="15"/>
  <c r="M10" i="15"/>
  <c r="M17" i="15"/>
  <c r="M26" i="15"/>
  <c r="M18" i="15"/>
  <c r="M12" i="15"/>
  <c r="AU3" i="15"/>
  <c r="AU7" i="15"/>
  <c r="AU4" i="15"/>
  <c r="AU6" i="15"/>
  <c r="AU9" i="15"/>
  <c r="AU13" i="15"/>
  <c r="AU17" i="15"/>
  <c r="AU2" i="15"/>
  <c r="AU15" i="15"/>
  <c r="AU22" i="15"/>
  <c r="AU26" i="15"/>
  <c r="AU5" i="15"/>
  <c r="AU11" i="15"/>
  <c r="AU16" i="15"/>
  <c r="AU18" i="15"/>
  <c r="AU27" i="15"/>
  <c r="AU29" i="15" s="1"/>
  <c r="AU8" i="15"/>
  <c r="AU10" i="15"/>
  <c r="AU14" i="15"/>
  <c r="AU25" i="15"/>
  <c r="AU28" i="15"/>
  <c r="AU12" i="15"/>
  <c r="AU19" i="15"/>
  <c r="AU24" i="15"/>
  <c r="P6" i="15"/>
  <c r="P2" i="15"/>
  <c r="P3" i="15"/>
  <c r="P5" i="15"/>
  <c r="P12" i="15"/>
  <c r="P16" i="15"/>
  <c r="P7" i="15"/>
  <c r="P14" i="15"/>
  <c r="P25" i="15"/>
  <c r="P26" i="15"/>
  <c r="P28" i="15"/>
  <c r="P10" i="15"/>
  <c r="P15" i="15"/>
  <c r="P17" i="15"/>
  <c r="P22" i="15"/>
  <c r="P8" i="15"/>
  <c r="P19" i="15"/>
  <c r="P4" i="15"/>
  <c r="P9" i="15"/>
  <c r="P13" i="15"/>
  <c r="P27" i="15"/>
  <c r="P29" i="15" s="1"/>
  <c r="P18" i="15"/>
  <c r="P24" i="15"/>
  <c r="P11" i="15"/>
  <c r="L4" i="15"/>
  <c r="L8" i="15"/>
  <c r="L3" i="15"/>
  <c r="L10" i="15"/>
  <c r="L14" i="15"/>
  <c r="L18" i="15"/>
  <c r="L22" i="15"/>
  <c r="L5" i="15"/>
  <c r="L12" i="15"/>
  <c r="L19" i="15"/>
  <c r="L27" i="15"/>
  <c r="L29" i="15" s="1"/>
  <c r="L6" i="15"/>
  <c r="L24" i="15"/>
  <c r="L26" i="15"/>
  <c r="L2" i="15"/>
  <c r="L9" i="15"/>
  <c r="L13" i="15"/>
  <c r="L15" i="15"/>
  <c r="L17" i="15"/>
  <c r="L28" i="15"/>
  <c r="L11" i="15"/>
  <c r="L25" i="15"/>
  <c r="L16" i="15"/>
  <c r="L7" i="15"/>
  <c r="BZ2" i="15"/>
  <c r="BZ6" i="15"/>
  <c r="BZ4" i="15"/>
  <c r="BZ12" i="15"/>
  <c r="BZ16" i="15"/>
  <c r="BZ3" i="15"/>
  <c r="BZ8" i="15"/>
  <c r="BZ13" i="15"/>
  <c r="BZ15" i="15"/>
  <c r="BZ22" i="15"/>
  <c r="BZ25" i="15"/>
  <c r="BZ10" i="15"/>
  <c r="BZ17" i="15"/>
  <c r="BZ11" i="15"/>
  <c r="BZ18" i="15"/>
  <c r="BZ24" i="15"/>
  <c r="BZ26" i="15"/>
  <c r="BZ5" i="15"/>
  <c r="BZ14" i="15"/>
  <c r="BZ28" i="15"/>
  <c r="BZ9" i="15"/>
  <c r="BZ19" i="15"/>
  <c r="BZ7" i="15"/>
  <c r="H2" i="15"/>
  <c r="H4" i="15"/>
  <c r="H8" i="15"/>
  <c r="H9" i="15"/>
  <c r="H10" i="15"/>
  <c r="H14" i="15"/>
  <c r="H18" i="15"/>
  <c r="H22" i="15"/>
  <c r="H7" i="15"/>
  <c r="H11" i="15"/>
  <c r="H13" i="15"/>
  <c r="H27" i="15"/>
  <c r="H6" i="15"/>
  <c r="H3" i="15"/>
  <c r="H16" i="15"/>
  <c r="H25" i="15"/>
  <c r="H5" i="15"/>
  <c r="H15" i="15"/>
  <c r="H12" i="15"/>
  <c r="H19" i="15"/>
  <c r="H26" i="15"/>
  <c r="H17" i="15"/>
  <c r="H24" i="15"/>
  <c r="H28" i="15"/>
  <c r="V2" i="15"/>
  <c r="V3" i="15"/>
  <c r="V7" i="15"/>
  <c r="V9" i="15"/>
  <c r="V13" i="15"/>
  <c r="V17" i="15"/>
  <c r="V11" i="15"/>
  <c r="V18" i="15"/>
  <c r="V26" i="15"/>
  <c r="V6" i="15"/>
  <c r="V5" i="15"/>
  <c r="V16" i="15"/>
  <c r="V25" i="15"/>
  <c r="V8" i="15"/>
  <c r="V10" i="15"/>
  <c r="V15" i="15"/>
  <c r="V22" i="15"/>
  <c r="V14" i="15"/>
  <c r="V27" i="15"/>
  <c r="V29" i="15" s="1"/>
  <c r="V4" i="15"/>
  <c r="V12" i="15"/>
  <c r="V19" i="15"/>
  <c r="V24" i="15"/>
  <c r="V28" i="15"/>
  <c r="B2" i="15"/>
  <c r="B6" i="15"/>
  <c r="B4" i="15"/>
  <c r="B12" i="15"/>
  <c r="B16" i="15"/>
  <c r="B13" i="15"/>
  <c r="B15" i="15"/>
  <c r="B22" i="15"/>
  <c r="B25" i="15"/>
  <c r="B5" i="15"/>
  <c r="B7" i="15"/>
  <c r="B27" i="15"/>
  <c r="B14" i="15"/>
  <c r="B19" i="15"/>
  <c r="B8" i="15"/>
  <c r="B9" i="15"/>
  <c r="B11" i="15"/>
  <c r="B18" i="15"/>
  <c r="B3" i="15"/>
  <c r="B24" i="15"/>
  <c r="B26" i="15"/>
  <c r="B17" i="15"/>
  <c r="B28" i="15"/>
  <c r="B10" i="15"/>
  <c r="S2" i="15"/>
  <c r="S3" i="15"/>
  <c r="S7" i="15"/>
  <c r="S4" i="15"/>
  <c r="S6" i="15"/>
  <c r="S13" i="15"/>
  <c r="S17" i="15"/>
  <c r="S8" i="15"/>
  <c r="S15" i="15"/>
  <c r="S22" i="15"/>
  <c r="S26" i="15"/>
  <c r="S10" i="15"/>
  <c r="S27" i="15"/>
  <c r="S29" i="15" s="1"/>
  <c r="S9" i="15"/>
  <c r="S11" i="15"/>
  <c r="S16" i="15"/>
  <c r="S18" i="15"/>
  <c r="S24" i="15"/>
  <c r="S12" i="15"/>
  <c r="S19" i="15"/>
  <c r="S28" i="15"/>
  <c r="S5" i="15"/>
  <c r="S25" i="15"/>
  <c r="S14" i="15"/>
  <c r="L46" i="14"/>
  <c r="S46" i="14"/>
  <c r="Q46" i="14"/>
  <c r="M46" i="14"/>
  <c r="AH46" i="14"/>
  <c r="P46" i="14"/>
  <c r="N46" i="14"/>
  <c r="W46" i="14"/>
  <c r="J46" i="14"/>
  <c r="K46" i="14"/>
  <c r="O46" i="14"/>
  <c r="I46" i="14"/>
  <c r="R46" i="14"/>
  <c r="H46" i="14"/>
  <c r="BV35" i="15" l="1"/>
  <c r="BD21" i="15"/>
  <c r="BC23" i="15"/>
  <c r="BD23" i="15"/>
  <c r="BC21" i="15"/>
  <c r="BD17" i="15"/>
  <c r="BC19" i="15"/>
  <c r="BC25" i="15"/>
  <c r="BC3" i="15"/>
  <c r="BD19" i="15"/>
  <c r="BD2" i="15"/>
  <c r="BD7" i="15"/>
  <c r="AX21" i="15"/>
  <c r="BD11" i="15"/>
  <c r="BD4" i="15"/>
  <c r="BD15" i="15"/>
  <c r="BD14" i="15"/>
  <c r="BC8" i="15"/>
  <c r="BC7" i="15"/>
  <c r="BC12" i="15"/>
  <c r="BK21" i="15"/>
  <c r="AW21" i="15"/>
  <c r="BD26" i="15"/>
  <c r="BD13" i="15"/>
  <c r="BD10" i="15"/>
  <c r="F29" i="15"/>
  <c r="BC27" i="15"/>
  <c r="BC2" i="15"/>
  <c r="BC5" i="15"/>
  <c r="BK23" i="15"/>
  <c r="AW23" i="15"/>
  <c r="BD12" i="15"/>
  <c r="J29" i="15"/>
  <c r="BD27" i="15"/>
  <c r="BD5" i="15"/>
  <c r="BC15" i="15"/>
  <c r="BC28" i="15"/>
  <c r="BC14" i="15"/>
  <c r="BC6" i="15"/>
  <c r="BA23" i="15"/>
  <c r="BP23" i="15"/>
  <c r="BM23" i="15"/>
  <c r="AX23" i="15"/>
  <c r="BL23" i="15"/>
  <c r="AZ23" i="15"/>
  <c r="AY23" i="15"/>
  <c r="BQ23" i="15"/>
  <c r="BA21" i="15"/>
  <c r="BP21" i="15"/>
  <c r="BM21" i="15"/>
  <c r="AY21" i="15"/>
  <c r="BL21" i="15"/>
  <c r="AZ21" i="15"/>
  <c r="BQ21" i="15"/>
  <c r="BD24" i="15"/>
  <c r="BD16" i="15"/>
  <c r="BD8" i="15"/>
  <c r="BC22" i="15"/>
  <c r="BC26" i="15"/>
  <c r="BC9" i="15"/>
  <c r="BD25" i="15"/>
  <c r="BD6" i="15"/>
  <c r="BC24" i="15"/>
  <c r="BC18" i="15"/>
  <c r="BC4" i="15"/>
  <c r="BD9" i="15"/>
  <c r="BD28" i="15"/>
  <c r="BD22" i="15"/>
  <c r="BC17" i="15"/>
  <c r="BC13" i="15"/>
  <c r="AT38" i="15"/>
  <c r="BN21" i="15"/>
  <c r="BB21" i="15"/>
  <c r="BD3" i="15"/>
  <c r="BD18" i="15"/>
  <c r="BC10" i="15"/>
  <c r="BC11" i="15"/>
  <c r="BC16" i="15"/>
  <c r="BN23" i="15"/>
  <c r="BB23" i="15"/>
  <c r="H29" i="15"/>
  <c r="BR35" i="15"/>
  <c r="AX28" i="15"/>
  <c r="AX25" i="15"/>
  <c r="AX6" i="15"/>
  <c r="AX26" i="15"/>
  <c r="AX11" i="15"/>
  <c r="R32" i="15"/>
  <c r="BY40" i="15"/>
  <c r="AX12" i="15"/>
  <c r="CB38" i="15"/>
  <c r="CD41" i="15"/>
  <c r="AX13" i="15"/>
  <c r="AX17" i="15"/>
  <c r="AX19" i="15"/>
  <c r="C29" i="15"/>
  <c r="AX27" i="15"/>
  <c r="AX4" i="15"/>
  <c r="AX5" i="15"/>
  <c r="AX16" i="15"/>
  <c r="AX14" i="15"/>
  <c r="AX18" i="15"/>
  <c r="AX24" i="15"/>
  <c r="AX2" i="15"/>
  <c r="AX8" i="15"/>
  <c r="AX22" i="15"/>
  <c r="AX7" i="15"/>
  <c r="AX3" i="15"/>
  <c r="AX10" i="15"/>
  <c r="AX15" i="15"/>
  <c r="AX9" i="15"/>
  <c r="BS33" i="15"/>
  <c r="CA33" i="15"/>
  <c r="BU34" i="15"/>
  <c r="AZ25" i="15"/>
  <c r="BQ25" i="15"/>
  <c r="AY25" i="15"/>
  <c r="BL25" i="15"/>
  <c r="AY10" i="15"/>
  <c r="BQ10" i="15"/>
  <c r="BL10" i="15"/>
  <c r="AZ10" i="15"/>
  <c r="CC34" i="15"/>
  <c r="CC40" i="15"/>
  <c r="BX41" i="15"/>
  <c r="BX35" i="15"/>
  <c r="BA13" i="15"/>
  <c r="BP13" i="15"/>
  <c r="BM13" i="15"/>
  <c r="BA7" i="15"/>
  <c r="BP7" i="15"/>
  <c r="BM7" i="15"/>
  <c r="CA35" i="15"/>
  <c r="CA41" i="15"/>
  <c r="BS32" i="15"/>
  <c r="BS38" i="15"/>
  <c r="BB16" i="15"/>
  <c r="BN16" i="15"/>
  <c r="BB4" i="15"/>
  <c r="BN4" i="15"/>
  <c r="AW12" i="15"/>
  <c r="BK12" i="15"/>
  <c r="AW17" i="15"/>
  <c r="BK17" i="15"/>
  <c r="BR40" i="15"/>
  <c r="BR34" i="15"/>
  <c r="BW29" i="15"/>
  <c r="BW27" i="15"/>
  <c r="H38" i="15"/>
  <c r="BZ33" i="15"/>
  <c r="BZ39" i="15"/>
  <c r="BZ32" i="15"/>
  <c r="BZ38" i="15"/>
  <c r="BQ4" i="15"/>
  <c r="AY4" i="15"/>
  <c r="BL4" i="15"/>
  <c r="AZ4" i="15"/>
  <c r="AZ28" i="15"/>
  <c r="BQ28" i="15"/>
  <c r="BL28" i="15"/>
  <c r="AY28" i="15"/>
  <c r="AY24" i="15"/>
  <c r="BL24" i="15"/>
  <c r="AZ24" i="15"/>
  <c r="BQ24" i="15"/>
  <c r="AY19" i="15"/>
  <c r="BQ19" i="15"/>
  <c r="BL19" i="15"/>
  <c r="AZ19" i="15"/>
  <c r="BQ17" i="15"/>
  <c r="AY17" i="15"/>
  <c r="BL17" i="15"/>
  <c r="AZ17" i="15"/>
  <c r="BQ7" i="15"/>
  <c r="AY7" i="15"/>
  <c r="BL7" i="15"/>
  <c r="AZ7" i="15"/>
  <c r="BV34" i="15"/>
  <c r="BV40" i="15"/>
  <c r="CC38" i="15"/>
  <c r="CC32" i="15"/>
  <c r="BX39" i="15"/>
  <c r="BX33" i="15"/>
  <c r="BY38" i="15"/>
  <c r="BY32" i="15"/>
  <c r="BY39" i="15"/>
  <c r="BY33" i="15"/>
  <c r="BM28" i="15"/>
  <c r="BA28" i="15"/>
  <c r="BP28" i="15"/>
  <c r="BP19" i="15"/>
  <c r="BA19" i="15"/>
  <c r="BM19" i="15"/>
  <c r="BM11" i="15"/>
  <c r="BP11" i="15"/>
  <c r="BA11" i="15"/>
  <c r="BA17" i="15"/>
  <c r="BM17" i="15"/>
  <c r="BP17" i="15"/>
  <c r="BP22" i="15"/>
  <c r="BM22" i="15"/>
  <c r="BA22" i="15"/>
  <c r="BP6" i="15"/>
  <c r="BM6" i="15"/>
  <c r="BA6" i="15"/>
  <c r="BT40" i="15"/>
  <c r="BT34" i="15"/>
  <c r="BS39" i="15"/>
  <c r="BS41" i="15"/>
  <c r="BS35" i="15"/>
  <c r="BN5" i="15"/>
  <c r="BB5" i="15"/>
  <c r="BB15" i="15"/>
  <c r="BN15" i="15"/>
  <c r="BB24" i="15"/>
  <c r="BN24" i="15"/>
  <c r="BB26" i="15"/>
  <c r="BN26" i="15"/>
  <c r="BN17" i="15"/>
  <c r="BB17" i="15"/>
  <c r="BB7" i="15"/>
  <c r="BN7" i="15"/>
  <c r="CB41" i="15"/>
  <c r="CB35" i="15"/>
  <c r="BK3" i="15"/>
  <c r="AW3" i="15"/>
  <c r="AW26" i="15"/>
  <c r="BK26" i="15"/>
  <c r="AW13" i="15"/>
  <c r="BK13" i="15"/>
  <c r="BK2" i="15"/>
  <c r="AW2" i="15"/>
  <c r="BK22" i="15"/>
  <c r="AW22" i="15"/>
  <c r="BK6" i="15"/>
  <c r="AW6" i="15"/>
  <c r="CD40" i="15"/>
  <c r="CD34" i="15"/>
  <c r="BU32" i="15"/>
  <c r="BU38" i="15"/>
  <c r="BU35" i="15"/>
  <c r="BU41" i="15"/>
  <c r="BR33" i="15"/>
  <c r="BR39" i="15"/>
  <c r="BW39" i="15"/>
  <c r="BW35" i="15"/>
  <c r="BW41" i="15"/>
  <c r="BZ29" i="15"/>
  <c r="BZ27" i="15"/>
  <c r="AZ18" i="15"/>
  <c r="BL18" i="15"/>
  <c r="BQ18" i="15"/>
  <c r="AY18" i="15"/>
  <c r="AY6" i="15"/>
  <c r="AZ6" i="15"/>
  <c r="BQ6" i="15"/>
  <c r="BL6" i="15"/>
  <c r="BV39" i="15"/>
  <c r="BV33" i="15"/>
  <c r="BM5" i="15"/>
  <c r="BP5" i="15"/>
  <c r="BA5" i="15"/>
  <c r="BP14" i="15"/>
  <c r="BA14" i="15"/>
  <c r="BM14" i="15"/>
  <c r="BT39" i="15"/>
  <c r="BT33" i="15"/>
  <c r="BB28" i="15"/>
  <c r="BN28" i="15"/>
  <c r="BN9" i="15"/>
  <c r="BB9" i="15"/>
  <c r="CB32" i="15"/>
  <c r="AW24" i="15"/>
  <c r="BK24" i="15"/>
  <c r="BK14" i="15"/>
  <c r="AW14" i="15"/>
  <c r="B29" i="15"/>
  <c r="BZ35" i="15"/>
  <c r="BZ41" i="15"/>
  <c r="AY2" i="15"/>
  <c r="AZ2" i="15"/>
  <c r="BL2" i="15"/>
  <c r="BQ2" i="15"/>
  <c r="AY27" i="15"/>
  <c r="BL27" i="15"/>
  <c r="AZ27" i="15"/>
  <c r="BQ27" i="15"/>
  <c r="AY22" i="15"/>
  <c r="BQ22" i="15"/>
  <c r="BL22" i="15"/>
  <c r="AZ22" i="15"/>
  <c r="AY14" i="15"/>
  <c r="AZ14" i="15"/>
  <c r="BL14" i="15"/>
  <c r="BQ14" i="15"/>
  <c r="AY12" i="15"/>
  <c r="BL12" i="15"/>
  <c r="AZ12" i="15"/>
  <c r="BQ12" i="15"/>
  <c r="AZ13" i="15"/>
  <c r="BL13" i="15"/>
  <c r="BQ13" i="15"/>
  <c r="AY13" i="15"/>
  <c r="AZ3" i="15"/>
  <c r="BQ3" i="15"/>
  <c r="BL3" i="15"/>
  <c r="AY3" i="15"/>
  <c r="BV29" i="15"/>
  <c r="BV27" i="15"/>
  <c r="BV32" i="15"/>
  <c r="BV38" i="15"/>
  <c r="CC29" i="15"/>
  <c r="CC27" i="15"/>
  <c r="BX40" i="15"/>
  <c r="BX34" i="15"/>
  <c r="BX38" i="15"/>
  <c r="BY34" i="15"/>
  <c r="BA12" i="15"/>
  <c r="BM12" i="15"/>
  <c r="BP12" i="15"/>
  <c r="BM9" i="15"/>
  <c r="BA9" i="15"/>
  <c r="BP9" i="15"/>
  <c r="BP15" i="15"/>
  <c r="BA15" i="15"/>
  <c r="BM15" i="15"/>
  <c r="BM18" i="15"/>
  <c r="BP18" i="15"/>
  <c r="BA18" i="15"/>
  <c r="BA8" i="15"/>
  <c r="BM8" i="15"/>
  <c r="BP8" i="15"/>
  <c r="CA38" i="15"/>
  <c r="CA32" i="15"/>
  <c r="BN27" i="15"/>
  <c r="BB27" i="15"/>
  <c r="BB14" i="15"/>
  <c r="BN14" i="15"/>
  <c r="BN18" i="15"/>
  <c r="BB18" i="15"/>
  <c r="BN6" i="15"/>
  <c r="BB6" i="15"/>
  <c r="BN19" i="15"/>
  <c r="BB19" i="15"/>
  <c r="BN13" i="15"/>
  <c r="BB13" i="15"/>
  <c r="BB3" i="15"/>
  <c r="BN3" i="15"/>
  <c r="CB34" i="15"/>
  <c r="CB40" i="15"/>
  <c r="CB33" i="15"/>
  <c r="CB39" i="15"/>
  <c r="BK19" i="15"/>
  <c r="AW19" i="15"/>
  <c r="BK9" i="15"/>
  <c r="AW9" i="15"/>
  <c r="AW16" i="15"/>
  <c r="BK16" i="15"/>
  <c r="D29" i="15"/>
  <c r="BK27" i="15"/>
  <c r="AW27" i="15"/>
  <c r="AW18" i="15"/>
  <c r="BK18" i="15"/>
  <c r="AW8" i="15"/>
  <c r="BK8" i="15"/>
  <c r="CD33" i="15"/>
  <c r="CD39" i="15"/>
  <c r="CD35" i="15"/>
  <c r="BU39" i="15"/>
  <c r="BU33" i="15"/>
  <c r="BR32" i="15"/>
  <c r="BR38" i="15"/>
  <c r="BR41" i="15"/>
  <c r="BW38" i="15"/>
  <c r="BW32" i="15"/>
  <c r="BW33" i="15"/>
  <c r="AZ9" i="15"/>
  <c r="BL9" i="15"/>
  <c r="BQ9" i="15"/>
  <c r="AY9" i="15"/>
  <c r="BY29" i="15"/>
  <c r="BY27" i="15"/>
  <c r="BP26" i="15"/>
  <c r="BM26" i="15"/>
  <c r="BA26" i="15"/>
  <c r="BM3" i="15"/>
  <c r="BA3" i="15"/>
  <c r="BP3" i="15"/>
  <c r="BA4" i="15"/>
  <c r="BM4" i="15"/>
  <c r="BP4" i="15"/>
  <c r="BT35" i="15"/>
  <c r="BT41" i="15"/>
  <c r="BS40" i="15"/>
  <c r="BS34" i="15"/>
  <c r="BN25" i="15"/>
  <c r="BB25" i="15"/>
  <c r="BN12" i="15"/>
  <c r="BB12" i="15"/>
  <c r="BK5" i="15"/>
  <c r="AW5" i="15"/>
  <c r="AW11" i="15"/>
  <c r="BK11" i="15"/>
  <c r="AW4" i="15"/>
  <c r="BK4" i="15"/>
  <c r="CD32" i="15"/>
  <c r="CD38" i="15"/>
  <c r="BZ34" i="15"/>
  <c r="BZ40" i="15"/>
  <c r="BQ11" i="15"/>
  <c r="AY11" i="15"/>
  <c r="BL11" i="15"/>
  <c r="AZ11" i="15"/>
  <c r="AY16" i="15"/>
  <c r="AZ16" i="15"/>
  <c r="BQ16" i="15"/>
  <c r="BL16" i="15"/>
  <c r="AY15" i="15"/>
  <c r="AZ15" i="15"/>
  <c r="BQ15" i="15"/>
  <c r="BL15" i="15"/>
  <c r="AZ26" i="15"/>
  <c r="BL26" i="15"/>
  <c r="BQ26" i="15"/>
  <c r="AY26" i="15"/>
  <c r="AZ5" i="15"/>
  <c r="BL5" i="15"/>
  <c r="BQ5" i="15"/>
  <c r="AY5" i="15"/>
  <c r="BQ8" i="15"/>
  <c r="AY8" i="15"/>
  <c r="BL8" i="15"/>
  <c r="AZ8" i="15"/>
  <c r="BV41" i="15"/>
  <c r="CC35" i="15"/>
  <c r="CC41" i="15"/>
  <c r="CC33" i="15"/>
  <c r="CC39" i="15"/>
  <c r="BX32" i="15"/>
  <c r="BX29" i="15"/>
  <c r="BX27" i="15"/>
  <c r="BY41" i="15"/>
  <c r="BY35" i="15"/>
  <c r="BA24" i="15"/>
  <c r="BP24" i="15"/>
  <c r="BM24" i="15"/>
  <c r="BA25" i="15"/>
  <c r="BM25" i="15"/>
  <c r="BP25" i="15"/>
  <c r="BA16" i="15"/>
  <c r="BM16" i="15"/>
  <c r="BP16" i="15"/>
  <c r="BP27" i="15"/>
  <c r="BA27" i="15"/>
  <c r="BM27" i="15"/>
  <c r="BP2" i="15"/>
  <c r="BM2" i="15"/>
  <c r="BA2" i="15"/>
  <c r="BP10" i="15"/>
  <c r="BA10" i="15"/>
  <c r="BM10" i="15"/>
  <c r="CA29" i="15"/>
  <c r="CA27" i="15"/>
  <c r="CA34" i="15"/>
  <c r="CA40" i="15"/>
  <c r="CA39" i="15"/>
  <c r="CA46" i="15" s="1"/>
  <c r="BT29" i="15"/>
  <c r="BT27" i="15"/>
  <c r="BT38" i="15"/>
  <c r="BT32" i="15"/>
  <c r="BS29" i="15"/>
  <c r="BS27" i="15"/>
  <c r="BB22" i="15"/>
  <c r="BN22" i="15"/>
  <c r="BB11" i="15"/>
  <c r="BN11" i="15"/>
  <c r="BB2" i="15"/>
  <c r="BN2" i="15"/>
  <c r="BN10" i="15"/>
  <c r="BB10" i="15"/>
  <c r="BN8" i="15"/>
  <c r="BB8" i="15"/>
  <c r="CB29" i="15"/>
  <c r="CB27" i="15"/>
  <c r="AW25" i="15"/>
  <c r="BK25" i="15"/>
  <c r="AW28" i="15"/>
  <c r="BK28" i="15"/>
  <c r="AW7" i="15"/>
  <c r="BK7" i="15"/>
  <c r="BK15" i="15"/>
  <c r="AW15" i="15"/>
  <c r="BK10" i="15"/>
  <c r="AW10" i="15"/>
  <c r="CD29" i="15"/>
  <c r="CD27" i="15"/>
  <c r="BU40" i="15"/>
  <c r="BU29" i="15"/>
  <c r="BU27" i="15"/>
  <c r="BR29" i="15"/>
  <c r="BR27" i="15"/>
  <c r="BW40" i="15"/>
  <c r="BW34" i="15"/>
  <c r="AU32" i="15"/>
  <c r="AU38" i="15"/>
  <c r="T41" i="15"/>
  <c r="T61" i="15" s="1"/>
  <c r="T35" i="15"/>
  <c r="T55" i="15" s="1"/>
  <c r="J34" i="15"/>
  <c r="J40" i="15"/>
  <c r="AT34" i="15"/>
  <c r="AT40" i="15"/>
  <c r="C38" i="15"/>
  <c r="C32" i="15"/>
  <c r="X38" i="15"/>
  <c r="Z35" i="15"/>
  <c r="Z55" i="15" s="1"/>
  <c r="Z41" i="15"/>
  <c r="Z61" i="15" s="1"/>
  <c r="Y40" i="15"/>
  <c r="Y34" i="15"/>
  <c r="G34" i="15"/>
  <c r="G40" i="15"/>
  <c r="U34" i="15"/>
  <c r="U40" i="15"/>
  <c r="S39" i="15"/>
  <c r="S33" i="15"/>
  <c r="B53" i="15"/>
  <c r="B39" i="15"/>
  <c r="B59" i="15" s="1"/>
  <c r="V41" i="15"/>
  <c r="V61" i="15" s="1"/>
  <c r="V35" i="15"/>
  <c r="V55" i="15" s="1"/>
  <c r="V33" i="15"/>
  <c r="V39" i="15"/>
  <c r="H35" i="15"/>
  <c r="H55" i="15" s="1"/>
  <c r="H41" i="15"/>
  <c r="H61" i="15" s="1"/>
  <c r="L38" i="15"/>
  <c r="L32" i="15"/>
  <c r="P32" i="15"/>
  <c r="P38" i="15"/>
  <c r="P34" i="15"/>
  <c r="P40" i="15"/>
  <c r="AU35" i="15"/>
  <c r="AU55" i="15" s="1"/>
  <c r="AU41" i="15"/>
  <c r="AU61" i="15" s="1"/>
  <c r="J41" i="15"/>
  <c r="J61" i="15" s="1"/>
  <c r="J35" i="15"/>
  <c r="J55" i="15" s="1"/>
  <c r="J39" i="15"/>
  <c r="J33" i="15"/>
  <c r="E33" i="15"/>
  <c r="E39" i="15"/>
  <c r="K34" i="15"/>
  <c r="K40" i="15"/>
  <c r="F35" i="15"/>
  <c r="F55" i="15" s="1"/>
  <c r="F41" i="15"/>
  <c r="F61" i="15" s="1"/>
  <c r="R34" i="15"/>
  <c r="R40" i="15"/>
  <c r="R38" i="15"/>
  <c r="AR40" i="15"/>
  <c r="AR34" i="15"/>
  <c r="O41" i="15"/>
  <c r="O61" i="15" s="1"/>
  <c r="O35" i="15"/>
  <c r="O55" i="15" s="1"/>
  <c r="Q40" i="15"/>
  <c r="Q34" i="15"/>
  <c r="I38" i="15"/>
  <c r="I32" i="15"/>
  <c r="D41" i="15"/>
  <c r="D61" i="15" s="1"/>
  <c r="D35" i="15"/>
  <c r="D55" i="15" s="1"/>
  <c r="D40" i="15"/>
  <c r="D34" i="15"/>
  <c r="D38" i="15"/>
  <c r="D32" i="15"/>
  <c r="X34" i="15"/>
  <c r="X40" i="15"/>
  <c r="Z33" i="15"/>
  <c r="Z39" i="15"/>
  <c r="Z32" i="15"/>
  <c r="Z38" i="15"/>
  <c r="G38" i="15"/>
  <c r="G32" i="15"/>
  <c r="G35" i="15"/>
  <c r="G55" i="15" s="1"/>
  <c r="G41" i="15"/>
  <c r="G61" i="15" s="1"/>
  <c r="U41" i="15"/>
  <c r="U61" i="15" s="1"/>
  <c r="U35" i="15"/>
  <c r="U55" i="15" s="1"/>
  <c r="B52" i="15"/>
  <c r="B38" i="15"/>
  <c r="B41" i="15"/>
  <c r="B61" i="15" s="1"/>
  <c r="B55" i="15"/>
  <c r="V32" i="15"/>
  <c r="V38" i="15"/>
  <c r="L33" i="15"/>
  <c r="L39" i="15"/>
  <c r="P35" i="15"/>
  <c r="P55" i="15" s="1"/>
  <c r="P41" i="15"/>
  <c r="P61" i="15" s="1"/>
  <c r="AU40" i="15"/>
  <c r="AU34" i="15"/>
  <c r="E32" i="15"/>
  <c r="E38" i="15"/>
  <c r="AS34" i="15"/>
  <c r="AS40" i="15"/>
  <c r="F33" i="15"/>
  <c r="F39" i="15"/>
  <c r="AT41" i="15"/>
  <c r="AT61" i="15" s="1"/>
  <c r="AT35" i="15"/>
  <c r="AT55" i="15" s="1"/>
  <c r="AR35" i="15"/>
  <c r="AR55" i="15" s="1"/>
  <c r="AR41" i="15"/>
  <c r="AR61" i="15" s="1"/>
  <c r="O34" i="15"/>
  <c r="O40" i="15"/>
  <c r="C35" i="15"/>
  <c r="C55" i="15" s="1"/>
  <c r="N38" i="15"/>
  <c r="N32" i="15"/>
  <c r="D33" i="15"/>
  <c r="D39" i="15"/>
  <c r="X32" i="15"/>
  <c r="B40" i="15"/>
  <c r="B60" i="15" s="1"/>
  <c r="B54" i="15"/>
  <c r="H34" i="15"/>
  <c r="H40" i="15"/>
  <c r="H39" i="15"/>
  <c r="H33" i="15"/>
  <c r="M40" i="15"/>
  <c r="M34" i="15"/>
  <c r="T34" i="15"/>
  <c r="T40" i="15"/>
  <c r="T32" i="15"/>
  <c r="T38" i="15"/>
  <c r="J38" i="15"/>
  <c r="J32" i="15"/>
  <c r="E41" i="15"/>
  <c r="E61" i="15" s="1"/>
  <c r="E35" i="15"/>
  <c r="E55" i="15" s="1"/>
  <c r="K41" i="15"/>
  <c r="K61" i="15" s="1"/>
  <c r="K35" i="15"/>
  <c r="K55" i="15" s="1"/>
  <c r="F32" i="15"/>
  <c r="F38" i="15"/>
  <c r="F34" i="15"/>
  <c r="F40" i="15"/>
  <c r="AT39" i="15"/>
  <c r="AT33" i="15"/>
  <c r="O33" i="15"/>
  <c r="O39" i="15"/>
  <c r="Q35" i="15"/>
  <c r="Q55" i="15" s="1"/>
  <c r="Q41" i="15"/>
  <c r="Q61" i="15" s="1"/>
  <c r="C39" i="15"/>
  <c r="C33" i="15"/>
  <c r="I40" i="15"/>
  <c r="I34" i="15"/>
  <c r="N41" i="15"/>
  <c r="N61" i="15" s="1"/>
  <c r="N35" i="15"/>
  <c r="N55" i="15" s="1"/>
  <c r="Z34" i="15"/>
  <c r="Z40" i="15"/>
  <c r="S34" i="15"/>
  <c r="S40" i="15"/>
  <c r="S35" i="15"/>
  <c r="S55" i="15" s="1"/>
  <c r="S41" i="15"/>
  <c r="S61" i="15" s="1"/>
  <c r="S32" i="15"/>
  <c r="S38" i="15"/>
  <c r="V40" i="15"/>
  <c r="V34" i="15"/>
  <c r="H32" i="15"/>
  <c r="L34" i="15"/>
  <c r="L40" i="15"/>
  <c r="L35" i="15"/>
  <c r="L55" i="15" s="1"/>
  <c r="L41" i="15"/>
  <c r="L61" i="15" s="1"/>
  <c r="P33" i="15"/>
  <c r="P39" i="15"/>
  <c r="AU39" i="15"/>
  <c r="AU33" i="15"/>
  <c r="M32" i="15"/>
  <c r="M38" i="15"/>
  <c r="M33" i="15"/>
  <c r="M39" i="15"/>
  <c r="M35" i="15"/>
  <c r="M55" i="15" s="1"/>
  <c r="M41" i="15"/>
  <c r="M61" i="15" s="1"/>
  <c r="T39" i="15"/>
  <c r="T33" i="15"/>
  <c r="E40" i="15"/>
  <c r="E34" i="15"/>
  <c r="AS32" i="15"/>
  <c r="AS38" i="15"/>
  <c r="AS39" i="15"/>
  <c r="AS33" i="15"/>
  <c r="AS35" i="15"/>
  <c r="AS55" i="15" s="1"/>
  <c r="AS41" i="15"/>
  <c r="AS61" i="15" s="1"/>
  <c r="K39" i="15"/>
  <c r="K33" i="15"/>
  <c r="K32" i="15"/>
  <c r="K38" i="15"/>
  <c r="AT32" i="15"/>
  <c r="R35" i="15"/>
  <c r="R55" i="15" s="1"/>
  <c r="R41" i="15"/>
  <c r="R61" i="15" s="1"/>
  <c r="R39" i="15"/>
  <c r="R33" i="15"/>
  <c r="AR32" i="15"/>
  <c r="AR38" i="15"/>
  <c r="AR33" i="15"/>
  <c r="AR39" i="15"/>
  <c r="O32" i="15"/>
  <c r="O38" i="15"/>
  <c r="Q38" i="15"/>
  <c r="Q32" i="15"/>
  <c r="Q39" i="15"/>
  <c r="Q33" i="15"/>
  <c r="C40" i="15"/>
  <c r="C34" i="15"/>
  <c r="I39" i="15"/>
  <c r="I33" i="15"/>
  <c r="I41" i="15"/>
  <c r="I61" i="15" s="1"/>
  <c r="I35" i="15"/>
  <c r="I55" i="15" s="1"/>
  <c r="N40" i="15"/>
  <c r="N34" i="15"/>
  <c r="N33" i="15"/>
  <c r="N39" i="15"/>
  <c r="X35" i="15"/>
  <c r="X55" i="15" s="1"/>
  <c r="X41" i="15"/>
  <c r="X61" i="15" s="1"/>
  <c r="X33" i="15"/>
  <c r="X39" i="15"/>
  <c r="Y35" i="15"/>
  <c r="Y55" i="15" s="1"/>
  <c r="Y41" i="15"/>
  <c r="Y61" i="15" s="1"/>
  <c r="Y32" i="15"/>
  <c r="Y38" i="15"/>
  <c r="Y39" i="15"/>
  <c r="Y33" i="15"/>
  <c r="G39" i="15"/>
  <c r="G33" i="15"/>
  <c r="U38" i="15"/>
  <c r="U32" i="15"/>
  <c r="U33" i="15"/>
  <c r="U39" i="15"/>
  <c r="BV47" i="15" l="1"/>
  <c r="AT45" i="15"/>
  <c r="R45" i="15"/>
  <c r="C45" i="15"/>
  <c r="BC29" i="15"/>
  <c r="BD29" i="15"/>
  <c r="G46" i="15"/>
  <c r="I46" i="15"/>
  <c r="K46" i="15"/>
  <c r="AS46" i="15"/>
  <c r="AU46" i="15"/>
  <c r="N48" i="15"/>
  <c r="O47" i="15"/>
  <c r="E45" i="15"/>
  <c r="L46" i="15"/>
  <c r="CB45" i="15"/>
  <c r="AR45" i="15"/>
  <c r="R48" i="15"/>
  <c r="S48" i="15"/>
  <c r="Z47" i="15"/>
  <c r="K48" i="15"/>
  <c r="J45" i="15"/>
  <c r="H46" i="15"/>
  <c r="D47" i="15"/>
  <c r="J46" i="15"/>
  <c r="S46" i="15"/>
  <c r="BY48" i="15"/>
  <c r="BC32" i="15"/>
  <c r="F45" i="15"/>
  <c r="T45" i="15"/>
  <c r="N45" i="15"/>
  <c r="I45" i="15"/>
  <c r="P47" i="15"/>
  <c r="V46" i="15"/>
  <c r="B46" i="15"/>
  <c r="G47" i="15"/>
  <c r="X46" i="15"/>
  <c r="N46" i="15"/>
  <c r="C47" i="15"/>
  <c r="Q46" i="15"/>
  <c r="R46" i="15"/>
  <c r="K45" i="15"/>
  <c r="AS45" i="15"/>
  <c r="M45" i="15"/>
  <c r="P46" i="15"/>
  <c r="Z45" i="15"/>
  <c r="Q47" i="15"/>
  <c r="O45" i="15"/>
  <c r="AR46" i="15"/>
  <c r="S45" i="15"/>
  <c r="D46" i="15"/>
  <c r="F46" i="15"/>
  <c r="V45" i="15"/>
  <c r="B45" i="15"/>
  <c r="AT47" i="15"/>
  <c r="J47" i="15"/>
  <c r="AU45" i="15"/>
  <c r="U45" i="15"/>
  <c r="Y46" i="15"/>
  <c r="I48" i="15"/>
  <c r="T46" i="15"/>
  <c r="C46" i="15"/>
  <c r="AT46" i="15"/>
  <c r="G45" i="15"/>
  <c r="D45" i="15"/>
  <c r="J48" i="15"/>
  <c r="L45" i="15"/>
  <c r="U46" i="15"/>
  <c r="Y45" i="15"/>
  <c r="Q45" i="15"/>
  <c r="M46" i="15"/>
  <c r="O46" i="15"/>
  <c r="F47" i="15"/>
  <c r="T47" i="15"/>
  <c r="Z46" i="15"/>
  <c r="E46" i="15"/>
  <c r="P45" i="15"/>
  <c r="X45" i="15"/>
  <c r="H45" i="15"/>
  <c r="L47" i="15"/>
  <c r="H47" i="15"/>
  <c r="R47" i="15"/>
  <c r="K47" i="15"/>
  <c r="U47" i="15"/>
  <c r="T48" i="15"/>
  <c r="E48" i="15"/>
  <c r="U48" i="15"/>
  <c r="D48" i="15"/>
  <c r="V48" i="15"/>
  <c r="Y48" i="15"/>
  <c r="L48" i="15"/>
  <c r="G48" i="15"/>
  <c r="H48" i="15"/>
  <c r="X48" i="15"/>
  <c r="AS48" i="15"/>
  <c r="M48" i="15"/>
  <c r="Q48" i="15"/>
  <c r="AU48" i="15"/>
  <c r="C48" i="15"/>
  <c r="AT48" i="15"/>
  <c r="B48" i="15"/>
  <c r="O48" i="15"/>
  <c r="F48" i="15"/>
  <c r="Z48" i="15"/>
  <c r="AR48" i="15"/>
  <c r="P48" i="15"/>
  <c r="N47" i="15"/>
  <c r="M47" i="15"/>
  <c r="B47" i="15"/>
  <c r="Y47" i="15"/>
  <c r="V47" i="15"/>
  <c r="AU47" i="15"/>
  <c r="X47" i="15"/>
  <c r="AR47" i="15"/>
  <c r="I47" i="15"/>
  <c r="E47" i="15"/>
  <c r="S47" i="15"/>
  <c r="AS47" i="15"/>
  <c r="BR47" i="15"/>
  <c r="CD47" i="15"/>
  <c r="AX40" i="15"/>
  <c r="CD46" i="15"/>
  <c r="AX38" i="15"/>
  <c r="AX41" i="15"/>
  <c r="AX39" i="15"/>
  <c r="AX35" i="15"/>
  <c r="CA48" i="15"/>
  <c r="BU46" i="15"/>
  <c r="BM35" i="15"/>
  <c r="BS46" i="15"/>
  <c r="BS45" i="15"/>
  <c r="CC48" i="15"/>
  <c r="AX29" i="15"/>
  <c r="AX33" i="15"/>
  <c r="BT46" i="15"/>
  <c r="BV46" i="15"/>
  <c r="BU47" i="15"/>
  <c r="BC33" i="15"/>
  <c r="BC39" i="15"/>
  <c r="BD35" i="15"/>
  <c r="BD41" i="15"/>
  <c r="BU48" i="15"/>
  <c r="AX34" i="15"/>
  <c r="BD33" i="15"/>
  <c r="BD39" i="15"/>
  <c r="BC38" i="15"/>
  <c r="BC35" i="15"/>
  <c r="BC41" i="15"/>
  <c r="CC47" i="15"/>
  <c r="BW45" i="15"/>
  <c r="CB48" i="15"/>
  <c r="BV45" i="15"/>
  <c r="CB47" i="15"/>
  <c r="BV48" i="15"/>
  <c r="BZ46" i="15"/>
  <c r="BD34" i="15"/>
  <c r="BD40" i="15"/>
  <c r="BK32" i="15"/>
  <c r="BS48" i="15"/>
  <c r="CA45" i="15"/>
  <c r="BR48" i="15"/>
  <c r="BX47" i="15"/>
  <c r="BX45" i="15"/>
  <c r="BY45" i="15"/>
  <c r="CC45" i="15"/>
  <c r="BQ34" i="15"/>
  <c r="BC34" i="15"/>
  <c r="BC40" i="15"/>
  <c r="BD32" i="15"/>
  <c r="BD38" i="15"/>
  <c r="BA40" i="15"/>
  <c r="BA34" i="15"/>
  <c r="BQ38" i="15"/>
  <c r="BQ32" i="15"/>
  <c r="BN32" i="15"/>
  <c r="BN38" i="15"/>
  <c r="BM32" i="15"/>
  <c r="BM38" i="15"/>
  <c r="BM40" i="15"/>
  <c r="BM34" i="15"/>
  <c r="BY47" i="15"/>
  <c r="CC46" i="15"/>
  <c r="BK41" i="15"/>
  <c r="BK35" i="15"/>
  <c r="BB33" i="15"/>
  <c r="BB39" i="15"/>
  <c r="BX48" i="15"/>
  <c r="BL33" i="15"/>
  <c r="BL39" i="15"/>
  <c r="BZ47" i="15"/>
  <c r="AX32" i="15"/>
  <c r="BK34" i="15"/>
  <c r="BK40" i="15"/>
  <c r="BP33" i="15"/>
  <c r="BP39" i="15"/>
  <c r="BR46" i="15"/>
  <c r="CD48" i="15"/>
  <c r="BS47" i="15"/>
  <c r="BY46" i="15"/>
  <c r="BX46" i="15"/>
  <c r="AY41" i="15"/>
  <c r="AY35" i="15"/>
  <c r="AY40" i="15"/>
  <c r="AY34" i="15"/>
  <c r="BN33" i="15"/>
  <c r="CA47" i="15"/>
  <c r="AZ38" i="15"/>
  <c r="AZ32" i="15"/>
  <c r="AW29" i="15"/>
  <c r="BK29" i="15"/>
  <c r="BM39" i="15"/>
  <c r="BM33" i="15"/>
  <c r="BB40" i="15"/>
  <c r="BB34" i="15"/>
  <c r="AZ40" i="15"/>
  <c r="AZ34" i="15"/>
  <c r="BA38" i="15"/>
  <c r="BA32" i="15"/>
  <c r="BA29" i="15"/>
  <c r="BM29" i="15"/>
  <c r="BP29" i="15"/>
  <c r="BP34" i="15"/>
  <c r="BP40" i="15"/>
  <c r="BZ48" i="15"/>
  <c r="BT47" i="15"/>
  <c r="BR45" i="15"/>
  <c r="CB46" i="15"/>
  <c r="BB41" i="15"/>
  <c r="BB35" i="15"/>
  <c r="AZ33" i="15"/>
  <c r="AZ39" i="15"/>
  <c r="AW34" i="15"/>
  <c r="AW40" i="15"/>
  <c r="BW47" i="15"/>
  <c r="BU45" i="15"/>
  <c r="BN34" i="15"/>
  <c r="BN40" i="15"/>
  <c r="BM41" i="15"/>
  <c r="AZ35" i="15"/>
  <c r="AZ41" i="15"/>
  <c r="BQ40" i="15"/>
  <c r="BZ45" i="15"/>
  <c r="BL32" i="15"/>
  <c r="BL38" i="15"/>
  <c r="BP32" i="15"/>
  <c r="BP38" i="15"/>
  <c r="BN41" i="15"/>
  <c r="BN35" i="15"/>
  <c r="AY39" i="15"/>
  <c r="AY33" i="15"/>
  <c r="AW39" i="15"/>
  <c r="AW33" i="15"/>
  <c r="BA35" i="15"/>
  <c r="BA41" i="15"/>
  <c r="BL41" i="15"/>
  <c r="BL35" i="15"/>
  <c r="BW48" i="15"/>
  <c r="AW32" i="15"/>
  <c r="AW38" i="15"/>
  <c r="BB32" i="15"/>
  <c r="BB38" i="15"/>
  <c r="BT45" i="15"/>
  <c r="CD45" i="15"/>
  <c r="BK38" i="15"/>
  <c r="AW35" i="15"/>
  <c r="AW41" i="15"/>
  <c r="BB29" i="15"/>
  <c r="BN29" i="15"/>
  <c r="BQ33" i="15"/>
  <c r="BQ39" i="15"/>
  <c r="BQ29" i="15"/>
  <c r="BL29" i="15"/>
  <c r="AY29" i="15"/>
  <c r="AZ29" i="15"/>
  <c r="BK33" i="15"/>
  <c r="BK39" i="15"/>
  <c r="BA39" i="15"/>
  <c r="BA33" i="15"/>
  <c r="BW46" i="15"/>
  <c r="BN39" i="15"/>
  <c r="BT48" i="15"/>
  <c r="BP35" i="15"/>
  <c r="BP41" i="15"/>
  <c r="BQ41" i="15"/>
  <c r="BQ35" i="15"/>
  <c r="BL40" i="15"/>
  <c r="BL34" i="15"/>
  <c r="AY38" i="15"/>
  <c r="AY32" i="15"/>
  <c r="AW48" i="15" l="1"/>
  <c r="BA48" i="15"/>
  <c r="BB46" i="15"/>
  <c r="BD45" i="15"/>
  <c r="BC45" i="15"/>
  <c r="BD48" i="15"/>
  <c r="AX46" i="15"/>
  <c r="AY45" i="15"/>
  <c r="BD46" i="15"/>
  <c r="BC46" i="15"/>
  <c r="AW45" i="15"/>
  <c r="AW46" i="15"/>
  <c r="AZ46" i="15"/>
  <c r="AZ45" i="15"/>
  <c r="BA46" i="15"/>
  <c r="BB45" i="15"/>
  <c r="AY46" i="15"/>
  <c r="BA45" i="15"/>
  <c r="BB47" i="15"/>
  <c r="BD47" i="15"/>
  <c r="AX45" i="15"/>
  <c r="BC47" i="15"/>
  <c r="AW47" i="15"/>
  <c r="AX48" i="15"/>
  <c r="AZ48" i="15"/>
  <c r="BC48" i="15"/>
  <c r="AY48" i="15"/>
  <c r="BB48" i="15"/>
  <c r="AZ47" i="15"/>
  <c r="AY47" i="15"/>
  <c r="BA47" i="15"/>
  <c r="AX47" i="15"/>
  <c r="BK48" i="15"/>
  <c r="BL46" i="15"/>
  <c r="BQ46" i="15"/>
  <c r="BN48" i="15"/>
  <c r="BM46" i="15"/>
  <c r="BK47" i="15"/>
  <c r="BM47" i="15"/>
  <c r="BQ47" i="15"/>
  <c r="BK46" i="15"/>
  <c r="BL47" i="15"/>
  <c r="BN47" i="15"/>
  <c r="BP46" i="15"/>
  <c r="BM48" i="15"/>
  <c r="BK45" i="15"/>
  <c r="BL48" i="15"/>
  <c r="BQ48" i="15"/>
  <c r="BQ45" i="15"/>
  <c r="BL45" i="15"/>
  <c r="BN45" i="15"/>
  <c r="BN46" i="15"/>
  <c r="BP47" i="15"/>
  <c r="BP45" i="15"/>
  <c r="BP48" i="15"/>
  <c r="BM45" i="15"/>
</calcChain>
</file>

<file path=xl/sharedStrings.xml><?xml version="1.0" encoding="utf-8"?>
<sst xmlns="http://schemas.openxmlformats.org/spreadsheetml/2006/main" count="387" uniqueCount="267">
  <si>
    <t>Slope</t>
  </si>
  <si>
    <t>Intercept</t>
  </si>
  <si>
    <t>[24Mg]+ avg/cps</t>
  </si>
  <si>
    <t>[25Mg]+ avg/cps</t>
  </si>
  <si>
    <t>[27Al]+ avg/cps</t>
  </si>
  <si>
    <t>[28Si]+ avg/cps</t>
  </si>
  <si>
    <t>[43Ca]+ avg/cps</t>
  </si>
  <si>
    <t>[63Cu]+ avg/cps</t>
  </si>
  <si>
    <t>[64Zn]+ avg/cps</t>
  </si>
  <si>
    <t>[66Zn]+ avg/cps</t>
  </si>
  <si>
    <t>[69Ga]+ avg/cps</t>
  </si>
  <si>
    <t>[72Ge]+ avg/cps</t>
  </si>
  <si>
    <t>[75As]+ avg/cps</t>
  </si>
  <si>
    <t>[78Se]+ avg/cps</t>
  </si>
  <si>
    <t>[85Rb]+ avg/cps</t>
  </si>
  <si>
    <t>[88Sr]+ avg/cps</t>
  </si>
  <si>
    <t>[89Y]+ avg/cps</t>
  </si>
  <si>
    <t>[90Zr]+ avg/cps</t>
  </si>
  <si>
    <t>[93Nb]+ avg/cps</t>
  </si>
  <si>
    <t>[98Mo]+ avg/cps</t>
  </si>
  <si>
    <t>[107Ag]+ avg/cps</t>
  </si>
  <si>
    <t>[111Cd]+ avg/cps</t>
  </si>
  <si>
    <t>[112Cd]+ avg/cps</t>
  </si>
  <si>
    <t>[115In]+ avg/cps</t>
  </si>
  <si>
    <t>[118Sn]+ avg/cps</t>
  </si>
  <si>
    <t>[120Sn]+ avg/cps</t>
  </si>
  <si>
    <t>[121Sb]+ avg/cps</t>
  </si>
  <si>
    <t>[133Cs]+ avg/cps</t>
  </si>
  <si>
    <t>[138Ba]+ avg/cps</t>
  </si>
  <si>
    <t>[139La]+ avg/cps</t>
  </si>
  <si>
    <t>[140Ce]+ avg/cps</t>
  </si>
  <si>
    <t>[141Pr]+ avg/cps</t>
  </si>
  <si>
    <t>[142Nd]+ avg/cps</t>
  </si>
  <si>
    <t>[146Nd]+ avg/cps</t>
  </si>
  <si>
    <t>[152Sm]+ avg/cps</t>
  </si>
  <si>
    <t>[153Eu]+ avg/cps</t>
  </si>
  <si>
    <t>[158Gd]+ avg/cps</t>
  </si>
  <si>
    <t>[159Tb]+ avg/cps</t>
  </si>
  <si>
    <t>[164Dy]+ avg/cps</t>
  </si>
  <si>
    <t>[165Ho]+ avg/cps</t>
  </si>
  <si>
    <t>[166Er]+ avg/cps</t>
  </si>
  <si>
    <t>[169Tm]+ avg/cps</t>
  </si>
  <si>
    <t>[174Yb]+ avg/cps</t>
  </si>
  <si>
    <t>[175Lu]+ avg/cps</t>
  </si>
  <si>
    <t>[180Hf]+ avg/cps</t>
  </si>
  <si>
    <t>[181Ta]+ avg/cps</t>
  </si>
  <si>
    <t>[184W]+ avg/cps</t>
  </si>
  <si>
    <t>[208Pb]+ avg/cps</t>
  </si>
  <si>
    <t>[209Bi]+ avg/cps</t>
  </si>
  <si>
    <t>[232Th]+ avg/cps</t>
  </si>
  <si>
    <t>[238U]+ avg/cps</t>
  </si>
  <si>
    <t>ME 0ppb</t>
  </si>
  <si>
    <t>ME 0.001ppb</t>
  </si>
  <si>
    <t>ME 0.002ppb</t>
  </si>
  <si>
    <t>ME 0.005ppb</t>
  </si>
  <si>
    <t>ME 0.01ppb</t>
  </si>
  <si>
    <t>ME 0.02ppb</t>
  </si>
  <si>
    <t>ME 0.05ppb</t>
  </si>
  <si>
    <t>ME 0.1ppb</t>
  </si>
  <si>
    <t>ME 0.2ppb</t>
  </si>
  <si>
    <t>ME 0.5ppb</t>
  </si>
  <si>
    <t>ME 1ppb</t>
  </si>
  <si>
    <t>ME 2ppb</t>
  </si>
  <si>
    <t>ME 5ppb</t>
  </si>
  <si>
    <t>ME 10ppb</t>
  </si>
  <si>
    <t>ME 20ppb</t>
  </si>
  <si>
    <t>ME 50ppb</t>
  </si>
  <si>
    <t>ME 100ppb</t>
  </si>
  <si>
    <t>Blank check 1</t>
  </si>
  <si>
    <t>Blank check 2</t>
  </si>
  <si>
    <t>Blank check 3</t>
  </si>
  <si>
    <t>Blank check 4</t>
  </si>
  <si>
    <t>Blank check 5</t>
  </si>
  <si>
    <t>HNO3 check 1</t>
  </si>
  <si>
    <t>HNO3 check 2</t>
  </si>
  <si>
    <t>24Mg</t>
  </si>
  <si>
    <t>27Al</t>
  </si>
  <si>
    <t>28Si</t>
  </si>
  <si>
    <t>43Ca</t>
  </si>
  <si>
    <t>47Ti</t>
  </si>
  <si>
    <t>48Ti</t>
  </si>
  <si>
    <t>49Ti</t>
  </si>
  <si>
    <t>51V</t>
  </si>
  <si>
    <t>52Cr</t>
  </si>
  <si>
    <t>55Mn</t>
  </si>
  <si>
    <t>56Fe</t>
  </si>
  <si>
    <t>57Fe</t>
  </si>
  <si>
    <t>58Ni</t>
  </si>
  <si>
    <t>59Co</t>
  </si>
  <si>
    <t>63Cu</t>
  </si>
  <si>
    <t>64Zn</t>
  </si>
  <si>
    <t>66Zn</t>
  </si>
  <si>
    <t>69Ga</t>
  </si>
  <si>
    <t>72Ge</t>
  </si>
  <si>
    <t>75As</t>
  </si>
  <si>
    <t>78Se</t>
  </si>
  <si>
    <t>85Rb</t>
  </si>
  <si>
    <t>88Sr</t>
  </si>
  <si>
    <t>89Y</t>
  </si>
  <si>
    <t>90Zr</t>
  </si>
  <si>
    <t>93Nb</t>
  </si>
  <si>
    <t>98Mo</t>
  </si>
  <si>
    <t>107Ag</t>
  </si>
  <si>
    <t>111Cd</t>
  </si>
  <si>
    <t>112Cd</t>
  </si>
  <si>
    <t>115In</t>
  </si>
  <si>
    <t>118Sn</t>
  </si>
  <si>
    <t>120Sn</t>
  </si>
  <si>
    <t>121Sb</t>
  </si>
  <si>
    <t>133Cs</t>
  </si>
  <si>
    <t>138Ba</t>
  </si>
  <si>
    <t>139La</t>
  </si>
  <si>
    <t>140Ce</t>
  </si>
  <si>
    <t>141Pr</t>
  </si>
  <si>
    <t>142Nd</t>
  </si>
  <si>
    <t>146Nd</t>
  </si>
  <si>
    <t>152Sm</t>
  </si>
  <si>
    <t>153Eu</t>
  </si>
  <si>
    <t>158Gd</t>
  </si>
  <si>
    <t>159Tb</t>
  </si>
  <si>
    <t>164Dy</t>
  </si>
  <si>
    <t>165Ho</t>
  </si>
  <si>
    <t>166Er</t>
  </si>
  <si>
    <t>169Tm</t>
  </si>
  <si>
    <t>174Yb</t>
  </si>
  <si>
    <t>175Lu</t>
  </si>
  <si>
    <t>180Hf</t>
  </si>
  <si>
    <t>181Ta</t>
  </si>
  <si>
    <t>184W</t>
  </si>
  <si>
    <t>208Pb</t>
  </si>
  <si>
    <t>209Bi</t>
  </si>
  <si>
    <t>232Th</t>
  </si>
  <si>
    <t>238U</t>
  </si>
  <si>
    <t>LoD</t>
  </si>
  <si>
    <t>SD</t>
  </si>
  <si>
    <t>Concentration</t>
  </si>
  <si>
    <t>Blank check 6</t>
  </si>
  <si>
    <t>[47Ti]+ avg/cps</t>
  </si>
  <si>
    <t>[48Ti]+ avg/cps</t>
  </si>
  <si>
    <t>[49Ti]+ avg/cps</t>
  </si>
  <si>
    <t>[51V]+ avg/cps</t>
  </si>
  <si>
    <t>[52Cr]+ avg/cps</t>
  </si>
  <si>
    <t>[55Mn]+ avg/cps</t>
  </si>
  <si>
    <t>[56Fe]+ avg/cps</t>
  </si>
  <si>
    <t>[57Fe]+ avg/cps</t>
  </si>
  <si>
    <t>[58Ni]+ avg/cps</t>
  </si>
  <si>
    <t>LoQ</t>
  </si>
  <si>
    <t>Element</t>
  </si>
  <si>
    <t>Dilution Factor</t>
  </si>
  <si>
    <t>Standards</t>
  </si>
  <si>
    <t>Samples</t>
  </si>
  <si>
    <t>Average</t>
  </si>
  <si>
    <t>Volume (mL)</t>
  </si>
  <si>
    <t>Max sample intensity</t>
  </si>
  <si>
    <t>Ash mass (mg)</t>
  </si>
  <si>
    <r>
      <t>Calculated Concentraations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g/kg)</t>
    </r>
  </si>
  <si>
    <t>[45Sc]+ avg/cps</t>
  </si>
  <si>
    <t>[59Co]+ avg/cps</t>
  </si>
  <si>
    <t>[60Ni]+ avg/cps</t>
  </si>
  <si>
    <t>[65Cu]+ avg/cps</t>
  </si>
  <si>
    <t>60Ni</t>
  </si>
  <si>
    <t>65Cu</t>
  </si>
  <si>
    <t>25Mg</t>
  </si>
  <si>
    <t>45Sc</t>
  </si>
  <si>
    <t>Ti/Nb</t>
  </si>
  <si>
    <t>Ce/La</t>
  </si>
  <si>
    <t>W/U</t>
  </si>
  <si>
    <t>HNO3 check</t>
  </si>
  <si>
    <t>La/Ce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</si>
  <si>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</si>
  <si>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</si>
  <si>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</si>
  <si>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</si>
  <si>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</si>
  <si>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</si>
  <si>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</si>
  <si>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</si>
  <si>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</si>
  <si>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</si>
  <si>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</si>
  <si>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</si>
  <si>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</si>
  <si>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</si>
  <si>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Ce/Nd</t>
  </si>
  <si>
    <t>La/Nd</t>
  </si>
  <si>
    <t>Minimum sample intensity</t>
  </si>
  <si>
    <t>Count &gt; 20 ppb</t>
  </si>
  <si>
    <t xml:space="preserve">Copy-paste you standard concentrations, masses, and intensity
</t>
  </si>
  <si>
    <t xml:space="preserve">Selectionof the lower calibration limit as = 0.01 * minimum sample intenssity
Select the upper calibration limit as = 2 * maximum sample intensity
</t>
  </si>
  <si>
    <t>Bl-1 X50</t>
  </si>
  <si>
    <t>Bl-5 X50</t>
  </si>
  <si>
    <t>1104 1 Blank X10</t>
  </si>
  <si>
    <t>1104 5 Blank X10</t>
  </si>
  <si>
    <t>1 Blank X10</t>
  </si>
  <si>
    <t>5 Blank X10</t>
  </si>
  <si>
    <t>HNO3 check 3</t>
  </si>
  <si>
    <t>STD 0.5ppb check</t>
  </si>
  <si>
    <t>HNO3 check 4</t>
  </si>
  <si>
    <t>Blank</t>
  </si>
  <si>
    <t>ENP1</t>
  </si>
  <si>
    <t>ENP3</t>
  </si>
  <si>
    <t>ENP2</t>
  </si>
  <si>
    <t>0.5 ppb</t>
  </si>
  <si>
    <t>Error 0.5 ppb</t>
  </si>
  <si>
    <t>RSD</t>
  </si>
  <si>
    <t>Ce/146Nd</t>
  </si>
  <si>
    <t>La/146Nd</t>
  </si>
  <si>
    <t>Ti anthro</t>
  </si>
  <si>
    <t>Ce anthro</t>
  </si>
  <si>
    <t>La anthro</t>
  </si>
  <si>
    <t>W anthro</t>
  </si>
  <si>
    <t>Ti/Nb bg</t>
  </si>
  <si>
    <t>Si/Al</t>
  </si>
  <si>
    <t>Si/Albg</t>
  </si>
  <si>
    <t>ENP4</t>
  </si>
  <si>
    <t>Al</t>
  </si>
  <si>
    <t>Si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</si>
  <si>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</si>
  <si>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</si>
  <si>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</si>
  <si>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</si>
  <si>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</si>
  <si>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</si>
  <si>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</si>
  <si>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</si>
  <si>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</si>
  <si>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As</t>
  </si>
  <si>
    <t>Se</t>
  </si>
  <si>
    <t>Rb</t>
  </si>
  <si>
    <t>Sr</t>
  </si>
  <si>
    <t>Y</t>
  </si>
  <si>
    <t>Zr</t>
  </si>
  <si>
    <t>Nb</t>
  </si>
  <si>
    <t>Mo</t>
  </si>
  <si>
    <t>Ag</t>
  </si>
  <si>
    <t>Cd</t>
  </si>
  <si>
    <t>In</t>
  </si>
  <si>
    <t>Sn</t>
  </si>
  <si>
    <t>Sb</t>
  </si>
  <si>
    <t>Ba</t>
  </si>
  <si>
    <t>Hf</t>
  </si>
  <si>
    <t>Ta</t>
  </si>
  <si>
    <t>W</t>
  </si>
  <si>
    <t>Pb</t>
  </si>
  <si>
    <t>Bi</t>
  </si>
  <si>
    <t>Th</t>
  </si>
  <si>
    <t>U</t>
  </si>
  <si>
    <t>Cr/Fe</t>
  </si>
  <si>
    <t>Ni/Fe</t>
  </si>
  <si>
    <t>Cr/Fe bg</t>
  </si>
  <si>
    <t>Ni/Fe bg</t>
  </si>
  <si>
    <t>Nanoplastics1</t>
  </si>
  <si>
    <t>Nanoplastics2</t>
  </si>
  <si>
    <t>Nanoplastics3</t>
  </si>
  <si>
    <t>Nanoplastics4</t>
  </si>
  <si>
    <t>1104 2 Nanoplastic1 X10</t>
  </si>
  <si>
    <t>1104 3 Nanoplastic1 X10</t>
  </si>
  <si>
    <t>1104 4 Nanoplastic1 X10</t>
  </si>
  <si>
    <t>1104 6 Nanoplastic2 X10</t>
  </si>
  <si>
    <t>1104 7 Nanoplastic2 X10</t>
  </si>
  <si>
    <t>1104 8 Nanoplastic2 X10</t>
  </si>
  <si>
    <t>2 Nanoplastic4 X10</t>
  </si>
  <si>
    <t>3 Nanoplastic4 X10</t>
  </si>
  <si>
    <t>4 Nanoplastic4 X10</t>
  </si>
  <si>
    <t>6 Nanoplastic3 X10</t>
  </si>
  <si>
    <t>7 Nanoplastic3 X10</t>
  </si>
  <si>
    <t>8 Nanoplastic3 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</si>
</sst>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002060"/>
      <name val="Calibri"/>
      <family val="2"/>
      <scheme val="minor"/>
    </font>
    <font>
      <b/>
      <sz val="2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0" fillId="5" borderId="0" xfId="0" applyFill="1" applyAlignment="1">
      <alignment horizontal="left"/>
    </xf>
    <xf numFmtId="165" fontId="0" fillId="5" borderId="0" xfId="0" applyNumberFormat="1" applyFill="1" applyAlignment="1">
      <alignment horizontal="center"/>
    </xf>
    <xf numFmtId="0" fontId="2" fillId="6" borderId="0" xfId="0" applyFont="1" applyFill="1" applyAlignment="1">
      <alignment horizontal="center"/>
    </xf>
    <xf numFmtId="1" fontId="2" fillId="6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6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0" fillId="4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10" borderId="0" xfId="0" applyNumberFormat="1" applyFill="1" applyAlignment="1">
      <alignment horizontal="center"/>
    </xf>
    <xf numFmtId="2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left"/>
    </xf>
    <xf numFmtId="0" fontId="0" fillId="10" borderId="0" xfId="0" applyFill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8" borderId="0" xfId="0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11" borderId="0" xfId="0" applyNumberFormat="1" applyFill="1" applyAlignment="1">
      <alignment horizontal="center"/>
    </xf>
    <xf numFmtId="0" fontId="2" fillId="11" borderId="0" xfId="0" applyFont="1" applyFill="1" applyAlignment="1">
      <alignment horizontal="left"/>
    </xf>
    <xf numFmtId="164" fontId="2" fillId="11" borderId="0" xfId="0" applyNumberFormat="1" applyFont="1" applyFill="1" applyAlignment="1">
      <alignment horizontal="center"/>
    </xf>
    <xf numFmtId="0" fontId="0" fillId="12" borderId="0" xfId="0" applyFill="1"/>
    <xf numFmtId="1" fontId="0" fillId="12" borderId="0" xfId="0" applyNumberFormat="1" applyFill="1" applyAlignment="1">
      <alignment horizontal="center"/>
    </xf>
    <xf numFmtId="1" fontId="0" fillId="13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5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0588745555741702E-2"/>
                  <c:y val="-6.6018095104205445E-3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Intensity!$C$28:$C$44</c:f>
              <c:numCache>
                <c:formatCode>General</c:formatCode>
                <c:ptCount val="17"/>
                <c:pt idx="0">
                  <c:v>0</c:v>
                </c:pt>
                <c:pt idx="1">
                  <c:v>1.0347863117421445E-3</c:v>
                </c:pt>
                <c:pt idx="2">
                  <c:v>2.4193497904386281E-3</c:v>
                </c:pt>
                <c:pt idx="3">
                  <c:v>5.6225689129793723E-3</c:v>
                </c:pt>
                <c:pt idx="4">
                  <c:v>1.2075884458735905E-2</c:v>
                </c:pt>
                <c:pt idx="5">
                  <c:v>2.2984937403358788E-2</c:v>
                </c:pt>
                <c:pt idx="6">
                  <c:v>5.2853487729582337E-2</c:v>
                </c:pt>
                <c:pt idx="7">
                  <c:v>0.11251107236060745</c:v>
                </c:pt>
                <c:pt idx="8">
                  <c:v>0.22263210368893321</c:v>
                </c:pt>
                <c:pt idx="9">
                  <c:v>0.54889947832767838</c:v>
                </c:pt>
                <c:pt idx="10">
                  <c:v>0.99198396793587174</c:v>
                </c:pt>
                <c:pt idx="11">
                  <c:v>2.0879120879120876</c:v>
                </c:pt>
                <c:pt idx="12">
                  <c:v>5.4008016032064123</c:v>
                </c:pt>
                <c:pt idx="13">
                  <c:v>11.242484969939879</c:v>
                </c:pt>
                <c:pt idx="14">
                  <c:v>22.372881355932204</c:v>
                </c:pt>
                <c:pt idx="15">
                  <c:v>55.382323733862961</c:v>
                </c:pt>
                <c:pt idx="16">
                  <c:v>99.800399201596804</c:v>
                </c:pt>
              </c:numCache>
            </c:numRef>
          </c:xVal>
          <c:yVal>
            <c:numRef>
              <c:f>Intensity!$H$28:$H$44</c:f>
              <c:numCache>
                <c:formatCode>0</c:formatCode>
                <c:ptCount val="17"/>
                <c:pt idx="0">
                  <c:v>0</c:v>
                </c:pt>
                <c:pt idx="1">
                  <c:v>891.78273849415098</c:v>
                </c:pt>
                <c:pt idx="2">
                  <c:v>0</c:v>
                </c:pt>
                <c:pt idx="3">
                  <c:v>671.93858130443004</c:v>
                </c:pt>
                <c:pt idx="4">
                  <c:v>755.19930665204402</c:v>
                </c:pt>
                <c:pt idx="5">
                  <c:v>877.03821050076397</c:v>
                </c:pt>
                <c:pt idx="6">
                  <c:v>1531.8227645167401</c:v>
                </c:pt>
                <c:pt idx="7">
                  <c:v>830.20424312151101</c:v>
                </c:pt>
                <c:pt idx="8">
                  <c:v>876.75802966262904</c:v>
                </c:pt>
                <c:pt idx="9">
                  <c:v>1233.9865984414701</c:v>
                </c:pt>
                <c:pt idx="10">
                  <c:v>1369.2130320983499</c:v>
                </c:pt>
                <c:pt idx="11">
                  <c:v>1996.0260997251701</c:v>
                </c:pt>
                <c:pt idx="12">
                  <c:v>4011.6682302172098</c:v>
                </c:pt>
                <c:pt idx="13">
                  <c:v>7189.9308667968298</c:v>
                </c:pt>
                <c:pt idx="14">
                  <c:v>13259.7631121268</c:v>
                </c:pt>
                <c:pt idx="15">
                  <c:v>30826.526354498699</c:v>
                </c:pt>
                <c:pt idx="16">
                  <c:v>52587.674717770104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1E-40CD-92CC-B2A21592D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837856"/>
        <c:axId val="360840096"/>
      </c:scatterChart>
      <c:valAx>
        <c:axId val="36083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840096"/>
        <c:crosses val="autoZero"/>
        <c:crossBetween val="midCat"/>
      </c:valAx>
      <c:valAx>
        <c:axId val="3608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837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Concentrations!$AW$38:$AW$41</c:f>
                <c:numCache>
                  <c:formatCode>General</c:formatCode>
                  <c:ptCount val="4"/>
                  <c:pt idx="0">
                    <c:v>74.470425249902931</c:v>
                  </c:pt>
                  <c:pt idx="1">
                    <c:v>119.13359119389385</c:v>
                  </c:pt>
                  <c:pt idx="2">
                    <c:v>85.820424235564516</c:v>
                  </c:pt>
                  <c:pt idx="3">
                    <c:v>179.09495504101682</c:v>
                  </c:pt>
                </c:numCache>
              </c:numRef>
            </c:plus>
            <c:minus>
              <c:numRef>
                <c:f>Concentrations!$AW$38:$AW$41</c:f>
                <c:numCache>
                  <c:formatCode>General</c:formatCode>
                  <c:ptCount val="4"/>
                  <c:pt idx="0">
                    <c:v>74.470425249902931</c:v>
                  </c:pt>
                  <c:pt idx="1">
                    <c:v>119.13359119389385</c:v>
                  </c:pt>
                  <c:pt idx="2">
                    <c:v>85.820424235564516</c:v>
                  </c:pt>
                  <c:pt idx="3">
                    <c:v>179.09495504101682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Concentrations!$A$32:$A$35</c:f>
              <c:strCache>
                <c:ptCount val="4"/>
                <c:pt idx="0">
                  <c:v>Nanoplastics1</c:v>
                </c:pt>
                <c:pt idx="1">
                  <c:v>Nanoplastics2</c:v>
                </c:pt>
                <c:pt idx="2">
                  <c:v>Nanoplastics3</c:v>
                </c:pt>
                <c:pt idx="3">
                  <c:v>Nanoplastics4</c:v>
                </c:pt>
              </c:strCache>
            </c:strRef>
          </c:cat>
          <c:val>
            <c:numRef>
              <c:f>Concentrations!$AW$32:$AW$35</c:f>
              <c:numCache>
                <c:formatCode>0</c:formatCode>
                <c:ptCount val="4"/>
                <c:pt idx="0">
                  <c:v>566.22566572215317</c:v>
                </c:pt>
                <c:pt idx="1">
                  <c:v>912.5783188010306</c:v>
                </c:pt>
                <c:pt idx="2">
                  <c:v>469.08980150073222</c:v>
                </c:pt>
                <c:pt idx="3">
                  <c:v>352.69438984086605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0-4D39-A4A7-26696523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055584"/>
        <c:axId val="366056144"/>
      </c:barChart>
      <c:lineChart>
        <c:grouping val="standard"/>
        <c:varyColors val="0"/>
        <c:ser>
          <c:idx val="1"/>
          <c:order val="1"/>
          <c:tx>
            <c:strRef>
              <c:f>Concentrations!$BG$31</c:f>
              <c:strCache>
                <c:ptCount val="1"/>
                <c:pt idx="0">
                  <c:v>Ti/Nb bg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Concentrations!$BG$32:$BG$35</c:f>
              <c:numCache>
                <c:formatCode>0</c:formatCode>
                <c:ptCount val="4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40-4D39-A4A7-26696523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055584"/>
        <c:axId val="366056144"/>
      </c:lineChart>
      <c:catAx>
        <c:axId val="3660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056144"/>
        <c:crosses val="autoZero"/>
        <c:auto val="1"/>
        <c:lblAlgn val="ctr"/>
        <c:lblOffset val="100"/>
        <c:noMultiLvlLbl val="0"/>
      </c:catAx>
      <c:valAx>
        <c:axId val="3660561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Ti/Nb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05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80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Concentrations!$AX$38:$AX$41</c:f>
                <c:numCache>
                  <c:formatCode>General</c:formatCode>
                  <c:ptCount val="4"/>
                  <c:pt idx="0">
                    <c:v>1.9939970397487627</c:v>
                  </c:pt>
                  <c:pt idx="1">
                    <c:v>1.5551344738159183</c:v>
                  </c:pt>
                  <c:pt idx="2">
                    <c:v>0.20427079853902186</c:v>
                  </c:pt>
                  <c:pt idx="3">
                    <c:v>4.8932651563098855</c:v>
                  </c:pt>
                </c:numCache>
              </c:numRef>
            </c:plus>
            <c:minus>
              <c:numRef>
                <c:f>Concentrations!$AX$38:$AX$41</c:f>
                <c:numCache>
                  <c:formatCode>General</c:formatCode>
                  <c:ptCount val="4"/>
                  <c:pt idx="0">
                    <c:v>1.9939970397487627</c:v>
                  </c:pt>
                  <c:pt idx="1">
                    <c:v>1.5551344738159183</c:v>
                  </c:pt>
                  <c:pt idx="2">
                    <c:v>0.20427079853902186</c:v>
                  </c:pt>
                  <c:pt idx="3">
                    <c:v>4.8932651563098855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Concentrations!$A$32:$A$35</c:f>
              <c:strCache>
                <c:ptCount val="4"/>
                <c:pt idx="0">
                  <c:v>Nanoplastics1</c:v>
                </c:pt>
                <c:pt idx="1">
                  <c:v>Nanoplastics2</c:v>
                </c:pt>
                <c:pt idx="2">
                  <c:v>Nanoplastics3</c:v>
                </c:pt>
                <c:pt idx="3">
                  <c:v>Nanoplastics4</c:v>
                </c:pt>
              </c:strCache>
            </c:strRef>
          </c:cat>
          <c:val>
            <c:numRef>
              <c:f>Concentrations!$AX$32:$AX$35</c:f>
              <c:numCache>
                <c:formatCode>0.00</c:formatCode>
                <c:ptCount val="4"/>
                <c:pt idx="0">
                  <c:v>8.2879406154368915</c:v>
                </c:pt>
                <c:pt idx="1">
                  <c:v>6.7004258221424147</c:v>
                </c:pt>
                <c:pt idx="2">
                  <c:v>4.0564550597509212</c:v>
                </c:pt>
                <c:pt idx="3">
                  <c:v>5.1074494992474451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A-4CB0-A264-C59008D7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285440"/>
        <c:axId val="366286000"/>
      </c:barChart>
      <c:lineChart>
        <c:grouping val="standard"/>
        <c:varyColors val="0"/>
        <c:ser>
          <c:idx val="1"/>
          <c:order val="1"/>
          <c:tx>
            <c:strRef>
              <c:f>Concentrations!$BF$31</c:f>
              <c:strCache>
                <c:ptCount val="1"/>
                <c:pt idx="0">
                  <c:v>Si/Albg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Concentrations!$BF$32:$BF$35</c:f>
              <c:numCache>
                <c:formatCode>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A-4CB0-A264-C59008D7C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85440"/>
        <c:axId val="366286000"/>
      </c:lineChart>
      <c:catAx>
        <c:axId val="36628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286000"/>
        <c:crosses val="autoZero"/>
        <c:auto val="1"/>
        <c:lblAlgn val="ctr"/>
        <c:lblOffset val="100"/>
        <c:noMultiLvlLbl val="0"/>
      </c:catAx>
      <c:valAx>
        <c:axId val="366286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Si/Al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28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80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Concentrations!$BC$38:$BC$41</c:f>
                <c:numCache>
                  <c:formatCode>General</c:formatCode>
                  <c:ptCount val="4"/>
                  <c:pt idx="0">
                    <c:v>1.1239594608481742E-3</c:v>
                  </c:pt>
                  <c:pt idx="1">
                    <c:v>3.9456761295768635E-3</c:v>
                  </c:pt>
                  <c:pt idx="2">
                    <c:v>0.10434080844652491</c:v>
                  </c:pt>
                  <c:pt idx="3">
                    <c:v>2.1800971554422659E-2</c:v>
                  </c:pt>
                </c:numCache>
              </c:numRef>
            </c:plus>
            <c:minus>
              <c:numRef>
                <c:f>Concentrations!$BC$38:$BC$41</c:f>
                <c:numCache>
                  <c:formatCode>General</c:formatCode>
                  <c:ptCount val="4"/>
                  <c:pt idx="0">
                    <c:v>1.1239594608481742E-3</c:v>
                  </c:pt>
                  <c:pt idx="1">
                    <c:v>3.9456761295768635E-3</c:v>
                  </c:pt>
                  <c:pt idx="2">
                    <c:v>0.10434080844652491</c:v>
                  </c:pt>
                  <c:pt idx="3">
                    <c:v>2.1800971554422659E-2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Concentrations!$A$32:$A$35</c:f>
              <c:strCache>
                <c:ptCount val="4"/>
                <c:pt idx="0">
                  <c:v>Nanoplastics1</c:v>
                </c:pt>
                <c:pt idx="1">
                  <c:v>Nanoplastics2</c:v>
                </c:pt>
                <c:pt idx="2">
                  <c:v>Nanoplastics3</c:v>
                </c:pt>
                <c:pt idx="3">
                  <c:v>Nanoplastics4</c:v>
                </c:pt>
              </c:strCache>
            </c:strRef>
          </c:cat>
          <c:val>
            <c:numRef>
              <c:f>Concentrations!$BC$32:$BC$35</c:f>
              <c:numCache>
                <c:formatCode>0.0000</c:formatCode>
                <c:ptCount val="4"/>
                <c:pt idx="0">
                  <c:v>5.4893066169715628E-2</c:v>
                </c:pt>
                <c:pt idx="1">
                  <c:v>4.1690227669408657E-2</c:v>
                </c:pt>
                <c:pt idx="2">
                  <c:v>0.11932400531342567</c:v>
                </c:pt>
                <c:pt idx="3">
                  <c:v>6.8080776965040446E-2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C-4939-8906-B0AC4897D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289360"/>
        <c:axId val="366289920"/>
      </c:barChart>
      <c:lineChart>
        <c:grouping val="standard"/>
        <c:varyColors val="0"/>
        <c:ser>
          <c:idx val="1"/>
          <c:order val="1"/>
          <c:tx>
            <c:strRef>
              <c:f>Concentrations!$BH$31</c:f>
              <c:strCache>
                <c:ptCount val="1"/>
                <c:pt idx="0">
                  <c:v>Cr/Fe bg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Concentrations!$BH$32:$BH$35</c:f>
              <c:numCache>
                <c:formatCode>0.0000</c:formatCode>
                <c:ptCount val="4"/>
                <c:pt idx="0">
                  <c:v>2.6285714285714285E-3</c:v>
                </c:pt>
                <c:pt idx="1">
                  <c:v>2.6285714285714285E-3</c:v>
                </c:pt>
                <c:pt idx="2">
                  <c:v>2.6285714285714285E-3</c:v>
                </c:pt>
                <c:pt idx="3">
                  <c:v>2.6285714285714285E-3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C-4939-8906-B0AC4897D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89360"/>
        <c:axId val="366289920"/>
      </c:lineChart>
      <c:catAx>
        <c:axId val="36628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289920"/>
        <c:crosses val="autoZero"/>
        <c:auto val="1"/>
        <c:lblAlgn val="ctr"/>
        <c:lblOffset val="100"/>
        <c:noMultiLvlLbl val="0"/>
      </c:catAx>
      <c:valAx>
        <c:axId val="366289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Cr/Fe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28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80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Concentrations!$BD$38:$BD$41</c:f>
                <c:numCache>
                  <c:formatCode>General</c:formatCode>
                  <c:ptCount val="4"/>
                  <c:pt idx="0">
                    <c:v>9.4734992718380445E-4</c:v>
                  </c:pt>
                  <c:pt idx="1">
                    <c:v>8.218836497592228E-3</c:v>
                  </c:pt>
                  <c:pt idx="2">
                    <c:v>9.1984783581604678E-3</c:v>
                  </c:pt>
                  <c:pt idx="3">
                    <c:v>3.2436772976212115E-3</c:v>
                  </c:pt>
                </c:numCache>
              </c:numRef>
            </c:plus>
            <c:minus>
              <c:numRef>
                <c:f>Concentrations!$BD$38:$BD$41</c:f>
                <c:numCache>
                  <c:formatCode>General</c:formatCode>
                  <c:ptCount val="4"/>
                  <c:pt idx="0">
                    <c:v>9.4734992718380445E-4</c:v>
                  </c:pt>
                  <c:pt idx="1">
                    <c:v>8.218836497592228E-3</c:v>
                  </c:pt>
                  <c:pt idx="2">
                    <c:v>9.1984783581604678E-3</c:v>
                  </c:pt>
                  <c:pt idx="3">
                    <c:v>3.2436772976212115E-3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Concentrations!$A$32:$A$35</c:f>
              <c:strCache>
                <c:ptCount val="4"/>
                <c:pt idx="0">
                  <c:v>Nanoplastics1</c:v>
                </c:pt>
                <c:pt idx="1">
                  <c:v>Nanoplastics2</c:v>
                </c:pt>
                <c:pt idx="2">
                  <c:v>Nanoplastics3</c:v>
                </c:pt>
                <c:pt idx="3">
                  <c:v>Nanoplastics4</c:v>
                </c:pt>
              </c:strCache>
            </c:strRef>
          </c:cat>
          <c:val>
            <c:numRef>
              <c:f>Concentrations!$BD$32:$BD$35</c:f>
              <c:numCache>
                <c:formatCode>0.0000</c:formatCode>
                <c:ptCount val="4"/>
                <c:pt idx="0">
                  <c:v>1.1982152100393932E-2</c:v>
                </c:pt>
                <c:pt idx="1">
                  <c:v>1.772597376993269E-2</c:v>
                </c:pt>
                <c:pt idx="2">
                  <c:v>1.6110495828246543E-2</c:v>
                </c:pt>
                <c:pt idx="3">
                  <c:v>1.1512258838639086E-2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A-40D8-803E-E9265B103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743280"/>
        <c:axId val="366743840"/>
      </c:barChart>
      <c:lineChart>
        <c:grouping val="standard"/>
        <c:varyColors val="0"/>
        <c:ser>
          <c:idx val="1"/>
          <c:order val="1"/>
          <c:tx>
            <c:strRef>
              <c:f>Concentrations!$BI$31</c:f>
              <c:strCache>
                <c:ptCount val="1"/>
                <c:pt idx="0">
                  <c:v>Ni/Fe bg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Concentrations!$BI$32:$BI$35</c:f>
              <c:numCache>
                <c:formatCode>0.0000</c:formatCode>
                <c:ptCount val="4"/>
                <c:pt idx="0">
                  <c:v>1.3428571428571428E-3</c:v>
                </c:pt>
                <c:pt idx="1">
                  <c:v>1.3428571428571428E-3</c:v>
                </c:pt>
                <c:pt idx="2">
                  <c:v>1.3428571428571428E-3</c:v>
                </c:pt>
                <c:pt idx="3">
                  <c:v>1.3428571428571428E-3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A-40D8-803E-E9265B103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743280"/>
        <c:axId val="366743840"/>
      </c:lineChart>
      <c:catAx>
        <c:axId val="36674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743840"/>
        <c:crosses val="autoZero"/>
        <c:auto val="1"/>
        <c:lblAlgn val="ctr"/>
        <c:lblOffset val="100"/>
        <c:noMultiLvlLbl val="0"/>
      </c:catAx>
      <c:valAx>
        <c:axId val="366743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Ni/Fe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74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80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966727</xdr:colOff>
      <xdr:row>13</xdr:row>
      <xdr:rowOff>172359</xdr:rowOff>
    </xdr:from>
    <xdr:to>
      <xdr:col>17</xdr:col>
      <xdr:colOff>640157</xdr:colOff>
      <xdr:row>40</xdr:row>
      <xdr:rowOff>17320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0.06031</cdr:x>
      <cdr:y>0.10335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523875" cy="650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800"/>
            <a:t>a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0.06031</cdr:x>
      <cdr:y>0.10335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523875" cy="650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/>
            <a:t>b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0.06031</cdr:x>
      <cdr:y>0.10335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523875" cy="650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/>
            <a:t>c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0.06031</cdr:x>
      <cdr:y>0.10335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523875" cy="650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/>
            <a:t>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alous/OneDrive%20-%20University%20of%20South%20Carolina/03-Pubs/2023/03_Ashes/00_Total%20metal%20concentrations_Ashes/Ash%20metal%20concentrations_All%20Ash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gRatios"/>
      <sheetName val="Ash Samples"/>
      <sheetName val="Soils-veg-ash_LNU_sorted"/>
      <sheetName val="C_Ashes"/>
      <sheetName val="C_Ashes_Arranged"/>
      <sheetName val="RD0622"/>
      <sheetName val="C0622"/>
      <sheetName val="RD1108"/>
      <sheetName val="C1108"/>
      <sheetName val="RD1109"/>
      <sheetName val="C1109"/>
      <sheetName val="RD1110"/>
      <sheetName val="C1110"/>
      <sheetName val="RD1112"/>
      <sheetName val="C1112"/>
      <sheetName val="RD1115"/>
      <sheetName val="C1115"/>
      <sheetName val="RD1116"/>
      <sheetName val="C1116"/>
      <sheetName val="RD1119"/>
      <sheetName val="C1119"/>
      <sheetName val="RD1210"/>
      <sheetName val="C1210"/>
    </sheetNames>
    <sheetDataSet>
      <sheetData sheetId="0">
        <row r="1">
          <cell r="B1">
            <v>320</v>
          </cell>
        </row>
        <row r="2">
          <cell r="B2">
            <v>2.1</v>
          </cell>
          <cell r="F2">
            <v>31</v>
          </cell>
          <cell r="G2">
            <v>63</v>
          </cell>
          <cell r="H2">
            <v>7.1</v>
          </cell>
          <cell r="I2">
            <v>27</v>
          </cell>
          <cell r="J2">
            <v>27</v>
          </cell>
          <cell r="K2">
            <v>4.7</v>
          </cell>
          <cell r="L2">
            <v>1</v>
          </cell>
          <cell r="M2">
            <v>4</v>
          </cell>
          <cell r="N2">
            <v>0.7</v>
          </cell>
          <cell r="O2">
            <v>3.9</v>
          </cell>
          <cell r="P2">
            <v>0.83</v>
          </cell>
          <cell r="Q2">
            <v>2.2999999999999998</v>
          </cell>
          <cell r="R2">
            <v>0.3</v>
          </cell>
          <cell r="S2">
            <v>1.96</v>
          </cell>
          <cell r="T2">
            <v>0.31</v>
          </cell>
        </row>
        <row r="3">
          <cell r="B3">
            <v>0.47619047619047616</v>
          </cell>
        </row>
        <row r="4">
          <cell r="B4">
            <v>0.59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"/>
  <sheetViews>
    <sheetView workbookViewId="0">
      <selection activeCell="J3" sqref="J3"/>
    </sheetView>
  </sheetViews>
  <sheetFormatPr defaultRowHeight="15" x14ac:dyDescent="0.25"/>
  <cols>
    <col min="2" max="2" width="9.140625" style="4"/>
  </cols>
  <sheetData>
    <row r="1" spans="1:20" x14ac:dyDescent="0.25">
      <c r="A1" t="s">
        <v>164</v>
      </c>
      <c r="B1" s="4">
        <v>320</v>
      </c>
      <c r="C1" s="4"/>
      <c r="D1" s="4"/>
      <c r="F1" s="29" t="s">
        <v>169</v>
      </c>
      <c r="G1" s="29" t="s">
        <v>170</v>
      </c>
      <c r="H1" s="29" t="s">
        <v>171</v>
      </c>
      <c r="I1" s="29" t="s">
        <v>172</v>
      </c>
      <c r="J1" s="29" t="s">
        <v>172</v>
      </c>
      <c r="K1" s="29" t="s">
        <v>173</v>
      </c>
      <c r="L1" s="29" t="s">
        <v>174</v>
      </c>
      <c r="M1" s="29" t="s">
        <v>175</v>
      </c>
      <c r="N1" s="29" t="s">
        <v>176</v>
      </c>
      <c r="O1" s="29" t="s">
        <v>177</v>
      </c>
      <c r="P1" s="29" t="s">
        <v>178</v>
      </c>
      <c r="Q1" s="29" t="s">
        <v>179</v>
      </c>
      <c r="R1" s="29" t="s">
        <v>180</v>
      </c>
      <c r="S1" s="29" t="s">
        <v>181</v>
      </c>
      <c r="T1" s="29" t="s">
        <v>182</v>
      </c>
    </row>
    <row r="2" spans="1:20" x14ac:dyDescent="0.25">
      <c r="A2" t="s">
        <v>165</v>
      </c>
      <c r="B2" s="4">
        <v>2.1</v>
      </c>
      <c r="F2" s="30">
        <v>31</v>
      </c>
      <c r="G2" s="30">
        <v>63</v>
      </c>
      <c r="H2" s="30">
        <v>7.1</v>
      </c>
      <c r="I2" s="30">
        <v>27</v>
      </c>
      <c r="J2" s="30">
        <v>27</v>
      </c>
      <c r="K2" s="30">
        <v>4.7</v>
      </c>
      <c r="L2" s="30">
        <v>1</v>
      </c>
      <c r="M2" s="30">
        <v>4</v>
      </c>
      <c r="N2" s="30">
        <v>0.7</v>
      </c>
      <c r="O2" s="30">
        <v>3.9</v>
      </c>
      <c r="P2" s="30">
        <v>0.83</v>
      </c>
      <c r="Q2" s="30">
        <v>2.2999999999999998</v>
      </c>
      <c r="R2" s="30">
        <v>0.3</v>
      </c>
      <c r="S2" s="30">
        <v>1.96</v>
      </c>
      <c r="T2" s="30">
        <v>0.31</v>
      </c>
    </row>
    <row r="3" spans="1:20" x14ac:dyDescent="0.25">
      <c r="A3" t="s">
        <v>168</v>
      </c>
      <c r="B3" s="4">
        <f>1/B2</f>
        <v>0.47619047619047616</v>
      </c>
    </row>
    <row r="4" spans="1:20" x14ac:dyDescent="0.25">
      <c r="A4" t="s">
        <v>166</v>
      </c>
      <c r="B4" s="4">
        <v>0.59</v>
      </c>
    </row>
    <row r="5" spans="1:20" x14ac:dyDescent="0.25">
      <c r="A5" t="s">
        <v>183</v>
      </c>
      <c r="B5" s="26">
        <f>G2/I2</f>
        <v>2.3333333333333335</v>
      </c>
    </row>
    <row r="6" spans="1:20" x14ac:dyDescent="0.25">
      <c r="A6" t="s">
        <v>184</v>
      </c>
      <c r="B6" s="26">
        <f>F2/I2</f>
        <v>1.1481481481481481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BO73"/>
  <sheetViews>
    <sheetView tabSelected="1" topLeftCell="A39" zoomScale="85" zoomScaleNormal="85" workbookViewId="0">
      <selection activeCell="A80" sqref="A80"/>
    </sheetView>
  </sheetViews>
  <sheetFormatPr defaultRowHeight="15" x14ac:dyDescent="0.25"/>
  <cols>
    <col min="1" max="1" width="62.5703125" style="2" bestFit="1" customWidth="1"/>
    <col min="2" max="2" width="28" style="16" bestFit="1" customWidth="1"/>
    <col min="3" max="3" width="20.5703125" style="2" bestFit="1" customWidth="1"/>
    <col min="4" max="4" width="17.5703125" style="2" bestFit="1" customWidth="1"/>
    <col min="5" max="5" width="32.85546875" style="2" bestFit="1" customWidth="1"/>
    <col min="6" max="7" width="18.5703125" style="2" bestFit="1" customWidth="1"/>
    <col min="8" max="9" width="17.85546875" style="2" bestFit="1" customWidth="1"/>
    <col min="10" max="10" width="18" style="2" bestFit="1" customWidth="1"/>
    <col min="11" max="11" width="17.85546875" style="2" bestFit="1" customWidth="1"/>
    <col min="12" max="12" width="18.140625" style="2" bestFit="1" customWidth="1"/>
    <col min="13" max="13" width="17.85546875" style="2" bestFit="1" customWidth="1"/>
    <col min="14" max="15" width="19.140625" style="2" bestFit="1" customWidth="1"/>
    <col min="16" max="16" width="19.28515625" style="2" bestFit="1" customWidth="1"/>
    <col min="17" max="17" width="18.85546875" style="2" bestFit="1" customWidth="1"/>
    <col min="18" max="18" width="18" style="2" bestFit="1" customWidth="1"/>
    <col min="19" max="19" width="18.5703125" style="2" bestFit="1" customWidth="1"/>
    <col min="20" max="20" width="17.7109375" style="2" bestFit="1" customWidth="1"/>
    <col min="21" max="21" width="18.5703125" style="2" bestFit="1" customWidth="1"/>
    <col min="22" max="23" width="19.140625" style="2" bestFit="1" customWidth="1"/>
    <col min="24" max="24" width="19.85546875" style="2" bestFit="1" customWidth="1"/>
    <col min="25" max="26" width="18.5703125" style="2" bestFit="1" customWidth="1"/>
    <col min="27" max="27" width="17.85546875" style="2" bestFit="1" customWidth="1"/>
    <col min="28" max="29" width="19.28515625" style="2" bestFit="1" customWidth="1"/>
    <col min="30" max="30" width="20.28515625" style="2" bestFit="1" customWidth="1"/>
    <col min="31" max="31" width="19.28515625" style="2" bestFit="1" customWidth="1"/>
    <col min="32" max="32" width="19.85546875" style="2" bestFit="1" customWidth="1"/>
    <col min="33" max="33" width="18.7109375" style="2" bestFit="1" customWidth="1"/>
    <col min="34" max="34" width="19.85546875" style="2" bestFit="1" customWidth="1"/>
    <col min="35" max="35" width="18.5703125" style="2" bestFit="1" customWidth="1"/>
    <col min="36" max="36" width="19.140625" style="2" bestFit="1" customWidth="1"/>
    <col min="37" max="37" width="19.85546875" style="2" bestFit="1" customWidth="1"/>
    <col min="38" max="40" width="19.140625" style="2" bestFit="1" customWidth="1"/>
    <col min="41" max="41" width="19.85546875" style="2" bestFit="1" customWidth="1"/>
    <col min="42" max="42" width="20.28515625" style="2" bestFit="1" customWidth="1"/>
    <col min="43" max="43" width="19.85546875" style="2" bestFit="1" customWidth="1"/>
    <col min="44" max="45" width="20.28515625" style="2" bestFit="1" customWidth="1"/>
    <col min="46" max="46" width="19.85546875" style="2" bestFit="1" customWidth="1"/>
    <col min="47" max="47" width="18.7109375" style="2" bestFit="1" customWidth="1"/>
    <col min="48" max="48" width="19.28515625" style="2" bestFit="1" customWidth="1"/>
    <col min="49" max="51" width="19.85546875" style="2" bestFit="1" customWidth="1"/>
    <col min="52" max="52" width="19.140625" style="2" bestFit="1" customWidth="1"/>
    <col min="53" max="53" width="20.28515625" style="2" bestFit="1" customWidth="1"/>
    <col min="54" max="54" width="19.28515625" style="2" bestFit="1" customWidth="1"/>
    <col min="55" max="55" width="20.28515625" style="2" bestFit="1" customWidth="1"/>
    <col min="56" max="56" width="19.85546875" style="2" bestFit="1" customWidth="1"/>
    <col min="57" max="57" width="20.28515625" style="2" bestFit="1" customWidth="1"/>
    <col min="58" max="58" width="19.85546875" style="2" bestFit="1" customWidth="1"/>
    <col min="59" max="59" width="20.28515625" style="2" bestFit="1" customWidth="1"/>
    <col min="60" max="60" width="19.28515625" style="2" bestFit="1" customWidth="1"/>
    <col min="61" max="61" width="19.85546875" style="2" bestFit="1" customWidth="1"/>
    <col min="62" max="63" width="20.28515625" style="2" bestFit="1" customWidth="1"/>
    <col min="64" max="64" width="19.85546875" style="2" bestFit="1" customWidth="1"/>
    <col min="65" max="65" width="32" style="2" bestFit="1" customWidth="1"/>
    <col min="66" max="67" width="18.42578125" style="2" bestFit="1" customWidth="1"/>
    <col min="68" max="68" width="13" style="2" bestFit="1" customWidth="1"/>
    <col min="69" max="72" width="6.5703125" style="2" bestFit="1" customWidth="1"/>
    <col min="73" max="16384" width="9.140625" style="2"/>
  </cols>
  <sheetData>
    <row r="1" spans="1:67" x14ac:dyDescent="0.25">
      <c r="E1" s="9" t="s">
        <v>147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156</v>
      </c>
      <c r="L1" s="4" t="s">
        <v>137</v>
      </c>
      <c r="M1" s="4" t="s">
        <v>138</v>
      </c>
      <c r="N1" s="4" t="s">
        <v>139</v>
      </c>
      <c r="O1" s="4" t="s">
        <v>140</v>
      </c>
      <c r="P1" s="4" t="s">
        <v>141</v>
      </c>
      <c r="Q1" s="4" t="s">
        <v>142</v>
      </c>
      <c r="R1" s="4" t="s">
        <v>143</v>
      </c>
      <c r="S1" s="4" t="s">
        <v>144</v>
      </c>
      <c r="T1" s="4" t="s">
        <v>145</v>
      </c>
      <c r="U1" s="4" t="s">
        <v>157</v>
      </c>
      <c r="V1" s="4" t="s">
        <v>158</v>
      </c>
      <c r="W1" s="4" t="s">
        <v>7</v>
      </c>
      <c r="X1" s="4" t="s">
        <v>8</v>
      </c>
      <c r="Y1" s="4" t="s">
        <v>159</v>
      </c>
      <c r="Z1" s="4" t="s">
        <v>9</v>
      </c>
      <c r="AA1" s="4" t="s">
        <v>10</v>
      </c>
      <c r="AB1" s="4" t="s">
        <v>11</v>
      </c>
      <c r="AC1" s="4" t="s">
        <v>12</v>
      </c>
      <c r="AD1" s="4" t="s">
        <v>13</v>
      </c>
      <c r="AE1" s="4" t="s">
        <v>14</v>
      </c>
      <c r="AF1" s="4" t="s">
        <v>15</v>
      </c>
      <c r="AG1" s="4" t="s">
        <v>16</v>
      </c>
      <c r="AH1" s="4" t="s">
        <v>17</v>
      </c>
      <c r="AI1" s="4" t="s">
        <v>18</v>
      </c>
      <c r="AJ1" s="4" t="s">
        <v>19</v>
      </c>
      <c r="AK1" s="4" t="s">
        <v>20</v>
      </c>
      <c r="AL1" s="4" t="s">
        <v>21</v>
      </c>
      <c r="AM1" s="4" t="s">
        <v>22</v>
      </c>
      <c r="AN1" s="4" t="s">
        <v>23</v>
      </c>
      <c r="AO1" s="4" t="s">
        <v>24</v>
      </c>
      <c r="AP1" s="4" t="s">
        <v>25</v>
      </c>
      <c r="AQ1" s="4" t="s">
        <v>26</v>
      </c>
      <c r="AR1" s="4" t="s">
        <v>27</v>
      </c>
      <c r="AS1" s="4" t="s">
        <v>28</v>
      </c>
      <c r="AT1" s="4" t="s">
        <v>29</v>
      </c>
      <c r="AU1" s="4" t="s">
        <v>30</v>
      </c>
      <c r="AV1" s="4" t="s">
        <v>31</v>
      </c>
      <c r="AW1" s="4" t="s">
        <v>32</v>
      </c>
      <c r="AX1" s="4" t="s">
        <v>33</v>
      </c>
      <c r="AY1" s="4" t="s">
        <v>34</v>
      </c>
      <c r="AZ1" s="4" t="s">
        <v>35</v>
      </c>
      <c r="BA1" s="4" t="s">
        <v>36</v>
      </c>
      <c r="BB1" s="4" t="s">
        <v>37</v>
      </c>
      <c r="BC1" s="4" t="s">
        <v>38</v>
      </c>
      <c r="BD1" s="4" t="s">
        <v>39</v>
      </c>
      <c r="BE1" s="4" t="s">
        <v>40</v>
      </c>
      <c r="BF1" s="4" t="s">
        <v>41</v>
      </c>
      <c r="BG1" s="4" t="s">
        <v>42</v>
      </c>
      <c r="BH1" s="4" t="s">
        <v>43</v>
      </c>
      <c r="BI1" s="4" t="s">
        <v>44</v>
      </c>
      <c r="BJ1" s="4" t="s">
        <v>45</v>
      </c>
      <c r="BK1" s="4" t="s">
        <v>46</v>
      </c>
      <c r="BL1" s="4" t="s">
        <v>47</v>
      </c>
      <c r="BM1" s="4" t="s">
        <v>48</v>
      </c>
      <c r="BN1" s="4" t="s">
        <v>49</v>
      </c>
      <c r="BO1" s="4" t="s">
        <v>50</v>
      </c>
    </row>
    <row r="2" spans="1:67" x14ac:dyDescent="0.25">
      <c r="E2" s="10" t="s">
        <v>133</v>
      </c>
      <c r="F2" s="19">
        <v>0.22293885029645388</v>
      </c>
      <c r="G2" s="19">
        <v>0.36712345736064927</v>
      </c>
      <c r="H2" s="19">
        <v>0.43704106984904201</v>
      </c>
      <c r="I2" s="19">
        <v>14.236591058866491</v>
      </c>
      <c r="J2" s="19">
        <v>8.6955387953297816</v>
      </c>
      <c r="K2" s="19">
        <v>0.32629482789228625</v>
      </c>
      <c r="L2" s="19">
        <v>3.5196362547448581E-2</v>
      </c>
      <c r="M2" s="19">
        <v>3.2458282279301004E-2</v>
      </c>
      <c r="N2" s="19">
        <v>2.8925593316503139E-2</v>
      </c>
      <c r="O2" s="19">
        <v>1.2896169303675971E-3</v>
      </c>
      <c r="P2" s="19">
        <v>4.6293200940480256E-3</v>
      </c>
      <c r="Q2" s="19">
        <v>7.1635219526979196E-3</v>
      </c>
      <c r="R2" s="19">
        <v>0.51469136507375735</v>
      </c>
      <c r="S2" s="19">
        <v>0.30704891277823126</v>
      </c>
      <c r="T2" s="19">
        <v>7.6053055565610339E-3</v>
      </c>
      <c r="U2" s="19">
        <v>1.1742451267978853E-3</v>
      </c>
      <c r="V2" s="19">
        <v>4.4854455710411217E-3</v>
      </c>
      <c r="W2" s="19">
        <v>0.40118034584792139</v>
      </c>
      <c r="X2" s="19">
        <v>0.57844313890284726</v>
      </c>
      <c r="Y2" s="19">
        <v>0.40648902854554914</v>
      </c>
      <c r="Z2" s="19">
        <v>0.6247647520278663</v>
      </c>
      <c r="AA2" s="19">
        <v>1.5849805208293603E-3</v>
      </c>
      <c r="AB2" s="19">
        <v>1.7197342739768734E-3</v>
      </c>
      <c r="AC2" s="19">
        <v>1.2765058676843829E-3</v>
      </c>
      <c r="AD2" s="19">
        <v>3.2190106732989804E-3</v>
      </c>
      <c r="AE2" s="19">
        <v>1.069236875881963E-3</v>
      </c>
      <c r="AF2" s="19">
        <v>6.3003566356926704E-3</v>
      </c>
      <c r="AG2" s="19">
        <v>8.5892821053624459E-4</v>
      </c>
      <c r="AH2" s="19">
        <v>3.5564191793626141E-3</v>
      </c>
      <c r="AI2" s="19">
        <v>3.9026115173415544E-4</v>
      </c>
      <c r="AJ2" s="19">
        <v>9.4183068802931467E-4</v>
      </c>
      <c r="AK2" s="19">
        <v>2.069533494337695E-3</v>
      </c>
      <c r="AL2" s="19">
        <v>1.1233726005491606E-3</v>
      </c>
      <c r="AM2" s="19">
        <v>6.8894416380325322E-4</v>
      </c>
      <c r="AN2" s="19">
        <v>3.6817517273113603E-4</v>
      </c>
      <c r="AO2" s="19">
        <v>1.4906616669870163E-3</v>
      </c>
      <c r="AP2" s="19">
        <v>1.5728117756053075E-3</v>
      </c>
      <c r="AQ2" s="19">
        <v>5.9737493359554193E-5</v>
      </c>
      <c r="AR2" s="19">
        <v>9.5539084928242127E-4</v>
      </c>
      <c r="AS2" s="19">
        <v>1.3796201231869739E-3</v>
      </c>
      <c r="AT2" s="19">
        <v>6.4461576599102286E-4</v>
      </c>
      <c r="AU2" s="19">
        <v>9.233619299387132E-4</v>
      </c>
      <c r="AV2" s="19">
        <v>7.1212940949801681E-4</v>
      </c>
      <c r="AW2" s="19">
        <v>8.9779998474553546E-4</v>
      </c>
      <c r="AX2" s="19">
        <v>1.0282191984613597E-3</v>
      </c>
      <c r="AY2" s="19">
        <v>1.0159490448033294E-3</v>
      </c>
      <c r="AZ2" s="19">
        <v>9.6340915960229441E-4</v>
      </c>
      <c r="BA2" s="19">
        <v>1.0613482610130583E-3</v>
      </c>
      <c r="BB2" s="19">
        <v>8.2950480385048792E-4</v>
      </c>
      <c r="BC2" s="19">
        <v>8.0744335089744589E-4</v>
      </c>
      <c r="BD2" s="19">
        <v>8.8842708425041958E-4</v>
      </c>
      <c r="BE2" s="19">
        <v>1.1891665871563628E-3</v>
      </c>
      <c r="BF2" s="19">
        <v>8.0386422532715131E-4</v>
      </c>
      <c r="BG2" s="19">
        <v>8.5671807684146507E-4</v>
      </c>
      <c r="BH2" s="19">
        <v>8.9094349473337671E-4</v>
      </c>
      <c r="BI2" s="19">
        <v>8.080899399882306E-4</v>
      </c>
      <c r="BJ2" s="19">
        <v>8.4257450828750845E-4</v>
      </c>
      <c r="BK2" s="19">
        <v>1.8922660927648207E-3</v>
      </c>
      <c r="BL2" s="19">
        <v>2.8967426915441482E-3</v>
      </c>
      <c r="BM2" s="19">
        <v>1.0023897591046132E-3</v>
      </c>
      <c r="BN2" s="19">
        <v>9.1491048344187909E-4</v>
      </c>
      <c r="BO2" s="19">
        <v>1.0105747780257595E-3</v>
      </c>
    </row>
    <row r="3" spans="1:67" x14ac:dyDescent="0.25">
      <c r="E3" s="10" t="s">
        <v>146</v>
      </c>
      <c r="F3" s="11">
        <f>10/3*F2</f>
        <v>0.74312950098817965</v>
      </c>
      <c r="G3" s="11">
        <f t="shared" ref="G3:BO3" si="0">10/3*G2</f>
        <v>1.223744857868831</v>
      </c>
      <c r="H3" s="11">
        <f t="shared" si="0"/>
        <v>1.4568035661634735</v>
      </c>
      <c r="I3" s="11">
        <f t="shared" si="0"/>
        <v>47.455303529554975</v>
      </c>
      <c r="J3" s="11">
        <f t="shared" si="0"/>
        <v>28.985129317765939</v>
      </c>
      <c r="K3" s="11">
        <f t="shared" si="0"/>
        <v>1.0876494263076208</v>
      </c>
      <c r="L3" s="11">
        <f t="shared" si="0"/>
        <v>0.11732120849149527</v>
      </c>
      <c r="M3" s="11">
        <f t="shared" si="0"/>
        <v>0.10819427426433668</v>
      </c>
      <c r="N3" s="11">
        <f t="shared" si="0"/>
        <v>9.6418644388343799E-2</v>
      </c>
      <c r="O3" s="11">
        <f t="shared" si="0"/>
        <v>4.2987231012253241E-3</v>
      </c>
      <c r="P3" s="11">
        <f t="shared" si="0"/>
        <v>1.5431066980160085E-2</v>
      </c>
      <c r="Q3" s="11">
        <f t="shared" si="0"/>
        <v>2.3878406508993068E-2</v>
      </c>
      <c r="R3" s="11">
        <f t="shared" si="0"/>
        <v>1.7156378835791912</v>
      </c>
      <c r="S3" s="11">
        <f t="shared" si="0"/>
        <v>1.0234963759274376</v>
      </c>
      <c r="T3" s="11">
        <f t="shared" si="0"/>
        <v>2.5351018521870113E-2</v>
      </c>
      <c r="U3" s="11">
        <f t="shared" si="0"/>
        <v>3.9141504226596182E-3</v>
      </c>
      <c r="V3" s="11">
        <f t="shared" si="0"/>
        <v>1.495148523680374E-2</v>
      </c>
      <c r="W3" s="11">
        <f t="shared" si="0"/>
        <v>1.3372678194930714</v>
      </c>
      <c r="X3" s="11">
        <f t="shared" si="0"/>
        <v>1.9281437963428243</v>
      </c>
      <c r="Y3" s="11">
        <f t="shared" si="0"/>
        <v>1.3549634284851639</v>
      </c>
      <c r="Z3" s="11">
        <f t="shared" si="0"/>
        <v>2.0825491734262211</v>
      </c>
      <c r="AA3" s="11">
        <f t="shared" si="0"/>
        <v>5.2832684027645342E-3</v>
      </c>
      <c r="AB3" s="11">
        <f t="shared" si="0"/>
        <v>5.7324475799229117E-3</v>
      </c>
      <c r="AC3" s="11">
        <f t="shared" si="0"/>
        <v>4.2550195589479431E-3</v>
      </c>
      <c r="AD3" s="11">
        <f t="shared" si="0"/>
        <v>1.0730035577663269E-2</v>
      </c>
      <c r="AE3" s="11">
        <f t="shared" si="0"/>
        <v>3.5641229196065436E-3</v>
      </c>
      <c r="AF3" s="11">
        <f t="shared" si="0"/>
        <v>2.1001188785642236E-2</v>
      </c>
      <c r="AG3" s="11">
        <f t="shared" si="0"/>
        <v>2.8630940351208156E-3</v>
      </c>
      <c r="AH3" s="11">
        <f t="shared" si="0"/>
        <v>1.185473059787538E-2</v>
      </c>
      <c r="AI3" s="11">
        <f t="shared" si="0"/>
        <v>1.3008705057805181E-3</v>
      </c>
      <c r="AJ3" s="11">
        <f t="shared" si="0"/>
        <v>3.1394356267643825E-3</v>
      </c>
      <c r="AK3" s="11">
        <f t="shared" si="0"/>
        <v>6.8984449811256504E-3</v>
      </c>
      <c r="AL3" s="11">
        <f t="shared" si="0"/>
        <v>3.7445753351638689E-3</v>
      </c>
      <c r="AM3" s="11">
        <f t="shared" si="0"/>
        <v>2.2964805460108442E-3</v>
      </c>
      <c r="AN3" s="11">
        <f t="shared" si="0"/>
        <v>1.2272505757704535E-3</v>
      </c>
      <c r="AO3" s="11">
        <f t="shared" si="0"/>
        <v>4.9688722232900549E-3</v>
      </c>
      <c r="AP3" s="11">
        <f t="shared" si="0"/>
        <v>5.2427059186843589E-3</v>
      </c>
      <c r="AQ3" s="11">
        <f t="shared" si="0"/>
        <v>1.9912497786518066E-4</v>
      </c>
      <c r="AR3" s="11">
        <f t="shared" si="0"/>
        <v>3.1846361642747377E-3</v>
      </c>
      <c r="AS3" s="11">
        <f t="shared" si="0"/>
        <v>4.5987337439565802E-3</v>
      </c>
      <c r="AT3" s="11">
        <f t="shared" si="0"/>
        <v>2.1487192199700763E-3</v>
      </c>
      <c r="AU3" s="11">
        <f t="shared" si="0"/>
        <v>3.0778730997957108E-3</v>
      </c>
      <c r="AV3" s="11">
        <f t="shared" si="0"/>
        <v>2.3737646983267228E-3</v>
      </c>
      <c r="AW3" s="11">
        <f t="shared" si="0"/>
        <v>2.9926666158184515E-3</v>
      </c>
      <c r="AX3" s="11">
        <f t="shared" si="0"/>
        <v>3.4273973282045326E-3</v>
      </c>
      <c r="AY3" s="11">
        <f t="shared" si="0"/>
        <v>3.3864968160110982E-3</v>
      </c>
      <c r="AZ3" s="11">
        <f t="shared" si="0"/>
        <v>3.2113638653409817E-3</v>
      </c>
      <c r="BA3" s="11">
        <f t="shared" si="0"/>
        <v>3.5378275367101944E-3</v>
      </c>
      <c r="BB3" s="11">
        <f t="shared" si="0"/>
        <v>2.76501601283496E-3</v>
      </c>
      <c r="BC3" s="11">
        <f t="shared" si="0"/>
        <v>2.6914778363248196E-3</v>
      </c>
      <c r="BD3" s="11">
        <f t="shared" si="0"/>
        <v>2.9614236141680653E-3</v>
      </c>
      <c r="BE3" s="11">
        <f t="shared" si="0"/>
        <v>3.9638886238545432E-3</v>
      </c>
      <c r="BF3" s="11">
        <f t="shared" si="0"/>
        <v>2.6795474177571713E-3</v>
      </c>
      <c r="BG3" s="11">
        <f t="shared" si="0"/>
        <v>2.8557269228048836E-3</v>
      </c>
      <c r="BH3" s="11">
        <f t="shared" si="0"/>
        <v>2.9698116491112558E-3</v>
      </c>
      <c r="BI3" s="11">
        <f t="shared" si="0"/>
        <v>2.6936331332941023E-3</v>
      </c>
      <c r="BJ3" s="11">
        <f t="shared" si="0"/>
        <v>2.808581694291695E-3</v>
      </c>
      <c r="BK3" s="11">
        <f t="shared" si="0"/>
        <v>6.3075536425494022E-3</v>
      </c>
      <c r="BL3" s="11">
        <f t="shared" si="0"/>
        <v>9.6558089718138274E-3</v>
      </c>
      <c r="BM3" s="11">
        <f t="shared" si="0"/>
        <v>3.3412991970153774E-3</v>
      </c>
      <c r="BN3" s="11">
        <f t="shared" ref="BN3" si="1">10/3*BN2</f>
        <v>3.0497016114729306E-3</v>
      </c>
      <c r="BO3" s="11">
        <f t="shared" si="0"/>
        <v>3.3685825934191985E-3</v>
      </c>
    </row>
    <row r="4" spans="1:67" x14ac:dyDescent="0.25">
      <c r="B4" s="2"/>
      <c r="E4" s="12" t="s">
        <v>0</v>
      </c>
      <c r="F4" s="13">
        <f>SLOPE(F28:F44,$C28:$C44)</f>
        <v>2.8610141899369501</v>
      </c>
      <c r="G4" s="13">
        <f t="shared" ref="G4:BO4" si="2">SLOPE(G28:G44,$C28:$C44)</f>
        <v>6.5325092995724559</v>
      </c>
      <c r="H4" s="13">
        <f t="shared" si="2"/>
        <v>523.06169547308855</v>
      </c>
      <c r="I4" s="13">
        <f t="shared" si="2"/>
        <v>180.61776164580058</v>
      </c>
      <c r="J4" s="13">
        <f t="shared" si="2"/>
        <v>18.087250829933929</v>
      </c>
      <c r="K4" s="13">
        <f t="shared" si="2"/>
        <v>4843.0758026544017</v>
      </c>
      <c r="L4" s="13">
        <f t="shared" si="2"/>
        <v>350.40889252993315</v>
      </c>
      <c r="M4" s="13">
        <f t="shared" si="2"/>
        <v>3883.7911057730394</v>
      </c>
      <c r="N4" s="13">
        <f t="shared" si="2"/>
        <v>316.51616112450506</v>
      </c>
      <c r="O4" s="13">
        <f t="shared" si="2"/>
        <v>7886.4651815323159</v>
      </c>
      <c r="P4" s="13">
        <f t="shared" si="2"/>
        <v>8137.8295196614954</v>
      </c>
      <c r="Q4" s="13">
        <f t="shared" si="2"/>
        <v>11256.094241471324</v>
      </c>
      <c r="R4" s="13">
        <f t="shared" si="2"/>
        <v>8479.8090572948167</v>
      </c>
      <c r="S4" s="13">
        <f t="shared" si="2"/>
        <v>212.41168206629047</v>
      </c>
      <c r="T4" s="13">
        <f t="shared" si="2"/>
        <v>7065.5789176349372</v>
      </c>
      <c r="U4" s="13">
        <f t="shared" si="2"/>
        <v>12009.056452147983</v>
      </c>
      <c r="V4" s="13">
        <f t="shared" si="2"/>
        <v>3006.255208491687</v>
      </c>
      <c r="W4" s="13">
        <f t="shared" si="2"/>
        <v>5791.2258224906918</v>
      </c>
      <c r="X4" s="13">
        <f t="shared" si="2"/>
        <v>2728.7744423386825</v>
      </c>
      <c r="Y4" s="13">
        <f t="shared" si="2"/>
        <v>2833.0104951059857</v>
      </c>
      <c r="Z4" s="13">
        <f t="shared" si="2"/>
        <v>1573.9202004019953</v>
      </c>
      <c r="AA4" s="13">
        <f t="shared" si="2"/>
        <v>10008.762768853601</v>
      </c>
      <c r="AB4" s="13">
        <f t="shared" si="2"/>
        <v>2495.3072641776962</v>
      </c>
      <c r="AC4" s="13">
        <f t="shared" si="2"/>
        <v>1559.7257128188667</v>
      </c>
      <c r="AD4" s="13">
        <f t="shared" si="2"/>
        <v>405.37117596653263</v>
      </c>
      <c r="AE4" s="13">
        <f t="shared" si="2"/>
        <v>11921.46682918548</v>
      </c>
      <c r="AF4" s="13">
        <f t="shared" si="2"/>
        <v>13575.602473112678</v>
      </c>
      <c r="AG4" s="13">
        <f t="shared" si="2"/>
        <v>20297.026034915303</v>
      </c>
      <c r="AH4" s="13">
        <f t="shared" si="2"/>
        <v>9579.4267819525321</v>
      </c>
      <c r="AI4" s="13">
        <f t="shared" si="2"/>
        <v>19480.454015156323</v>
      </c>
      <c r="AJ4" s="13">
        <f t="shared" si="2"/>
        <v>5100.8730339656249</v>
      </c>
      <c r="AK4" s="13">
        <f t="shared" si="2"/>
        <v>11473.414716942185</v>
      </c>
      <c r="AL4" s="13">
        <f t="shared" si="2"/>
        <v>2149.5530379366828</v>
      </c>
      <c r="AM4" s="13">
        <f t="shared" si="2"/>
        <v>4351.4413250215621</v>
      </c>
      <c r="AN4" s="13">
        <f t="shared" si="2"/>
        <v>23142.698153703215</v>
      </c>
      <c r="AO4" s="13">
        <f t="shared" si="2"/>
        <v>6624.3959442586738</v>
      </c>
      <c r="AP4" s="13">
        <f t="shared" si="2"/>
        <v>9312.4210699403247</v>
      </c>
      <c r="AQ4" s="13">
        <f t="shared" si="2"/>
        <v>7969.8940031244374</v>
      </c>
      <c r="AR4" s="13">
        <f t="shared" si="2"/>
        <v>24958.873162014366</v>
      </c>
      <c r="AS4" s="13">
        <f t="shared" si="2"/>
        <v>21915.967394360647</v>
      </c>
      <c r="AT4" s="13">
        <f t="shared" si="2"/>
        <v>31774.81263658129</v>
      </c>
      <c r="AU4" s="13">
        <f t="shared" si="2"/>
        <v>28094.091516766475</v>
      </c>
      <c r="AV4" s="13">
        <f t="shared" si="2"/>
        <v>34735.71285921173</v>
      </c>
      <c r="AW4" s="13">
        <f t="shared" si="2"/>
        <v>13452.379173301908</v>
      </c>
      <c r="AX4" s="13">
        <f t="shared" si="2"/>
        <v>6519.286610145582</v>
      </c>
      <c r="AY4" s="13">
        <f t="shared" si="2"/>
        <v>10071.16442316012</v>
      </c>
      <c r="AZ4" s="13">
        <f t="shared" si="2"/>
        <v>18504.020749301813</v>
      </c>
      <c r="BA4" s="13">
        <f t="shared" si="2"/>
        <v>8567.6371111431763</v>
      </c>
      <c r="BB4" s="13">
        <f t="shared" si="2"/>
        <v>33816.448821711252</v>
      </c>
      <c r="BC4" s="13">
        <f t="shared" si="2"/>
        <v>11163.749187950621</v>
      </c>
      <c r="BD4" s="13">
        <f t="shared" si="2"/>
        <v>33936.540931702701</v>
      </c>
      <c r="BE4" s="13">
        <f t="shared" si="2"/>
        <v>11421.500198635866</v>
      </c>
      <c r="BF4" s="13">
        <f t="shared" si="2"/>
        <v>33910.224431181465</v>
      </c>
      <c r="BG4" s="13">
        <f t="shared" si="2"/>
        <v>11515.711211981843</v>
      </c>
      <c r="BH4" s="13">
        <f t="shared" si="2"/>
        <v>38121.764329154554</v>
      </c>
      <c r="BI4" s="13">
        <f t="shared" si="2"/>
        <v>11221.539097130579</v>
      </c>
      <c r="BJ4" s="13">
        <f t="shared" si="2"/>
        <v>32734.762605626405</v>
      </c>
      <c r="BK4" s="13">
        <f>SLOPE(BK28:BK44,$C28:$C44)</f>
        <v>9529.1520151027253</v>
      </c>
      <c r="BL4" s="13">
        <f t="shared" si="2"/>
        <v>15250.066651992511</v>
      </c>
      <c r="BM4" s="13">
        <f t="shared" si="2"/>
        <v>26327.27879039547</v>
      </c>
      <c r="BN4" s="13">
        <f t="shared" si="2"/>
        <v>27777.532750654445</v>
      </c>
      <c r="BO4" s="13">
        <f t="shared" si="2"/>
        <v>29930.75680873439</v>
      </c>
    </row>
    <row r="5" spans="1:67" x14ac:dyDescent="0.25">
      <c r="B5" s="2"/>
      <c r="E5" s="12" t="s">
        <v>1</v>
      </c>
      <c r="F5" s="13">
        <f>INTERCEPT(F28:F44,$C28:$C44)</f>
        <v>13.910584670359635</v>
      </c>
      <c r="G5" s="13">
        <f t="shared" ref="G5:BO5" si="3">INTERCEPT(G28:G44,$C28:$C44)</f>
        <v>14.631038610331927</v>
      </c>
      <c r="H5" s="13">
        <f t="shared" si="3"/>
        <v>1013.9120302309248</v>
      </c>
      <c r="I5" s="13">
        <f t="shared" si="3"/>
        <v>27361.06809007602</v>
      </c>
      <c r="J5" s="13">
        <f t="shared" si="3"/>
        <v>706.05879061492351</v>
      </c>
      <c r="K5" s="13">
        <f t="shared" si="3"/>
        <v>47242.226443934225</v>
      </c>
      <c r="L5" s="13">
        <f t="shared" si="3"/>
        <v>573.75347902971771</v>
      </c>
      <c r="M5" s="13">
        <f t="shared" si="3"/>
        <v>4247.0280935488699</v>
      </c>
      <c r="N5" s="13">
        <f t="shared" si="3"/>
        <v>323.44914548498673</v>
      </c>
      <c r="O5" s="13">
        <f t="shared" si="3"/>
        <v>214.74424187302611</v>
      </c>
      <c r="P5" s="13">
        <f t="shared" si="3"/>
        <v>298.93760442102212</v>
      </c>
      <c r="Q5" s="13">
        <f t="shared" si="3"/>
        <v>84.102464967327251</v>
      </c>
      <c r="R5" s="13">
        <f t="shared" si="3"/>
        <v>11818.965758975333</v>
      </c>
      <c r="S5" s="13">
        <f t="shared" si="3"/>
        <v>2008.0775327332462</v>
      </c>
      <c r="T5" s="13">
        <f t="shared" si="3"/>
        <v>94.449239907597075</v>
      </c>
      <c r="U5" s="13">
        <f t="shared" si="3"/>
        <v>42.062492889398186</v>
      </c>
      <c r="V5" s="13">
        <f t="shared" si="3"/>
        <v>25.673246670180902</v>
      </c>
      <c r="W5" s="13">
        <f t="shared" si="3"/>
        <v>3101.250973153612</v>
      </c>
      <c r="X5" s="13">
        <f t="shared" si="3"/>
        <v>2279.6754016040823</v>
      </c>
      <c r="Y5" s="13">
        <f t="shared" si="3"/>
        <v>1462.0709972770346</v>
      </c>
      <c r="Z5" s="13">
        <f t="shared" si="3"/>
        <v>1402.0164086393888</v>
      </c>
      <c r="AA5" s="13">
        <f t="shared" si="3"/>
        <v>117.03927784666075</v>
      </c>
      <c r="AB5" s="13">
        <f t="shared" si="3"/>
        <v>16.015677591851102</v>
      </c>
      <c r="AC5" s="13">
        <f t="shared" si="3"/>
        <v>21.285920341959752</v>
      </c>
      <c r="AD5" s="13">
        <f t="shared" si="3"/>
        <v>22.578802596971883</v>
      </c>
      <c r="AE5" s="13">
        <f t="shared" si="3"/>
        <v>88.951089966305858</v>
      </c>
      <c r="AF5" s="13">
        <f t="shared" si="3"/>
        <v>25114.500343167747</v>
      </c>
      <c r="AG5" s="13">
        <f t="shared" si="3"/>
        <v>7.6193255812461302</v>
      </c>
      <c r="AH5" s="13">
        <f t="shared" si="3"/>
        <v>-132.89633075693814</v>
      </c>
      <c r="AI5" s="13">
        <f t="shared" si="3"/>
        <v>12.86539241737205</v>
      </c>
      <c r="AJ5" s="13">
        <f t="shared" si="3"/>
        <v>9.6718778669232393</v>
      </c>
      <c r="AK5" s="13">
        <f t="shared" si="3"/>
        <v>694.10856973569821</v>
      </c>
      <c r="AL5" s="13">
        <f t="shared" si="3"/>
        <v>336.16161208296217</v>
      </c>
      <c r="AM5" s="13">
        <f t="shared" si="3"/>
        <v>605.14411409053719</v>
      </c>
      <c r="AN5" s="13">
        <f t="shared" si="3"/>
        <v>14.810070196903766</v>
      </c>
      <c r="AO5" s="13">
        <f t="shared" si="3"/>
        <v>7.4740461291419251</v>
      </c>
      <c r="AP5" s="13">
        <f t="shared" si="3"/>
        <v>7.4807261629098321</v>
      </c>
      <c r="AQ5" s="13">
        <f t="shared" si="3"/>
        <v>21.26830631931216</v>
      </c>
      <c r="AR5" s="13">
        <f t="shared" si="3"/>
        <v>17.031847646244756</v>
      </c>
      <c r="AS5" s="13">
        <f t="shared" si="3"/>
        <v>3258.7240030169633</v>
      </c>
      <c r="AT5" s="13">
        <f t="shared" si="3"/>
        <v>9.9304004310464506</v>
      </c>
      <c r="AU5" s="13">
        <f t="shared" si="3"/>
        <v>10.186434777678301</v>
      </c>
      <c r="AV5" s="13">
        <f t="shared" si="3"/>
        <v>7.6401899174691437</v>
      </c>
      <c r="AW5" s="13">
        <f t="shared" si="3"/>
        <v>8.5277677284277615</v>
      </c>
      <c r="AX5" s="13">
        <f t="shared" si="3"/>
        <v>8.1861643939660951</v>
      </c>
      <c r="AY5" s="13">
        <f t="shared" si="3"/>
        <v>7.4084073162368327</v>
      </c>
      <c r="AZ5" s="13">
        <f t="shared" si="3"/>
        <v>12.258646797723813</v>
      </c>
      <c r="BA5" s="13">
        <f t="shared" si="3"/>
        <v>7.9047819726221178</v>
      </c>
      <c r="BB5" s="13">
        <f t="shared" si="3"/>
        <v>15.15563526228118</v>
      </c>
      <c r="BC5" s="13">
        <f t="shared" si="3"/>
        <v>7.121104538603106</v>
      </c>
      <c r="BD5" s="13">
        <f t="shared" si="3"/>
        <v>14.133347234122681</v>
      </c>
      <c r="BE5" s="13">
        <f t="shared" si="3"/>
        <v>9.4587947200428601</v>
      </c>
      <c r="BF5" s="13">
        <f t="shared" si="3"/>
        <v>25.007316073632524</v>
      </c>
      <c r="BG5" s="13">
        <f t="shared" si="3"/>
        <v>9.9859882578578407</v>
      </c>
      <c r="BH5" s="13">
        <f t="shared" si="3"/>
        <v>14.238197947874283</v>
      </c>
      <c r="BI5" s="13">
        <f t="shared" si="3"/>
        <v>-0.81896357482054327</v>
      </c>
      <c r="BJ5" s="13">
        <f t="shared" si="3"/>
        <v>-1.5975374299625287</v>
      </c>
      <c r="BK5" s="13">
        <f t="shared" si="3"/>
        <v>5.8801965269553023</v>
      </c>
      <c r="BL5" s="13">
        <f t="shared" si="3"/>
        <v>1697.2246943487698</v>
      </c>
      <c r="BM5" s="13">
        <f t="shared" si="3"/>
        <v>-1.7785852924268966</v>
      </c>
      <c r="BN5" s="13">
        <f t="shared" si="3"/>
        <v>8.5562335435153614</v>
      </c>
      <c r="BO5" s="13">
        <f t="shared" si="3"/>
        <v>7.4971233195003606</v>
      </c>
    </row>
    <row r="6" spans="1:67" x14ac:dyDescent="0.25">
      <c r="B6" s="2"/>
      <c r="E6" s="17" t="s">
        <v>185</v>
      </c>
      <c r="F6" s="15">
        <f>MIN(F55:F57,F59:F61)</f>
        <v>49.661760700414199</v>
      </c>
      <c r="G6" s="15">
        <f t="shared" ref="G6:BO6" si="4">MIN(G55:G57,G59:G61)</f>
        <v>8222.4252598263502</v>
      </c>
      <c r="H6" s="15">
        <f t="shared" si="4"/>
        <v>65098.288321759697</v>
      </c>
      <c r="I6" s="15">
        <f t="shared" si="4"/>
        <v>155242.17705450501</v>
      </c>
      <c r="J6" s="15">
        <f t="shared" si="4"/>
        <v>92473.196010492306</v>
      </c>
      <c r="K6" s="15">
        <f t="shared" si="4"/>
        <v>35397.032217116699</v>
      </c>
      <c r="L6" s="15">
        <f t="shared" si="4"/>
        <v>22763.386578878901</v>
      </c>
      <c r="M6" s="15">
        <f t="shared" si="4"/>
        <v>538240.64390386804</v>
      </c>
      <c r="N6" s="15">
        <f t="shared" si="4"/>
        <v>20969.307631871201</v>
      </c>
      <c r="O6" s="15">
        <f t="shared" si="4"/>
        <v>11393.9180044737</v>
      </c>
      <c r="P6" s="15">
        <f t="shared" si="4"/>
        <v>14680.800135165</v>
      </c>
      <c r="Q6" s="15">
        <f t="shared" si="4"/>
        <v>7722.1421974756104</v>
      </c>
      <c r="R6" s="15">
        <f t="shared" si="4"/>
        <v>364069.55781942903</v>
      </c>
      <c r="S6" s="15">
        <f t="shared" si="4"/>
        <v>17780.022420147801</v>
      </c>
      <c r="T6" s="15">
        <f t="shared" si="4"/>
        <v>4379.1451058586599</v>
      </c>
      <c r="U6" s="15">
        <f t="shared" si="4"/>
        <v>716.34187486314397</v>
      </c>
      <c r="V6" s="15">
        <f t="shared" si="4"/>
        <v>1469.07056574792</v>
      </c>
      <c r="W6" s="15">
        <f t="shared" si="4"/>
        <v>20377.767352488499</v>
      </c>
      <c r="X6" s="15">
        <f t="shared" si="4"/>
        <v>39427.236701645998</v>
      </c>
      <c r="Y6" s="15">
        <f t="shared" si="4"/>
        <v>9715.4607438054009</v>
      </c>
      <c r="Z6" s="15">
        <f t="shared" si="4"/>
        <v>22147.8469354628</v>
      </c>
      <c r="AA6" s="15">
        <f t="shared" si="4"/>
        <v>6135.3862535978596</v>
      </c>
      <c r="AB6" s="15">
        <f t="shared" si="4"/>
        <v>121.73232322901301</v>
      </c>
      <c r="AC6" s="15">
        <f t="shared" si="4"/>
        <v>612.15921951988196</v>
      </c>
      <c r="AD6" s="15">
        <f t="shared" si="4"/>
        <v>120.91211485278301</v>
      </c>
      <c r="AE6" s="15">
        <f t="shared" si="4"/>
        <v>500.53220008104</v>
      </c>
      <c r="AF6" s="15">
        <f t="shared" si="4"/>
        <v>2100480.5560588399</v>
      </c>
      <c r="AG6" s="15">
        <f t="shared" si="4"/>
        <v>2800.9237651706198</v>
      </c>
      <c r="AH6" s="15">
        <f t="shared" si="4"/>
        <v>1944.0844195662701</v>
      </c>
      <c r="AI6" s="15">
        <f t="shared" si="4"/>
        <v>1864.50081826276</v>
      </c>
      <c r="AJ6" s="15">
        <f t="shared" si="4"/>
        <v>450.352414438773</v>
      </c>
      <c r="AK6" s="15">
        <f t="shared" si="4"/>
        <v>3822.3832011884501</v>
      </c>
      <c r="AL6" s="15">
        <f t="shared" si="4"/>
        <v>7353.09153589586</v>
      </c>
      <c r="AM6" s="15">
        <f t="shared" si="4"/>
        <v>14143.0845712707</v>
      </c>
      <c r="AN6" s="15">
        <f t="shared" si="4"/>
        <v>139.543871869474</v>
      </c>
      <c r="AO6" s="15">
        <f t="shared" si="4"/>
        <v>1588.0850124450301</v>
      </c>
      <c r="AP6" s="15">
        <f t="shared" si="4"/>
        <v>2165.5346131963202</v>
      </c>
      <c r="AQ6" s="15">
        <f t="shared" si="4"/>
        <v>973.74257623496601</v>
      </c>
      <c r="AR6" s="15">
        <f t="shared" si="4"/>
        <v>111.06915066763101</v>
      </c>
      <c r="AS6" s="15">
        <f t="shared" si="4"/>
        <v>159805.90072938599</v>
      </c>
      <c r="AT6" s="15">
        <f t="shared" si="4"/>
        <v>1062.43675777523</v>
      </c>
      <c r="AU6" s="15">
        <f t="shared" si="4"/>
        <v>950.35678975590304</v>
      </c>
      <c r="AV6" s="15">
        <f t="shared" si="4"/>
        <v>331.28084494720298</v>
      </c>
      <c r="AW6" s="15">
        <f t="shared" si="4"/>
        <v>431.78675025634499</v>
      </c>
      <c r="AX6" s="15">
        <f t="shared" si="4"/>
        <v>214.603901741551</v>
      </c>
      <c r="AY6" s="15">
        <f t="shared" si="4"/>
        <v>121.34824051112901</v>
      </c>
      <c r="AZ6" s="15">
        <f t="shared" si="4"/>
        <v>174.02230126533399</v>
      </c>
      <c r="BA6" s="15">
        <f t="shared" si="4"/>
        <v>105.87705468030801</v>
      </c>
      <c r="BB6" s="15">
        <f t="shared" si="4"/>
        <v>85.249176689560798</v>
      </c>
      <c r="BC6" s="15">
        <f t="shared" si="4"/>
        <v>102.800140582068</v>
      </c>
      <c r="BD6" s="15">
        <f t="shared" si="4"/>
        <v>85.016785738159797</v>
      </c>
      <c r="BE6" s="15">
        <f t="shared" si="4"/>
        <v>84.948750832273205</v>
      </c>
      <c r="BF6" s="15">
        <f t="shared" si="4"/>
        <v>66.315145045616703</v>
      </c>
      <c r="BG6" s="15">
        <f t="shared" si="4"/>
        <v>76.457702882667306</v>
      </c>
      <c r="BH6" s="15">
        <f t="shared" si="4"/>
        <v>73.035067971292804</v>
      </c>
      <c r="BI6" s="15">
        <f t="shared" si="4"/>
        <v>109.29072300975901</v>
      </c>
      <c r="BJ6" s="15">
        <f t="shared" si="4"/>
        <v>388.11298251541001</v>
      </c>
      <c r="BK6" s="15">
        <f t="shared" si="4"/>
        <v>251.63862941981699</v>
      </c>
      <c r="BL6" s="15">
        <f t="shared" si="4"/>
        <v>133253.17364500099</v>
      </c>
      <c r="BM6" s="15">
        <f t="shared" si="4"/>
        <v>334.614831459659</v>
      </c>
      <c r="BN6" s="15">
        <f t="shared" si="4"/>
        <v>137.64767689329199</v>
      </c>
      <c r="BO6" s="15">
        <f t="shared" si="4"/>
        <v>1872.68690841802</v>
      </c>
    </row>
    <row r="7" spans="1:67" x14ac:dyDescent="0.25">
      <c r="B7" s="17" t="s">
        <v>153</v>
      </c>
      <c r="C7" s="14"/>
      <c r="D7" s="14"/>
      <c r="E7" s="17" t="s">
        <v>153</v>
      </c>
      <c r="F7" s="15">
        <f t="shared" ref="F7:AK7" si="5">MAX(F47:F63)</f>
        <v>63.712626256656698</v>
      </c>
      <c r="G7" s="15">
        <f t="shared" si="5"/>
        <v>9534.5651221783191</v>
      </c>
      <c r="H7" s="15">
        <f t="shared" si="5"/>
        <v>111251.067657425</v>
      </c>
      <c r="I7" s="15">
        <f t="shared" si="5"/>
        <v>259520.15737138101</v>
      </c>
      <c r="J7" s="15">
        <f t="shared" si="5"/>
        <v>101172.24580419699</v>
      </c>
      <c r="K7" s="15">
        <f t="shared" si="5"/>
        <v>47173.183260470403</v>
      </c>
      <c r="L7" s="15">
        <f t="shared" si="5"/>
        <v>37757.940901101902</v>
      </c>
      <c r="M7" s="15">
        <f t="shared" si="5"/>
        <v>722161.001748521</v>
      </c>
      <c r="N7" s="15">
        <f t="shared" si="5"/>
        <v>34795.968249292702</v>
      </c>
      <c r="O7" s="15">
        <f t="shared" si="5"/>
        <v>22292.714522402101</v>
      </c>
      <c r="P7" s="15">
        <f t="shared" si="5"/>
        <v>29812.459335146901</v>
      </c>
      <c r="Q7" s="15">
        <f t="shared" si="5"/>
        <v>16529.393301616699</v>
      </c>
      <c r="R7" s="15">
        <f t="shared" si="5"/>
        <v>582254.67846696195</v>
      </c>
      <c r="S7" s="15">
        <f t="shared" si="5"/>
        <v>23130.509218867701</v>
      </c>
      <c r="T7" s="15">
        <f t="shared" si="5"/>
        <v>10047.075660279501</v>
      </c>
      <c r="U7" s="15">
        <f t="shared" si="5"/>
        <v>1576.4004840637699</v>
      </c>
      <c r="V7" s="15">
        <f t="shared" si="5"/>
        <v>3830.2588773102798</v>
      </c>
      <c r="W7" s="15">
        <f t="shared" si="5"/>
        <v>303801.26845539798</v>
      </c>
      <c r="X7" s="15">
        <f t="shared" si="5"/>
        <v>63199.200020013799</v>
      </c>
      <c r="Y7" s="15">
        <f t="shared" si="5"/>
        <v>146112.524994565</v>
      </c>
      <c r="Z7" s="15">
        <f t="shared" si="5"/>
        <v>35355.196713042104</v>
      </c>
      <c r="AA7" s="15">
        <f t="shared" si="5"/>
        <v>11734.148532715501</v>
      </c>
      <c r="AB7" s="15">
        <f t="shared" si="5"/>
        <v>187.95641658739899</v>
      </c>
      <c r="AC7" s="15">
        <f t="shared" si="5"/>
        <v>663.50549017966398</v>
      </c>
      <c r="AD7" s="15">
        <f t="shared" si="5"/>
        <v>497.10355739858397</v>
      </c>
      <c r="AE7" s="15">
        <f t="shared" si="5"/>
        <v>992.69259931168097</v>
      </c>
      <c r="AF7" s="15">
        <f t="shared" si="5"/>
        <v>2321807.47791271</v>
      </c>
      <c r="AG7" s="15">
        <f t="shared" si="5"/>
        <v>3429.7794425519701</v>
      </c>
      <c r="AH7" s="15">
        <f t="shared" si="5"/>
        <v>7415.6323353378002</v>
      </c>
      <c r="AI7" s="15">
        <f t="shared" si="5"/>
        <v>2616.5713451885399</v>
      </c>
      <c r="AJ7" s="15">
        <f t="shared" si="5"/>
        <v>843.59112326720799</v>
      </c>
      <c r="AK7" s="15">
        <f t="shared" si="5"/>
        <v>4397.53365403104</v>
      </c>
      <c r="AL7" s="15">
        <f t="shared" ref="AL7:BO7" si="6">MAX(AL47:AL63)</f>
        <v>29182.878175083701</v>
      </c>
      <c r="AM7" s="15">
        <f t="shared" si="6"/>
        <v>56378.754630948599</v>
      </c>
      <c r="AN7" s="15">
        <f t="shared" si="6"/>
        <v>248.857982326193</v>
      </c>
      <c r="AO7" s="15">
        <f t="shared" si="6"/>
        <v>3040.9197359070099</v>
      </c>
      <c r="AP7" s="15">
        <f t="shared" si="6"/>
        <v>4277.0207855943199</v>
      </c>
      <c r="AQ7" s="15">
        <f t="shared" si="6"/>
        <v>16305.7446300966</v>
      </c>
      <c r="AR7" s="15">
        <f t="shared" si="6"/>
        <v>273.28573661626399</v>
      </c>
      <c r="AS7" s="15">
        <f t="shared" si="6"/>
        <v>315102.28092091699</v>
      </c>
      <c r="AT7" s="15">
        <f t="shared" si="6"/>
        <v>2034.3802920734099</v>
      </c>
      <c r="AU7" s="15">
        <f t="shared" si="6"/>
        <v>2689.3934378601102</v>
      </c>
      <c r="AV7" s="15">
        <f t="shared" si="6"/>
        <v>660.73371562408204</v>
      </c>
      <c r="AW7" s="15">
        <f t="shared" si="6"/>
        <v>917.36348183250595</v>
      </c>
      <c r="AX7" s="15">
        <f t="shared" si="6"/>
        <v>377.93243391075498</v>
      </c>
      <c r="AY7" s="15">
        <f t="shared" si="6"/>
        <v>190.56013701614901</v>
      </c>
      <c r="AZ7" s="15">
        <f t="shared" si="6"/>
        <v>235.85111801136699</v>
      </c>
      <c r="BA7" s="15">
        <f t="shared" si="6"/>
        <v>176.154121865809</v>
      </c>
      <c r="BB7" s="15">
        <f t="shared" si="6"/>
        <v>343.51519779395801</v>
      </c>
      <c r="BC7" s="15">
        <f t="shared" si="6"/>
        <v>147.42491710226901</v>
      </c>
      <c r="BD7" s="15">
        <f t="shared" si="6"/>
        <v>347.03563327657702</v>
      </c>
      <c r="BE7" s="15">
        <f t="shared" si="6"/>
        <v>122.808216763071</v>
      </c>
      <c r="BF7" s="15">
        <f t="shared" si="6"/>
        <v>357.339311883741</v>
      </c>
      <c r="BG7" s="15">
        <f t="shared" si="6"/>
        <v>125.538209377641</v>
      </c>
      <c r="BH7" s="15">
        <f t="shared" si="6"/>
        <v>387.23268932049598</v>
      </c>
      <c r="BI7" s="15">
        <f t="shared" si="6"/>
        <v>783.29049886846701</v>
      </c>
      <c r="BJ7" s="15">
        <f t="shared" si="6"/>
        <v>1514.9983638065401</v>
      </c>
      <c r="BK7" s="15">
        <f t="shared" si="6"/>
        <v>316.69614656344697</v>
      </c>
      <c r="BL7" s="15">
        <f t="shared" si="6"/>
        <v>395460.10918421199</v>
      </c>
      <c r="BM7" s="15">
        <f t="shared" si="6"/>
        <v>862.17148421165098</v>
      </c>
      <c r="BN7" s="15">
        <f t="shared" si="6"/>
        <v>561.69333566229398</v>
      </c>
      <c r="BO7" s="15">
        <f t="shared" si="6"/>
        <v>2006.1944433377</v>
      </c>
    </row>
    <row r="8" spans="1:67" x14ac:dyDescent="0.25">
      <c r="B8" s="17"/>
      <c r="C8" s="14"/>
      <c r="D8" s="14"/>
      <c r="E8" s="17" t="s">
        <v>186</v>
      </c>
      <c r="F8" s="15">
        <f t="shared" ref="F8:AK8" si="7">COUNTIF(F53:F63,"&gt;"&amp;F24)</f>
        <v>0</v>
      </c>
      <c r="G8" s="15">
        <f t="shared" si="7"/>
        <v>6</v>
      </c>
      <c r="H8" s="15">
        <f t="shared" si="7"/>
        <v>7</v>
      </c>
      <c r="I8" s="15">
        <f t="shared" si="7"/>
        <v>8</v>
      </c>
      <c r="J8" s="15">
        <f t="shared" si="7"/>
        <v>6</v>
      </c>
      <c r="K8" s="15">
        <f t="shared" si="7"/>
        <v>0</v>
      </c>
      <c r="L8" s="15">
        <f t="shared" si="7"/>
        <v>6</v>
      </c>
      <c r="M8" s="15">
        <f t="shared" si="7"/>
        <v>6</v>
      </c>
      <c r="N8" s="15">
        <f t="shared" si="7"/>
        <v>6</v>
      </c>
      <c r="O8" s="15">
        <f t="shared" si="7"/>
        <v>0</v>
      </c>
      <c r="P8" s="15">
        <f t="shared" si="7"/>
        <v>0</v>
      </c>
      <c r="Q8" s="15">
        <f t="shared" si="7"/>
        <v>0</v>
      </c>
      <c r="R8" s="15">
        <f t="shared" si="7"/>
        <v>6</v>
      </c>
      <c r="S8" s="15">
        <f t="shared" si="7"/>
        <v>6</v>
      </c>
      <c r="T8" s="15">
        <f t="shared" si="7"/>
        <v>0</v>
      </c>
      <c r="U8" s="15">
        <f t="shared" si="7"/>
        <v>0</v>
      </c>
      <c r="V8" s="15">
        <f t="shared" si="7"/>
        <v>0</v>
      </c>
      <c r="W8" s="15">
        <f t="shared" si="7"/>
        <v>3</v>
      </c>
      <c r="X8" s="15">
        <f t="shared" si="7"/>
        <v>0</v>
      </c>
      <c r="Y8" s="15">
        <f t="shared" si="7"/>
        <v>3</v>
      </c>
      <c r="Z8" s="15">
        <f t="shared" si="7"/>
        <v>0</v>
      </c>
      <c r="AA8" s="15">
        <f t="shared" si="7"/>
        <v>0</v>
      </c>
      <c r="AB8" s="15">
        <f t="shared" si="7"/>
        <v>0</v>
      </c>
      <c r="AC8" s="15">
        <f t="shared" si="7"/>
        <v>0</v>
      </c>
      <c r="AD8" s="15">
        <f t="shared" si="7"/>
        <v>0</v>
      </c>
      <c r="AE8" s="15">
        <f t="shared" si="7"/>
        <v>0</v>
      </c>
      <c r="AF8" s="15">
        <f t="shared" si="7"/>
        <v>6</v>
      </c>
      <c r="AG8" s="15">
        <f t="shared" si="7"/>
        <v>0</v>
      </c>
      <c r="AH8" s="15">
        <f t="shared" si="7"/>
        <v>0</v>
      </c>
      <c r="AI8" s="15">
        <f t="shared" si="7"/>
        <v>0</v>
      </c>
      <c r="AJ8" s="15">
        <f t="shared" si="7"/>
        <v>0</v>
      </c>
      <c r="AK8" s="15">
        <f t="shared" si="7"/>
        <v>0</v>
      </c>
      <c r="AL8" s="15">
        <f t="shared" ref="AL8:BO8" si="8">COUNTIF(AL53:AL63,"&gt;"&amp;AL24)</f>
        <v>0</v>
      </c>
      <c r="AM8" s="15">
        <f t="shared" si="8"/>
        <v>0</v>
      </c>
      <c r="AN8" s="15">
        <f t="shared" si="8"/>
        <v>0</v>
      </c>
      <c r="AO8" s="15">
        <f t="shared" si="8"/>
        <v>0</v>
      </c>
      <c r="AP8" s="15">
        <f t="shared" si="8"/>
        <v>0</v>
      </c>
      <c r="AQ8" s="15">
        <f t="shared" si="8"/>
        <v>0</v>
      </c>
      <c r="AR8" s="15">
        <f t="shared" si="8"/>
        <v>0</v>
      </c>
      <c r="AS8" s="15">
        <f t="shared" si="8"/>
        <v>0</v>
      </c>
      <c r="AT8" s="15">
        <f t="shared" si="8"/>
        <v>0</v>
      </c>
      <c r="AU8" s="15">
        <f t="shared" si="8"/>
        <v>0</v>
      </c>
      <c r="AV8" s="15">
        <f t="shared" si="8"/>
        <v>0</v>
      </c>
      <c r="AW8" s="15">
        <f t="shared" si="8"/>
        <v>0</v>
      </c>
      <c r="AX8" s="15">
        <f t="shared" si="8"/>
        <v>0</v>
      </c>
      <c r="AY8" s="15">
        <f t="shared" si="8"/>
        <v>0</v>
      </c>
      <c r="AZ8" s="15">
        <f t="shared" si="8"/>
        <v>0</v>
      </c>
      <c r="BA8" s="15">
        <f t="shared" si="8"/>
        <v>0</v>
      </c>
      <c r="BB8" s="15">
        <f t="shared" si="8"/>
        <v>0</v>
      </c>
      <c r="BC8" s="15">
        <f t="shared" si="8"/>
        <v>0</v>
      </c>
      <c r="BD8" s="15">
        <f t="shared" si="8"/>
        <v>0</v>
      </c>
      <c r="BE8" s="15">
        <f t="shared" si="8"/>
        <v>0</v>
      </c>
      <c r="BF8" s="15">
        <f t="shared" si="8"/>
        <v>0</v>
      </c>
      <c r="BG8" s="15">
        <f t="shared" si="8"/>
        <v>0</v>
      </c>
      <c r="BH8" s="15">
        <f t="shared" si="8"/>
        <v>0</v>
      </c>
      <c r="BI8" s="15">
        <f t="shared" si="8"/>
        <v>0</v>
      </c>
      <c r="BJ8" s="15">
        <f t="shared" si="8"/>
        <v>0</v>
      </c>
      <c r="BK8" s="15">
        <f t="shared" si="8"/>
        <v>0</v>
      </c>
      <c r="BL8" s="15">
        <f t="shared" si="8"/>
        <v>3</v>
      </c>
      <c r="BM8" s="15">
        <f t="shared" si="8"/>
        <v>0</v>
      </c>
      <c r="BN8" s="15">
        <f t="shared" si="8"/>
        <v>0</v>
      </c>
      <c r="BO8" s="15">
        <f t="shared" si="8"/>
        <v>0</v>
      </c>
    </row>
    <row r="9" spans="1:67" x14ac:dyDescent="0.25">
      <c r="B9" s="3" t="s">
        <v>149</v>
      </c>
      <c r="C9" s="3" t="s">
        <v>135</v>
      </c>
      <c r="D9" s="3"/>
      <c r="E9" s="3"/>
      <c r="F9" s="20" t="s">
        <v>75</v>
      </c>
      <c r="G9" s="20" t="s">
        <v>162</v>
      </c>
      <c r="H9" s="20" t="s">
        <v>76</v>
      </c>
      <c r="I9" s="20" t="s">
        <v>77</v>
      </c>
      <c r="J9" s="20" t="s">
        <v>78</v>
      </c>
      <c r="K9" s="20" t="s">
        <v>163</v>
      </c>
      <c r="L9" s="20" t="s">
        <v>79</v>
      </c>
      <c r="M9" s="20" t="s">
        <v>80</v>
      </c>
      <c r="N9" s="20" t="s">
        <v>81</v>
      </c>
      <c r="O9" s="20" t="s">
        <v>82</v>
      </c>
      <c r="P9" s="20" t="s">
        <v>83</v>
      </c>
      <c r="Q9" s="20" t="s">
        <v>84</v>
      </c>
      <c r="R9" s="20" t="s">
        <v>85</v>
      </c>
      <c r="S9" s="20" t="s">
        <v>86</v>
      </c>
      <c r="T9" s="20" t="s">
        <v>87</v>
      </c>
      <c r="U9" s="20" t="s">
        <v>88</v>
      </c>
      <c r="V9" s="20" t="s">
        <v>160</v>
      </c>
      <c r="W9" s="20" t="s">
        <v>89</v>
      </c>
      <c r="X9" s="20" t="s">
        <v>90</v>
      </c>
      <c r="Y9" s="20" t="s">
        <v>161</v>
      </c>
      <c r="Z9" s="20" t="s">
        <v>91</v>
      </c>
      <c r="AA9" s="20" t="s">
        <v>92</v>
      </c>
      <c r="AB9" s="20" t="s">
        <v>93</v>
      </c>
      <c r="AC9" s="20" t="s">
        <v>94</v>
      </c>
      <c r="AD9" s="20" t="s">
        <v>95</v>
      </c>
      <c r="AE9" s="20" t="s">
        <v>96</v>
      </c>
      <c r="AF9" s="20" t="s">
        <v>97</v>
      </c>
      <c r="AG9" s="20" t="s">
        <v>98</v>
      </c>
      <c r="AH9" s="20" t="s">
        <v>99</v>
      </c>
      <c r="AI9" s="20" t="s">
        <v>100</v>
      </c>
      <c r="AJ9" s="20" t="s">
        <v>101</v>
      </c>
      <c r="AK9" s="20" t="s">
        <v>102</v>
      </c>
      <c r="AL9" s="20" t="s">
        <v>103</v>
      </c>
      <c r="AM9" s="20" t="s">
        <v>104</v>
      </c>
      <c r="AN9" s="20" t="s">
        <v>105</v>
      </c>
      <c r="AO9" s="20" t="s">
        <v>106</v>
      </c>
      <c r="AP9" s="20" t="s">
        <v>107</v>
      </c>
      <c r="AQ9" s="20" t="s">
        <v>108</v>
      </c>
      <c r="AR9" s="20" t="s">
        <v>109</v>
      </c>
      <c r="AS9" s="20" t="s">
        <v>110</v>
      </c>
      <c r="AT9" s="20" t="s">
        <v>111</v>
      </c>
      <c r="AU9" s="20" t="s">
        <v>112</v>
      </c>
      <c r="AV9" s="20" t="s">
        <v>113</v>
      </c>
      <c r="AW9" s="20" t="s">
        <v>114</v>
      </c>
      <c r="AX9" s="20" t="s">
        <v>115</v>
      </c>
      <c r="AY9" s="20" t="s">
        <v>116</v>
      </c>
      <c r="AZ9" s="20" t="s">
        <v>117</v>
      </c>
      <c r="BA9" s="20" t="s">
        <v>118</v>
      </c>
      <c r="BB9" s="20" t="s">
        <v>119</v>
      </c>
      <c r="BC9" s="20" t="s">
        <v>120</v>
      </c>
      <c r="BD9" s="20" t="s">
        <v>121</v>
      </c>
      <c r="BE9" s="20" t="s">
        <v>122</v>
      </c>
      <c r="BF9" s="20" t="s">
        <v>123</v>
      </c>
      <c r="BG9" s="20" t="s">
        <v>124</v>
      </c>
      <c r="BH9" s="20" t="s">
        <v>125</v>
      </c>
      <c r="BI9" s="20" t="s">
        <v>126</v>
      </c>
      <c r="BJ9" s="20" t="s">
        <v>127</v>
      </c>
      <c r="BK9" s="20" t="s">
        <v>128</v>
      </c>
      <c r="BL9" s="20" t="s">
        <v>129</v>
      </c>
      <c r="BM9" s="20" t="s">
        <v>130</v>
      </c>
      <c r="BN9" s="20" t="s">
        <v>131</v>
      </c>
      <c r="BO9" s="20" t="s">
        <v>132</v>
      </c>
    </row>
    <row r="10" spans="1:67" x14ac:dyDescent="0.25">
      <c r="A10" s="48" t="s">
        <v>187</v>
      </c>
      <c r="B10" s="40" t="s">
        <v>51</v>
      </c>
      <c r="C10" s="41">
        <v>0</v>
      </c>
      <c r="D10" s="1"/>
      <c r="E10" s="1"/>
      <c r="F10" s="41">
        <v>13.715405407467699</v>
      </c>
      <c r="G10" s="41">
        <v>14.5170337786513</v>
      </c>
      <c r="H10" s="41">
        <v>617.18825202802998</v>
      </c>
      <c r="I10" s="41">
        <v>27459.7517710135</v>
      </c>
      <c r="J10" s="41">
        <v>705.82826708731602</v>
      </c>
      <c r="K10" s="41">
        <v>47306.479454183602</v>
      </c>
      <c r="L10" s="41">
        <v>491.07895894135402</v>
      </c>
      <c r="M10" s="41">
        <v>89.397455021870897</v>
      </c>
      <c r="N10" s="41">
        <v>43.8990404175808</v>
      </c>
      <c r="O10" s="41">
        <v>108.71446032081001</v>
      </c>
      <c r="P10" s="41">
        <v>93.259451102757097</v>
      </c>
      <c r="Q10" s="41">
        <v>55.637274997461397</v>
      </c>
      <c r="R10" s="41">
        <v>2335.1978776630499</v>
      </c>
      <c r="S10" s="41">
        <v>1894.2966725271499</v>
      </c>
      <c r="T10" s="41">
        <v>80.951979234892903</v>
      </c>
      <c r="U10" s="41">
        <v>44.404310354689898</v>
      </c>
      <c r="V10" s="41">
        <v>20.764779761229502</v>
      </c>
      <c r="W10" s="41">
        <v>280.305346993223</v>
      </c>
      <c r="X10" s="41">
        <v>2906.0606605256198</v>
      </c>
      <c r="Y10" s="41">
        <v>168.66982340289599</v>
      </c>
      <c r="Z10" s="41">
        <v>1791.7307723562801</v>
      </c>
      <c r="AA10" s="41">
        <v>119.68083161063799</v>
      </c>
      <c r="AB10" s="41">
        <v>15.839091878633001</v>
      </c>
      <c r="AC10" s="41">
        <v>22.803700001105199</v>
      </c>
      <c r="AD10" s="41">
        <v>20.999389181141002</v>
      </c>
      <c r="AE10" s="41">
        <v>93.033346369166196</v>
      </c>
      <c r="AF10" s="41">
        <v>55.781479220697101</v>
      </c>
      <c r="AG10" s="41">
        <v>10.5078753846254</v>
      </c>
      <c r="AH10" s="41">
        <v>13.607899204035199</v>
      </c>
      <c r="AI10" s="41">
        <v>14.948537584531801</v>
      </c>
      <c r="AJ10" s="41">
        <v>9.6813811215830494</v>
      </c>
      <c r="AK10" s="41">
        <v>746.93926311347604</v>
      </c>
      <c r="AL10" s="41">
        <v>9.68045670030771</v>
      </c>
      <c r="AM10" s="41">
        <v>8.9535188758976396</v>
      </c>
      <c r="AN10" s="41">
        <v>10.434479110618801</v>
      </c>
      <c r="AO10" s="41">
        <v>9.1579932361628593</v>
      </c>
      <c r="AP10" s="41">
        <v>11.4769102102607</v>
      </c>
      <c r="AQ10" s="41">
        <v>23.2633974917957</v>
      </c>
      <c r="AR10" s="41">
        <v>13.2739183028225</v>
      </c>
      <c r="AS10" s="41">
        <v>53.2711217581707</v>
      </c>
      <c r="AT10" s="41">
        <v>10.7694769005845</v>
      </c>
      <c r="AU10" s="41">
        <v>11.2273257570649</v>
      </c>
      <c r="AV10" s="41">
        <v>8.4434421809743494</v>
      </c>
      <c r="AW10" s="41">
        <v>8.7971125773101093</v>
      </c>
      <c r="AX10" s="41">
        <v>7.8302039310319804</v>
      </c>
      <c r="AY10" s="41">
        <v>7.94482790794659</v>
      </c>
      <c r="AZ10" s="41">
        <v>8.9499137586922402</v>
      </c>
      <c r="BA10" s="41">
        <v>7.2491343337779899</v>
      </c>
      <c r="BB10" s="41">
        <v>7.8519270426644496</v>
      </c>
      <c r="BC10" s="41">
        <v>8.0755362264864292</v>
      </c>
      <c r="BD10" s="41">
        <v>7.9379874422096597</v>
      </c>
      <c r="BE10" s="41">
        <v>7.9857782728202302</v>
      </c>
      <c r="BF10" s="41">
        <v>18.217631741156801</v>
      </c>
      <c r="BG10" s="41">
        <v>7.8816923202659996</v>
      </c>
      <c r="BH10" s="41">
        <v>8.1409828178284194</v>
      </c>
      <c r="BI10" s="41">
        <v>9.1814726712948094</v>
      </c>
      <c r="BJ10" s="41">
        <v>12.689335994034501</v>
      </c>
      <c r="BK10" s="41">
        <v>9.9986307043510596</v>
      </c>
      <c r="BL10" s="41">
        <v>24.682516329604098</v>
      </c>
      <c r="BM10" s="41">
        <v>8.9163585476308604</v>
      </c>
      <c r="BN10" s="41">
        <v>9.7625422539499507</v>
      </c>
      <c r="BO10" s="41">
        <v>9.6091865004646699</v>
      </c>
    </row>
    <row r="11" spans="1:67" x14ac:dyDescent="0.25">
      <c r="A11" s="49"/>
      <c r="B11" t="s">
        <v>52</v>
      </c>
      <c r="C11" s="6">
        <v>1.0347863117421445E-3</v>
      </c>
      <c r="D11" s="1"/>
      <c r="E11" s="1"/>
      <c r="F11" s="6">
        <v>13.848979363851299</v>
      </c>
      <c r="G11" s="6">
        <v>13.410265294907999</v>
      </c>
      <c r="H11" s="6">
        <v>891.78273849415098</v>
      </c>
      <c r="I11" s="6">
        <v>28002.050995576399</v>
      </c>
      <c r="J11" s="6">
        <v>698.84664890128101</v>
      </c>
      <c r="K11" s="6">
        <v>47200.118944589798</v>
      </c>
      <c r="L11" s="6">
        <v>484.54640924420897</v>
      </c>
      <c r="M11" s="6">
        <v>85.880255696587</v>
      </c>
      <c r="N11" s="6">
        <v>41.9228860858058</v>
      </c>
      <c r="O11" s="6">
        <v>115.86570177809</v>
      </c>
      <c r="P11" s="6">
        <v>100.445172469616</v>
      </c>
      <c r="Q11" s="6">
        <v>68.179448493210103</v>
      </c>
      <c r="R11" s="6">
        <v>2878.7050066482798</v>
      </c>
      <c r="S11" s="6">
        <v>1886.786396193</v>
      </c>
      <c r="T11" s="6">
        <v>107.450083849162</v>
      </c>
      <c r="U11" s="6">
        <v>57.298305740679403</v>
      </c>
      <c r="V11" s="6">
        <v>30.988591036309401</v>
      </c>
      <c r="W11" s="6">
        <v>1132.6399668961801</v>
      </c>
      <c r="X11" s="6">
        <v>2022.1008299135999</v>
      </c>
      <c r="Y11" s="6">
        <v>582.69309172808596</v>
      </c>
      <c r="Z11" s="6">
        <v>1238.9337356173501</v>
      </c>
      <c r="AA11" s="6">
        <v>133.46575083059599</v>
      </c>
      <c r="AB11" s="6">
        <v>19.797501379159002</v>
      </c>
      <c r="AC11" s="6">
        <v>24.058739967981101</v>
      </c>
      <c r="AD11" s="6">
        <v>22.243798845145299</v>
      </c>
      <c r="AE11" s="6">
        <v>107.056757167933</v>
      </c>
      <c r="AF11" s="6">
        <v>68.867654346352694</v>
      </c>
      <c r="AG11" s="6">
        <v>32.651285704586698</v>
      </c>
      <c r="AH11" s="6">
        <v>22.943005065903499</v>
      </c>
      <c r="AI11" s="6">
        <v>36.707957606469797</v>
      </c>
      <c r="AJ11" s="6">
        <v>15.9120259948034</v>
      </c>
      <c r="AK11" s="6">
        <v>744.24218199755899</v>
      </c>
      <c r="AL11" s="6">
        <v>11.801000241574499</v>
      </c>
      <c r="AM11" s="6">
        <v>15.0923721511091</v>
      </c>
      <c r="AN11" s="6">
        <v>40.119314938535702</v>
      </c>
      <c r="AO11" s="6">
        <v>21.782067554027201</v>
      </c>
      <c r="AP11" s="6">
        <v>26.5467273067182</v>
      </c>
      <c r="AQ11" s="6">
        <v>26.163568996738501</v>
      </c>
      <c r="AR11" s="6">
        <v>44.740509766299603</v>
      </c>
      <c r="AS11" s="6">
        <v>208.18958132162601</v>
      </c>
      <c r="AT11" s="6">
        <v>50.3526475856697</v>
      </c>
      <c r="AU11" s="6">
        <v>44.950900321926703</v>
      </c>
      <c r="AV11" s="6">
        <v>50.828244534740001</v>
      </c>
      <c r="AW11" s="6">
        <v>24.861939839314999</v>
      </c>
      <c r="AX11" s="6">
        <v>16.3008231058982</v>
      </c>
      <c r="AY11" s="6">
        <v>20.297224898857898</v>
      </c>
      <c r="AZ11" s="6">
        <v>32.880995938227599</v>
      </c>
      <c r="BA11" s="6">
        <v>18.098940484698101</v>
      </c>
      <c r="BB11" s="6">
        <v>53.1995741518015</v>
      </c>
      <c r="BC11" s="6">
        <v>20.8493612010964</v>
      </c>
      <c r="BD11" s="6">
        <v>50.5021209644135</v>
      </c>
      <c r="BE11" s="6">
        <v>22.9054749823338</v>
      </c>
      <c r="BF11" s="6">
        <v>61.0118450510586</v>
      </c>
      <c r="BG11" s="6">
        <v>22.720227797130899</v>
      </c>
      <c r="BH11" s="6">
        <v>56.649478409255501</v>
      </c>
      <c r="BI11" s="6">
        <v>19.287794433262501</v>
      </c>
      <c r="BJ11" s="6">
        <v>49.111935361724399</v>
      </c>
      <c r="BK11" s="6">
        <v>25.8354115779583</v>
      </c>
      <c r="BL11" s="6">
        <v>43.206859595059001</v>
      </c>
      <c r="BM11" s="6">
        <v>40.600735458859504</v>
      </c>
      <c r="BN11" s="6">
        <v>44.212962305223598</v>
      </c>
      <c r="BO11" s="6">
        <v>44.956723912827201</v>
      </c>
    </row>
    <row r="12" spans="1:67" x14ac:dyDescent="0.25">
      <c r="A12" s="49"/>
      <c r="B12" t="s">
        <v>53</v>
      </c>
      <c r="C12" s="6">
        <v>2.4193497904386281E-3</v>
      </c>
      <c r="D12" s="1"/>
      <c r="E12" s="1"/>
      <c r="F12" s="6">
        <v>13.5953276448917</v>
      </c>
      <c r="G12" s="6">
        <v>15.225761184270899</v>
      </c>
      <c r="H12" s="6">
        <v>621.32488582434098</v>
      </c>
      <c r="I12" s="6">
        <v>26594.1716978724</v>
      </c>
      <c r="J12" s="6">
        <v>701.09235487728495</v>
      </c>
      <c r="K12" s="6">
        <v>47390.455674595803</v>
      </c>
      <c r="L12" s="6">
        <v>481.29016294865301</v>
      </c>
      <c r="M12" s="6">
        <v>70.835766354572996</v>
      </c>
      <c r="N12" s="6">
        <v>44.596675248157702</v>
      </c>
      <c r="O12" s="6">
        <v>125.456955150455</v>
      </c>
      <c r="P12" s="6">
        <v>116.973302507745</v>
      </c>
      <c r="Q12" s="6">
        <v>73.192953238972905</v>
      </c>
      <c r="R12" s="6">
        <v>2252.8565416384699</v>
      </c>
      <c r="S12" s="6">
        <v>1874.9496199027401</v>
      </c>
      <c r="T12" s="6">
        <v>95.563947672022707</v>
      </c>
      <c r="U12" s="6">
        <v>73.718004939620002</v>
      </c>
      <c r="V12" s="6">
        <v>27.379784762134701</v>
      </c>
      <c r="W12" s="6">
        <v>752.69320143116795</v>
      </c>
      <c r="X12" s="6">
        <v>506.45049657485998</v>
      </c>
      <c r="Y12" s="6">
        <v>407.24409404363001</v>
      </c>
      <c r="Z12" s="6">
        <v>310.05072891108603</v>
      </c>
      <c r="AA12" s="6">
        <v>135.08425998685101</v>
      </c>
      <c r="AB12" s="6">
        <v>21.106340633463901</v>
      </c>
      <c r="AC12" s="6">
        <v>26.605241014099601</v>
      </c>
      <c r="AD12" s="6">
        <v>22.8319862277515</v>
      </c>
      <c r="AE12" s="6">
        <v>113.84037080965</v>
      </c>
      <c r="AF12" s="6">
        <v>62.7758525599195</v>
      </c>
      <c r="AG12" s="6">
        <v>53.038453604354601</v>
      </c>
      <c r="AH12" s="6">
        <v>26.153585605741799</v>
      </c>
      <c r="AI12" s="6">
        <v>57.763641917331398</v>
      </c>
      <c r="AJ12" s="6">
        <v>20.534422612439101</v>
      </c>
      <c r="AK12" s="6">
        <v>738.97603987538696</v>
      </c>
      <c r="AL12" s="6">
        <v>15.1372048587977</v>
      </c>
      <c r="AM12" s="6">
        <v>19.303416585807302</v>
      </c>
      <c r="AN12" s="6">
        <v>68.204314306480597</v>
      </c>
      <c r="AO12" s="6">
        <v>24.3759895305563</v>
      </c>
      <c r="AP12" s="6">
        <v>33.304827323891303</v>
      </c>
      <c r="AQ12" s="6">
        <v>29.136581962908298</v>
      </c>
      <c r="AR12" s="6">
        <v>73.652096080336406</v>
      </c>
      <c r="AS12" s="6">
        <v>88.955043477531305</v>
      </c>
      <c r="AT12" s="6">
        <v>81.500325700815296</v>
      </c>
      <c r="AU12" s="6">
        <v>72.612160883291807</v>
      </c>
      <c r="AV12" s="6">
        <v>88.826738686479402</v>
      </c>
      <c r="AW12" s="6">
        <v>38.310844410707404</v>
      </c>
      <c r="AX12" s="6">
        <v>24.006419738875099</v>
      </c>
      <c r="AY12" s="6">
        <v>31.591846011909499</v>
      </c>
      <c r="AZ12" s="6">
        <v>54.924942335196903</v>
      </c>
      <c r="BA12" s="6">
        <v>28.255456342121398</v>
      </c>
      <c r="BB12" s="6">
        <v>94.204359289544897</v>
      </c>
      <c r="BC12" s="6">
        <v>32.7609180918788</v>
      </c>
      <c r="BD12" s="6">
        <v>94.312327899130395</v>
      </c>
      <c r="BE12" s="6">
        <v>33.980831369918903</v>
      </c>
      <c r="BF12" s="6">
        <v>103.76335185609599</v>
      </c>
      <c r="BG12" s="6">
        <v>37.628924172865403</v>
      </c>
      <c r="BH12" s="6">
        <v>102.474201519373</v>
      </c>
      <c r="BI12" s="6">
        <v>30.6903839040354</v>
      </c>
      <c r="BJ12" s="6">
        <v>84.224308937611397</v>
      </c>
      <c r="BK12" s="6">
        <v>30.721165994257699</v>
      </c>
      <c r="BL12" s="6">
        <v>64.736846913358605</v>
      </c>
      <c r="BM12" s="6">
        <v>67.106235235945704</v>
      </c>
      <c r="BN12" s="6">
        <v>71.075275493408498</v>
      </c>
      <c r="BO12" s="6">
        <v>78.404646146019303</v>
      </c>
    </row>
    <row r="13" spans="1:67" x14ac:dyDescent="0.25">
      <c r="A13" s="49"/>
      <c r="B13" t="s">
        <v>54</v>
      </c>
      <c r="C13" s="6">
        <v>5.6225689129793723E-3</v>
      </c>
      <c r="D13" s="1"/>
      <c r="E13" s="1"/>
      <c r="F13" s="6">
        <v>14.7797445328224</v>
      </c>
      <c r="G13" s="6">
        <v>14.4048131676822</v>
      </c>
      <c r="H13" s="6">
        <v>671.93858130443004</v>
      </c>
      <c r="I13" s="6">
        <v>26601.3742745048</v>
      </c>
      <c r="J13" s="6">
        <v>687.82953064281799</v>
      </c>
      <c r="K13" s="6">
        <v>47385.457790259199</v>
      </c>
      <c r="L13" s="6">
        <v>487.84369590504701</v>
      </c>
      <c r="M13" s="6">
        <v>79.701746072220004</v>
      </c>
      <c r="N13" s="6">
        <v>44.2210968694963</v>
      </c>
      <c r="O13" s="6">
        <v>149.33072561591001</v>
      </c>
      <c r="P13" s="6">
        <v>141.87415886839099</v>
      </c>
      <c r="Q13" s="6">
        <v>106.578941377058</v>
      </c>
      <c r="R13" s="6">
        <v>2259.9418666308802</v>
      </c>
      <c r="S13" s="6">
        <v>1872.05777528978</v>
      </c>
      <c r="T13" s="6">
        <v>108.96145647023999</v>
      </c>
      <c r="U13" s="6">
        <v>108.269922511567</v>
      </c>
      <c r="V13" s="6">
        <v>34.517622896941099</v>
      </c>
      <c r="W13" s="6">
        <v>826.46426402463806</v>
      </c>
      <c r="X13" s="6">
        <v>518.03084466457699</v>
      </c>
      <c r="Y13" s="6">
        <v>440.564266152561</v>
      </c>
      <c r="Z13" s="6">
        <v>318.29579779976098</v>
      </c>
      <c r="AA13" s="6">
        <v>164.37179420563601</v>
      </c>
      <c r="AB13" s="6">
        <v>29.230961869185801</v>
      </c>
      <c r="AC13" s="6">
        <v>30.618836446110599</v>
      </c>
      <c r="AD13" s="6">
        <v>24.3419721491065</v>
      </c>
      <c r="AE13" s="6">
        <v>153.868079147484</v>
      </c>
      <c r="AF13" s="6">
        <v>116.75884461540601</v>
      </c>
      <c r="AG13" s="6">
        <v>122.509548050638</v>
      </c>
      <c r="AH13" s="6">
        <v>45.686527373989598</v>
      </c>
      <c r="AI13" s="6">
        <v>125.500401205356</v>
      </c>
      <c r="AJ13" s="6">
        <v>38.052478425970101</v>
      </c>
      <c r="AK13" s="6">
        <v>762.95158742266699</v>
      </c>
      <c r="AL13" s="6">
        <v>21.502717815589399</v>
      </c>
      <c r="AM13" s="6">
        <v>34.771921804744501</v>
      </c>
      <c r="AN13" s="6">
        <v>154.674606418146</v>
      </c>
      <c r="AO13" s="6">
        <v>45.486674950372297</v>
      </c>
      <c r="AP13" s="6">
        <v>62.525158940414599</v>
      </c>
      <c r="AQ13" s="6">
        <v>53.942688568105403</v>
      </c>
      <c r="AR13" s="6">
        <v>166.810049796675</v>
      </c>
      <c r="AS13" s="6">
        <v>155.32019769701901</v>
      </c>
      <c r="AT13" s="6">
        <v>190.58213692729601</v>
      </c>
      <c r="AU13" s="6">
        <v>167.40137952031401</v>
      </c>
      <c r="AV13" s="6">
        <v>212.652705503058</v>
      </c>
      <c r="AW13" s="6">
        <v>83.057639849065694</v>
      </c>
      <c r="AX13" s="6">
        <v>44.951917209588203</v>
      </c>
      <c r="AY13" s="6">
        <v>65.680553172199495</v>
      </c>
      <c r="AZ13" s="6">
        <v>123.11178597376001</v>
      </c>
      <c r="BA13" s="6">
        <v>58.553715289855099</v>
      </c>
      <c r="BB13" s="6">
        <v>217.875491667337</v>
      </c>
      <c r="BC13" s="6">
        <v>72.152463444993401</v>
      </c>
      <c r="BD13" s="6">
        <v>217.27658139568001</v>
      </c>
      <c r="BE13" s="6">
        <v>78.302778975919097</v>
      </c>
      <c r="BF13" s="42">
        <v>231.725303190734</v>
      </c>
      <c r="BG13" s="6">
        <v>77.597748890838801</v>
      </c>
      <c r="BH13" s="42">
        <v>240.89614520933</v>
      </c>
      <c r="BI13" s="6">
        <v>66.171125714222001</v>
      </c>
      <c r="BJ13" s="6">
        <v>193.250842183994</v>
      </c>
      <c r="BK13" s="6">
        <v>57.432156806700497</v>
      </c>
      <c r="BL13" s="6">
        <v>114.95305499089299</v>
      </c>
      <c r="BM13" s="6">
        <v>152.81806739749601</v>
      </c>
      <c r="BN13" s="6">
        <v>169.786667746614</v>
      </c>
      <c r="BO13" s="6">
        <v>176.480060282333</v>
      </c>
    </row>
    <row r="14" spans="1:67" x14ac:dyDescent="0.25">
      <c r="A14" s="49"/>
      <c r="B14" t="s">
        <v>55</v>
      </c>
      <c r="C14" s="6">
        <v>1.2075884458735905E-2</v>
      </c>
      <c r="D14" s="1"/>
      <c r="E14" s="1"/>
      <c r="F14" s="6">
        <v>13.617790247210101</v>
      </c>
      <c r="G14" s="6">
        <v>13.711615487105901</v>
      </c>
      <c r="H14" s="6">
        <v>755.19930665204402</v>
      </c>
      <c r="I14" s="6">
        <v>26655.9705017495</v>
      </c>
      <c r="J14" s="6">
        <v>686.62228063307703</v>
      </c>
      <c r="K14" s="6">
        <v>47202.309097858903</v>
      </c>
      <c r="L14" s="6">
        <v>488.286293336678</v>
      </c>
      <c r="M14" s="6">
        <v>117.824292782093</v>
      </c>
      <c r="N14" s="6">
        <v>47.039275007212602</v>
      </c>
      <c r="O14" s="6">
        <v>195.325905687106</v>
      </c>
      <c r="P14" s="6">
        <v>264.764276796719</v>
      </c>
      <c r="Q14" s="6">
        <v>178.509921912957</v>
      </c>
      <c r="R14" s="6">
        <v>2491.5597740501498</v>
      </c>
      <c r="S14" s="6">
        <v>1868.80938585835</v>
      </c>
      <c r="T14" s="6">
        <v>156.29274516201301</v>
      </c>
      <c r="U14" s="6">
        <v>170.803678459791</v>
      </c>
      <c r="V14" s="6">
        <v>53.4401921701539</v>
      </c>
      <c r="W14" s="6">
        <v>881.16153124624896</v>
      </c>
      <c r="X14" s="6">
        <v>2182.5465755109599</v>
      </c>
      <c r="Y14" s="6">
        <v>465.69603377103198</v>
      </c>
      <c r="Z14" s="6">
        <v>1357.51685450072</v>
      </c>
      <c r="AA14" s="6">
        <v>219.417461259763</v>
      </c>
      <c r="AB14" s="6">
        <v>43.509226471762403</v>
      </c>
      <c r="AC14" s="6">
        <v>38.770541993084102</v>
      </c>
      <c r="AD14" s="6">
        <v>27.5067955569791</v>
      </c>
      <c r="AE14" s="6">
        <v>221.489289758166</v>
      </c>
      <c r="AF14" s="6">
        <v>231.21781453843499</v>
      </c>
      <c r="AG14" s="6">
        <v>233.02785602912101</v>
      </c>
      <c r="AH14" s="6">
        <v>92.749559240733703</v>
      </c>
      <c r="AI14" s="6">
        <v>228.06463817046799</v>
      </c>
      <c r="AJ14" s="6">
        <v>67.765970085754503</v>
      </c>
      <c r="AK14" s="6">
        <v>817.67427111634095</v>
      </c>
      <c r="AL14" s="6">
        <v>36.544988197370898</v>
      </c>
      <c r="AM14" s="6">
        <v>62.6114044264976</v>
      </c>
      <c r="AN14" s="6">
        <v>290.145629574314</v>
      </c>
      <c r="AO14" s="6">
        <v>84.936364074376002</v>
      </c>
      <c r="AP14" s="6">
        <v>111.265490643994</v>
      </c>
      <c r="AQ14" s="6">
        <v>99.507659746900103</v>
      </c>
      <c r="AR14" s="6">
        <v>314.627462012222</v>
      </c>
      <c r="AS14" s="6">
        <v>324.382700843073</v>
      </c>
      <c r="AT14" s="6">
        <v>354.96918356592101</v>
      </c>
      <c r="AU14" s="6">
        <v>318.48492774527801</v>
      </c>
      <c r="AV14" s="6">
        <v>400.759982201669</v>
      </c>
      <c r="AW14" s="6">
        <v>157.176089674813</v>
      </c>
      <c r="AX14" s="6">
        <v>79.256376686293294</v>
      </c>
      <c r="AY14" s="6">
        <v>120.655227539976</v>
      </c>
      <c r="AZ14" s="6">
        <v>232.833550509178</v>
      </c>
      <c r="BA14" s="6">
        <v>106.84451818725501</v>
      </c>
      <c r="BB14" s="42">
        <v>417.95228355073198</v>
      </c>
      <c r="BC14" s="6">
        <v>134.524081648123</v>
      </c>
      <c r="BD14" s="42">
        <v>418.483436961557</v>
      </c>
      <c r="BE14" s="6">
        <v>145.71341487698899</v>
      </c>
      <c r="BF14" s="6">
        <v>427.60750488957899</v>
      </c>
      <c r="BG14" s="6">
        <v>147.68845987518199</v>
      </c>
      <c r="BH14" s="6">
        <v>469.40421265880502</v>
      </c>
      <c r="BI14" s="6">
        <v>120.656891793578</v>
      </c>
      <c r="BJ14" s="6">
        <v>355.161732622106</v>
      </c>
      <c r="BK14" s="6">
        <v>108.582365185893</v>
      </c>
      <c r="BL14" s="6">
        <v>211.62201481947599</v>
      </c>
      <c r="BM14" s="6">
        <v>290.29214382786398</v>
      </c>
      <c r="BN14" s="6">
        <v>328.33824374291402</v>
      </c>
      <c r="BO14" s="6">
        <v>337.24443667629498</v>
      </c>
    </row>
    <row r="15" spans="1:67" x14ac:dyDescent="0.25">
      <c r="A15" s="49"/>
      <c r="B15" t="s">
        <v>56</v>
      </c>
      <c r="C15" s="6">
        <v>2.2984937403358788E-2</v>
      </c>
      <c r="D15" s="1"/>
      <c r="E15" s="1"/>
      <c r="F15" s="6">
        <v>13.6582783504183</v>
      </c>
      <c r="G15" s="6">
        <v>14.0655631906411</v>
      </c>
      <c r="H15" s="6">
        <v>877.03821050076397</v>
      </c>
      <c r="I15" s="6">
        <v>26480.0003599269</v>
      </c>
      <c r="J15" s="6">
        <v>696.66222914798504</v>
      </c>
      <c r="K15" s="6">
        <v>47216.413992502101</v>
      </c>
      <c r="L15" s="6">
        <v>487.97865692462398</v>
      </c>
      <c r="M15" s="6">
        <v>171.30904082972299</v>
      </c>
      <c r="N15" s="6">
        <v>48.586698777968301</v>
      </c>
      <c r="O15" s="6">
        <v>283.23750085670503</v>
      </c>
      <c r="P15" s="6">
        <v>275.20494878419498</v>
      </c>
      <c r="Q15" s="6">
        <v>296.50254526024401</v>
      </c>
      <c r="R15" s="6">
        <v>2659.57955176001</v>
      </c>
      <c r="S15" s="6">
        <v>1905.2226443996001</v>
      </c>
      <c r="T15" s="6">
        <v>225.96415445798701</v>
      </c>
      <c r="U15" s="6">
        <v>309.79495037301302</v>
      </c>
      <c r="V15" s="6">
        <v>82.771912456537294</v>
      </c>
      <c r="W15" s="6">
        <v>915.76706305114897</v>
      </c>
      <c r="X15" s="6">
        <v>1374.1257796363</v>
      </c>
      <c r="Y15" s="6">
        <v>476.22702050671302</v>
      </c>
      <c r="Z15" s="6">
        <v>845.24466456359801</v>
      </c>
      <c r="AA15" s="6">
        <v>335.440124789386</v>
      </c>
      <c r="AB15" s="6">
        <v>71.547914199218695</v>
      </c>
      <c r="AC15" s="6">
        <v>56.928365860241101</v>
      </c>
      <c r="AD15" s="6">
        <v>30.319704702912698</v>
      </c>
      <c r="AE15" s="6">
        <v>356.743267426888</v>
      </c>
      <c r="AF15" s="6">
        <v>411.180686988015</v>
      </c>
      <c r="AG15" s="6">
        <v>462.98647298850102</v>
      </c>
      <c r="AH15" s="6">
        <v>156.43269789455201</v>
      </c>
      <c r="AI15" s="6">
        <v>445.61400542920398</v>
      </c>
      <c r="AJ15" s="6">
        <v>124.600510802561</v>
      </c>
      <c r="AK15" s="6">
        <v>935.11632955757398</v>
      </c>
      <c r="AL15" s="6">
        <v>63.834922551868999</v>
      </c>
      <c r="AM15" s="6">
        <v>112.552883888254</v>
      </c>
      <c r="AN15" s="6">
        <v>592.25125489222796</v>
      </c>
      <c r="AO15" s="6">
        <v>155.099362302309</v>
      </c>
      <c r="AP15" s="6">
        <v>219.33306493658699</v>
      </c>
      <c r="AQ15" s="6">
        <v>181.52148199334499</v>
      </c>
      <c r="AR15" s="6">
        <v>632.71212978067797</v>
      </c>
      <c r="AS15" s="6">
        <v>689.77203621382898</v>
      </c>
      <c r="AT15" s="6">
        <v>718.71255466056698</v>
      </c>
      <c r="AU15" s="6">
        <v>644.70697397759</v>
      </c>
      <c r="AV15" s="6">
        <v>817.47848632195803</v>
      </c>
      <c r="AW15" s="6">
        <v>308.75751151270998</v>
      </c>
      <c r="AX15" s="6">
        <v>155.16591791629099</v>
      </c>
      <c r="AY15" s="6">
        <v>242.79705477901399</v>
      </c>
      <c r="AZ15" s="6">
        <v>479.31521155773902</v>
      </c>
      <c r="BA15" s="6">
        <v>206.58124046567301</v>
      </c>
      <c r="BB15" s="6">
        <v>857.04584941022097</v>
      </c>
      <c r="BC15" s="6">
        <v>267.10454645314297</v>
      </c>
      <c r="BD15" s="6">
        <v>847.187725910366</v>
      </c>
      <c r="BE15" s="6">
        <v>284.73269712697402</v>
      </c>
      <c r="BF15" s="6">
        <v>875.48625797140596</v>
      </c>
      <c r="BG15" s="42">
        <v>296.59359831840197</v>
      </c>
      <c r="BH15" s="6">
        <v>950.16766169650202</v>
      </c>
      <c r="BI15" s="6">
        <v>237.76136469760999</v>
      </c>
      <c r="BJ15" s="6">
        <v>720.68150247177005</v>
      </c>
      <c r="BK15" s="6">
        <v>217.182940794806</v>
      </c>
      <c r="BL15" s="6">
        <v>382.28916049566902</v>
      </c>
      <c r="BM15" s="6">
        <v>574.31287823779701</v>
      </c>
      <c r="BN15" s="6">
        <v>654.19330808481902</v>
      </c>
      <c r="BO15" s="6">
        <v>677.75842878702599</v>
      </c>
    </row>
    <row r="16" spans="1:67" x14ac:dyDescent="0.25">
      <c r="A16" s="49"/>
      <c r="B16" t="s">
        <v>57</v>
      </c>
      <c r="C16" s="6">
        <v>5.2853487729582337E-2</v>
      </c>
      <c r="D16" s="1"/>
      <c r="E16" s="1"/>
      <c r="F16" s="6">
        <v>14.3780983447246</v>
      </c>
      <c r="G16" s="6">
        <v>15.5395905449491</v>
      </c>
      <c r="H16" s="6">
        <v>1531.8227645167401</v>
      </c>
      <c r="I16" s="6">
        <v>28006.941679179999</v>
      </c>
      <c r="J16" s="6">
        <v>688.18504857544804</v>
      </c>
      <c r="K16" s="6">
        <v>47427.781004466502</v>
      </c>
      <c r="L16" s="6">
        <v>511.99200923870097</v>
      </c>
      <c r="M16" s="6">
        <v>320.54224348284203</v>
      </c>
      <c r="N16" s="6">
        <v>61.153461072310897</v>
      </c>
      <c r="O16" s="6">
        <v>535.588281186107</v>
      </c>
      <c r="P16" s="6">
        <v>543.84721373200898</v>
      </c>
      <c r="Q16" s="6">
        <v>642.49269503897801</v>
      </c>
      <c r="R16" s="6">
        <v>3014.37320547028</v>
      </c>
      <c r="S16" s="6">
        <v>1938.32216892216</v>
      </c>
      <c r="T16" s="6">
        <v>455.62557948201697</v>
      </c>
      <c r="U16" s="6">
        <v>701.81226610976398</v>
      </c>
      <c r="V16" s="6">
        <v>179.825878580275</v>
      </c>
      <c r="W16" s="6">
        <v>1141.80276686191</v>
      </c>
      <c r="X16" s="6">
        <v>1188.4067473028299</v>
      </c>
      <c r="Y16" s="6">
        <v>592.83546588704701</v>
      </c>
      <c r="Z16" s="6">
        <v>734.80955220282794</v>
      </c>
      <c r="AA16" s="6">
        <v>641.93871193038694</v>
      </c>
      <c r="AB16" s="6">
        <v>156.37704972909799</v>
      </c>
      <c r="AC16" s="6">
        <v>107.927899744821</v>
      </c>
      <c r="AD16" s="6">
        <v>44.285526554757702</v>
      </c>
      <c r="AE16" s="6">
        <v>740.21148355943205</v>
      </c>
      <c r="AF16" s="6">
        <v>945.75472980818199</v>
      </c>
      <c r="AG16" s="6">
        <v>1127.6106539853299</v>
      </c>
      <c r="AH16" s="6">
        <v>386.20116518284499</v>
      </c>
      <c r="AI16" s="6">
        <v>1093.0543009302401</v>
      </c>
      <c r="AJ16" s="6">
        <v>291.98044423151401</v>
      </c>
      <c r="AK16" s="6">
        <v>1292.9464011105799</v>
      </c>
      <c r="AL16" s="6">
        <v>142.38349598503501</v>
      </c>
      <c r="AM16" s="6">
        <v>269.57108778893001</v>
      </c>
      <c r="AN16" s="42">
        <v>1436.7802574349901</v>
      </c>
      <c r="AO16" s="6">
        <v>373.55989747547397</v>
      </c>
      <c r="AP16" s="6">
        <v>526.06247219056104</v>
      </c>
      <c r="AQ16" s="6">
        <v>437.50010814183503</v>
      </c>
      <c r="AR16" s="42">
        <v>1546.0441775894899</v>
      </c>
      <c r="AS16" s="6">
        <v>1309.3522291864101</v>
      </c>
      <c r="AT16" s="6">
        <v>1777.3341851355301</v>
      </c>
      <c r="AU16" s="6">
        <v>1562.98726115308</v>
      </c>
      <c r="AV16" s="6">
        <v>1998.6844486636601</v>
      </c>
      <c r="AW16" s="6">
        <v>758.29563343306802</v>
      </c>
      <c r="AX16" s="6">
        <v>367.77009220138302</v>
      </c>
      <c r="AY16" s="6">
        <v>590.06544737608601</v>
      </c>
      <c r="AZ16" s="6">
        <v>1179.2552249185901</v>
      </c>
      <c r="BA16" s="42">
        <v>505.49726640403799</v>
      </c>
      <c r="BB16" s="6">
        <v>2096.3112537813699</v>
      </c>
      <c r="BC16" s="6">
        <v>646.07913109331105</v>
      </c>
      <c r="BD16" s="6">
        <v>2102.9860748074798</v>
      </c>
      <c r="BE16" s="42">
        <v>703.80025601672298</v>
      </c>
      <c r="BF16" s="6">
        <v>2122.9413657388</v>
      </c>
      <c r="BG16" s="6">
        <v>718.32958185257905</v>
      </c>
      <c r="BH16" s="6">
        <v>2356.41847635367</v>
      </c>
      <c r="BI16" s="6">
        <v>595.17582726463399</v>
      </c>
      <c r="BJ16" s="42">
        <v>1748.6754184526801</v>
      </c>
      <c r="BK16" s="6">
        <v>515.65082691232101</v>
      </c>
      <c r="BL16" s="6">
        <v>902.371680011379</v>
      </c>
      <c r="BM16" s="6">
        <v>1407.0129659649399</v>
      </c>
      <c r="BN16" s="42">
        <v>1626.68860755792</v>
      </c>
      <c r="BO16" s="6">
        <v>1658.7625249008699</v>
      </c>
    </row>
    <row r="17" spans="1:67" x14ac:dyDescent="0.25">
      <c r="A17" s="49"/>
      <c r="B17" t="s">
        <v>58</v>
      </c>
      <c r="C17" s="6">
        <v>0.11251107236060745</v>
      </c>
      <c r="D17" s="1"/>
      <c r="E17" s="1"/>
      <c r="F17" s="6">
        <v>14.037184489013001</v>
      </c>
      <c r="G17" s="6">
        <v>16.611417134280899</v>
      </c>
      <c r="H17" s="6">
        <v>830.20424312151101</v>
      </c>
      <c r="I17" s="6">
        <v>26869.122854339199</v>
      </c>
      <c r="J17" s="6">
        <v>727.12955888536203</v>
      </c>
      <c r="K17" s="6">
        <v>47778.578838928697</v>
      </c>
      <c r="L17" s="6">
        <v>527.25668899332697</v>
      </c>
      <c r="M17" s="6">
        <v>668.41047222536304</v>
      </c>
      <c r="N17" s="6">
        <v>88.751770904136194</v>
      </c>
      <c r="O17" s="6">
        <v>990.14840961986897</v>
      </c>
      <c r="P17" s="6">
        <v>1173.9238237131101</v>
      </c>
      <c r="Q17" s="6">
        <v>1412.02194122735</v>
      </c>
      <c r="R17" s="6">
        <v>21488.589627800699</v>
      </c>
      <c r="S17" s="6">
        <v>2414.9163511290799</v>
      </c>
      <c r="T17" s="6">
        <v>934.29982092174498</v>
      </c>
      <c r="U17" s="6">
        <v>1387.79080668763</v>
      </c>
      <c r="V17" s="6">
        <v>357.682999008872</v>
      </c>
      <c r="W17" s="6">
        <v>1845.6562618092701</v>
      </c>
      <c r="X17" s="6">
        <v>5728.6257178548103</v>
      </c>
      <c r="Y17" s="6">
        <v>937.591839448722</v>
      </c>
      <c r="Z17" s="6">
        <v>3526.9189209076799</v>
      </c>
      <c r="AA17" s="6">
        <v>1183.8570982106</v>
      </c>
      <c r="AB17" s="42">
        <v>293.48941404454001</v>
      </c>
      <c r="AC17" s="6">
        <v>193.17504218753001</v>
      </c>
      <c r="AD17" s="6">
        <v>67.137849374380593</v>
      </c>
      <c r="AE17" s="6">
        <v>1422.9383059192501</v>
      </c>
      <c r="AF17" s="6">
        <v>1959.8370873414799</v>
      </c>
      <c r="AG17" s="6">
        <v>2274.0938722810101</v>
      </c>
      <c r="AH17" s="6">
        <v>812.94936125445895</v>
      </c>
      <c r="AI17" s="6">
        <v>2183.1183013903901</v>
      </c>
      <c r="AJ17" s="6">
        <v>576.46808693140201</v>
      </c>
      <c r="AK17" s="6">
        <v>1922.85717112629</v>
      </c>
      <c r="AL17" s="6">
        <v>271.73896098859802</v>
      </c>
      <c r="AM17" s="6">
        <v>532.73793323898201</v>
      </c>
      <c r="AN17" s="6">
        <v>2883.87196640907</v>
      </c>
      <c r="AO17" s="6">
        <v>740.01976439465</v>
      </c>
      <c r="AP17" s="6">
        <v>1030.34157900572</v>
      </c>
      <c r="AQ17" s="6">
        <v>876.87219310067906</v>
      </c>
      <c r="AR17" s="6">
        <v>3087.9074416466701</v>
      </c>
      <c r="AS17" s="6">
        <v>2657.83089512896</v>
      </c>
      <c r="AT17" s="6">
        <v>3552.1122533353</v>
      </c>
      <c r="AU17" s="6">
        <v>3144.89135307984</v>
      </c>
      <c r="AV17" s="42">
        <v>4025.63026506301</v>
      </c>
      <c r="AW17" s="6">
        <v>1507.26688201457</v>
      </c>
      <c r="AX17" s="6">
        <v>736.01171472678504</v>
      </c>
      <c r="AY17" s="42">
        <v>1186.5694364748001</v>
      </c>
      <c r="AZ17" s="42">
        <v>2347.9640278199599</v>
      </c>
      <c r="BA17" s="6">
        <v>1006.4635593460901</v>
      </c>
      <c r="BB17" s="6">
        <v>4208.6771652750704</v>
      </c>
      <c r="BC17" s="42">
        <v>1278.70797722003</v>
      </c>
      <c r="BD17" s="6">
        <v>4215.9848078356599</v>
      </c>
      <c r="BE17" s="6">
        <v>1407.59551843437</v>
      </c>
      <c r="BF17" s="6">
        <v>4279.7266607648598</v>
      </c>
      <c r="BG17" s="6">
        <v>1435.4419337623001</v>
      </c>
      <c r="BH17" s="6">
        <v>4723.3588557646799</v>
      </c>
      <c r="BI17" s="6">
        <v>1265.4592907584299</v>
      </c>
      <c r="BJ17" s="6">
        <v>3509.28391971783</v>
      </c>
      <c r="BK17" s="42">
        <v>1020.21205754537</v>
      </c>
      <c r="BL17" s="6">
        <v>1789.7361308837001</v>
      </c>
      <c r="BM17" s="42">
        <v>2836.1569516676</v>
      </c>
      <c r="BN17" s="6">
        <v>3341.5357193591299</v>
      </c>
      <c r="BO17" s="42">
        <v>3349.4290584760402</v>
      </c>
    </row>
    <row r="18" spans="1:67" x14ac:dyDescent="0.25">
      <c r="A18" s="49"/>
      <c r="B18" t="s">
        <v>59</v>
      </c>
      <c r="C18" s="6">
        <v>0.22263210368893321</v>
      </c>
      <c r="D18" s="1"/>
      <c r="E18" s="1"/>
      <c r="F18" s="6">
        <v>14.0682439051267</v>
      </c>
      <c r="G18" s="6">
        <v>15.497530882513001</v>
      </c>
      <c r="H18" s="6">
        <v>876.75802966262904</v>
      </c>
      <c r="I18" s="6">
        <v>27546.2180367111</v>
      </c>
      <c r="J18" s="6">
        <v>703.24081378747803</v>
      </c>
      <c r="K18" s="6">
        <v>48139.413841629801</v>
      </c>
      <c r="L18" s="6">
        <v>576.77655533054497</v>
      </c>
      <c r="M18" s="6">
        <v>1108.53953438454</v>
      </c>
      <c r="N18" s="6">
        <v>126.052999991517</v>
      </c>
      <c r="O18" s="6">
        <v>1880.5037075170301</v>
      </c>
      <c r="P18" s="6">
        <v>1918.8144577048499</v>
      </c>
      <c r="Q18" s="6">
        <v>2471.5190613069499</v>
      </c>
      <c r="R18" s="6">
        <v>5378.2178172291196</v>
      </c>
      <c r="S18" s="6">
        <v>2013.9381326366199</v>
      </c>
      <c r="T18" s="6">
        <v>1585.9014234214201</v>
      </c>
      <c r="U18" s="6">
        <v>2714.1940813235501</v>
      </c>
      <c r="V18" s="6">
        <v>667.02897603711006</v>
      </c>
      <c r="W18" s="6">
        <v>2365.20392861035</v>
      </c>
      <c r="X18" s="6">
        <v>2277.8918051814398</v>
      </c>
      <c r="Y18" s="6">
        <v>1191.98542149744</v>
      </c>
      <c r="Z18" s="6">
        <v>1368.7511173376199</v>
      </c>
      <c r="AA18" s="6">
        <v>2245.0818904046</v>
      </c>
      <c r="AB18" s="6">
        <v>581.90884281529895</v>
      </c>
      <c r="AC18" s="6">
        <v>361.47964194510899</v>
      </c>
      <c r="AD18" s="6">
        <v>110.752825753636</v>
      </c>
      <c r="AE18" s="6">
        <v>2759.6307530028998</v>
      </c>
      <c r="AF18" s="6">
        <v>3753.3745690487299</v>
      </c>
      <c r="AG18" s="42">
        <v>4526.0753803359803</v>
      </c>
      <c r="AH18" s="6">
        <v>1704.04176757817</v>
      </c>
      <c r="AI18" s="6">
        <v>4351.2701221478801</v>
      </c>
      <c r="AJ18" s="6">
        <v>1146.31322076996</v>
      </c>
      <c r="AK18" s="6">
        <v>3215.3420291110101</v>
      </c>
      <c r="AL18" s="6">
        <v>529.98889672986002</v>
      </c>
      <c r="AM18" s="6">
        <v>1063.11248665122</v>
      </c>
      <c r="AN18" s="6">
        <v>5757.0814925416098</v>
      </c>
      <c r="AO18" s="6">
        <v>1471.47314383252</v>
      </c>
      <c r="AP18" s="6">
        <v>2065.8756342783299</v>
      </c>
      <c r="AQ18" s="6">
        <v>1720.5475251970799</v>
      </c>
      <c r="AR18" s="6">
        <v>6171.8517399714101</v>
      </c>
      <c r="AS18" s="6">
        <v>5190.6341337563899</v>
      </c>
      <c r="AT18" s="6">
        <v>7148.64574222997</v>
      </c>
      <c r="AU18" s="42">
        <v>6288.3255375672697</v>
      </c>
      <c r="AV18" s="6">
        <v>8053.2652415064704</v>
      </c>
      <c r="AW18" s="42">
        <v>3007.6758320754302</v>
      </c>
      <c r="AX18" s="42">
        <v>1470.31812333163</v>
      </c>
      <c r="AY18" s="6">
        <v>2336.7954946175901</v>
      </c>
      <c r="AZ18" s="6">
        <v>4707.2379386285502</v>
      </c>
      <c r="BA18" s="6">
        <v>2016.9443251079499</v>
      </c>
      <c r="BB18" s="6">
        <v>8450.4792005708896</v>
      </c>
      <c r="BC18" s="6">
        <v>2568.6713753163599</v>
      </c>
      <c r="BD18" s="6">
        <v>8432.6511817296105</v>
      </c>
      <c r="BE18" s="6">
        <v>2807.98468688498</v>
      </c>
      <c r="BF18" s="6">
        <v>8564.6402065080802</v>
      </c>
      <c r="BG18" s="6">
        <v>2877.2668512311702</v>
      </c>
      <c r="BH18" s="6">
        <v>9499.5912518760197</v>
      </c>
      <c r="BI18" s="42">
        <v>2612.3238855426898</v>
      </c>
      <c r="BJ18" s="6">
        <v>7067.6894033058898</v>
      </c>
      <c r="BK18" s="6">
        <v>2046.46230322926</v>
      </c>
      <c r="BL18" s="6">
        <v>3557.01519586001</v>
      </c>
      <c r="BM18" s="6">
        <v>5679.0704242359798</v>
      </c>
      <c r="BN18" s="6">
        <v>6773.5327602756197</v>
      </c>
      <c r="BO18" s="6">
        <v>6695.0496542106803</v>
      </c>
    </row>
    <row r="19" spans="1:67" s="34" customFormat="1" x14ac:dyDescent="0.25">
      <c r="A19" s="49"/>
      <c r="B19" t="s">
        <v>60</v>
      </c>
      <c r="C19" s="6">
        <v>0.54889947832767838</v>
      </c>
      <c r="D19" s="35"/>
      <c r="E19" s="35"/>
      <c r="F19" s="6">
        <v>14.907864543503001</v>
      </c>
      <c r="G19" s="6">
        <v>17.6223266097637</v>
      </c>
      <c r="H19" s="6">
        <v>1233.9865984414701</v>
      </c>
      <c r="I19" s="6">
        <v>28020.6158395075</v>
      </c>
      <c r="J19" s="6">
        <v>726.65285417447399</v>
      </c>
      <c r="K19" s="6">
        <v>49758.029348886703</v>
      </c>
      <c r="L19" s="6">
        <v>710.02220991465799</v>
      </c>
      <c r="M19" s="6">
        <v>2702.7022973163498</v>
      </c>
      <c r="N19" s="6">
        <v>260.58133380270198</v>
      </c>
      <c r="O19" s="6">
        <v>4484.2348589111698</v>
      </c>
      <c r="P19" s="6">
        <v>4696.4532846879401</v>
      </c>
      <c r="Q19" s="6">
        <v>6073.98841077417</v>
      </c>
      <c r="R19" s="6">
        <v>8751.7116485935294</v>
      </c>
      <c r="S19" s="6">
        <v>2085.4573813092402</v>
      </c>
      <c r="T19" s="6">
        <v>3859.7288776492001</v>
      </c>
      <c r="U19" s="42">
        <v>6677.8336716170397</v>
      </c>
      <c r="V19" s="6">
        <v>1632.9413469341</v>
      </c>
      <c r="W19" s="6">
        <v>5163.2874270584198</v>
      </c>
      <c r="X19" s="6">
        <v>7136.62778136611</v>
      </c>
      <c r="Y19" s="6">
        <v>2567.9962092017499</v>
      </c>
      <c r="Z19" s="6">
        <v>4341.5897569157796</v>
      </c>
      <c r="AA19" s="6">
        <v>5442.1033067564504</v>
      </c>
      <c r="AB19" s="6">
        <v>1412.02952034331</v>
      </c>
      <c r="AC19" s="6">
        <v>880.63463291498101</v>
      </c>
      <c r="AD19" s="6">
        <v>234.710795529904</v>
      </c>
      <c r="AE19" s="42">
        <v>6755.5701682562603</v>
      </c>
      <c r="AF19" s="6">
        <v>9398.87462079328</v>
      </c>
      <c r="AG19" s="6">
        <v>11362.0420019798</v>
      </c>
      <c r="AH19" s="6">
        <v>4571.6803718750598</v>
      </c>
      <c r="AI19" s="6">
        <v>10822.6902163712</v>
      </c>
      <c r="AJ19" s="42">
        <v>2835.8098547576001</v>
      </c>
      <c r="AK19" s="42">
        <v>7019.8465584635596</v>
      </c>
      <c r="AL19" s="6">
        <v>1318.34420592639</v>
      </c>
      <c r="AM19" s="6">
        <v>2619.9792017458899</v>
      </c>
      <c r="AN19" s="6">
        <v>14401.974582901001</v>
      </c>
      <c r="AO19" s="6">
        <v>3649.2886090471802</v>
      </c>
      <c r="AP19" s="6">
        <v>5127.8701902079601</v>
      </c>
      <c r="AQ19" s="6">
        <v>4285.9051569943103</v>
      </c>
      <c r="AR19" s="6">
        <v>15408.0272856468</v>
      </c>
      <c r="AS19" s="6">
        <v>12969.610374895899</v>
      </c>
      <c r="AT19" s="42">
        <v>17881.030019539201</v>
      </c>
      <c r="AU19" s="6">
        <v>15721.000679577201</v>
      </c>
      <c r="AV19" s="6">
        <v>20174.284364738702</v>
      </c>
      <c r="AW19" s="6">
        <v>7497.6183297467496</v>
      </c>
      <c r="AX19" s="6">
        <v>3637.33684166287</v>
      </c>
      <c r="AY19" s="6">
        <v>5840.7149169490103</v>
      </c>
      <c r="AZ19" s="6">
        <v>11779.468753586099</v>
      </c>
      <c r="BA19" s="6">
        <v>5031.8623685350403</v>
      </c>
      <c r="BB19" s="6">
        <v>21138.655881856001</v>
      </c>
      <c r="BC19" s="6">
        <v>6414.4090305317504</v>
      </c>
      <c r="BD19" s="6">
        <v>21099.472730824298</v>
      </c>
      <c r="BE19" s="6">
        <v>7005.2276542334803</v>
      </c>
      <c r="BF19" s="6">
        <v>21385.211666317799</v>
      </c>
      <c r="BG19" s="6">
        <v>7159.4289766930297</v>
      </c>
      <c r="BH19" s="6">
        <v>23832.733088200599</v>
      </c>
      <c r="BI19" s="6">
        <v>6901.4207713424403</v>
      </c>
      <c r="BJ19" s="6">
        <v>17623.250392547001</v>
      </c>
      <c r="BK19" s="6">
        <v>5047.0654783111604</v>
      </c>
      <c r="BL19" s="6">
        <v>8865.2380832386807</v>
      </c>
      <c r="BM19" s="6">
        <v>14239.5848756505</v>
      </c>
      <c r="BN19" s="6">
        <v>17121.491813459401</v>
      </c>
      <c r="BO19" s="6">
        <v>16761.9349843491</v>
      </c>
    </row>
    <row r="20" spans="1:67" s="34" customFormat="1" x14ac:dyDescent="0.25">
      <c r="A20" s="49"/>
      <c r="B20" t="s">
        <v>61</v>
      </c>
      <c r="C20" s="6">
        <v>0.99198396793587174</v>
      </c>
      <c r="D20" s="35"/>
      <c r="E20" s="35"/>
      <c r="F20" s="6">
        <v>17.066677680719099</v>
      </c>
      <c r="G20" s="6">
        <v>22.926181164691201</v>
      </c>
      <c r="H20" s="6">
        <v>1369.2130320983499</v>
      </c>
      <c r="I20" s="6">
        <v>27745.845508833001</v>
      </c>
      <c r="J20" s="6">
        <v>735.21387920637505</v>
      </c>
      <c r="K20" s="6">
        <v>52255.618797563198</v>
      </c>
      <c r="L20" s="6">
        <v>936.18750979047002</v>
      </c>
      <c r="M20" s="6">
        <v>5197.5539884623004</v>
      </c>
      <c r="N20" s="6">
        <v>469.62310629624398</v>
      </c>
      <c r="O20" s="6">
        <v>8784.2488526725701</v>
      </c>
      <c r="P20" s="6">
        <v>9060.7423217955402</v>
      </c>
      <c r="Q20" s="6">
        <v>11917.042742968701</v>
      </c>
      <c r="R20" s="6">
        <v>13720.829083402299</v>
      </c>
      <c r="S20" s="6">
        <v>2217.5303598021401</v>
      </c>
      <c r="T20" s="6">
        <v>7538.6495623114997</v>
      </c>
      <c r="U20" s="6">
        <v>13231.216761359899</v>
      </c>
      <c r="V20" s="6">
        <v>3205.42668669459</v>
      </c>
      <c r="W20" s="6">
        <v>8209.2493048237793</v>
      </c>
      <c r="X20" s="6">
        <v>5575.6460693087802</v>
      </c>
      <c r="Y20" s="6">
        <v>4044.4100056007901</v>
      </c>
      <c r="Z20" s="6">
        <v>3310.5837386308299</v>
      </c>
      <c r="AA20" s="6">
        <v>10636.6933366754</v>
      </c>
      <c r="AB20" s="6">
        <v>2793.7556047214998</v>
      </c>
      <c r="AC20" s="42">
        <v>1713.26539131871</v>
      </c>
      <c r="AD20" s="6">
        <v>453.89115045888298</v>
      </c>
      <c r="AE20" s="6">
        <v>13347.069659356101</v>
      </c>
      <c r="AF20" s="6">
        <v>18422.9150964375</v>
      </c>
      <c r="AG20" s="6">
        <v>22532.4019668984</v>
      </c>
      <c r="AH20" s="6">
        <v>9752.5766437346192</v>
      </c>
      <c r="AI20" s="42">
        <v>21531.5106410076</v>
      </c>
      <c r="AJ20" s="6">
        <v>5574.3147714911302</v>
      </c>
      <c r="AK20" s="6">
        <v>13339.518552923801</v>
      </c>
      <c r="AL20" s="6">
        <v>2605.1367756271002</v>
      </c>
      <c r="AM20" s="6">
        <v>5185.4075458791604</v>
      </c>
      <c r="AN20" s="6">
        <v>28647.658553453999</v>
      </c>
      <c r="AO20" s="42">
        <v>7240.9586973673904</v>
      </c>
      <c r="AP20" s="42">
        <v>10158.402669225899</v>
      </c>
      <c r="AQ20" s="6">
        <v>8417.6223927383999</v>
      </c>
      <c r="AR20" s="6">
        <v>30709.323826188102</v>
      </c>
      <c r="AS20" s="6">
        <v>25616.5079962481</v>
      </c>
      <c r="AT20" s="6">
        <v>35578.412432732097</v>
      </c>
      <c r="AU20" s="6">
        <v>31292.0159632617</v>
      </c>
      <c r="AV20" s="6">
        <v>40252.526690571503</v>
      </c>
      <c r="AW20" s="6">
        <v>14928.406932101499</v>
      </c>
      <c r="AX20" s="6">
        <v>7193.5751798129304</v>
      </c>
      <c r="AY20" s="6">
        <v>11626.1205416058</v>
      </c>
      <c r="AZ20" s="6">
        <v>23409.683202574099</v>
      </c>
      <c r="BA20" s="6">
        <v>9960.3017233815099</v>
      </c>
      <c r="BB20" s="6">
        <v>42247.764741626903</v>
      </c>
      <c r="BC20" s="6">
        <v>12729.255355695601</v>
      </c>
      <c r="BD20" s="6">
        <v>42272.747117336403</v>
      </c>
      <c r="BE20" s="6">
        <v>13942.5636419762</v>
      </c>
      <c r="BF20" s="6">
        <v>42769.644305472102</v>
      </c>
      <c r="BG20" s="6">
        <v>14210.3570281225</v>
      </c>
      <c r="BH20" s="6">
        <v>47745.386383893303</v>
      </c>
      <c r="BI20" s="6">
        <v>14565.5224675929</v>
      </c>
      <c r="BJ20" s="6">
        <v>35185.615883337101</v>
      </c>
      <c r="BK20" s="6">
        <v>9995.8360928370403</v>
      </c>
      <c r="BL20" s="6">
        <v>17560.255856546901</v>
      </c>
      <c r="BM20" s="6">
        <v>28441.9997458053</v>
      </c>
      <c r="BN20" s="6">
        <v>34439.038057209997</v>
      </c>
      <c r="BO20" s="6">
        <v>33510.840157292303</v>
      </c>
    </row>
    <row r="21" spans="1:67" x14ac:dyDescent="0.25">
      <c r="A21" s="49"/>
      <c r="B21" t="s">
        <v>62</v>
      </c>
      <c r="C21" s="6">
        <v>2.0879120879120876</v>
      </c>
      <c r="D21" s="1"/>
      <c r="E21" s="1"/>
      <c r="F21" s="6">
        <v>20.1802899452966</v>
      </c>
      <c r="G21" s="6">
        <v>29.891898445013499</v>
      </c>
      <c r="H21" s="6">
        <v>1996.0260997251701</v>
      </c>
      <c r="I21" s="6">
        <v>28119.8990352154</v>
      </c>
      <c r="J21" s="6">
        <v>735.04693551336095</v>
      </c>
      <c r="K21" s="6">
        <v>57638.247968769298</v>
      </c>
      <c r="L21" s="6">
        <v>1367.8827457981599</v>
      </c>
      <c r="M21" s="6">
        <v>9971.87365310313</v>
      </c>
      <c r="N21" s="6">
        <v>862.12794620855595</v>
      </c>
      <c r="O21" s="6">
        <v>17148.489641635399</v>
      </c>
      <c r="P21" s="6">
        <v>17695.6320833666</v>
      </c>
      <c r="Q21" s="42">
        <v>23329.593534051899</v>
      </c>
      <c r="R21" s="6">
        <v>24243.910007565501</v>
      </c>
      <c r="S21" s="6">
        <v>2465.7720471336902</v>
      </c>
      <c r="T21" s="42">
        <v>14676.8206980291</v>
      </c>
      <c r="U21" s="6">
        <v>25888.7599815022</v>
      </c>
      <c r="V21" s="42">
        <v>6223.5013262988796</v>
      </c>
      <c r="W21" s="6">
        <v>15595.588031703601</v>
      </c>
      <c r="X21" s="6">
        <v>7088.0059563037003</v>
      </c>
      <c r="Y21" s="6">
        <v>7674.7740147495097</v>
      </c>
      <c r="Z21" s="6">
        <v>4117.3979463410597</v>
      </c>
      <c r="AA21" s="6">
        <v>20792.219004329199</v>
      </c>
      <c r="AB21" s="6">
        <v>5437.6823360984999</v>
      </c>
      <c r="AC21" s="6">
        <v>3334.91100868483</v>
      </c>
      <c r="AD21" s="6">
        <v>858.10769490166695</v>
      </c>
      <c r="AE21" s="6">
        <v>26114.502049336501</v>
      </c>
      <c r="AF21" s="6">
        <v>36225.047066445601</v>
      </c>
      <c r="AG21" s="6">
        <v>44436.198810968803</v>
      </c>
      <c r="AH21" s="6">
        <v>19969.8740535408</v>
      </c>
      <c r="AI21" s="6">
        <v>42347.479378036202</v>
      </c>
      <c r="AJ21" s="6">
        <v>10934.3798291816</v>
      </c>
      <c r="AK21" s="6">
        <v>25620.983781093499</v>
      </c>
      <c r="AL21" s="6">
        <v>5084.0042453251399</v>
      </c>
      <c r="AM21" s="6">
        <v>10202.936021157901</v>
      </c>
      <c r="AN21" s="6">
        <v>56689.3954946585</v>
      </c>
      <c r="AO21" s="6">
        <v>14207.014187549001</v>
      </c>
      <c r="AP21" s="6">
        <v>19903.435949945899</v>
      </c>
      <c r="AQ21" s="42">
        <v>16468.4163819481</v>
      </c>
      <c r="AR21" s="6">
        <v>60778.406461795203</v>
      </c>
      <c r="AS21" s="6">
        <v>50546.462815551102</v>
      </c>
      <c r="AT21" s="6">
        <v>70528.812927774896</v>
      </c>
      <c r="AU21" s="6">
        <v>61971.425187505498</v>
      </c>
      <c r="AV21" s="6">
        <v>79667.066118576302</v>
      </c>
      <c r="AW21" s="6">
        <v>29380.9894574071</v>
      </c>
      <c r="AX21" s="6">
        <v>14115.267934793501</v>
      </c>
      <c r="AY21" s="6">
        <v>22803.995672232199</v>
      </c>
      <c r="AZ21" s="6">
        <v>46213.506615058199</v>
      </c>
      <c r="BA21" s="6">
        <v>19595.9724984368</v>
      </c>
      <c r="BB21" s="6">
        <v>83879.722763459795</v>
      </c>
      <c r="BC21" s="6">
        <v>25077.213798955599</v>
      </c>
      <c r="BD21" s="6">
        <v>83820.620171128903</v>
      </c>
      <c r="BE21" s="6">
        <v>27451.169319135701</v>
      </c>
      <c r="BF21" s="6">
        <v>84937.919269908598</v>
      </c>
      <c r="BG21" s="6">
        <v>28009.839756081801</v>
      </c>
      <c r="BH21" s="6">
        <v>94834.466435477894</v>
      </c>
      <c r="BI21" s="6">
        <v>29709.076840277401</v>
      </c>
      <c r="BJ21" s="6">
        <v>69852.038775340203</v>
      </c>
      <c r="BK21" s="6">
        <v>19681.504627194001</v>
      </c>
      <c r="BL21" s="6">
        <v>34568.910819791003</v>
      </c>
      <c r="BM21" s="6">
        <v>56322.735581997498</v>
      </c>
      <c r="BN21" s="6">
        <v>68365.5279232795</v>
      </c>
      <c r="BO21" s="6">
        <v>66209.646967342196</v>
      </c>
    </row>
    <row r="22" spans="1:67" x14ac:dyDescent="0.25">
      <c r="A22" s="49"/>
      <c r="B22" t="s">
        <v>63</v>
      </c>
      <c r="C22" s="6">
        <v>5.4008016032064123</v>
      </c>
      <c r="D22" s="1"/>
      <c r="E22" s="1"/>
      <c r="F22" s="6">
        <v>29.091287055087701</v>
      </c>
      <c r="G22" s="6">
        <v>52.386206210472999</v>
      </c>
      <c r="H22" s="6">
        <v>4011.6682302172098</v>
      </c>
      <c r="I22" s="6">
        <v>29029.715706770599</v>
      </c>
      <c r="J22" s="6">
        <v>788.32831690878697</v>
      </c>
      <c r="K22" s="6">
        <v>73273.921062951296</v>
      </c>
      <c r="L22" s="6">
        <v>2697.9455922750099</v>
      </c>
      <c r="M22" s="6">
        <v>24662.837238594999</v>
      </c>
      <c r="N22" s="6">
        <v>2098.2940672057698</v>
      </c>
      <c r="O22" s="42">
        <v>42504.115037434502</v>
      </c>
      <c r="P22" s="6">
        <v>43985.147859611701</v>
      </c>
      <c r="Q22" s="6">
        <v>58218.141861803102</v>
      </c>
      <c r="R22" s="6">
        <v>57468.415665762397</v>
      </c>
      <c r="S22" s="6">
        <v>3300.70712783299</v>
      </c>
      <c r="T22" s="6">
        <v>36474.6314392696</v>
      </c>
      <c r="U22" s="6">
        <v>64762.856360852398</v>
      </c>
      <c r="V22" s="6">
        <v>15436.957355844601</v>
      </c>
      <c r="W22" s="6">
        <v>38463.3382662187</v>
      </c>
      <c r="X22" s="6">
        <v>16831.2722333659</v>
      </c>
      <c r="Y22" s="6">
        <v>18781.1834512442</v>
      </c>
      <c r="Z22" s="6">
        <v>9785.6751181791005</v>
      </c>
      <c r="AA22" s="6">
        <v>51792.8933296123</v>
      </c>
      <c r="AB22" s="6">
        <v>13447.0833696262</v>
      </c>
      <c r="AC22" s="6">
        <v>8232.38804073545</v>
      </c>
      <c r="AD22" s="42">
        <v>2102.8876195091998</v>
      </c>
      <c r="AE22" s="6">
        <v>65309.169286727301</v>
      </c>
      <c r="AF22" s="6">
        <v>90713.711282779899</v>
      </c>
      <c r="AG22" s="6">
        <v>111855.521561182</v>
      </c>
      <c r="AH22" s="42">
        <v>50308.496967078798</v>
      </c>
      <c r="AI22" s="6">
        <v>106469.16058125701</v>
      </c>
      <c r="AJ22" s="6">
        <v>27199.923759675599</v>
      </c>
      <c r="AK22" s="6">
        <v>63237.610572885897</v>
      </c>
      <c r="AL22" s="6">
        <v>12677.600008748201</v>
      </c>
      <c r="AM22" s="6">
        <v>25424.432046342601</v>
      </c>
      <c r="AN22" s="6">
        <v>142859.74698563199</v>
      </c>
      <c r="AO22" s="6">
        <v>35414.192346062999</v>
      </c>
      <c r="AP22" s="6">
        <v>49809.871870155897</v>
      </c>
      <c r="AQ22" s="6">
        <v>41245.180584809998</v>
      </c>
      <c r="AR22" s="6">
        <v>153275.52135306201</v>
      </c>
      <c r="AS22" s="6">
        <v>127963.36646699499</v>
      </c>
      <c r="AT22" s="6">
        <v>178342.416055418</v>
      </c>
      <c r="AU22" s="6">
        <v>156559.85888582101</v>
      </c>
      <c r="AV22" s="6">
        <v>201468.593323871</v>
      </c>
      <c r="AW22" s="6">
        <v>73786.025679651502</v>
      </c>
      <c r="AX22" s="6">
        <v>35244.208742397001</v>
      </c>
      <c r="AY22" s="6">
        <v>57149.891537873198</v>
      </c>
      <c r="AZ22" s="6">
        <v>116562.096592617</v>
      </c>
      <c r="BA22" s="6">
        <v>49137.654727978101</v>
      </c>
      <c r="BB22" s="6">
        <v>212209.84395974499</v>
      </c>
      <c r="BC22" s="6">
        <v>62966.210041681297</v>
      </c>
      <c r="BD22" s="6">
        <v>211964.826701176</v>
      </c>
      <c r="BE22" s="6">
        <v>68908.439003022795</v>
      </c>
      <c r="BF22" s="6">
        <v>214920.506976654</v>
      </c>
      <c r="BG22" s="6">
        <v>70285.533342209805</v>
      </c>
      <c r="BH22" s="6">
        <v>239652.73982155899</v>
      </c>
      <c r="BI22" s="6">
        <v>75596.953847549201</v>
      </c>
      <c r="BJ22" s="6">
        <v>176910.482295597</v>
      </c>
      <c r="BK22" s="6">
        <v>49174.009358743402</v>
      </c>
      <c r="BL22" s="6">
        <v>87126.3739227927</v>
      </c>
      <c r="BM22" s="6">
        <v>142502.33178377699</v>
      </c>
      <c r="BN22" s="6">
        <v>173163.49705096101</v>
      </c>
      <c r="BO22" s="6">
        <v>167558.543431019</v>
      </c>
    </row>
    <row r="23" spans="1:67" x14ac:dyDescent="0.25">
      <c r="A23" s="49"/>
      <c r="B23" t="s">
        <v>64</v>
      </c>
      <c r="C23" s="6">
        <v>11.242484969939879</v>
      </c>
      <c r="D23" s="1"/>
      <c r="E23" s="1"/>
      <c r="F23" s="6">
        <v>47.9237285174123</v>
      </c>
      <c r="G23" s="6">
        <v>90.702504642333494</v>
      </c>
      <c r="H23" s="6">
        <v>7189.9308667968298</v>
      </c>
      <c r="I23" s="6">
        <v>30204.901895900799</v>
      </c>
      <c r="J23" s="6">
        <v>909.77065812851095</v>
      </c>
      <c r="K23" s="6">
        <v>98929.737303087502</v>
      </c>
      <c r="L23" s="6">
        <v>4785.5385803546797</v>
      </c>
      <c r="M23" s="6">
        <v>48368.821228512599</v>
      </c>
      <c r="N23" s="6">
        <v>4046.17447431761</v>
      </c>
      <c r="O23" s="6">
        <v>83668.168335750699</v>
      </c>
      <c r="P23" s="6">
        <v>86633.536216914406</v>
      </c>
      <c r="Q23" s="6">
        <v>115103.21430855199</v>
      </c>
      <c r="R23" s="6">
        <v>111045.488716066</v>
      </c>
      <c r="S23" s="6">
        <v>4545.9195658533299</v>
      </c>
      <c r="T23" s="6">
        <v>71576.552279461204</v>
      </c>
      <c r="U23" s="6">
        <v>127844.626110236</v>
      </c>
      <c r="V23" s="6">
        <v>30204.990820022002</v>
      </c>
      <c r="W23" s="6">
        <v>74408.532655385701</v>
      </c>
      <c r="X23" s="6">
        <v>33168.306221591403</v>
      </c>
      <c r="Y23" s="6">
        <v>36194.372795882096</v>
      </c>
      <c r="Z23" s="6">
        <v>19214.875734571298</v>
      </c>
      <c r="AA23" s="6">
        <v>101938.841903027</v>
      </c>
      <c r="AB23" s="6">
        <v>26323.540170307901</v>
      </c>
      <c r="AC23" s="6">
        <v>16068.5625075936</v>
      </c>
      <c r="AD23" s="6">
        <v>4027.2901764046201</v>
      </c>
      <c r="AE23" s="6">
        <v>129063.910490895</v>
      </c>
      <c r="AF23" s="6">
        <v>179285.83443862299</v>
      </c>
      <c r="AG23" s="6">
        <v>221309.61901713099</v>
      </c>
      <c r="AH23" s="6">
        <v>99428.219119958099</v>
      </c>
      <c r="AI23" s="6">
        <v>210446.50644359001</v>
      </c>
      <c r="AJ23" s="6">
        <v>53585.036449020299</v>
      </c>
      <c r="AK23" s="6">
        <v>124482.524026595</v>
      </c>
      <c r="AL23" s="6">
        <v>24833.414188348401</v>
      </c>
      <c r="AM23" s="6">
        <v>50083.354987291299</v>
      </c>
      <c r="AN23" s="6">
        <v>283603.01011180202</v>
      </c>
      <c r="AO23" s="6">
        <v>69905.580037926993</v>
      </c>
      <c r="AP23" s="6">
        <v>98689.569140782507</v>
      </c>
      <c r="AQ23" s="6">
        <v>81428.368671713702</v>
      </c>
      <c r="AR23" s="6">
        <v>303967.46387361502</v>
      </c>
      <c r="AS23" s="6">
        <v>252551.99391456301</v>
      </c>
      <c r="AT23" s="6">
        <v>353497.09544852801</v>
      </c>
      <c r="AU23" s="6">
        <v>311362.01503145898</v>
      </c>
      <c r="AV23" s="6">
        <v>399544.772106071</v>
      </c>
      <c r="AW23" s="6">
        <v>146580.89081804</v>
      </c>
      <c r="AX23" s="6">
        <v>69682.528816684397</v>
      </c>
      <c r="AY23" s="6">
        <v>113414.124508287</v>
      </c>
      <c r="AZ23" s="6">
        <v>231862.10887839101</v>
      </c>
      <c r="BA23" s="6">
        <v>97519.076982847793</v>
      </c>
      <c r="BB23" s="6">
        <v>421768.004494389</v>
      </c>
      <c r="BC23" s="6">
        <v>125143.916979589</v>
      </c>
      <c r="BD23" s="6">
        <v>421535.66905839101</v>
      </c>
      <c r="BE23" s="6">
        <v>137267.57411802301</v>
      </c>
      <c r="BF23" s="6">
        <v>427760.185724688</v>
      </c>
      <c r="BG23" s="6">
        <v>139877.178023035</v>
      </c>
      <c r="BH23" s="6">
        <v>475701.32236383401</v>
      </c>
      <c r="BI23" s="6">
        <v>151007.28882492901</v>
      </c>
      <c r="BJ23" s="6">
        <v>353777.05665883701</v>
      </c>
      <c r="BK23" s="6">
        <v>97721.370104158195</v>
      </c>
      <c r="BL23" s="6">
        <v>173839.04940653499</v>
      </c>
      <c r="BM23" s="6">
        <v>284271.73981894</v>
      </c>
      <c r="BN23" s="6">
        <v>346067.01026548003</v>
      </c>
      <c r="BO23" s="6">
        <v>334274.77855779702</v>
      </c>
    </row>
    <row r="24" spans="1:67" x14ac:dyDescent="0.25">
      <c r="A24" s="49"/>
      <c r="B24" t="s">
        <v>65</v>
      </c>
      <c r="C24" s="6">
        <v>22.372881355932204</v>
      </c>
      <c r="D24" s="1"/>
      <c r="E24" s="1"/>
      <c r="F24" s="6">
        <v>77.0340576769877</v>
      </c>
      <c r="G24" s="6">
        <v>161.860604852074</v>
      </c>
      <c r="H24" s="6">
        <v>13259.7631121268</v>
      </c>
      <c r="I24" s="6">
        <v>31148.143798926601</v>
      </c>
      <c r="J24" s="6">
        <v>1109.5170771600899</v>
      </c>
      <c r="K24" s="6">
        <v>148862.46813405899</v>
      </c>
      <c r="L24" s="6">
        <v>8781.3614497948693</v>
      </c>
      <c r="M24" s="6">
        <v>93604.834774325194</v>
      </c>
      <c r="N24" s="6">
        <v>7749.1098544885899</v>
      </c>
      <c r="O24" s="6">
        <v>162199.33005091699</v>
      </c>
      <c r="P24" s="6">
        <v>168142.52080554</v>
      </c>
      <c r="Q24" s="6">
        <v>223122.899395691</v>
      </c>
      <c r="R24" s="6">
        <v>214029.71414771501</v>
      </c>
      <c r="S24" s="6">
        <v>7011.3171548089404</v>
      </c>
      <c r="T24" s="6">
        <v>138449.68540833701</v>
      </c>
      <c r="U24" s="6">
        <v>247969.88640037601</v>
      </c>
      <c r="V24" s="6">
        <v>58053.0347246112</v>
      </c>
      <c r="W24" s="6">
        <v>143165.41827408099</v>
      </c>
      <c r="X24" s="6">
        <v>63238.716433078996</v>
      </c>
      <c r="Y24" s="6">
        <v>69356.208426294994</v>
      </c>
      <c r="Z24" s="6">
        <v>36567.785862935001</v>
      </c>
      <c r="AA24" s="42">
        <v>197393.18416170799</v>
      </c>
      <c r="AB24" s="6">
        <v>50673.384227231902</v>
      </c>
      <c r="AC24" s="6">
        <v>30767.031628699999</v>
      </c>
      <c r="AD24" s="6">
        <v>7653.6287819341296</v>
      </c>
      <c r="AE24" s="6">
        <v>250036.26337288899</v>
      </c>
      <c r="AF24" s="6">
        <v>346313.4057451</v>
      </c>
      <c r="AG24" s="6">
        <v>427880.15454873402</v>
      </c>
      <c r="AH24" s="6">
        <v>193553.75703089999</v>
      </c>
      <c r="AI24" s="6">
        <v>406003.31080700201</v>
      </c>
      <c r="AJ24" s="6">
        <v>104176.43818024101</v>
      </c>
      <c r="AK24" s="6">
        <v>241683.99937547001</v>
      </c>
      <c r="AL24" s="6">
        <v>48064.473903540398</v>
      </c>
      <c r="AM24" s="6">
        <v>97320.166751496494</v>
      </c>
      <c r="AN24" s="6">
        <v>549672.68386689702</v>
      </c>
      <c r="AO24" s="6">
        <v>135952.69847982001</v>
      </c>
      <c r="AP24" s="6">
        <v>192205.56305794601</v>
      </c>
      <c r="AQ24" s="6">
        <v>158628.66453748199</v>
      </c>
      <c r="AR24" s="6">
        <v>589065.62214601599</v>
      </c>
      <c r="AS24" s="6">
        <v>490524.00114011997</v>
      </c>
      <c r="AT24" s="6">
        <v>685292.10060593497</v>
      </c>
      <c r="AU24" s="6">
        <v>605462.95298780396</v>
      </c>
      <c r="AV24" s="6">
        <v>775058.96265285695</v>
      </c>
      <c r="AW24" s="6">
        <v>286350.486159074</v>
      </c>
      <c r="AX24" s="6">
        <v>135902.790954583</v>
      </c>
      <c r="AY24" s="6">
        <v>221702.01844365001</v>
      </c>
      <c r="AZ24" s="6">
        <v>452671.53115305398</v>
      </c>
      <c r="BA24" s="6">
        <v>191436.01119106999</v>
      </c>
      <c r="BB24" s="6">
        <v>821184.27449434402</v>
      </c>
      <c r="BC24" s="6">
        <v>245118.86766069199</v>
      </c>
      <c r="BD24" s="6">
        <v>821945.35495496006</v>
      </c>
      <c r="BE24" s="6">
        <v>269007.81499277201</v>
      </c>
      <c r="BF24" s="6">
        <v>834866.93634344498</v>
      </c>
      <c r="BG24" s="6">
        <v>274389.43478355103</v>
      </c>
      <c r="BH24" s="6">
        <v>924685.63071822305</v>
      </c>
      <c r="BI24" s="6">
        <v>296023.35667488602</v>
      </c>
      <c r="BJ24" s="6">
        <v>693794.29455244099</v>
      </c>
      <c r="BK24" s="6">
        <v>192055.264357651</v>
      </c>
      <c r="BL24" s="6">
        <v>341720.709098269</v>
      </c>
      <c r="BM24" s="6">
        <v>558667.91484522598</v>
      </c>
      <c r="BN24" s="6">
        <v>680178.00248423906</v>
      </c>
      <c r="BO24" s="6">
        <v>657013.36893561797</v>
      </c>
    </row>
    <row r="25" spans="1:67" x14ac:dyDescent="0.25">
      <c r="A25" s="49"/>
      <c r="B25" t="s">
        <v>66</v>
      </c>
      <c r="C25" s="6">
        <v>55.382323733862961</v>
      </c>
      <c r="D25" s="1"/>
      <c r="E25" s="1"/>
      <c r="F25" s="6">
        <v>167.04327250813199</v>
      </c>
      <c r="G25" s="6">
        <v>369.29339035493803</v>
      </c>
      <c r="H25" s="6">
        <v>30826.526354498699</v>
      </c>
      <c r="I25" s="6">
        <v>36907.651636860202</v>
      </c>
      <c r="J25" s="6">
        <v>1709.87437010044</v>
      </c>
      <c r="K25" s="6">
        <v>294245.09771800903</v>
      </c>
      <c r="L25" s="6">
        <v>20005.856848249499</v>
      </c>
      <c r="M25" s="6">
        <v>220562.08070319501</v>
      </c>
      <c r="N25" s="6">
        <v>17956.8923766142</v>
      </c>
      <c r="O25" s="6">
        <v>378174.529431856</v>
      </c>
      <c r="P25" s="42">
        <v>392896.38311556098</v>
      </c>
      <c r="Q25" s="6">
        <v>518481.77433443099</v>
      </c>
      <c r="R25" s="6">
        <v>494690.31208884099</v>
      </c>
      <c r="S25" s="6">
        <v>13899.0104582944</v>
      </c>
      <c r="T25" s="6">
        <v>322295.10864408902</v>
      </c>
      <c r="U25" s="6">
        <v>573426.767401319</v>
      </c>
      <c r="V25" s="6">
        <v>135315.833025926</v>
      </c>
      <c r="W25" s="6">
        <v>333046.42042954901</v>
      </c>
      <c r="X25" s="42">
        <v>147662.11957499501</v>
      </c>
      <c r="Y25" s="6">
        <v>161796.895441192</v>
      </c>
      <c r="Z25" s="42">
        <v>85092.778253083205</v>
      </c>
      <c r="AA25" s="6">
        <v>458214.56668829703</v>
      </c>
      <c r="AB25" s="6">
        <v>118684.329751945</v>
      </c>
      <c r="AC25" s="6">
        <v>71793.842809249603</v>
      </c>
      <c r="AD25" s="6">
        <v>17677.871754603701</v>
      </c>
      <c r="AE25" s="6">
        <v>582451.55226887402</v>
      </c>
      <c r="AF25" s="6">
        <v>797736.87322040298</v>
      </c>
      <c r="AG25" s="6">
        <v>984138.90737905004</v>
      </c>
      <c r="AH25" s="6">
        <v>457236.28783204599</v>
      </c>
      <c r="AI25" s="6">
        <v>932850.29033909203</v>
      </c>
      <c r="AJ25" s="6">
        <v>246389.20720189399</v>
      </c>
      <c r="AK25" s="6">
        <v>564456.069573174</v>
      </c>
      <c r="AL25" s="6">
        <v>113540.343862019</v>
      </c>
      <c r="AM25" s="6">
        <v>230214.61711143001</v>
      </c>
      <c r="AN25" s="6">
        <v>1276602.98283094</v>
      </c>
      <c r="AO25" s="6">
        <v>320447.59584982501</v>
      </c>
      <c r="AP25" s="6">
        <v>452580.76256043301</v>
      </c>
      <c r="AQ25" s="6">
        <v>373508.14306017099</v>
      </c>
      <c r="AR25" s="6">
        <v>1366588.8197172401</v>
      </c>
      <c r="AS25" s="6">
        <v>1138958.7429812299</v>
      </c>
      <c r="AT25" s="6">
        <v>1588700.6753348699</v>
      </c>
      <c r="AU25" s="6">
        <v>1412566.0502299001</v>
      </c>
      <c r="AV25" s="6">
        <v>1799730.00676075</v>
      </c>
      <c r="AW25" s="6">
        <v>673027.29294459603</v>
      </c>
      <c r="AX25" s="6">
        <v>320547.357536886</v>
      </c>
      <c r="AY25" s="6">
        <v>524096.078497849</v>
      </c>
      <c r="AZ25" s="6">
        <v>1060321.24275278</v>
      </c>
      <c r="BA25" s="6">
        <v>454517.70571306098</v>
      </c>
      <c r="BB25" s="6">
        <v>1917414.9344713499</v>
      </c>
      <c r="BC25" s="6">
        <v>579655.69992591895</v>
      </c>
      <c r="BD25" s="6">
        <v>1923096.15521183</v>
      </c>
      <c r="BE25" s="6">
        <v>637661.82602757297</v>
      </c>
      <c r="BF25" s="6">
        <v>1958362.54901583</v>
      </c>
      <c r="BG25" s="6">
        <v>650603.30581779499</v>
      </c>
      <c r="BH25" s="6">
        <v>2154800.5643993998</v>
      </c>
      <c r="BI25" s="6">
        <v>702555.22466156504</v>
      </c>
      <c r="BJ25" s="6">
        <v>1632972.9147154801</v>
      </c>
      <c r="BK25" s="6">
        <v>458363.93617846898</v>
      </c>
      <c r="BL25" s="6">
        <v>812790.61085963901</v>
      </c>
      <c r="BM25" s="6">
        <v>1321279.9469415301</v>
      </c>
      <c r="BN25" s="6">
        <v>1607344.7369685101</v>
      </c>
      <c r="BO25" s="6">
        <v>1554080.2191943999</v>
      </c>
    </row>
    <row r="26" spans="1:67" x14ac:dyDescent="0.25">
      <c r="A26" s="49"/>
      <c r="B26" t="s">
        <v>67</v>
      </c>
      <c r="C26" s="6">
        <v>99.800399201596804</v>
      </c>
      <c r="D26" s="1"/>
      <c r="E26" s="1"/>
      <c r="F26" s="42">
        <v>301.34577793676903</v>
      </c>
      <c r="G26" s="42">
        <v>669.99292843314299</v>
      </c>
      <c r="H26" s="42">
        <v>52587.674717770104</v>
      </c>
      <c r="I26" s="42">
        <v>45555.026957554503</v>
      </c>
      <c r="J26" s="42">
        <v>2510.2776756631401</v>
      </c>
      <c r="K26" s="42">
        <v>488832.488776755</v>
      </c>
      <c r="L26" s="42">
        <v>35403.968942369203</v>
      </c>
      <c r="M26" s="42">
        <v>390648.660450914</v>
      </c>
      <c r="N26" s="42">
        <v>31760.4498680096</v>
      </c>
      <c r="O26" s="6">
        <v>650778.22880096803</v>
      </c>
      <c r="P26" s="6">
        <v>677065.73828540696</v>
      </c>
      <c r="Q26" s="6">
        <v>890009.16588317195</v>
      </c>
      <c r="R26" s="42">
        <v>847755.42583402595</v>
      </c>
      <c r="S26" s="42">
        <v>23055.006792121101</v>
      </c>
      <c r="T26" s="6">
        <v>554856.98434993997</v>
      </c>
      <c r="U26" s="6">
        <v>980781.76834330801</v>
      </c>
      <c r="V26" s="6">
        <v>234832.45507969099</v>
      </c>
      <c r="W26" s="42">
        <v>572695.13038340001</v>
      </c>
      <c r="X26" s="6">
        <v>254359.85590365101</v>
      </c>
      <c r="Y26" s="42">
        <v>280848.01204062201</v>
      </c>
      <c r="Z26" s="6">
        <v>146650.55181970799</v>
      </c>
      <c r="AA26" s="6">
        <v>786944.00621397595</v>
      </c>
      <c r="AB26" s="6">
        <v>209675.63701541501</v>
      </c>
      <c r="AC26" s="6">
        <v>125494.714510037</v>
      </c>
      <c r="AD26" s="6">
        <v>30670.594639725201</v>
      </c>
      <c r="AE26" s="6">
        <v>1005232.91312286</v>
      </c>
      <c r="AF26" s="42">
        <v>1365123.73790632</v>
      </c>
      <c r="AG26" s="6">
        <v>1688722.20989036</v>
      </c>
      <c r="AH26" s="6">
        <v>813691.547816128</v>
      </c>
      <c r="AI26" s="6">
        <v>1615891.9169886301</v>
      </c>
      <c r="AJ26" s="6">
        <v>439654.40865146701</v>
      </c>
      <c r="AK26" s="6">
        <v>978572.08206172194</v>
      </c>
      <c r="AL26" s="42">
        <v>200832.91996287199</v>
      </c>
      <c r="AM26" s="42">
        <v>405035.63624833198</v>
      </c>
      <c r="AN26" s="6">
        <v>2224403.9404474501</v>
      </c>
      <c r="AO26" s="6">
        <v>569367.10116171499</v>
      </c>
      <c r="AP26" s="6">
        <v>801922.016733228</v>
      </c>
      <c r="AQ26" s="6">
        <v>662139.93320871401</v>
      </c>
      <c r="AR26" s="6">
        <v>2370353.8143273601</v>
      </c>
      <c r="AS26" s="42">
        <v>1971987.8327478101</v>
      </c>
      <c r="AT26" s="6">
        <v>2757048.6060141702</v>
      </c>
      <c r="AU26" s="6">
        <v>2466786.5010378002</v>
      </c>
      <c r="AV26" s="6">
        <v>3130032.5974522498</v>
      </c>
      <c r="AW26" s="6">
        <v>1175512.6428933199</v>
      </c>
      <c r="AX26" s="6">
        <v>562817.05221684906</v>
      </c>
      <c r="AY26" s="6">
        <v>920373.52205145406</v>
      </c>
      <c r="AZ26" s="6">
        <v>1853853.53930748</v>
      </c>
      <c r="BA26" s="6">
        <v>803430.30459738499</v>
      </c>
      <c r="BB26" s="6">
        <v>3361557.94305627</v>
      </c>
      <c r="BC26" s="6">
        <v>1018751.39134015</v>
      </c>
      <c r="BD26" s="6">
        <v>3371980.23391206</v>
      </c>
      <c r="BE26" s="6">
        <v>1123892.83133025</v>
      </c>
      <c r="BF26" s="6">
        <v>3445353.6696595699</v>
      </c>
      <c r="BG26" s="6">
        <v>1149931.8203838801</v>
      </c>
      <c r="BH26" s="6">
        <v>3761269.3493622998</v>
      </c>
      <c r="BI26" s="6">
        <v>1255148.2029230101</v>
      </c>
      <c r="BJ26" s="6">
        <v>2949546.8311327002</v>
      </c>
      <c r="BK26" s="6">
        <v>826761.14157588896</v>
      </c>
      <c r="BL26" s="42">
        <v>1438279.30213523</v>
      </c>
      <c r="BM26" s="6">
        <v>2338796.4284709701</v>
      </c>
      <c r="BN26" s="6">
        <v>2838238.6414453201</v>
      </c>
      <c r="BO26" s="6">
        <v>2745537.6259671901</v>
      </c>
    </row>
    <row r="27" spans="1:67" x14ac:dyDescent="0.25">
      <c r="C27" s="27"/>
      <c r="D27" s="1"/>
      <c r="E27" s="1"/>
      <c r="F27" t="s">
        <v>2</v>
      </c>
      <c r="G27" t="s">
        <v>3</v>
      </c>
      <c r="H27" t="s">
        <v>4</v>
      </c>
      <c r="I27" t="s">
        <v>5</v>
      </c>
      <c r="J27" t="s">
        <v>6</v>
      </c>
      <c r="K27" t="s">
        <v>156</v>
      </c>
      <c r="L27" t="s">
        <v>137</v>
      </c>
      <c r="M27" t="s">
        <v>138</v>
      </c>
      <c r="N27" t="s">
        <v>139</v>
      </c>
      <c r="O27" t="s">
        <v>140</v>
      </c>
      <c r="P27" t="s">
        <v>141</v>
      </c>
      <c r="Q27" t="s">
        <v>142</v>
      </c>
      <c r="R27" t="s">
        <v>143</v>
      </c>
      <c r="S27" t="s">
        <v>144</v>
      </c>
      <c r="T27" t="s">
        <v>145</v>
      </c>
      <c r="U27" t="s">
        <v>157</v>
      </c>
      <c r="V27" t="s">
        <v>158</v>
      </c>
      <c r="W27" t="s">
        <v>7</v>
      </c>
      <c r="X27" t="s">
        <v>8</v>
      </c>
      <c r="Y27" t="s">
        <v>159</v>
      </c>
      <c r="Z27" t="s">
        <v>9</v>
      </c>
      <c r="AA27" t="s">
        <v>10</v>
      </c>
      <c r="AB27" t="s">
        <v>11</v>
      </c>
      <c r="AC27" t="s">
        <v>12</v>
      </c>
      <c r="AD27" t="s">
        <v>13</v>
      </c>
      <c r="AE27" t="s">
        <v>14</v>
      </c>
      <c r="AF27" t="s">
        <v>15</v>
      </c>
      <c r="AG27" t="s">
        <v>16</v>
      </c>
      <c r="AH27" t="s">
        <v>17</v>
      </c>
      <c r="AI27" t="s">
        <v>18</v>
      </c>
      <c r="AJ27" t="s">
        <v>19</v>
      </c>
      <c r="AK27" t="s">
        <v>20</v>
      </c>
      <c r="AL27" t="s">
        <v>21</v>
      </c>
      <c r="AM27" t="s">
        <v>22</v>
      </c>
      <c r="AN27" t="s">
        <v>23</v>
      </c>
      <c r="AO27" t="s">
        <v>24</v>
      </c>
      <c r="AP27" t="s">
        <v>25</v>
      </c>
      <c r="AQ27" t="s">
        <v>26</v>
      </c>
      <c r="AR27" t="s">
        <v>27</v>
      </c>
      <c r="AS27" t="s">
        <v>28</v>
      </c>
      <c r="AT27" t="s">
        <v>29</v>
      </c>
      <c r="AU27" t="s">
        <v>30</v>
      </c>
      <c r="AV27" t="s">
        <v>31</v>
      </c>
      <c r="AW27" t="s">
        <v>32</v>
      </c>
      <c r="AX27" t="s">
        <v>33</v>
      </c>
      <c r="AY27" t="s">
        <v>34</v>
      </c>
      <c r="AZ27" t="s">
        <v>35</v>
      </c>
      <c r="BA27" t="s">
        <v>36</v>
      </c>
      <c r="BB27" t="s">
        <v>37</v>
      </c>
      <c r="BC27" t="s">
        <v>38</v>
      </c>
      <c r="BD27" t="s">
        <v>39</v>
      </c>
      <c r="BE27" t="s">
        <v>40</v>
      </c>
      <c r="BF27" t="s">
        <v>41</v>
      </c>
      <c r="BG27" t="s">
        <v>42</v>
      </c>
      <c r="BH27" t="s">
        <v>43</v>
      </c>
      <c r="BI27" t="s">
        <v>44</v>
      </c>
      <c r="BJ27" t="s">
        <v>45</v>
      </c>
      <c r="BK27" t="s">
        <v>46</v>
      </c>
      <c r="BL27" t="s">
        <v>47</v>
      </c>
      <c r="BM27" t="s">
        <v>48</v>
      </c>
      <c r="BN27" t="s">
        <v>49</v>
      </c>
      <c r="BO27" t="s">
        <v>50</v>
      </c>
    </row>
    <row r="28" spans="1:67" x14ac:dyDescent="0.25">
      <c r="A28" s="46" t="s">
        <v>188</v>
      </c>
      <c r="B28" s="38" t="str">
        <f>B10</f>
        <v>ME 0ppb</v>
      </c>
      <c r="C28" s="38">
        <f>C10</f>
        <v>0</v>
      </c>
      <c r="D28" s="39"/>
      <c r="E28" s="39"/>
      <c r="F28" s="37">
        <f>IF(AND(F10&lt;(2*F$7), F10&gt;0.01*F$6),F10,"")</f>
        <v>13.715405407467699</v>
      </c>
      <c r="G28" s="37" t="str">
        <f t="shared" ref="G28:BO32" si="9">IF(AND(G10&lt;(2*G$7), G10&gt;0.01*G$6),G10,"")</f>
        <v/>
      </c>
      <c r="H28" s="37" t="str">
        <f t="shared" si="9"/>
        <v/>
      </c>
      <c r="I28" s="37">
        <f t="shared" si="9"/>
        <v>27459.7517710135</v>
      </c>
      <c r="J28" s="37" t="str">
        <f t="shared" si="9"/>
        <v/>
      </c>
      <c r="K28" s="37">
        <f t="shared" si="9"/>
        <v>47306.479454183602</v>
      </c>
      <c r="L28" s="37">
        <f t="shared" si="9"/>
        <v>491.07895894135402</v>
      </c>
      <c r="M28" s="37" t="str">
        <f t="shared" si="9"/>
        <v/>
      </c>
      <c r="N28" s="37" t="str">
        <f t="shared" si="9"/>
        <v/>
      </c>
      <c r="O28" s="37" t="str">
        <f t="shared" si="9"/>
        <v/>
      </c>
      <c r="P28" s="37" t="str">
        <f t="shared" si="9"/>
        <v/>
      </c>
      <c r="Q28" s="37" t="str">
        <f t="shared" si="9"/>
        <v/>
      </c>
      <c r="R28" s="37" t="str">
        <f t="shared" si="9"/>
        <v/>
      </c>
      <c r="S28" s="37">
        <f t="shared" si="9"/>
        <v>1894.2966725271499</v>
      </c>
      <c r="T28" s="37">
        <f t="shared" si="9"/>
        <v>80.951979234892903</v>
      </c>
      <c r="U28" s="37">
        <f t="shared" si="9"/>
        <v>44.404310354689898</v>
      </c>
      <c r="V28" s="37">
        <f t="shared" si="9"/>
        <v>20.764779761229502</v>
      </c>
      <c r="W28" s="37">
        <f t="shared" si="9"/>
        <v>280.305346993223</v>
      </c>
      <c r="X28" s="37">
        <f t="shared" si="9"/>
        <v>2906.0606605256198</v>
      </c>
      <c r="Y28" s="37">
        <f t="shared" si="9"/>
        <v>168.66982340289599</v>
      </c>
      <c r="Z28" s="37">
        <f t="shared" si="9"/>
        <v>1791.7307723562801</v>
      </c>
      <c r="AA28" s="37">
        <f t="shared" si="9"/>
        <v>119.68083161063799</v>
      </c>
      <c r="AB28" s="37">
        <f t="shared" si="9"/>
        <v>15.839091878633001</v>
      </c>
      <c r="AC28" s="37">
        <f t="shared" si="9"/>
        <v>22.803700001105199</v>
      </c>
      <c r="AD28" s="37">
        <f t="shared" si="9"/>
        <v>20.999389181141002</v>
      </c>
      <c r="AE28" s="37">
        <f t="shared" si="9"/>
        <v>93.033346369166196</v>
      </c>
      <c r="AF28" s="37" t="str">
        <f t="shared" si="9"/>
        <v/>
      </c>
      <c r="AG28" s="37" t="str">
        <f t="shared" si="9"/>
        <v/>
      </c>
      <c r="AH28" s="37" t="str">
        <f t="shared" si="9"/>
        <v/>
      </c>
      <c r="AI28" s="37" t="str">
        <f t="shared" si="9"/>
        <v/>
      </c>
      <c r="AJ28" s="37">
        <f t="shared" si="9"/>
        <v>9.6813811215830494</v>
      </c>
      <c r="AK28" s="37">
        <f t="shared" si="9"/>
        <v>746.93926311347604</v>
      </c>
      <c r="AL28" s="37" t="str">
        <f t="shared" si="9"/>
        <v/>
      </c>
      <c r="AM28" s="37" t="str">
        <f t="shared" si="9"/>
        <v/>
      </c>
      <c r="AN28" s="37">
        <f t="shared" si="9"/>
        <v>10.434479110618801</v>
      </c>
      <c r="AO28" s="37" t="str">
        <f t="shared" si="9"/>
        <v/>
      </c>
      <c r="AP28" s="37" t="str">
        <f t="shared" si="9"/>
        <v/>
      </c>
      <c r="AQ28" s="37">
        <f t="shared" si="9"/>
        <v>23.2633974917957</v>
      </c>
      <c r="AR28" s="37">
        <f t="shared" si="9"/>
        <v>13.2739183028225</v>
      </c>
      <c r="AS28" s="37" t="str">
        <f t="shared" si="9"/>
        <v/>
      </c>
      <c r="AT28" s="37">
        <f t="shared" si="9"/>
        <v>10.7694769005845</v>
      </c>
      <c r="AU28" s="37">
        <f t="shared" si="9"/>
        <v>11.2273257570649</v>
      </c>
      <c r="AV28" s="37">
        <f t="shared" si="9"/>
        <v>8.4434421809743494</v>
      </c>
      <c r="AW28" s="37">
        <f t="shared" si="9"/>
        <v>8.7971125773101093</v>
      </c>
      <c r="AX28" s="37">
        <f t="shared" si="9"/>
        <v>7.8302039310319804</v>
      </c>
      <c r="AY28" s="37">
        <f t="shared" si="9"/>
        <v>7.94482790794659</v>
      </c>
      <c r="AZ28" s="37">
        <f t="shared" si="9"/>
        <v>8.9499137586922402</v>
      </c>
      <c r="BA28" s="37">
        <f t="shared" si="9"/>
        <v>7.2491343337779899</v>
      </c>
      <c r="BB28" s="37">
        <f t="shared" si="9"/>
        <v>7.8519270426644496</v>
      </c>
      <c r="BC28" s="37">
        <f t="shared" si="9"/>
        <v>8.0755362264864292</v>
      </c>
      <c r="BD28" s="37">
        <f t="shared" si="9"/>
        <v>7.9379874422096597</v>
      </c>
      <c r="BE28" s="37">
        <f t="shared" si="9"/>
        <v>7.9857782728202302</v>
      </c>
      <c r="BF28" s="37">
        <f t="shared" si="9"/>
        <v>18.217631741156801</v>
      </c>
      <c r="BG28" s="37">
        <f t="shared" si="9"/>
        <v>7.8816923202659996</v>
      </c>
      <c r="BH28" s="37">
        <f t="shared" si="9"/>
        <v>8.1409828178284194</v>
      </c>
      <c r="BI28" s="37">
        <f t="shared" si="9"/>
        <v>9.1814726712948094</v>
      </c>
      <c r="BJ28" s="37">
        <f t="shared" si="9"/>
        <v>12.689335994034501</v>
      </c>
      <c r="BK28" s="37">
        <f t="shared" si="9"/>
        <v>9.9986307043510596</v>
      </c>
      <c r="BL28" s="37" t="str">
        <f t="shared" si="9"/>
        <v/>
      </c>
      <c r="BM28" s="37">
        <f t="shared" si="9"/>
        <v>8.9163585476308604</v>
      </c>
      <c r="BN28" s="37">
        <f t="shared" si="9"/>
        <v>9.7625422539499507</v>
      </c>
      <c r="BO28" s="37" t="str">
        <f t="shared" si="9"/>
        <v/>
      </c>
    </row>
    <row r="29" spans="1:67" x14ac:dyDescent="0.25">
      <c r="A29" s="47"/>
      <c r="B29" s="38" t="str">
        <f t="shared" ref="B29:C29" si="10">B11</f>
        <v>ME 0.001ppb</v>
      </c>
      <c r="C29" s="38">
        <f t="shared" si="10"/>
        <v>1.0347863117421445E-3</v>
      </c>
      <c r="D29" s="39"/>
      <c r="E29" s="39"/>
      <c r="F29" s="37">
        <f t="shared" ref="F29:U44" si="11">IF(AND(F11&lt;(2*F$7), F11&gt;0.01*F$6),F11,"")</f>
        <v>13.848979363851299</v>
      </c>
      <c r="G29" s="37" t="str">
        <f t="shared" si="11"/>
        <v/>
      </c>
      <c r="H29" s="37">
        <f t="shared" si="11"/>
        <v>891.78273849415098</v>
      </c>
      <c r="I29" s="37">
        <f t="shared" si="11"/>
        <v>28002.050995576399</v>
      </c>
      <c r="J29" s="37" t="str">
        <f t="shared" si="11"/>
        <v/>
      </c>
      <c r="K29" s="37">
        <f t="shared" si="11"/>
        <v>47200.118944589798</v>
      </c>
      <c r="L29" s="37">
        <f t="shared" si="11"/>
        <v>484.54640924420897</v>
      </c>
      <c r="M29" s="37" t="str">
        <f t="shared" si="11"/>
        <v/>
      </c>
      <c r="N29" s="37" t="str">
        <f t="shared" si="11"/>
        <v/>
      </c>
      <c r="O29" s="37">
        <f t="shared" si="11"/>
        <v>115.86570177809</v>
      </c>
      <c r="P29" s="37" t="str">
        <f t="shared" si="11"/>
        <v/>
      </c>
      <c r="Q29" s="37" t="str">
        <f t="shared" si="11"/>
        <v/>
      </c>
      <c r="R29" s="37" t="str">
        <f t="shared" si="11"/>
        <v/>
      </c>
      <c r="S29" s="37">
        <f t="shared" si="11"/>
        <v>1886.786396193</v>
      </c>
      <c r="T29" s="37">
        <f t="shared" si="11"/>
        <v>107.450083849162</v>
      </c>
      <c r="U29" s="37">
        <f t="shared" si="11"/>
        <v>57.298305740679403</v>
      </c>
      <c r="V29" s="37">
        <f t="shared" si="9"/>
        <v>30.988591036309401</v>
      </c>
      <c r="W29" s="37">
        <f t="shared" si="9"/>
        <v>1132.6399668961801</v>
      </c>
      <c r="X29" s="37">
        <f t="shared" si="9"/>
        <v>2022.1008299135999</v>
      </c>
      <c r="Y29" s="37">
        <f t="shared" si="9"/>
        <v>582.69309172808596</v>
      </c>
      <c r="Z29" s="37">
        <f t="shared" si="9"/>
        <v>1238.9337356173501</v>
      </c>
      <c r="AA29" s="37">
        <f t="shared" si="9"/>
        <v>133.46575083059599</v>
      </c>
      <c r="AB29" s="37">
        <f t="shared" si="9"/>
        <v>19.797501379159002</v>
      </c>
      <c r="AC29" s="37">
        <f t="shared" si="9"/>
        <v>24.058739967981101</v>
      </c>
      <c r="AD29" s="37">
        <f t="shared" si="9"/>
        <v>22.243798845145299</v>
      </c>
      <c r="AE29" s="37">
        <f t="shared" si="9"/>
        <v>107.056757167933</v>
      </c>
      <c r="AF29" s="37" t="str">
        <f t="shared" si="9"/>
        <v/>
      </c>
      <c r="AG29" s="37">
        <f t="shared" si="9"/>
        <v>32.651285704586698</v>
      </c>
      <c r="AH29" s="37">
        <f t="shared" si="9"/>
        <v>22.943005065903499</v>
      </c>
      <c r="AI29" s="37">
        <f t="shared" si="9"/>
        <v>36.707957606469797</v>
      </c>
      <c r="AJ29" s="37">
        <f t="shared" si="9"/>
        <v>15.9120259948034</v>
      </c>
      <c r="AK29" s="37">
        <f t="shared" si="9"/>
        <v>744.24218199755899</v>
      </c>
      <c r="AL29" s="37" t="str">
        <f t="shared" si="9"/>
        <v/>
      </c>
      <c r="AM29" s="37" t="str">
        <f t="shared" si="9"/>
        <v/>
      </c>
      <c r="AN29" s="37">
        <f t="shared" si="9"/>
        <v>40.119314938535702</v>
      </c>
      <c r="AO29" s="37">
        <f t="shared" si="9"/>
        <v>21.782067554027201</v>
      </c>
      <c r="AP29" s="37">
        <f t="shared" si="9"/>
        <v>26.5467273067182</v>
      </c>
      <c r="AQ29" s="37">
        <f t="shared" si="9"/>
        <v>26.163568996738501</v>
      </c>
      <c r="AR29" s="37">
        <f t="shared" si="9"/>
        <v>44.740509766299603</v>
      </c>
      <c r="AS29" s="37" t="str">
        <f t="shared" si="9"/>
        <v/>
      </c>
      <c r="AT29" s="37">
        <f t="shared" si="9"/>
        <v>50.3526475856697</v>
      </c>
      <c r="AU29" s="37">
        <f t="shared" si="9"/>
        <v>44.950900321926703</v>
      </c>
      <c r="AV29" s="37">
        <f t="shared" si="9"/>
        <v>50.828244534740001</v>
      </c>
      <c r="AW29" s="37">
        <f t="shared" si="9"/>
        <v>24.861939839314999</v>
      </c>
      <c r="AX29" s="37">
        <f t="shared" si="9"/>
        <v>16.3008231058982</v>
      </c>
      <c r="AY29" s="37">
        <f t="shared" si="9"/>
        <v>20.297224898857898</v>
      </c>
      <c r="AZ29" s="37">
        <f t="shared" si="9"/>
        <v>32.880995938227599</v>
      </c>
      <c r="BA29" s="37">
        <f t="shared" si="9"/>
        <v>18.098940484698101</v>
      </c>
      <c r="BB29" s="37">
        <f t="shared" si="9"/>
        <v>53.1995741518015</v>
      </c>
      <c r="BC29" s="37">
        <f t="shared" si="9"/>
        <v>20.8493612010964</v>
      </c>
      <c r="BD29" s="37">
        <f t="shared" si="9"/>
        <v>50.5021209644135</v>
      </c>
      <c r="BE29" s="37">
        <f t="shared" si="9"/>
        <v>22.9054749823338</v>
      </c>
      <c r="BF29" s="37">
        <f t="shared" si="9"/>
        <v>61.0118450510586</v>
      </c>
      <c r="BG29" s="37">
        <f t="shared" si="9"/>
        <v>22.720227797130899</v>
      </c>
      <c r="BH29" s="37">
        <f t="shared" si="9"/>
        <v>56.649478409255501</v>
      </c>
      <c r="BI29" s="37">
        <f t="shared" si="9"/>
        <v>19.287794433262501</v>
      </c>
      <c r="BJ29" s="37">
        <f t="shared" si="9"/>
        <v>49.111935361724399</v>
      </c>
      <c r="BK29" s="37">
        <f t="shared" si="9"/>
        <v>25.8354115779583</v>
      </c>
      <c r="BL29" s="37" t="str">
        <f t="shared" si="9"/>
        <v/>
      </c>
      <c r="BM29" s="37">
        <f t="shared" si="9"/>
        <v>40.600735458859504</v>
      </c>
      <c r="BN29" s="37">
        <f t="shared" si="9"/>
        <v>44.212962305223598</v>
      </c>
      <c r="BO29" s="37">
        <f t="shared" si="9"/>
        <v>44.956723912827201</v>
      </c>
    </row>
    <row r="30" spans="1:67" x14ac:dyDescent="0.25">
      <c r="A30" s="47"/>
      <c r="B30" s="38" t="str">
        <f t="shared" ref="B30:C30" si="12">B12</f>
        <v>ME 0.002ppb</v>
      </c>
      <c r="C30" s="38">
        <f t="shared" si="12"/>
        <v>2.4193497904386281E-3</v>
      </c>
      <c r="D30" s="39"/>
      <c r="E30" s="39"/>
      <c r="F30" s="37">
        <f t="shared" si="11"/>
        <v>13.5953276448917</v>
      </c>
      <c r="G30" s="37" t="str">
        <f t="shared" si="9"/>
        <v/>
      </c>
      <c r="H30" s="37" t="str">
        <f t="shared" si="9"/>
        <v/>
      </c>
      <c r="I30" s="37">
        <f t="shared" si="9"/>
        <v>26594.1716978724</v>
      </c>
      <c r="J30" s="37" t="str">
        <f t="shared" si="9"/>
        <v/>
      </c>
      <c r="K30" s="37">
        <f t="shared" si="9"/>
        <v>47390.455674595803</v>
      </c>
      <c r="L30" s="37">
        <f t="shared" si="9"/>
        <v>481.29016294865301</v>
      </c>
      <c r="M30" s="37" t="str">
        <f t="shared" si="9"/>
        <v/>
      </c>
      <c r="N30" s="37" t="str">
        <f t="shared" si="9"/>
        <v/>
      </c>
      <c r="O30" s="37">
        <f t="shared" si="9"/>
        <v>125.456955150455</v>
      </c>
      <c r="P30" s="37" t="str">
        <f t="shared" si="9"/>
        <v/>
      </c>
      <c r="Q30" s="37" t="str">
        <f t="shared" si="9"/>
        <v/>
      </c>
      <c r="R30" s="37" t="str">
        <f t="shared" si="9"/>
        <v/>
      </c>
      <c r="S30" s="37">
        <f t="shared" si="9"/>
        <v>1874.9496199027401</v>
      </c>
      <c r="T30" s="37">
        <f t="shared" si="9"/>
        <v>95.563947672022707</v>
      </c>
      <c r="U30" s="37">
        <f t="shared" si="9"/>
        <v>73.718004939620002</v>
      </c>
      <c r="V30" s="37">
        <f t="shared" si="9"/>
        <v>27.379784762134701</v>
      </c>
      <c r="W30" s="37">
        <f t="shared" si="9"/>
        <v>752.69320143116795</v>
      </c>
      <c r="X30" s="37">
        <f t="shared" si="9"/>
        <v>506.45049657485998</v>
      </c>
      <c r="Y30" s="37">
        <f t="shared" si="9"/>
        <v>407.24409404363001</v>
      </c>
      <c r="Z30" s="37">
        <f t="shared" si="9"/>
        <v>310.05072891108603</v>
      </c>
      <c r="AA30" s="37">
        <f t="shared" si="9"/>
        <v>135.08425998685101</v>
      </c>
      <c r="AB30" s="37">
        <f t="shared" si="9"/>
        <v>21.106340633463901</v>
      </c>
      <c r="AC30" s="37">
        <f t="shared" si="9"/>
        <v>26.605241014099601</v>
      </c>
      <c r="AD30" s="37">
        <f t="shared" si="9"/>
        <v>22.8319862277515</v>
      </c>
      <c r="AE30" s="37">
        <f t="shared" si="9"/>
        <v>113.84037080965</v>
      </c>
      <c r="AF30" s="37" t="str">
        <f t="shared" si="9"/>
        <v/>
      </c>
      <c r="AG30" s="37">
        <f t="shared" si="9"/>
        <v>53.038453604354601</v>
      </c>
      <c r="AH30" s="37">
        <f t="shared" si="9"/>
        <v>26.153585605741799</v>
      </c>
      <c r="AI30" s="37">
        <f t="shared" si="9"/>
        <v>57.763641917331398</v>
      </c>
      <c r="AJ30" s="37">
        <f t="shared" si="9"/>
        <v>20.534422612439101</v>
      </c>
      <c r="AK30" s="37">
        <f t="shared" si="9"/>
        <v>738.97603987538696</v>
      </c>
      <c r="AL30" s="37" t="str">
        <f t="shared" si="9"/>
        <v/>
      </c>
      <c r="AM30" s="37" t="str">
        <f t="shared" si="9"/>
        <v/>
      </c>
      <c r="AN30" s="37">
        <f t="shared" si="9"/>
        <v>68.204314306480597</v>
      </c>
      <c r="AO30" s="37">
        <f t="shared" si="9"/>
        <v>24.3759895305563</v>
      </c>
      <c r="AP30" s="37">
        <f t="shared" si="9"/>
        <v>33.304827323891303</v>
      </c>
      <c r="AQ30" s="37">
        <f t="shared" si="9"/>
        <v>29.136581962908298</v>
      </c>
      <c r="AR30" s="37">
        <f t="shared" si="9"/>
        <v>73.652096080336406</v>
      </c>
      <c r="AS30" s="37" t="str">
        <f t="shared" si="9"/>
        <v/>
      </c>
      <c r="AT30" s="37">
        <f t="shared" si="9"/>
        <v>81.500325700815296</v>
      </c>
      <c r="AU30" s="37">
        <f t="shared" si="9"/>
        <v>72.612160883291807</v>
      </c>
      <c r="AV30" s="37">
        <f t="shared" si="9"/>
        <v>88.826738686479402</v>
      </c>
      <c r="AW30" s="37">
        <f t="shared" si="9"/>
        <v>38.310844410707404</v>
      </c>
      <c r="AX30" s="37">
        <f t="shared" si="9"/>
        <v>24.006419738875099</v>
      </c>
      <c r="AY30" s="37">
        <f t="shared" si="9"/>
        <v>31.591846011909499</v>
      </c>
      <c r="AZ30" s="37">
        <f t="shared" si="9"/>
        <v>54.924942335196903</v>
      </c>
      <c r="BA30" s="37">
        <f t="shared" si="9"/>
        <v>28.255456342121398</v>
      </c>
      <c r="BB30" s="37">
        <f t="shared" si="9"/>
        <v>94.204359289544897</v>
      </c>
      <c r="BC30" s="37">
        <f t="shared" si="9"/>
        <v>32.7609180918788</v>
      </c>
      <c r="BD30" s="37">
        <f t="shared" si="9"/>
        <v>94.312327899130395</v>
      </c>
      <c r="BE30" s="37">
        <f t="shared" si="9"/>
        <v>33.980831369918903</v>
      </c>
      <c r="BF30" s="37">
        <f t="shared" si="9"/>
        <v>103.76335185609599</v>
      </c>
      <c r="BG30" s="37">
        <f t="shared" si="9"/>
        <v>37.628924172865403</v>
      </c>
      <c r="BH30" s="37">
        <f t="shared" si="9"/>
        <v>102.474201519373</v>
      </c>
      <c r="BI30" s="37">
        <f t="shared" si="9"/>
        <v>30.6903839040354</v>
      </c>
      <c r="BJ30" s="37">
        <f t="shared" si="9"/>
        <v>84.224308937611397</v>
      </c>
      <c r="BK30" s="37">
        <f t="shared" si="9"/>
        <v>30.721165994257699</v>
      </c>
      <c r="BL30" s="37" t="str">
        <f t="shared" si="9"/>
        <v/>
      </c>
      <c r="BM30" s="37">
        <f t="shared" si="9"/>
        <v>67.106235235945704</v>
      </c>
      <c r="BN30" s="37">
        <f t="shared" si="9"/>
        <v>71.075275493408498</v>
      </c>
      <c r="BO30" s="37">
        <f t="shared" si="9"/>
        <v>78.404646146019303</v>
      </c>
    </row>
    <row r="31" spans="1:67" x14ac:dyDescent="0.25">
      <c r="A31" s="47"/>
      <c r="B31" s="38" t="str">
        <f t="shared" ref="B31:C31" si="13">B13</f>
        <v>ME 0.005ppb</v>
      </c>
      <c r="C31" s="38">
        <f t="shared" si="13"/>
        <v>5.6225689129793723E-3</v>
      </c>
      <c r="D31" s="39"/>
      <c r="E31" s="39"/>
      <c r="F31" s="37">
        <f t="shared" si="11"/>
        <v>14.7797445328224</v>
      </c>
      <c r="G31" s="37" t="str">
        <f t="shared" si="9"/>
        <v/>
      </c>
      <c r="H31" s="37">
        <f t="shared" si="9"/>
        <v>671.93858130443004</v>
      </c>
      <c r="I31" s="37">
        <f t="shared" si="9"/>
        <v>26601.3742745048</v>
      </c>
      <c r="J31" s="37" t="str">
        <f t="shared" si="9"/>
        <v/>
      </c>
      <c r="K31" s="37">
        <f t="shared" si="9"/>
        <v>47385.457790259199</v>
      </c>
      <c r="L31" s="37">
        <f t="shared" si="9"/>
        <v>487.84369590504701</v>
      </c>
      <c r="M31" s="37" t="str">
        <f t="shared" si="9"/>
        <v/>
      </c>
      <c r="N31" s="37" t="str">
        <f t="shared" si="9"/>
        <v/>
      </c>
      <c r="O31" s="37">
        <f t="shared" si="9"/>
        <v>149.33072561591001</v>
      </c>
      <c r="P31" s="37" t="str">
        <f t="shared" si="9"/>
        <v/>
      </c>
      <c r="Q31" s="37">
        <f t="shared" si="9"/>
        <v>106.578941377058</v>
      </c>
      <c r="R31" s="37" t="str">
        <f t="shared" si="9"/>
        <v/>
      </c>
      <c r="S31" s="37">
        <f t="shared" si="9"/>
        <v>1872.05777528978</v>
      </c>
      <c r="T31" s="37">
        <f t="shared" si="9"/>
        <v>108.96145647023999</v>
      </c>
      <c r="U31" s="37">
        <f t="shared" si="9"/>
        <v>108.269922511567</v>
      </c>
      <c r="V31" s="37">
        <f t="shared" si="9"/>
        <v>34.517622896941099</v>
      </c>
      <c r="W31" s="37">
        <f t="shared" si="9"/>
        <v>826.46426402463806</v>
      </c>
      <c r="X31" s="37">
        <f t="shared" si="9"/>
        <v>518.03084466457699</v>
      </c>
      <c r="Y31" s="37">
        <f t="shared" si="9"/>
        <v>440.564266152561</v>
      </c>
      <c r="Z31" s="37">
        <f t="shared" si="9"/>
        <v>318.29579779976098</v>
      </c>
      <c r="AA31" s="37">
        <f t="shared" si="9"/>
        <v>164.37179420563601</v>
      </c>
      <c r="AB31" s="37">
        <f t="shared" si="9"/>
        <v>29.230961869185801</v>
      </c>
      <c r="AC31" s="37">
        <f t="shared" si="9"/>
        <v>30.618836446110599</v>
      </c>
      <c r="AD31" s="37">
        <f t="shared" si="9"/>
        <v>24.3419721491065</v>
      </c>
      <c r="AE31" s="37">
        <f t="shared" si="9"/>
        <v>153.868079147484</v>
      </c>
      <c r="AF31" s="37" t="str">
        <f t="shared" si="9"/>
        <v/>
      </c>
      <c r="AG31" s="37">
        <f t="shared" si="9"/>
        <v>122.509548050638</v>
      </c>
      <c r="AH31" s="37">
        <f t="shared" si="9"/>
        <v>45.686527373989598</v>
      </c>
      <c r="AI31" s="37">
        <f t="shared" si="9"/>
        <v>125.500401205356</v>
      </c>
      <c r="AJ31" s="37">
        <f t="shared" si="9"/>
        <v>38.052478425970101</v>
      </c>
      <c r="AK31" s="37">
        <f t="shared" si="9"/>
        <v>762.95158742266699</v>
      </c>
      <c r="AL31" s="37" t="str">
        <f t="shared" si="9"/>
        <v/>
      </c>
      <c r="AM31" s="37" t="str">
        <f t="shared" si="9"/>
        <v/>
      </c>
      <c r="AN31" s="37">
        <f t="shared" si="9"/>
        <v>154.674606418146</v>
      </c>
      <c r="AO31" s="37">
        <f t="shared" si="9"/>
        <v>45.486674950372297</v>
      </c>
      <c r="AP31" s="37">
        <f t="shared" si="9"/>
        <v>62.525158940414599</v>
      </c>
      <c r="AQ31" s="37">
        <f t="shared" si="9"/>
        <v>53.942688568105403</v>
      </c>
      <c r="AR31" s="37">
        <f t="shared" si="9"/>
        <v>166.810049796675</v>
      </c>
      <c r="AS31" s="37" t="str">
        <f t="shared" si="9"/>
        <v/>
      </c>
      <c r="AT31" s="37">
        <f t="shared" si="9"/>
        <v>190.58213692729601</v>
      </c>
      <c r="AU31" s="37">
        <f t="shared" si="9"/>
        <v>167.40137952031401</v>
      </c>
      <c r="AV31" s="37">
        <f t="shared" si="9"/>
        <v>212.652705503058</v>
      </c>
      <c r="AW31" s="37">
        <f t="shared" si="9"/>
        <v>83.057639849065694</v>
      </c>
      <c r="AX31" s="37">
        <f t="shared" si="9"/>
        <v>44.951917209588203</v>
      </c>
      <c r="AY31" s="37">
        <f t="shared" si="9"/>
        <v>65.680553172199495</v>
      </c>
      <c r="AZ31" s="37">
        <f t="shared" si="9"/>
        <v>123.11178597376001</v>
      </c>
      <c r="BA31" s="37">
        <f t="shared" si="9"/>
        <v>58.553715289855099</v>
      </c>
      <c r="BB31" s="37">
        <f t="shared" si="9"/>
        <v>217.875491667337</v>
      </c>
      <c r="BC31" s="37">
        <f t="shared" si="9"/>
        <v>72.152463444993401</v>
      </c>
      <c r="BD31" s="37">
        <f t="shared" si="9"/>
        <v>217.27658139568001</v>
      </c>
      <c r="BE31" s="37">
        <f t="shared" si="9"/>
        <v>78.302778975919097</v>
      </c>
      <c r="BF31" s="37">
        <f t="shared" si="9"/>
        <v>231.725303190734</v>
      </c>
      <c r="BG31" s="37">
        <f t="shared" si="9"/>
        <v>77.597748890838801</v>
      </c>
      <c r="BH31" s="37">
        <f t="shared" si="9"/>
        <v>240.89614520933</v>
      </c>
      <c r="BI31" s="37">
        <f t="shared" si="9"/>
        <v>66.171125714222001</v>
      </c>
      <c r="BJ31" s="37">
        <f t="shared" si="9"/>
        <v>193.250842183994</v>
      </c>
      <c r="BK31" s="37">
        <f t="shared" si="9"/>
        <v>57.432156806700497</v>
      </c>
      <c r="BL31" s="37" t="str">
        <f t="shared" si="9"/>
        <v/>
      </c>
      <c r="BM31" s="37">
        <f t="shared" si="9"/>
        <v>152.81806739749601</v>
      </c>
      <c r="BN31" s="37">
        <f t="shared" si="9"/>
        <v>169.786667746614</v>
      </c>
      <c r="BO31" s="37">
        <f t="shared" si="9"/>
        <v>176.480060282333</v>
      </c>
    </row>
    <row r="32" spans="1:67" x14ac:dyDescent="0.25">
      <c r="A32" s="47"/>
      <c r="B32" s="38" t="str">
        <f t="shared" ref="B32:C32" si="14">B14</f>
        <v>ME 0.01ppb</v>
      </c>
      <c r="C32" s="38">
        <f t="shared" si="14"/>
        <v>1.2075884458735905E-2</v>
      </c>
      <c r="D32" s="39"/>
      <c r="E32" s="39"/>
      <c r="F32" s="37">
        <f t="shared" si="11"/>
        <v>13.617790247210101</v>
      </c>
      <c r="G32" s="37" t="str">
        <f t="shared" si="9"/>
        <v/>
      </c>
      <c r="H32" s="37">
        <f t="shared" si="9"/>
        <v>755.19930665204402</v>
      </c>
      <c r="I32" s="37">
        <f t="shared" si="9"/>
        <v>26655.9705017495</v>
      </c>
      <c r="J32" s="37" t="str">
        <f t="shared" si="9"/>
        <v/>
      </c>
      <c r="K32" s="37">
        <f t="shared" si="9"/>
        <v>47202.309097858903</v>
      </c>
      <c r="L32" s="37">
        <f t="shared" si="9"/>
        <v>488.286293336678</v>
      </c>
      <c r="M32" s="37" t="str">
        <f t="shared" si="9"/>
        <v/>
      </c>
      <c r="N32" s="37" t="str">
        <f t="shared" si="9"/>
        <v/>
      </c>
      <c r="O32" s="37">
        <f t="shared" si="9"/>
        <v>195.325905687106</v>
      </c>
      <c r="P32" s="37">
        <f t="shared" si="9"/>
        <v>264.764276796719</v>
      </c>
      <c r="Q32" s="37">
        <f t="shared" si="9"/>
        <v>178.509921912957</v>
      </c>
      <c r="R32" s="37" t="str">
        <f t="shared" si="9"/>
        <v/>
      </c>
      <c r="S32" s="37">
        <f t="shared" si="9"/>
        <v>1868.80938585835</v>
      </c>
      <c r="T32" s="37">
        <f t="shared" si="9"/>
        <v>156.29274516201301</v>
      </c>
      <c r="U32" s="37">
        <f t="shared" si="9"/>
        <v>170.803678459791</v>
      </c>
      <c r="V32" s="37">
        <f t="shared" si="9"/>
        <v>53.4401921701539</v>
      </c>
      <c r="W32" s="37">
        <f t="shared" si="9"/>
        <v>881.16153124624896</v>
      </c>
      <c r="X32" s="37">
        <f t="shared" si="9"/>
        <v>2182.5465755109599</v>
      </c>
      <c r="Y32" s="37">
        <f t="shared" si="9"/>
        <v>465.69603377103198</v>
      </c>
      <c r="Z32" s="37">
        <f t="shared" si="9"/>
        <v>1357.51685450072</v>
      </c>
      <c r="AA32" s="37">
        <f t="shared" si="9"/>
        <v>219.417461259763</v>
      </c>
      <c r="AB32" s="37">
        <f t="shared" si="9"/>
        <v>43.509226471762403</v>
      </c>
      <c r="AC32" s="37">
        <f t="shared" si="9"/>
        <v>38.770541993084102</v>
      </c>
      <c r="AD32" s="37">
        <f t="shared" si="9"/>
        <v>27.5067955569791</v>
      </c>
      <c r="AE32" s="37">
        <f t="shared" si="9"/>
        <v>221.489289758166</v>
      </c>
      <c r="AF32" s="37" t="str">
        <f t="shared" si="9"/>
        <v/>
      </c>
      <c r="AG32" s="37">
        <f t="shared" ref="G32:BO36" si="15">IF(AND(AG14&lt;(2*AG$7), AG14&gt;0.01*AG$6),AG14,"")</f>
        <v>233.02785602912101</v>
      </c>
      <c r="AH32" s="37">
        <f t="shared" si="15"/>
        <v>92.749559240733703</v>
      </c>
      <c r="AI32" s="37">
        <f t="shared" si="15"/>
        <v>228.06463817046799</v>
      </c>
      <c r="AJ32" s="37">
        <f t="shared" si="15"/>
        <v>67.765970085754503</v>
      </c>
      <c r="AK32" s="37">
        <f t="shared" si="15"/>
        <v>817.67427111634095</v>
      </c>
      <c r="AL32" s="37" t="str">
        <f t="shared" si="15"/>
        <v/>
      </c>
      <c r="AM32" s="37" t="str">
        <f t="shared" si="15"/>
        <v/>
      </c>
      <c r="AN32" s="37">
        <f t="shared" si="15"/>
        <v>290.145629574314</v>
      </c>
      <c r="AO32" s="37">
        <f t="shared" si="15"/>
        <v>84.936364074376002</v>
      </c>
      <c r="AP32" s="37">
        <f t="shared" si="15"/>
        <v>111.265490643994</v>
      </c>
      <c r="AQ32" s="37">
        <f t="shared" si="15"/>
        <v>99.507659746900103</v>
      </c>
      <c r="AR32" s="37">
        <f t="shared" si="15"/>
        <v>314.627462012222</v>
      </c>
      <c r="AS32" s="37" t="str">
        <f t="shared" si="15"/>
        <v/>
      </c>
      <c r="AT32" s="37">
        <f t="shared" si="15"/>
        <v>354.96918356592101</v>
      </c>
      <c r="AU32" s="37">
        <f t="shared" si="15"/>
        <v>318.48492774527801</v>
      </c>
      <c r="AV32" s="37">
        <f t="shared" si="15"/>
        <v>400.759982201669</v>
      </c>
      <c r="AW32" s="37">
        <f t="shared" si="15"/>
        <v>157.176089674813</v>
      </c>
      <c r="AX32" s="37">
        <f t="shared" si="15"/>
        <v>79.256376686293294</v>
      </c>
      <c r="AY32" s="37">
        <f t="shared" si="15"/>
        <v>120.655227539976</v>
      </c>
      <c r="AZ32" s="37">
        <f t="shared" si="15"/>
        <v>232.833550509178</v>
      </c>
      <c r="BA32" s="37">
        <f t="shared" si="15"/>
        <v>106.84451818725501</v>
      </c>
      <c r="BB32" s="37">
        <f t="shared" si="15"/>
        <v>417.95228355073198</v>
      </c>
      <c r="BC32" s="37">
        <f t="shared" si="15"/>
        <v>134.524081648123</v>
      </c>
      <c r="BD32" s="37">
        <f t="shared" si="15"/>
        <v>418.483436961557</v>
      </c>
      <c r="BE32" s="37">
        <f t="shared" si="15"/>
        <v>145.71341487698899</v>
      </c>
      <c r="BF32" s="37">
        <f t="shared" si="15"/>
        <v>427.60750488957899</v>
      </c>
      <c r="BG32" s="37">
        <f t="shared" si="15"/>
        <v>147.68845987518199</v>
      </c>
      <c r="BH32" s="37">
        <f t="shared" si="15"/>
        <v>469.40421265880502</v>
      </c>
      <c r="BI32" s="37">
        <f t="shared" si="15"/>
        <v>120.656891793578</v>
      </c>
      <c r="BJ32" s="37">
        <f t="shared" si="15"/>
        <v>355.161732622106</v>
      </c>
      <c r="BK32" s="37">
        <f t="shared" si="15"/>
        <v>108.582365185893</v>
      </c>
      <c r="BL32" s="37" t="str">
        <f t="shared" si="15"/>
        <v/>
      </c>
      <c r="BM32" s="37">
        <f t="shared" si="15"/>
        <v>290.29214382786398</v>
      </c>
      <c r="BN32" s="37">
        <f t="shared" si="15"/>
        <v>328.33824374291402</v>
      </c>
      <c r="BO32" s="37">
        <f t="shared" si="15"/>
        <v>337.24443667629498</v>
      </c>
    </row>
    <row r="33" spans="1:67" x14ac:dyDescent="0.25">
      <c r="A33" s="47"/>
      <c r="B33" s="38" t="str">
        <f t="shared" ref="B33:C33" si="16">B15</f>
        <v>ME 0.02ppb</v>
      </c>
      <c r="C33" s="38">
        <f t="shared" si="16"/>
        <v>2.2984937403358788E-2</v>
      </c>
      <c r="D33" s="39"/>
      <c r="E33" s="39"/>
      <c r="F33" s="37">
        <f t="shared" si="11"/>
        <v>13.6582783504183</v>
      </c>
      <c r="G33" s="37" t="str">
        <f t="shared" si="15"/>
        <v/>
      </c>
      <c r="H33" s="37">
        <f t="shared" si="15"/>
        <v>877.03821050076397</v>
      </c>
      <c r="I33" s="37">
        <f t="shared" si="15"/>
        <v>26480.0003599269</v>
      </c>
      <c r="J33" s="37" t="str">
        <f t="shared" si="15"/>
        <v/>
      </c>
      <c r="K33" s="37">
        <f t="shared" si="15"/>
        <v>47216.413992502101</v>
      </c>
      <c r="L33" s="37">
        <f t="shared" si="15"/>
        <v>487.97865692462398</v>
      </c>
      <c r="M33" s="37" t="str">
        <f t="shared" si="15"/>
        <v/>
      </c>
      <c r="N33" s="37" t="str">
        <f t="shared" si="15"/>
        <v/>
      </c>
      <c r="O33" s="37">
        <f t="shared" si="15"/>
        <v>283.23750085670503</v>
      </c>
      <c r="P33" s="37">
        <f t="shared" si="15"/>
        <v>275.20494878419498</v>
      </c>
      <c r="Q33" s="37">
        <f t="shared" si="15"/>
        <v>296.50254526024401</v>
      </c>
      <c r="R33" s="37" t="str">
        <f t="shared" si="15"/>
        <v/>
      </c>
      <c r="S33" s="37">
        <f t="shared" si="15"/>
        <v>1905.2226443996001</v>
      </c>
      <c r="T33" s="37">
        <f t="shared" si="15"/>
        <v>225.96415445798701</v>
      </c>
      <c r="U33" s="37">
        <f t="shared" si="15"/>
        <v>309.79495037301302</v>
      </c>
      <c r="V33" s="37">
        <f t="shared" si="15"/>
        <v>82.771912456537294</v>
      </c>
      <c r="W33" s="37">
        <f t="shared" si="15"/>
        <v>915.76706305114897</v>
      </c>
      <c r="X33" s="37">
        <f t="shared" si="15"/>
        <v>1374.1257796363</v>
      </c>
      <c r="Y33" s="37">
        <f t="shared" si="15"/>
        <v>476.22702050671302</v>
      </c>
      <c r="Z33" s="37">
        <f t="shared" si="15"/>
        <v>845.24466456359801</v>
      </c>
      <c r="AA33" s="37">
        <f t="shared" si="15"/>
        <v>335.440124789386</v>
      </c>
      <c r="AB33" s="37">
        <f t="shared" si="15"/>
        <v>71.547914199218695</v>
      </c>
      <c r="AC33" s="37">
        <f t="shared" si="15"/>
        <v>56.928365860241101</v>
      </c>
      <c r="AD33" s="37">
        <f t="shared" si="15"/>
        <v>30.319704702912698</v>
      </c>
      <c r="AE33" s="37">
        <f t="shared" si="15"/>
        <v>356.743267426888</v>
      </c>
      <c r="AF33" s="37" t="str">
        <f t="shared" si="15"/>
        <v/>
      </c>
      <c r="AG33" s="37">
        <f t="shared" si="15"/>
        <v>462.98647298850102</v>
      </c>
      <c r="AH33" s="37">
        <f t="shared" si="15"/>
        <v>156.43269789455201</v>
      </c>
      <c r="AI33" s="37">
        <f t="shared" si="15"/>
        <v>445.61400542920398</v>
      </c>
      <c r="AJ33" s="37">
        <f t="shared" si="15"/>
        <v>124.600510802561</v>
      </c>
      <c r="AK33" s="37">
        <f t="shared" si="15"/>
        <v>935.11632955757398</v>
      </c>
      <c r="AL33" s="37" t="str">
        <f t="shared" si="15"/>
        <v/>
      </c>
      <c r="AM33" s="37" t="str">
        <f t="shared" si="15"/>
        <v/>
      </c>
      <c r="AN33" s="37" t="str">
        <f t="shared" si="15"/>
        <v/>
      </c>
      <c r="AO33" s="37">
        <f t="shared" si="15"/>
        <v>155.099362302309</v>
      </c>
      <c r="AP33" s="37">
        <f t="shared" si="15"/>
        <v>219.33306493658699</v>
      </c>
      <c r="AQ33" s="37">
        <f t="shared" si="15"/>
        <v>181.52148199334499</v>
      </c>
      <c r="AR33" s="37" t="str">
        <f t="shared" si="15"/>
        <v/>
      </c>
      <c r="AS33" s="37" t="str">
        <f t="shared" si="15"/>
        <v/>
      </c>
      <c r="AT33" s="37">
        <f t="shared" si="15"/>
        <v>718.71255466056698</v>
      </c>
      <c r="AU33" s="37">
        <f t="shared" si="15"/>
        <v>644.70697397759</v>
      </c>
      <c r="AV33" s="37">
        <f t="shared" si="15"/>
        <v>817.47848632195803</v>
      </c>
      <c r="AW33" s="37">
        <f t="shared" si="15"/>
        <v>308.75751151270998</v>
      </c>
      <c r="AX33" s="37">
        <f t="shared" si="15"/>
        <v>155.16591791629099</v>
      </c>
      <c r="AY33" s="37">
        <f t="shared" si="15"/>
        <v>242.79705477901399</v>
      </c>
      <c r="AZ33" s="37" t="str">
        <f t="shared" si="15"/>
        <v/>
      </c>
      <c r="BA33" s="37">
        <f t="shared" si="15"/>
        <v>206.58124046567301</v>
      </c>
      <c r="BB33" s="37" t="str">
        <f t="shared" si="15"/>
        <v/>
      </c>
      <c r="BC33" s="37">
        <f t="shared" si="15"/>
        <v>267.10454645314297</v>
      </c>
      <c r="BD33" s="37" t="str">
        <f t="shared" si="15"/>
        <v/>
      </c>
      <c r="BE33" s="37" t="str">
        <f t="shared" si="15"/>
        <v/>
      </c>
      <c r="BF33" s="37" t="str">
        <f t="shared" si="15"/>
        <v/>
      </c>
      <c r="BG33" s="37" t="str">
        <f t="shared" si="15"/>
        <v/>
      </c>
      <c r="BH33" s="37" t="str">
        <f t="shared" si="15"/>
        <v/>
      </c>
      <c r="BI33" s="37">
        <f t="shared" si="15"/>
        <v>237.76136469760999</v>
      </c>
      <c r="BJ33" s="37">
        <f t="shared" si="15"/>
        <v>720.68150247177005</v>
      </c>
      <c r="BK33" s="37">
        <f t="shared" si="15"/>
        <v>217.182940794806</v>
      </c>
      <c r="BL33" s="37" t="str">
        <f t="shared" si="15"/>
        <v/>
      </c>
      <c r="BM33" s="37">
        <f t="shared" si="15"/>
        <v>574.31287823779701</v>
      </c>
      <c r="BN33" s="37">
        <f t="shared" si="15"/>
        <v>654.19330808481902</v>
      </c>
      <c r="BO33" s="37">
        <f t="shared" si="15"/>
        <v>677.75842878702599</v>
      </c>
    </row>
    <row r="34" spans="1:67" x14ac:dyDescent="0.25">
      <c r="A34" s="47"/>
      <c r="B34" s="38" t="str">
        <f t="shared" ref="B34:C34" si="17">B16</f>
        <v>ME 0.05ppb</v>
      </c>
      <c r="C34" s="38">
        <f t="shared" si="17"/>
        <v>5.2853487729582337E-2</v>
      </c>
      <c r="D34" s="39"/>
      <c r="E34" s="39"/>
      <c r="F34" s="37">
        <f t="shared" si="11"/>
        <v>14.3780983447246</v>
      </c>
      <c r="G34" s="37" t="str">
        <f t="shared" si="15"/>
        <v/>
      </c>
      <c r="H34" s="37">
        <f t="shared" si="15"/>
        <v>1531.8227645167401</v>
      </c>
      <c r="I34" s="37">
        <f t="shared" si="15"/>
        <v>28006.941679179999</v>
      </c>
      <c r="J34" s="37" t="str">
        <f t="shared" si="15"/>
        <v/>
      </c>
      <c r="K34" s="37">
        <f t="shared" si="15"/>
        <v>47427.781004466502</v>
      </c>
      <c r="L34" s="37">
        <f t="shared" si="15"/>
        <v>511.99200923870097</v>
      </c>
      <c r="M34" s="37" t="str">
        <f t="shared" si="15"/>
        <v/>
      </c>
      <c r="N34" s="37" t="str">
        <f t="shared" si="15"/>
        <v/>
      </c>
      <c r="O34" s="37">
        <f t="shared" si="15"/>
        <v>535.588281186107</v>
      </c>
      <c r="P34" s="37">
        <f t="shared" si="15"/>
        <v>543.84721373200898</v>
      </c>
      <c r="Q34" s="37">
        <f t="shared" si="15"/>
        <v>642.49269503897801</v>
      </c>
      <c r="R34" s="37" t="str">
        <f t="shared" si="15"/>
        <v/>
      </c>
      <c r="S34" s="37">
        <f t="shared" si="15"/>
        <v>1938.32216892216</v>
      </c>
      <c r="T34" s="37">
        <f t="shared" si="15"/>
        <v>455.62557948201697</v>
      </c>
      <c r="U34" s="37">
        <f t="shared" si="15"/>
        <v>701.81226610976398</v>
      </c>
      <c r="V34" s="37">
        <f t="shared" si="15"/>
        <v>179.825878580275</v>
      </c>
      <c r="W34" s="37">
        <f t="shared" si="15"/>
        <v>1141.80276686191</v>
      </c>
      <c r="X34" s="37">
        <f t="shared" si="15"/>
        <v>1188.4067473028299</v>
      </c>
      <c r="Y34" s="37">
        <f t="shared" si="15"/>
        <v>592.83546588704701</v>
      </c>
      <c r="Z34" s="37">
        <f t="shared" si="15"/>
        <v>734.80955220282794</v>
      </c>
      <c r="AA34" s="37">
        <f t="shared" si="15"/>
        <v>641.93871193038694</v>
      </c>
      <c r="AB34" s="37">
        <f t="shared" si="15"/>
        <v>156.37704972909799</v>
      </c>
      <c r="AC34" s="37">
        <f t="shared" si="15"/>
        <v>107.927899744821</v>
      </c>
      <c r="AD34" s="37">
        <f t="shared" si="15"/>
        <v>44.285526554757702</v>
      </c>
      <c r="AE34" s="37">
        <f t="shared" si="15"/>
        <v>740.21148355943205</v>
      </c>
      <c r="AF34" s="37" t="str">
        <f t="shared" si="15"/>
        <v/>
      </c>
      <c r="AG34" s="37">
        <f t="shared" si="15"/>
        <v>1127.6106539853299</v>
      </c>
      <c r="AH34" s="37">
        <f t="shared" si="15"/>
        <v>386.20116518284499</v>
      </c>
      <c r="AI34" s="37">
        <f t="shared" si="15"/>
        <v>1093.0543009302401</v>
      </c>
      <c r="AJ34" s="37">
        <f t="shared" si="15"/>
        <v>291.98044423151401</v>
      </c>
      <c r="AK34" s="37">
        <f t="shared" si="15"/>
        <v>1292.9464011105799</v>
      </c>
      <c r="AL34" s="37">
        <f t="shared" si="15"/>
        <v>142.38349598503501</v>
      </c>
      <c r="AM34" s="37">
        <f t="shared" si="15"/>
        <v>269.57108778893001</v>
      </c>
      <c r="AN34" s="37" t="str">
        <f t="shared" si="15"/>
        <v/>
      </c>
      <c r="AO34" s="37">
        <f t="shared" si="15"/>
        <v>373.55989747547397</v>
      </c>
      <c r="AP34" s="37">
        <f t="shared" si="15"/>
        <v>526.06247219056104</v>
      </c>
      <c r="AQ34" s="37">
        <f t="shared" si="15"/>
        <v>437.50010814183503</v>
      </c>
      <c r="AR34" s="37" t="str">
        <f t="shared" si="15"/>
        <v/>
      </c>
      <c r="AS34" s="37" t="str">
        <f t="shared" si="15"/>
        <v/>
      </c>
      <c r="AT34" s="37">
        <f t="shared" si="15"/>
        <v>1777.3341851355301</v>
      </c>
      <c r="AU34" s="37">
        <f t="shared" si="15"/>
        <v>1562.98726115308</v>
      </c>
      <c r="AV34" s="37" t="str">
        <f t="shared" si="15"/>
        <v/>
      </c>
      <c r="AW34" s="37">
        <f t="shared" si="15"/>
        <v>758.29563343306802</v>
      </c>
      <c r="AX34" s="37">
        <f t="shared" si="15"/>
        <v>367.77009220138302</v>
      </c>
      <c r="AY34" s="37" t="str">
        <f t="shared" si="15"/>
        <v/>
      </c>
      <c r="AZ34" s="37" t="str">
        <f t="shared" si="15"/>
        <v/>
      </c>
      <c r="BA34" s="37" t="str">
        <f t="shared" si="15"/>
        <v/>
      </c>
      <c r="BB34" s="37" t="str">
        <f t="shared" si="15"/>
        <v/>
      </c>
      <c r="BC34" s="37" t="str">
        <f t="shared" si="15"/>
        <v/>
      </c>
      <c r="BD34" s="37" t="str">
        <f t="shared" si="15"/>
        <v/>
      </c>
      <c r="BE34" s="37" t="str">
        <f t="shared" si="15"/>
        <v/>
      </c>
      <c r="BF34" s="37" t="str">
        <f t="shared" si="15"/>
        <v/>
      </c>
      <c r="BG34" s="37" t="str">
        <f t="shared" si="15"/>
        <v/>
      </c>
      <c r="BH34" s="37" t="str">
        <f t="shared" si="15"/>
        <v/>
      </c>
      <c r="BI34" s="37">
        <f t="shared" si="15"/>
        <v>595.17582726463399</v>
      </c>
      <c r="BJ34" s="37">
        <f t="shared" si="15"/>
        <v>1748.6754184526801</v>
      </c>
      <c r="BK34" s="37">
        <f t="shared" si="15"/>
        <v>515.65082691232101</v>
      </c>
      <c r="BL34" s="37" t="str">
        <f t="shared" si="15"/>
        <v/>
      </c>
      <c r="BM34" s="37">
        <f t="shared" si="15"/>
        <v>1407.0129659649399</v>
      </c>
      <c r="BN34" s="37" t="str">
        <f t="shared" si="15"/>
        <v/>
      </c>
      <c r="BO34" s="37">
        <f t="shared" si="15"/>
        <v>1658.7625249008699</v>
      </c>
    </row>
    <row r="35" spans="1:67" x14ac:dyDescent="0.25">
      <c r="A35" s="47"/>
      <c r="B35" s="38" t="str">
        <f t="shared" ref="B35:C35" si="18">B17</f>
        <v>ME 0.1ppb</v>
      </c>
      <c r="C35" s="38">
        <f t="shared" si="18"/>
        <v>0.11251107236060745</v>
      </c>
      <c r="D35" s="39"/>
      <c r="E35" s="39"/>
      <c r="F35" s="37">
        <f t="shared" si="11"/>
        <v>14.037184489013001</v>
      </c>
      <c r="G35" s="37" t="str">
        <f t="shared" si="15"/>
        <v/>
      </c>
      <c r="H35" s="37">
        <f t="shared" si="15"/>
        <v>830.20424312151101</v>
      </c>
      <c r="I35" s="37">
        <f t="shared" si="15"/>
        <v>26869.122854339199</v>
      </c>
      <c r="J35" s="37" t="str">
        <f t="shared" si="15"/>
        <v/>
      </c>
      <c r="K35" s="37">
        <f t="shared" si="15"/>
        <v>47778.578838928697</v>
      </c>
      <c r="L35" s="37">
        <f t="shared" si="15"/>
        <v>527.25668899332697</v>
      </c>
      <c r="M35" s="37" t="str">
        <f t="shared" si="15"/>
        <v/>
      </c>
      <c r="N35" s="37" t="str">
        <f t="shared" si="15"/>
        <v/>
      </c>
      <c r="O35" s="37">
        <f t="shared" si="15"/>
        <v>990.14840961986897</v>
      </c>
      <c r="P35" s="37">
        <f t="shared" si="15"/>
        <v>1173.9238237131101</v>
      </c>
      <c r="Q35" s="37">
        <f t="shared" si="15"/>
        <v>1412.02194122735</v>
      </c>
      <c r="R35" s="37">
        <f t="shared" si="15"/>
        <v>21488.589627800699</v>
      </c>
      <c r="S35" s="37">
        <f t="shared" si="15"/>
        <v>2414.9163511290799</v>
      </c>
      <c r="T35" s="37">
        <f t="shared" si="15"/>
        <v>934.29982092174498</v>
      </c>
      <c r="U35" s="37">
        <f t="shared" si="15"/>
        <v>1387.79080668763</v>
      </c>
      <c r="V35" s="37">
        <f t="shared" si="15"/>
        <v>357.682999008872</v>
      </c>
      <c r="W35" s="37">
        <f t="shared" si="15"/>
        <v>1845.6562618092701</v>
      </c>
      <c r="X35" s="37">
        <f t="shared" si="15"/>
        <v>5728.6257178548103</v>
      </c>
      <c r="Y35" s="37">
        <f t="shared" si="15"/>
        <v>937.591839448722</v>
      </c>
      <c r="Z35" s="37">
        <f t="shared" si="15"/>
        <v>3526.9189209076799</v>
      </c>
      <c r="AA35" s="37">
        <f t="shared" si="15"/>
        <v>1183.8570982106</v>
      </c>
      <c r="AB35" s="37">
        <f t="shared" si="15"/>
        <v>293.48941404454001</v>
      </c>
      <c r="AC35" s="37">
        <f t="shared" si="15"/>
        <v>193.17504218753001</v>
      </c>
      <c r="AD35" s="37">
        <f t="shared" si="15"/>
        <v>67.137849374380593</v>
      </c>
      <c r="AE35" s="37">
        <f t="shared" si="15"/>
        <v>1422.9383059192501</v>
      </c>
      <c r="AF35" s="37" t="str">
        <f t="shared" si="15"/>
        <v/>
      </c>
      <c r="AG35" s="37">
        <f t="shared" si="15"/>
        <v>2274.0938722810101</v>
      </c>
      <c r="AH35" s="37">
        <f t="shared" si="15"/>
        <v>812.94936125445895</v>
      </c>
      <c r="AI35" s="37">
        <f t="shared" si="15"/>
        <v>2183.1183013903901</v>
      </c>
      <c r="AJ35" s="37">
        <f t="shared" si="15"/>
        <v>576.46808693140201</v>
      </c>
      <c r="AK35" s="37">
        <f t="shared" si="15"/>
        <v>1922.85717112629</v>
      </c>
      <c r="AL35" s="37">
        <f t="shared" si="15"/>
        <v>271.73896098859802</v>
      </c>
      <c r="AM35" s="37">
        <f t="shared" si="15"/>
        <v>532.73793323898201</v>
      </c>
      <c r="AN35" s="37" t="str">
        <f t="shared" si="15"/>
        <v/>
      </c>
      <c r="AO35" s="37">
        <f t="shared" si="15"/>
        <v>740.01976439465</v>
      </c>
      <c r="AP35" s="37">
        <f t="shared" si="15"/>
        <v>1030.34157900572</v>
      </c>
      <c r="AQ35" s="37">
        <f t="shared" si="15"/>
        <v>876.87219310067906</v>
      </c>
      <c r="AR35" s="37" t="str">
        <f t="shared" si="15"/>
        <v/>
      </c>
      <c r="AS35" s="37">
        <f t="shared" si="15"/>
        <v>2657.83089512896</v>
      </c>
      <c r="AT35" s="37">
        <f t="shared" si="15"/>
        <v>3552.1122533353</v>
      </c>
      <c r="AU35" s="37">
        <f t="shared" si="15"/>
        <v>3144.89135307984</v>
      </c>
      <c r="AV35" s="37" t="str">
        <f t="shared" si="15"/>
        <v/>
      </c>
      <c r="AW35" s="37">
        <f t="shared" si="15"/>
        <v>1507.26688201457</v>
      </c>
      <c r="AX35" s="37">
        <f t="shared" si="15"/>
        <v>736.01171472678504</v>
      </c>
      <c r="AY35" s="37" t="str">
        <f t="shared" si="15"/>
        <v/>
      </c>
      <c r="AZ35" s="37" t="str">
        <f t="shared" si="15"/>
        <v/>
      </c>
      <c r="BA35" s="37" t="str">
        <f t="shared" si="15"/>
        <v/>
      </c>
      <c r="BB35" s="37" t="str">
        <f t="shared" si="15"/>
        <v/>
      </c>
      <c r="BC35" s="37" t="str">
        <f t="shared" si="15"/>
        <v/>
      </c>
      <c r="BD35" s="37" t="str">
        <f t="shared" si="15"/>
        <v/>
      </c>
      <c r="BE35" s="37" t="str">
        <f t="shared" si="15"/>
        <v/>
      </c>
      <c r="BF35" s="37" t="str">
        <f t="shared" si="15"/>
        <v/>
      </c>
      <c r="BG35" s="37" t="str">
        <f t="shared" si="15"/>
        <v/>
      </c>
      <c r="BH35" s="37" t="str">
        <f t="shared" si="15"/>
        <v/>
      </c>
      <c r="BI35" s="37">
        <f t="shared" si="15"/>
        <v>1265.4592907584299</v>
      </c>
      <c r="BJ35" s="37" t="str">
        <f t="shared" si="15"/>
        <v/>
      </c>
      <c r="BK35" s="37" t="str">
        <f t="shared" si="15"/>
        <v/>
      </c>
      <c r="BL35" s="37">
        <f t="shared" si="15"/>
        <v>1789.7361308837001</v>
      </c>
      <c r="BM35" s="37" t="str">
        <f t="shared" si="15"/>
        <v/>
      </c>
      <c r="BN35" s="37" t="str">
        <f t="shared" si="15"/>
        <v/>
      </c>
      <c r="BO35" s="37">
        <f t="shared" si="15"/>
        <v>3349.4290584760402</v>
      </c>
    </row>
    <row r="36" spans="1:67" x14ac:dyDescent="0.25">
      <c r="A36" s="47"/>
      <c r="B36" s="38" t="str">
        <f t="shared" ref="B36:C36" si="19">B18</f>
        <v>ME 0.2ppb</v>
      </c>
      <c r="C36" s="38">
        <f t="shared" si="19"/>
        <v>0.22263210368893321</v>
      </c>
      <c r="D36" s="39"/>
      <c r="E36" s="39"/>
      <c r="F36" s="37">
        <f t="shared" si="11"/>
        <v>14.0682439051267</v>
      </c>
      <c r="G36" s="37" t="str">
        <f t="shared" si="15"/>
        <v/>
      </c>
      <c r="H36" s="37">
        <f t="shared" si="15"/>
        <v>876.75802966262904</v>
      </c>
      <c r="I36" s="37">
        <f t="shared" si="15"/>
        <v>27546.2180367111</v>
      </c>
      <c r="J36" s="37" t="str">
        <f t="shared" si="15"/>
        <v/>
      </c>
      <c r="K36" s="37">
        <f t="shared" si="15"/>
        <v>48139.413841629801</v>
      </c>
      <c r="L36" s="37">
        <f t="shared" si="15"/>
        <v>576.77655533054497</v>
      </c>
      <c r="M36" s="37" t="str">
        <f t="shared" si="15"/>
        <v/>
      </c>
      <c r="N36" s="37" t="str">
        <f t="shared" si="15"/>
        <v/>
      </c>
      <c r="O36" s="37">
        <f t="shared" si="15"/>
        <v>1880.5037075170301</v>
      </c>
      <c r="P36" s="37">
        <f t="shared" si="15"/>
        <v>1918.8144577048499</v>
      </c>
      <c r="Q36" s="37">
        <f t="shared" si="15"/>
        <v>2471.5190613069499</v>
      </c>
      <c r="R36" s="37">
        <f t="shared" si="15"/>
        <v>5378.2178172291196</v>
      </c>
      <c r="S36" s="37">
        <f t="shared" si="15"/>
        <v>2013.9381326366199</v>
      </c>
      <c r="T36" s="37">
        <f t="shared" si="15"/>
        <v>1585.9014234214201</v>
      </c>
      <c r="U36" s="37">
        <f t="shared" si="15"/>
        <v>2714.1940813235501</v>
      </c>
      <c r="V36" s="37">
        <f t="shared" si="15"/>
        <v>667.02897603711006</v>
      </c>
      <c r="W36" s="37">
        <f t="shared" si="15"/>
        <v>2365.20392861035</v>
      </c>
      <c r="X36" s="37">
        <f t="shared" si="15"/>
        <v>2277.8918051814398</v>
      </c>
      <c r="Y36" s="37">
        <f t="shared" si="15"/>
        <v>1191.98542149744</v>
      </c>
      <c r="Z36" s="37">
        <f t="shared" si="15"/>
        <v>1368.7511173376199</v>
      </c>
      <c r="AA36" s="37">
        <f t="shared" si="15"/>
        <v>2245.0818904046</v>
      </c>
      <c r="AB36" s="37" t="str">
        <f t="shared" si="15"/>
        <v/>
      </c>
      <c r="AC36" s="37">
        <f t="shared" si="15"/>
        <v>361.47964194510899</v>
      </c>
      <c r="AD36" s="37">
        <f t="shared" si="15"/>
        <v>110.752825753636</v>
      </c>
      <c r="AE36" s="37" t="str">
        <f t="shared" si="15"/>
        <v/>
      </c>
      <c r="AF36" s="37" t="str">
        <f t="shared" si="15"/>
        <v/>
      </c>
      <c r="AG36" s="37">
        <f t="shared" si="15"/>
        <v>4526.0753803359803</v>
      </c>
      <c r="AH36" s="37">
        <f t="shared" si="15"/>
        <v>1704.04176757817</v>
      </c>
      <c r="AI36" s="37">
        <f t="shared" si="15"/>
        <v>4351.2701221478801</v>
      </c>
      <c r="AJ36" s="37">
        <f t="shared" si="15"/>
        <v>1146.31322076996</v>
      </c>
      <c r="AK36" s="37">
        <f t="shared" si="15"/>
        <v>3215.3420291110101</v>
      </c>
      <c r="AL36" s="37">
        <f t="shared" si="15"/>
        <v>529.98889672986002</v>
      </c>
      <c r="AM36" s="37">
        <f t="shared" si="15"/>
        <v>1063.11248665122</v>
      </c>
      <c r="AN36" s="37" t="str">
        <f t="shared" si="15"/>
        <v/>
      </c>
      <c r="AO36" s="37">
        <f t="shared" si="15"/>
        <v>1471.47314383252</v>
      </c>
      <c r="AP36" s="37">
        <f t="shared" si="15"/>
        <v>2065.8756342783299</v>
      </c>
      <c r="AQ36" s="37">
        <f t="shared" si="15"/>
        <v>1720.5475251970799</v>
      </c>
      <c r="AR36" s="37" t="str">
        <f t="shared" ref="G36:BO40" si="20">IF(AND(AR18&lt;(2*AR$7), AR18&gt;0.01*AR$6),AR18,"")</f>
        <v/>
      </c>
      <c r="AS36" s="37">
        <f t="shared" si="20"/>
        <v>5190.6341337563899</v>
      </c>
      <c r="AT36" s="37" t="str">
        <f t="shared" si="20"/>
        <v/>
      </c>
      <c r="AU36" s="37" t="str">
        <f t="shared" si="20"/>
        <v/>
      </c>
      <c r="AV36" s="37" t="str">
        <f t="shared" si="20"/>
        <v/>
      </c>
      <c r="AW36" s="37" t="str">
        <f t="shared" si="20"/>
        <v/>
      </c>
      <c r="AX36" s="37" t="str">
        <f t="shared" si="20"/>
        <v/>
      </c>
      <c r="AY36" s="37" t="str">
        <f t="shared" si="20"/>
        <v/>
      </c>
      <c r="AZ36" s="37" t="str">
        <f t="shared" si="20"/>
        <v/>
      </c>
      <c r="BA36" s="37" t="str">
        <f t="shared" si="20"/>
        <v/>
      </c>
      <c r="BB36" s="37" t="str">
        <f t="shared" si="20"/>
        <v/>
      </c>
      <c r="BC36" s="37" t="str">
        <f t="shared" si="20"/>
        <v/>
      </c>
      <c r="BD36" s="37" t="str">
        <f t="shared" si="20"/>
        <v/>
      </c>
      <c r="BE36" s="37" t="str">
        <f t="shared" si="20"/>
        <v/>
      </c>
      <c r="BF36" s="37" t="str">
        <f t="shared" si="20"/>
        <v/>
      </c>
      <c r="BG36" s="37" t="str">
        <f t="shared" si="20"/>
        <v/>
      </c>
      <c r="BH36" s="37" t="str">
        <f t="shared" si="20"/>
        <v/>
      </c>
      <c r="BI36" s="37" t="str">
        <f t="shared" si="20"/>
        <v/>
      </c>
      <c r="BJ36" s="37" t="str">
        <f t="shared" si="20"/>
        <v/>
      </c>
      <c r="BK36" s="37" t="str">
        <f t="shared" si="20"/>
        <v/>
      </c>
      <c r="BL36" s="37">
        <f t="shared" si="20"/>
        <v>3557.01519586001</v>
      </c>
      <c r="BM36" s="37" t="str">
        <f t="shared" si="20"/>
        <v/>
      </c>
      <c r="BN36" s="37" t="str">
        <f t="shared" si="20"/>
        <v/>
      </c>
      <c r="BO36" s="37" t="str">
        <f t="shared" si="20"/>
        <v/>
      </c>
    </row>
    <row r="37" spans="1:67" x14ac:dyDescent="0.25">
      <c r="A37" s="47"/>
      <c r="B37" s="38" t="str">
        <f t="shared" ref="B37:C37" si="21">B19</f>
        <v>ME 0.5ppb</v>
      </c>
      <c r="C37" s="38">
        <f t="shared" si="21"/>
        <v>0.54889947832767838</v>
      </c>
      <c r="D37" s="39"/>
      <c r="E37" s="39"/>
      <c r="F37" s="37">
        <f t="shared" si="11"/>
        <v>14.907864543503001</v>
      </c>
      <c r="G37" s="37" t="str">
        <f t="shared" si="20"/>
        <v/>
      </c>
      <c r="H37" s="37">
        <f t="shared" si="20"/>
        <v>1233.9865984414701</v>
      </c>
      <c r="I37" s="37">
        <f t="shared" si="20"/>
        <v>28020.6158395075</v>
      </c>
      <c r="J37" s="37" t="str">
        <f t="shared" si="20"/>
        <v/>
      </c>
      <c r="K37" s="37">
        <f t="shared" si="20"/>
        <v>49758.029348886703</v>
      </c>
      <c r="L37" s="37">
        <f t="shared" si="20"/>
        <v>710.02220991465799</v>
      </c>
      <c r="M37" s="37" t="str">
        <f t="shared" si="20"/>
        <v/>
      </c>
      <c r="N37" s="37">
        <f t="shared" si="20"/>
        <v>260.58133380270198</v>
      </c>
      <c r="O37" s="37">
        <f t="shared" si="20"/>
        <v>4484.2348589111698</v>
      </c>
      <c r="P37" s="37">
        <f t="shared" si="20"/>
        <v>4696.4532846879401</v>
      </c>
      <c r="Q37" s="37">
        <f t="shared" si="20"/>
        <v>6073.98841077417</v>
      </c>
      <c r="R37" s="37">
        <f t="shared" si="20"/>
        <v>8751.7116485935294</v>
      </c>
      <c r="S37" s="37">
        <f t="shared" si="20"/>
        <v>2085.4573813092402</v>
      </c>
      <c r="T37" s="37">
        <f t="shared" si="20"/>
        <v>3859.7288776492001</v>
      </c>
      <c r="U37" s="37" t="str">
        <f t="shared" si="20"/>
        <v/>
      </c>
      <c r="V37" s="37">
        <f t="shared" si="20"/>
        <v>1632.9413469341</v>
      </c>
      <c r="W37" s="37">
        <f t="shared" si="20"/>
        <v>5163.2874270584198</v>
      </c>
      <c r="X37" s="37">
        <f t="shared" si="20"/>
        <v>7136.62778136611</v>
      </c>
      <c r="Y37" s="37">
        <f t="shared" si="20"/>
        <v>2567.9962092017499</v>
      </c>
      <c r="Z37" s="37">
        <f t="shared" si="20"/>
        <v>4341.5897569157796</v>
      </c>
      <c r="AA37" s="37">
        <f t="shared" si="20"/>
        <v>5442.1033067564504</v>
      </c>
      <c r="AB37" s="37" t="str">
        <f t="shared" si="20"/>
        <v/>
      </c>
      <c r="AC37" s="37">
        <f t="shared" si="20"/>
        <v>880.63463291498101</v>
      </c>
      <c r="AD37" s="37">
        <f t="shared" si="20"/>
        <v>234.710795529904</v>
      </c>
      <c r="AE37" s="37" t="str">
        <f t="shared" si="20"/>
        <v/>
      </c>
      <c r="AF37" s="37" t="str">
        <f t="shared" si="20"/>
        <v/>
      </c>
      <c r="AG37" s="37" t="str">
        <f t="shared" si="20"/>
        <v/>
      </c>
      <c r="AH37" s="37">
        <f t="shared" si="20"/>
        <v>4571.6803718750598</v>
      </c>
      <c r="AI37" s="37" t="str">
        <f t="shared" si="20"/>
        <v/>
      </c>
      <c r="AJ37" s="37" t="str">
        <f t="shared" si="20"/>
        <v/>
      </c>
      <c r="AK37" s="37">
        <f t="shared" si="20"/>
        <v>7019.8465584635596</v>
      </c>
      <c r="AL37" s="37">
        <f t="shared" si="20"/>
        <v>1318.34420592639</v>
      </c>
      <c r="AM37" s="37">
        <f t="shared" si="20"/>
        <v>2619.9792017458899</v>
      </c>
      <c r="AN37" s="37" t="str">
        <f t="shared" si="20"/>
        <v/>
      </c>
      <c r="AO37" s="37">
        <f t="shared" si="20"/>
        <v>3649.2886090471802</v>
      </c>
      <c r="AP37" s="37">
        <f t="shared" si="20"/>
        <v>5127.8701902079601</v>
      </c>
      <c r="AQ37" s="37">
        <f t="shared" si="20"/>
        <v>4285.9051569943103</v>
      </c>
      <c r="AR37" s="37" t="str">
        <f t="shared" si="20"/>
        <v/>
      </c>
      <c r="AS37" s="37">
        <f t="shared" si="20"/>
        <v>12969.610374895899</v>
      </c>
      <c r="AT37" s="37" t="str">
        <f t="shared" si="20"/>
        <v/>
      </c>
      <c r="AU37" s="37" t="str">
        <f t="shared" si="20"/>
        <v/>
      </c>
      <c r="AV37" s="37" t="str">
        <f t="shared" si="20"/>
        <v/>
      </c>
      <c r="AW37" s="37" t="str">
        <f t="shared" si="20"/>
        <v/>
      </c>
      <c r="AX37" s="37" t="str">
        <f t="shared" si="20"/>
        <v/>
      </c>
      <c r="AY37" s="37" t="str">
        <f t="shared" si="20"/>
        <v/>
      </c>
      <c r="AZ37" s="37" t="str">
        <f t="shared" si="20"/>
        <v/>
      </c>
      <c r="BA37" s="37" t="str">
        <f t="shared" si="20"/>
        <v/>
      </c>
      <c r="BB37" s="37" t="str">
        <f t="shared" si="20"/>
        <v/>
      </c>
      <c r="BC37" s="37" t="str">
        <f t="shared" si="20"/>
        <v/>
      </c>
      <c r="BD37" s="37" t="str">
        <f t="shared" si="20"/>
        <v/>
      </c>
      <c r="BE37" s="37" t="str">
        <f t="shared" si="20"/>
        <v/>
      </c>
      <c r="BF37" s="37" t="str">
        <f t="shared" si="20"/>
        <v/>
      </c>
      <c r="BG37" s="37" t="str">
        <f t="shared" si="20"/>
        <v/>
      </c>
      <c r="BH37" s="37" t="str">
        <f t="shared" si="20"/>
        <v/>
      </c>
      <c r="BI37" s="37" t="str">
        <f t="shared" si="20"/>
        <v/>
      </c>
      <c r="BJ37" s="37" t="str">
        <f t="shared" si="20"/>
        <v/>
      </c>
      <c r="BK37" s="37" t="str">
        <f t="shared" si="20"/>
        <v/>
      </c>
      <c r="BL37" s="37">
        <f t="shared" si="20"/>
        <v>8865.2380832386807</v>
      </c>
      <c r="BM37" s="37" t="str">
        <f t="shared" si="20"/>
        <v/>
      </c>
      <c r="BN37" s="37" t="str">
        <f t="shared" si="20"/>
        <v/>
      </c>
      <c r="BO37" s="37" t="str">
        <f t="shared" si="20"/>
        <v/>
      </c>
    </row>
    <row r="38" spans="1:67" x14ac:dyDescent="0.25">
      <c r="A38" s="47"/>
      <c r="B38" s="38" t="str">
        <f t="shared" ref="B38:C38" si="22">B20</f>
        <v>ME 1ppb</v>
      </c>
      <c r="C38" s="38">
        <f t="shared" si="22"/>
        <v>0.99198396793587174</v>
      </c>
      <c r="D38" s="39"/>
      <c r="E38" s="39"/>
      <c r="F38" s="37">
        <f t="shared" si="11"/>
        <v>17.066677680719099</v>
      </c>
      <c r="G38" s="37" t="str">
        <f t="shared" si="20"/>
        <v/>
      </c>
      <c r="H38" s="37">
        <f t="shared" si="20"/>
        <v>1369.2130320983499</v>
      </c>
      <c r="I38" s="37">
        <f t="shared" si="20"/>
        <v>27745.845508833001</v>
      </c>
      <c r="J38" s="37" t="str">
        <f t="shared" si="20"/>
        <v/>
      </c>
      <c r="K38" s="37">
        <f t="shared" si="20"/>
        <v>52255.618797563198</v>
      </c>
      <c r="L38" s="37">
        <f t="shared" si="20"/>
        <v>936.18750979047002</v>
      </c>
      <c r="M38" s="37" t="str">
        <f t="shared" si="20"/>
        <v/>
      </c>
      <c r="N38" s="37">
        <f t="shared" si="20"/>
        <v>469.62310629624398</v>
      </c>
      <c r="O38" s="37">
        <f t="shared" si="20"/>
        <v>8784.2488526725701</v>
      </c>
      <c r="P38" s="37">
        <f t="shared" si="20"/>
        <v>9060.7423217955402</v>
      </c>
      <c r="Q38" s="37">
        <f t="shared" si="20"/>
        <v>11917.042742968701</v>
      </c>
      <c r="R38" s="37">
        <f t="shared" si="20"/>
        <v>13720.829083402299</v>
      </c>
      <c r="S38" s="37">
        <f t="shared" si="20"/>
        <v>2217.5303598021401</v>
      </c>
      <c r="T38" s="37">
        <f t="shared" si="20"/>
        <v>7538.6495623114997</v>
      </c>
      <c r="U38" s="37" t="str">
        <f t="shared" si="20"/>
        <v/>
      </c>
      <c r="V38" s="37">
        <f t="shared" si="20"/>
        <v>3205.42668669459</v>
      </c>
      <c r="W38" s="37">
        <f t="shared" si="20"/>
        <v>8209.2493048237793</v>
      </c>
      <c r="X38" s="37">
        <f t="shared" si="20"/>
        <v>5575.6460693087802</v>
      </c>
      <c r="Y38" s="37">
        <f t="shared" si="20"/>
        <v>4044.4100056007901</v>
      </c>
      <c r="Z38" s="37">
        <f t="shared" si="20"/>
        <v>3310.5837386308299</v>
      </c>
      <c r="AA38" s="37">
        <f t="shared" si="20"/>
        <v>10636.6933366754</v>
      </c>
      <c r="AB38" s="37" t="str">
        <f t="shared" si="20"/>
        <v/>
      </c>
      <c r="AC38" s="37" t="str">
        <f t="shared" si="20"/>
        <v/>
      </c>
      <c r="AD38" s="37">
        <f t="shared" si="20"/>
        <v>453.89115045888298</v>
      </c>
      <c r="AE38" s="37" t="str">
        <f t="shared" si="20"/>
        <v/>
      </c>
      <c r="AF38" s="37" t="str">
        <f t="shared" si="20"/>
        <v/>
      </c>
      <c r="AG38" s="37" t="str">
        <f t="shared" si="20"/>
        <v/>
      </c>
      <c r="AH38" s="37">
        <f t="shared" si="20"/>
        <v>9752.5766437346192</v>
      </c>
      <c r="AI38" s="37" t="str">
        <f t="shared" si="20"/>
        <v/>
      </c>
      <c r="AJ38" s="37" t="str">
        <f t="shared" si="20"/>
        <v/>
      </c>
      <c r="AK38" s="37" t="str">
        <f t="shared" si="20"/>
        <v/>
      </c>
      <c r="AL38" s="37">
        <f t="shared" si="20"/>
        <v>2605.1367756271002</v>
      </c>
      <c r="AM38" s="37">
        <f t="shared" si="20"/>
        <v>5185.4075458791604</v>
      </c>
      <c r="AN38" s="37" t="str">
        <f t="shared" si="20"/>
        <v/>
      </c>
      <c r="AO38" s="37" t="str">
        <f t="shared" si="20"/>
        <v/>
      </c>
      <c r="AP38" s="37" t="str">
        <f t="shared" si="20"/>
        <v/>
      </c>
      <c r="AQ38" s="37">
        <f t="shared" si="20"/>
        <v>8417.6223927383999</v>
      </c>
      <c r="AR38" s="37" t="str">
        <f t="shared" si="20"/>
        <v/>
      </c>
      <c r="AS38" s="37">
        <f t="shared" si="20"/>
        <v>25616.5079962481</v>
      </c>
      <c r="AT38" s="37" t="str">
        <f t="shared" si="20"/>
        <v/>
      </c>
      <c r="AU38" s="37" t="str">
        <f t="shared" si="20"/>
        <v/>
      </c>
      <c r="AV38" s="37" t="str">
        <f t="shared" si="20"/>
        <v/>
      </c>
      <c r="AW38" s="37" t="str">
        <f t="shared" si="20"/>
        <v/>
      </c>
      <c r="AX38" s="37" t="str">
        <f t="shared" si="20"/>
        <v/>
      </c>
      <c r="AY38" s="37" t="str">
        <f t="shared" si="20"/>
        <v/>
      </c>
      <c r="AZ38" s="37" t="str">
        <f t="shared" si="20"/>
        <v/>
      </c>
      <c r="BA38" s="37" t="str">
        <f t="shared" si="20"/>
        <v/>
      </c>
      <c r="BB38" s="37" t="str">
        <f t="shared" si="20"/>
        <v/>
      </c>
      <c r="BC38" s="37" t="str">
        <f t="shared" si="20"/>
        <v/>
      </c>
      <c r="BD38" s="37" t="str">
        <f t="shared" si="20"/>
        <v/>
      </c>
      <c r="BE38" s="37" t="str">
        <f t="shared" si="20"/>
        <v/>
      </c>
      <c r="BF38" s="37" t="str">
        <f t="shared" si="20"/>
        <v/>
      </c>
      <c r="BG38" s="37" t="str">
        <f t="shared" si="20"/>
        <v/>
      </c>
      <c r="BH38" s="37" t="str">
        <f t="shared" si="20"/>
        <v/>
      </c>
      <c r="BI38" s="37" t="str">
        <f t="shared" si="20"/>
        <v/>
      </c>
      <c r="BJ38" s="37" t="str">
        <f t="shared" si="20"/>
        <v/>
      </c>
      <c r="BK38" s="37" t="str">
        <f t="shared" si="20"/>
        <v/>
      </c>
      <c r="BL38" s="37">
        <f t="shared" si="20"/>
        <v>17560.255856546901</v>
      </c>
      <c r="BM38" s="37" t="str">
        <f t="shared" si="20"/>
        <v/>
      </c>
      <c r="BN38" s="37" t="str">
        <f t="shared" si="20"/>
        <v/>
      </c>
      <c r="BO38" s="37" t="str">
        <f t="shared" si="20"/>
        <v/>
      </c>
    </row>
    <row r="39" spans="1:67" x14ac:dyDescent="0.25">
      <c r="A39" s="47"/>
      <c r="B39" s="38" t="str">
        <f t="shared" ref="B39:C39" si="23">B21</f>
        <v>ME 2ppb</v>
      </c>
      <c r="C39" s="38">
        <f t="shared" si="23"/>
        <v>2.0879120879120876</v>
      </c>
      <c r="D39" s="39"/>
      <c r="E39" s="39"/>
      <c r="F39" s="37">
        <f t="shared" si="11"/>
        <v>20.1802899452966</v>
      </c>
      <c r="G39" s="37" t="str">
        <f t="shared" si="20"/>
        <v/>
      </c>
      <c r="H39" s="37">
        <f t="shared" si="20"/>
        <v>1996.0260997251701</v>
      </c>
      <c r="I39" s="37">
        <f t="shared" si="20"/>
        <v>28119.8990352154</v>
      </c>
      <c r="J39" s="37" t="str">
        <f t="shared" si="20"/>
        <v/>
      </c>
      <c r="K39" s="37">
        <f t="shared" si="20"/>
        <v>57638.247968769298</v>
      </c>
      <c r="L39" s="37">
        <f t="shared" si="20"/>
        <v>1367.8827457981599</v>
      </c>
      <c r="M39" s="37">
        <f t="shared" si="20"/>
        <v>9971.87365310313</v>
      </c>
      <c r="N39" s="37">
        <f t="shared" si="20"/>
        <v>862.12794620855595</v>
      </c>
      <c r="O39" s="37">
        <f t="shared" si="20"/>
        <v>17148.489641635399</v>
      </c>
      <c r="P39" s="37">
        <f t="shared" si="20"/>
        <v>17695.6320833666</v>
      </c>
      <c r="Q39" s="37">
        <f t="shared" si="20"/>
        <v>23329.593534051899</v>
      </c>
      <c r="R39" s="37">
        <f t="shared" si="20"/>
        <v>24243.910007565501</v>
      </c>
      <c r="S39" s="37">
        <f t="shared" si="20"/>
        <v>2465.7720471336902</v>
      </c>
      <c r="T39" s="37">
        <f t="shared" si="20"/>
        <v>14676.8206980291</v>
      </c>
      <c r="U39" s="37" t="str">
        <f t="shared" si="20"/>
        <v/>
      </c>
      <c r="V39" s="37">
        <f t="shared" si="20"/>
        <v>6223.5013262988796</v>
      </c>
      <c r="W39" s="37">
        <f t="shared" si="20"/>
        <v>15595.588031703601</v>
      </c>
      <c r="X39" s="37">
        <f t="shared" si="20"/>
        <v>7088.0059563037003</v>
      </c>
      <c r="Y39" s="37">
        <f t="shared" si="20"/>
        <v>7674.7740147495097</v>
      </c>
      <c r="Z39" s="37">
        <f t="shared" si="20"/>
        <v>4117.3979463410597</v>
      </c>
      <c r="AA39" s="37">
        <f t="shared" si="20"/>
        <v>20792.219004329199</v>
      </c>
      <c r="AB39" s="37" t="str">
        <f t="shared" si="20"/>
        <v/>
      </c>
      <c r="AC39" s="37" t="str">
        <f t="shared" si="20"/>
        <v/>
      </c>
      <c r="AD39" s="37">
        <f t="shared" si="20"/>
        <v>858.10769490166695</v>
      </c>
      <c r="AE39" s="37" t="str">
        <f t="shared" si="20"/>
        <v/>
      </c>
      <c r="AF39" s="37">
        <f t="shared" si="20"/>
        <v>36225.047066445601</v>
      </c>
      <c r="AG39" s="37" t="str">
        <f t="shared" si="20"/>
        <v/>
      </c>
      <c r="AH39" s="37" t="str">
        <f t="shared" si="20"/>
        <v/>
      </c>
      <c r="AI39" s="37" t="str">
        <f t="shared" si="20"/>
        <v/>
      </c>
      <c r="AJ39" s="37" t="str">
        <f t="shared" si="20"/>
        <v/>
      </c>
      <c r="AK39" s="37" t="str">
        <f t="shared" si="20"/>
        <v/>
      </c>
      <c r="AL39" s="37">
        <f t="shared" si="20"/>
        <v>5084.0042453251399</v>
      </c>
      <c r="AM39" s="37">
        <f t="shared" si="20"/>
        <v>10202.936021157901</v>
      </c>
      <c r="AN39" s="37" t="str">
        <f t="shared" si="20"/>
        <v/>
      </c>
      <c r="AO39" s="37" t="str">
        <f t="shared" si="20"/>
        <v/>
      </c>
      <c r="AP39" s="37" t="str">
        <f t="shared" si="20"/>
        <v/>
      </c>
      <c r="AQ39" s="37">
        <f t="shared" si="20"/>
        <v>16468.4163819481</v>
      </c>
      <c r="AR39" s="37" t="str">
        <f t="shared" si="20"/>
        <v/>
      </c>
      <c r="AS39" s="37">
        <f t="shared" si="20"/>
        <v>50546.462815551102</v>
      </c>
      <c r="AT39" s="37" t="str">
        <f t="shared" si="20"/>
        <v/>
      </c>
      <c r="AU39" s="37" t="str">
        <f t="shared" si="20"/>
        <v/>
      </c>
      <c r="AV39" s="37" t="str">
        <f t="shared" si="20"/>
        <v/>
      </c>
      <c r="AW39" s="37" t="str">
        <f t="shared" si="20"/>
        <v/>
      </c>
      <c r="AX39" s="37" t="str">
        <f t="shared" si="20"/>
        <v/>
      </c>
      <c r="AY39" s="37" t="str">
        <f t="shared" si="20"/>
        <v/>
      </c>
      <c r="AZ39" s="37" t="str">
        <f t="shared" si="20"/>
        <v/>
      </c>
      <c r="BA39" s="37" t="str">
        <f t="shared" si="20"/>
        <v/>
      </c>
      <c r="BB39" s="37" t="str">
        <f t="shared" si="20"/>
        <v/>
      </c>
      <c r="BC39" s="37" t="str">
        <f t="shared" si="20"/>
        <v/>
      </c>
      <c r="BD39" s="37" t="str">
        <f t="shared" si="20"/>
        <v/>
      </c>
      <c r="BE39" s="37" t="str">
        <f t="shared" si="20"/>
        <v/>
      </c>
      <c r="BF39" s="37" t="str">
        <f t="shared" si="20"/>
        <v/>
      </c>
      <c r="BG39" s="37" t="str">
        <f t="shared" si="20"/>
        <v/>
      </c>
      <c r="BH39" s="37" t="str">
        <f t="shared" si="20"/>
        <v/>
      </c>
      <c r="BI39" s="37" t="str">
        <f t="shared" si="20"/>
        <v/>
      </c>
      <c r="BJ39" s="37" t="str">
        <f t="shared" si="20"/>
        <v/>
      </c>
      <c r="BK39" s="37" t="str">
        <f t="shared" si="20"/>
        <v/>
      </c>
      <c r="BL39" s="37">
        <f t="shared" si="20"/>
        <v>34568.910819791003</v>
      </c>
      <c r="BM39" s="37" t="str">
        <f t="shared" si="20"/>
        <v/>
      </c>
      <c r="BN39" s="37" t="str">
        <f t="shared" si="20"/>
        <v/>
      </c>
      <c r="BO39" s="37" t="str">
        <f t="shared" si="20"/>
        <v/>
      </c>
    </row>
    <row r="40" spans="1:67" x14ac:dyDescent="0.25">
      <c r="A40" s="47"/>
      <c r="B40" s="38" t="str">
        <f t="shared" ref="B40:C40" si="24">B22</f>
        <v>ME 5ppb</v>
      </c>
      <c r="C40" s="38">
        <f t="shared" si="24"/>
        <v>5.4008016032064123</v>
      </c>
      <c r="D40" s="39"/>
      <c r="E40" s="39"/>
      <c r="F40" s="37">
        <f t="shared" si="11"/>
        <v>29.091287055087701</v>
      </c>
      <c r="G40" s="37" t="str">
        <f t="shared" si="20"/>
        <v/>
      </c>
      <c r="H40" s="37">
        <f t="shared" si="20"/>
        <v>4011.6682302172098</v>
      </c>
      <c r="I40" s="37">
        <f t="shared" si="20"/>
        <v>29029.715706770599</v>
      </c>
      <c r="J40" s="37" t="str">
        <f t="shared" si="20"/>
        <v/>
      </c>
      <c r="K40" s="37">
        <f t="shared" si="20"/>
        <v>73273.921062951296</v>
      </c>
      <c r="L40" s="37">
        <f t="shared" si="20"/>
        <v>2697.9455922750099</v>
      </c>
      <c r="M40" s="37">
        <f t="shared" si="20"/>
        <v>24662.837238594999</v>
      </c>
      <c r="N40" s="37">
        <f t="shared" si="20"/>
        <v>2098.2940672057698</v>
      </c>
      <c r="O40" s="37">
        <f t="shared" si="20"/>
        <v>42504.115037434502</v>
      </c>
      <c r="P40" s="37">
        <f t="shared" si="20"/>
        <v>43985.147859611701</v>
      </c>
      <c r="Q40" s="37" t="str">
        <f t="shared" si="20"/>
        <v/>
      </c>
      <c r="R40" s="37">
        <f t="shared" si="20"/>
        <v>57468.415665762397</v>
      </c>
      <c r="S40" s="37">
        <f t="shared" si="20"/>
        <v>3300.70712783299</v>
      </c>
      <c r="T40" s="37" t="str">
        <f t="shared" si="20"/>
        <v/>
      </c>
      <c r="U40" s="37" t="str">
        <f t="shared" si="20"/>
        <v/>
      </c>
      <c r="V40" s="37" t="str">
        <f t="shared" si="20"/>
        <v/>
      </c>
      <c r="W40" s="37">
        <f t="shared" si="20"/>
        <v>38463.3382662187</v>
      </c>
      <c r="X40" s="37">
        <f t="shared" si="20"/>
        <v>16831.2722333659</v>
      </c>
      <c r="Y40" s="37">
        <f t="shared" si="20"/>
        <v>18781.1834512442</v>
      </c>
      <c r="Z40" s="37">
        <f t="shared" si="20"/>
        <v>9785.6751181791005</v>
      </c>
      <c r="AA40" s="37" t="str">
        <f t="shared" si="20"/>
        <v/>
      </c>
      <c r="AB40" s="37" t="str">
        <f t="shared" si="20"/>
        <v/>
      </c>
      <c r="AC40" s="37" t="str">
        <f t="shared" si="20"/>
        <v/>
      </c>
      <c r="AD40" s="37" t="str">
        <f t="shared" si="20"/>
        <v/>
      </c>
      <c r="AE40" s="37" t="str">
        <f t="shared" si="20"/>
        <v/>
      </c>
      <c r="AF40" s="37">
        <f t="shared" si="20"/>
        <v>90713.711282779899</v>
      </c>
      <c r="AG40" s="37" t="str">
        <f t="shared" si="20"/>
        <v/>
      </c>
      <c r="AH40" s="37" t="str">
        <f t="shared" si="20"/>
        <v/>
      </c>
      <c r="AI40" s="37" t="str">
        <f t="shared" si="20"/>
        <v/>
      </c>
      <c r="AJ40" s="37" t="str">
        <f t="shared" si="20"/>
        <v/>
      </c>
      <c r="AK40" s="37" t="str">
        <f t="shared" si="20"/>
        <v/>
      </c>
      <c r="AL40" s="37">
        <f t="shared" si="20"/>
        <v>12677.600008748201</v>
      </c>
      <c r="AM40" s="37">
        <f t="shared" si="20"/>
        <v>25424.432046342601</v>
      </c>
      <c r="AN40" s="37" t="str">
        <f t="shared" si="20"/>
        <v/>
      </c>
      <c r="AO40" s="37" t="str">
        <f t="shared" si="20"/>
        <v/>
      </c>
      <c r="AP40" s="37" t="str">
        <f t="shared" si="20"/>
        <v/>
      </c>
      <c r="AQ40" s="37" t="str">
        <f t="shared" si="20"/>
        <v/>
      </c>
      <c r="AR40" s="37" t="str">
        <f t="shared" si="20"/>
        <v/>
      </c>
      <c r="AS40" s="37">
        <f t="shared" si="20"/>
        <v>127963.36646699499</v>
      </c>
      <c r="AT40" s="37" t="str">
        <f t="shared" si="20"/>
        <v/>
      </c>
      <c r="AU40" s="37" t="str">
        <f t="shared" si="20"/>
        <v/>
      </c>
      <c r="AV40" s="37" t="str">
        <f t="shared" si="20"/>
        <v/>
      </c>
      <c r="AW40" s="37" t="str">
        <f t="shared" si="20"/>
        <v/>
      </c>
      <c r="AX40" s="37" t="str">
        <f t="shared" si="20"/>
        <v/>
      </c>
      <c r="AY40" s="37" t="str">
        <f t="shared" si="20"/>
        <v/>
      </c>
      <c r="AZ40" s="37" t="str">
        <f t="shared" si="20"/>
        <v/>
      </c>
      <c r="BA40" s="37" t="str">
        <f t="shared" si="20"/>
        <v/>
      </c>
      <c r="BB40" s="37" t="str">
        <f t="shared" si="20"/>
        <v/>
      </c>
      <c r="BC40" s="37" t="str">
        <f t="shared" ref="G40:BO44" si="25">IF(AND(BC22&lt;(2*BC$7), BC22&gt;0.01*BC$6),BC22,"")</f>
        <v/>
      </c>
      <c r="BD40" s="37" t="str">
        <f t="shared" si="25"/>
        <v/>
      </c>
      <c r="BE40" s="37" t="str">
        <f t="shared" si="25"/>
        <v/>
      </c>
      <c r="BF40" s="37" t="str">
        <f t="shared" si="25"/>
        <v/>
      </c>
      <c r="BG40" s="37" t="str">
        <f t="shared" si="25"/>
        <v/>
      </c>
      <c r="BH40" s="37" t="str">
        <f t="shared" si="25"/>
        <v/>
      </c>
      <c r="BI40" s="37" t="str">
        <f t="shared" si="25"/>
        <v/>
      </c>
      <c r="BJ40" s="37" t="str">
        <f t="shared" si="25"/>
        <v/>
      </c>
      <c r="BK40" s="37" t="str">
        <f t="shared" si="25"/>
        <v/>
      </c>
      <c r="BL40" s="37">
        <f t="shared" si="25"/>
        <v>87126.3739227927</v>
      </c>
      <c r="BM40" s="37" t="str">
        <f t="shared" si="25"/>
        <v/>
      </c>
      <c r="BN40" s="37" t="str">
        <f t="shared" si="25"/>
        <v/>
      </c>
      <c r="BO40" s="37" t="str">
        <f t="shared" si="25"/>
        <v/>
      </c>
    </row>
    <row r="41" spans="1:67" x14ac:dyDescent="0.25">
      <c r="A41" s="47"/>
      <c r="B41" s="38" t="str">
        <f t="shared" ref="B41:C41" si="26">B23</f>
        <v>ME 10ppb</v>
      </c>
      <c r="C41" s="38">
        <f t="shared" si="26"/>
        <v>11.242484969939879</v>
      </c>
      <c r="D41" s="39"/>
      <c r="E41" s="39"/>
      <c r="F41" s="37">
        <f t="shared" si="11"/>
        <v>47.9237285174123</v>
      </c>
      <c r="G41" s="37">
        <f t="shared" si="25"/>
        <v>90.702504642333494</v>
      </c>
      <c r="H41" s="37">
        <f t="shared" si="25"/>
        <v>7189.9308667968298</v>
      </c>
      <c r="I41" s="37">
        <f t="shared" si="25"/>
        <v>30204.901895900799</v>
      </c>
      <c r="J41" s="37" t="str">
        <f t="shared" si="25"/>
        <v/>
      </c>
      <c r="K41" s="37" t="str">
        <f t="shared" si="25"/>
        <v/>
      </c>
      <c r="L41" s="37">
        <f t="shared" si="25"/>
        <v>4785.5385803546797</v>
      </c>
      <c r="M41" s="37">
        <f t="shared" si="25"/>
        <v>48368.821228512599</v>
      </c>
      <c r="N41" s="37">
        <f t="shared" si="25"/>
        <v>4046.17447431761</v>
      </c>
      <c r="O41" s="37" t="str">
        <f t="shared" si="25"/>
        <v/>
      </c>
      <c r="P41" s="37" t="str">
        <f t="shared" si="25"/>
        <v/>
      </c>
      <c r="Q41" s="37" t="str">
        <f t="shared" si="25"/>
        <v/>
      </c>
      <c r="R41" s="37">
        <f t="shared" si="25"/>
        <v>111045.488716066</v>
      </c>
      <c r="S41" s="37">
        <f t="shared" si="25"/>
        <v>4545.9195658533299</v>
      </c>
      <c r="T41" s="37" t="str">
        <f t="shared" si="25"/>
        <v/>
      </c>
      <c r="U41" s="37" t="str">
        <f t="shared" si="25"/>
        <v/>
      </c>
      <c r="V41" s="37" t="str">
        <f t="shared" si="25"/>
        <v/>
      </c>
      <c r="W41" s="37">
        <f t="shared" si="25"/>
        <v>74408.532655385701</v>
      </c>
      <c r="X41" s="37">
        <f t="shared" si="25"/>
        <v>33168.306221591403</v>
      </c>
      <c r="Y41" s="37">
        <f t="shared" si="25"/>
        <v>36194.372795882096</v>
      </c>
      <c r="Z41" s="37">
        <f t="shared" si="25"/>
        <v>19214.875734571298</v>
      </c>
      <c r="AA41" s="37" t="str">
        <f t="shared" si="25"/>
        <v/>
      </c>
      <c r="AB41" s="37" t="str">
        <f t="shared" si="25"/>
        <v/>
      </c>
      <c r="AC41" s="37" t="str">
        <f t="shared" si="25"/>
        <v/>
      </c>
      <c r="AD41" s="37" t="str">
        <f t="shared" si="25"/>
        <v/>
      </c>
      <c r="AE41" s="37" t="str">
        <f t="shared" si="25"/>
        <v/>
      </c>
      <c r="AF41" s="37">
        <f t="shared" si="25"/>
        <v>179285.83443862299</v>
      </c>
      <c r="AG41" s="37" t="str">
        <f t="shared" si="25"/>
        <v/>
      </c>
      <c r="AH41" s="37" t="str">
        <f t="shared" si="25"/>
        <v/>
      </c>
      <c r="AI41" s="37" t="str">
        <f t="shared" si="25"/>
        <v/>
      </c>
      <c r="AJ41" s="37" t="str">
        <f t="shared" si="25"/>
        <v/>
      </c>
      <c r="AK41" s="37" t="str">
        <f t="shared" si="25"/>
        <v/>
      </c>
      <c r="AL41" s="37">
        <f t="shared" si="25"/>
        <v>24833.414188348401</v>
      </c>
      <c r="AM41" s="37">
        <f t="shared" si="25"/>
        <v>50083.354987291299</v>
      </c>
      <c r="AN41" s="37" t="str">
        <f t="shared" si="25"/>
        <v/>
      </c>
      <c r="AO41" s="37" t="str">
        <f t="shared" si="25"/>
        <v/>
      </c>
      <c r="AP41" s="37" t="str">
        <f t="shared" si="25"/>
        <v/>
      </c>
      <c r="AQ41" s="37" t="str">
        <f t="shared" si="25"/>
        <v/>
      </c>
      <c r="AR41" s="37" t="str">
        <f t="shared" si="25"/>
        <v/>
      </c>
      <c r="AS41" s="37">
        <f t="shared" si="25"/>
        <v>252551.99391456301</v>
      </c>
      <c r="AT41" s="37" t="str">
        <f t="shared" si="25"/>
        <v/>
      </c>
      <c r="AU41" s="37" t="str">
        <f t="shared" si="25"/>
        <v/>
      </c>
      <c r="AV41" s="37" t="str">
        <f t="shared" si="25"/>
        <v/>
      </c>
      <c r="AW41" s="37" t="str">
        <f t="shared" si="25"/>
        <v/>
      </c>
      <c r="AX41" s="37" t="str">
        <f t="shared" si="25"/>
        <v/>
      </c>
      <c r="AY41" s="37" t="str">
        <f t="shared" si="25"/>
        <v/>
      </c>
      <c r="AZ41" s="37" t="str">
        <f t="shared" si="25"/>
        <v/>
      </c>
      <c r="BA41" s="37" t="str">
        <f t="shared" si="25"/>
        <v/>
      </c>
      <c r="BB41" s="37" t="str">
        <f t="shared" si="25"/>
        <v/>
      </c>
      <c r="BC41" s="37" t="str">
        <f t="shared" si="25"/>
        <v/>
      </c>
      <c r="BD41" s="37" t="str">
        <f t="shared" si="25"/>
        <v/>
      </c>
      <c r="BE41" s="37" t="str">
        <f t="shared" si="25"/>
        <v/>
      </c>
      <c r="BF41" s="37" t="str">
        <f t="shared" si="25"/>
        <v/>
      </c>
      <c r="BG41" s="37" t="str">
        <f t="shared" si="25"/>
        <v/>
      </c>
      <c r="BH41" s="37" t="str">
        <f t="shared" si="25"/>
        <v/>
      </c>
      <c r="BI41" s="37" t="str">
        <f t="shared" si="25"/>
        <v/>
      </c>
      <c r="BJ41" s="37" t="str">
        <f t="shared" si="25"/>
        <v/>
      </c>
      <c r="BK41" s="37" t="str">
        <f t="shared" si="25"/>
        <v/>
      </c>
      <c r="BL41" s="37">
        <f t="shared" si="25"/>
        <v>173839.04940653499</v>
      </c>
      <c r="BM41" s="37" t="str">
        <f t="shared" si="25"/>
        <v/>
      </c>
      <c r="BN41" s="37" t="str">
        <f t="shared" si="25"/>
        <v/>
      </c>
      <c r="BO41" s="37" t="str">
        <f t="shared" si="25"/>
        <v/>
      </c>
    </row>
    <row r="42" spans="1:67" x14ac:dyDescent="0.25">
      <c r="A42" s="47"/>
      <c r="B42" s="38" t="str">
        <f t="shared" ref="B42:C42" si="27">B24</f>
        <v>ME 20ppb</v>
      </c>
      <c r="C42" s="38">
        <f t="shared" si="27"/>
        <v>22.372881355932204</v>
      </c>
      <c r="D42" s="39"/>
      <c r="E42" s="39"/>
      <c r="F42" s="37">
        <f t="shared" si="11"/>
        <v>77.0340576769877</v>
      </c>
      <c r="G42" s="37">
        <f t="shared" si="25"/>
        <v>161.860604852074</v>
      </c>
      <c r="H42" s="37">
        <f t="shared" si="25"/>
        <v>13259.7631121268</v>
      </c>
      <c r="I42" s="37">
        <f t="shared" si="25"/>
        <v>31148.143798926601</v>
      </c>
      <c r="J42" s="37">
        <f t="shared" si="25"/>
        <v>1109.5170771600899</v>
      </c>
      <c r="K42" s="37" t="str">
        <f t="shared" si="25"/>
        <v/>
      </c>
      <c r="L42" s="37">
        <f t="shared" si="25"/>
        <v>8781.3614497948693</v>
      </c>
      <c r="M42" s="37">
        <f t="shared" si="25"/>
        <v>93604.834774325194</v>
      </c>
      <c r="N42" s="37">
        <f t="shared" si="25"/>
        <v>7749.1098544885899</v>
      </c>
      <c r="O42" s="37" t="str">
        <f t="shared" si="25"/>
        <v/>
      </c>
      <c r="P42" s="37" t="str">
        <f t="shared" si="25"/>
        <v/>
      </c>
      <c r="Q42" s="37" t="str">
        <f t="shared" si="25"/>
        <v/>
      </c>
      <c r="R42" s="37">
        <f t="shared" si="25"/>
        <v>214029.71414771501</v>
      </c>
      <c r="S42" s="37">
        <f t="shared" si="25"/>
        <v>7011.3171548089404</v>
      </c>
      <c r="T42" s="37" t="str">
        <f t="shared" si="25"/>
        <v/>
      </c>
      <c r="U42" s="37" t="str">
        <f t="shared" si="25"/>
        <v/>
      </c>
      <c r="V42" s="37" t="str">
        <f t="shared" si="25"/>
        <v/>
      </c>
      <c r="W42" s="37">
        <f t="shared" si="25"/>
        <v>143165.41827408099</v>
      </c>
      <c r="X42" s="37">
        <f t="shared" si="25"/>
        <v>63238.716433078996</v>
      </c>
      <c r="Y42" s="37">
        <f t="shared" si="25"/>
        <v>69356.208426294994</v>
      </c>
      <c r="Z42" s="37">
        <f t="shared" si="25"/>
        <v>36567.785862935001</v>
      </c>
      <c r="AA42" s="37" t="str">
        <f t="shared" si="25"/>
        <v/>
      </c>
      <c r="AB42" s="37" t="str">
        <f t="shared" si="25"/>
        <v/>
      </c>
      <c r="AC42" s="37" t="str">
        <f t="shared" si="25"/>
        <v/>
      </c>
      <c r="AD42" s="37" t="str">
        <f t="shared" si="25"/>
        <v/>
      </c>
      <c r="AE42" s="37" t="str">
        <f t="shared" si="25"/>
        <v/>
      </c>
      <c r="AF42" s="37">
        <f t="shared" si="25"/>
        <v>346313.4057451</v>
      </c>
      <c r="AG42" s="37" t="str">
        <f t="shared" si="25"/>
        <v/>
      </c>
      <c r="AH42" s="37" t="str">
        <f t="shared" si="25"/>
        <v/>
      </c>
      <c r="AI42" s="37" t="str">
        <f t="shared" si="25"/>
        <v/>
      </c>
      <c r="AJ42" s="37" t="str">
        <f t="shared" si="25"/>
        <v/>
      </c>
      <c r="AK42" s="37" t="str">
        <f t="shared" si="25"/>
        <v/>
      </c>
      <c r="AL42" s="37">
        <f t="shared" si="25"/>
        <v>48064.473903540398</v>
      </c>
      <c r="AM42" s="37">
        <f t="shared" si="25"/>
        <v>97320.166751496494</v>
      </c>
      <c r="AN42" s="37" t="str">
        <f t="shared" si="25"/>
        <v/>
      </c>
      <c r="AO42" s="37" t="str">
        <f t="shared" si="25"/>
        <v/>
      </c>
      <c r="AP42" s="37" t="str">
        <f t="shared" si="25"/>
        <v/>
      </c>
      <c r="AQ42" s="37" t="str">
        <f t="shared" si="25"/>
        <v/>
      </c>
      <c r="AR42" s="37" t="str">
        <f t="shared" si="25"/>
        <v/>
      </c>
      <c r="AS42" s="37">
        <f t="shared" si="25"/>
        <v>490524.00114011997</v>
      </c>
      <c r="AT42" s="37" t="str">
        <f t="shared" si="25"/>
        <v/>
      </c>
      <c r="AU42" s="37" t="str">
        <f t="shared" si="25"/>
        <v/>
      </c>
      <c r="AV42" s="37" t="str">
        <f t="shared" si="25"/>
        <v/>
      </c>
      <c r="AW42" s="37" t="str">
        <f t="shared" si="25"/>
        <v/>
      </c>
      <c r="AX42" s="37" t="str">
        <f t="shared" si="25"/>
        <v/>
      </c>
      <c r="AY42" s="37" t="str">
        <f t="shared" si="25"/>
        <v/>
      </c>
      <c r="AZ42" s="37" t="str">
        <f t="shared" si="25"/>
        <v/>
      </c>
      <c r="BA42" s="37" t="str">
        <f t="shared" si="25"/>
        <v/>
      </c>
      <c r="BB42" s="37" t="str">
        <f t="shared" si="25"/>
        <v/>
      </c>
      <c r="BC42" s="37" t="str">
        <f t="shared" si="25"/>
        <v/>
      </c>
      <c r="BD42" s="37" t="str">
        <f t="shared" si="25"/>
        <v/>
      </c>
      <c r="BE42" s="37" t="str">
        <f t="shared" si="25"/>
        <v/>
      </c>
      <c r="BF42" s="37" t="str">
        <f t="shared" si="25"/>
        <v/>
      </c>
      <c r="BG42" s="37" t="str">
        <f t="shared" si="25"/>
        <v/>
      </c>
      <c r="BH42" s="37" t="str">
        <f t="shared" si="25"/>
        <v/>
      </c>
      <c r="BI42" s="37" t="str">
        <f t="shared" si="25"/>
        <v/>
      </c>
      <c r="BJ42" s="37" t="str">
        <f t="shared" si="25"/>
        <v/>
      </c>
      <c r="BK42" s="37" t="str">
        <f t="shared" si="25"/>
        <v/>
      </c>
      <c r="BL42" s="37">
        <f t="shared" si="25"/>
        <v>341720.709098269</v>
      </c>
      <c r="BM42" s="37" t="str">
        <f t="shared" si="25"/>
        <v/>
      </c>
      <c r="BN42" s="37" t="str">
        <f t="shared" si="25"/>
        <v/>
      </c>
      <c r="BO42" s="37" t="str">
        <f t="shared" si="25"/>
        <v/>
      </c>
    </row>
    <row r="43" spans="1:67" x14ac:dyDescent="0.25">
      <c r="A43" s="47"/>
      <c r="B43" s="38" t="str">
        <f t="shared" ref="B43:C43" si="28">B25</f>
        <v>ME 50ppb</v>
      </c>
      <c r="C43" s="38">
        <f t="shared" si="28"/>
        <v>55.382323733862961</v>
      </c>
      <c r="D43" s="39"/>
      <c r="E43" s="39"/>
      <c r="F43" s="37" t="str">
        <f t="shared" si="11"/>
        <v/>
      </c>
      <c r="G43" s="37">
        <f t="shared" si="25"/>
        <v>369.29339035493803</v>
      </c>
      <c r="H43" s="37">
        <f t="shared" si="25"/>
        <v>30826.526354498699</v>
      </c>
      <c r="I43" s="37">
        <f t="shared" si="25"/>
        <v>36907.651636860202</v>
      </c>
      <c r="J43" s="37">
        <f t="shared" si="25"/>
        <v>1709.87437010044</v>
      </c>
      <c r="K43" s="37" t="str">
        <f t="shared" si="25"/>
        <v/>
      </c>
      <c r="L43" s="37">
        <f t="shared" si="25"/>
        <v>20005.856848249499</v>
      </c>
      <c r="M43" s="37">
        <f t="shared" si="25"/>
        <v>220562.08070319501</v>
      </c>
      <c r="N43" s="37">
        <f t="shared" si="25"/>
        <v>17956.8923766142</v>
      </c>
      <c r="O43" s="37" t="str">
        <f t="shared" si="25"/>
        <v/>
      </c>
      <c r="P43" s="37" t="str">
        <f t="shared" si="25"/>
        <v/>
      </c>
      <c r="Q43" s="37" t="str">
        <f t="shared" si="25"/>
        <v/>
      </c>
      <c r="R43" s="37">
        <f t="shared" si="25"/>
        <v>494690.31208884099</v>
      </c>
      <c r="S43" s="37">
        <f t="shared" si="25"/>
        <v>13899.0104582944</v>
      </c>
      <c r="T43" s="37" t="str">
        <f t="shared" si="25"/>
        <v/>
      </c>
      <c r="U43" s="37" t="str">
        <f t="shared" si="25"/>
        <v/>
      </c>
      <c r="V43" s="37" t="str">
        <f t="shared" si="25"/>
        <v/>
      </c>
      <c r="W43" s="37">
        <f t="shared" si="25"/>
        <v>333046.42042954901</v>
      </c>
      <c r="X43" s="37" t="str">
        <f t="shared" si="25"/>
        <v/>
      </c>
      <c r="Y43" s="37">
        <f t="shared" si="25"/>
        <v>161796.895441192</v>
      </c>
      <c r="Z43" s="37" t="str">
        <f t="shared" si="25"/>
        <v/>
      </c>
      <c r="AA43" s="37" t="str">
        <f t="shared" si="25"/>
        <v/>
      </c>
      <c r="AB43" s="37" t="str">
        <f t="shared" si="25"/>
        <v/>
      </c>
      <c r="AC43" s="37" t="str">
        <f t="shared" si="25"/>
        <v/>
      </c>
      <c r="AD43" s="37" t="str">
        <f t="shared" si="25"/>
        <v/>
      </c>
      <c r="AE43" s="37" t="str">
        <f t="shared" si="25"/>
        <v/>
      </c>
      <c r="AF43" s="37">
        <f t="shared" si="25"/>
        <v>797736.87322040298</v>
      </c>
      <c r="AG43" s="37" t="str">
        <f t="shared" si="25"/>
        <v/>
      </c>
      <c r="AH43" s="37" t="str">
        <f t="shared" si="25"/>
        <v/>
      </c>
      <c r="AI43" s="37" t="str">
        <f t="shared" si="25"/>
        <v/>
      </c>
      <c r="AJ43" s="37" t="str">
        <f t="shared" si="25"/>
        <v/>
      </c>
      <c r="AK43" s="37" t="str">
        <f t="shared" si="25"/>
        <v/>
      </c>
      <c r="AL43" s="37" t="str">
        <f t="shared" si="25"/>
        <v/>
      </c>
      <c r="AM43" s="37" t="str">
        <f t="shared" si="25"/>
        <v/>
      </c>
      <c r="AN43" s="37" t="str">
        <f t="shared" si="25"/>
        <v/>
      </c>
      <c r="AO43" s="37" t="str">
        <f t="shared" si="25"/>
        <v/>
      </c>
      <c r="AP43" s="37" t="str">
        <f t="shared" si="25"/>
        <v/>
      </c>
      <c r="AQ43" s="37" t="str">
        <f t="shared" si="25"/>
        <v/>
      </c>
      <c r="AR43" s="37" t="str">
        <f t="shared" si="25"/>
        <v/>
      </c>
      <c r="AS43" s="37" t="str">
        <f t="shared" si="25"/>
        <v/>
      </c>
      <c r="AT43" s="37" t="str">
        <f t="shared" si="25"/>
        <v/>
      </c>
      <c r="AU43" s="37" t="str">
        <f t="shared" si="25"/>
        <v/>
      </c>
      <c r="AV43" s="37" t="str">
        <f t="shared" si="25"/>
        <v/>
      </c>
      <c r="AW43" s="37" t="str">
        <f t="shared" si="25"/>
        <v/>
      </c>
      <c r="AX43" s="37" t="str">
        <f t="shared" si="25"/>
        <v/>
      </c>
      <c r="AY43" s="37" t="str">
        <f t="shared" si="25"/>
        <v/>
      </c>
      <c r="AZ43" s="37" t="str">
        <f t="shared" si="25"/>
        <v/>
      </c>
      <c r="BA43" s="37" t="str">
        <f t="shared" si="25"/>
        <v/>
      </c>
      <c r="BB43" s="37" t="str">
        <f t="shared" si="25"/>
        <v/>
      </c>
      <c r="BC43" s="37" t="str">
        <f t="shared" si="25"/>
        <v/>
      </c>
      <c r="BD43" s="37" t="str">
        <f t="shared" si="25"/>
        <v/>
      </c>
      <c r="BE43" s="37" t="str">
        <f t="shared" si="25"/>
        <v/>
      </c>
      <c r="BF43" s="37" t="str">
        <f t="shared" si="25"/>
        <v/>
      </c>
      <c r="BG43" s="37" t="str">
        <f t="shared" si="25"/>
        <v/>
      </c>
      <c r="BH43" s="37" t="str">
        <f t="shared" si="25"/>
        <v/>
      </c>
      <c r="BI43" s="37" t="str">
        <f t="shared" si="25"/>
        <v/>
      </c>
      <c r="BJ43" s="37" t="str">
        <f t="shared" si="25"/>
        <v/>
      </c>
      <c r="BK43" s="37" t="str">
        <f t="shared" si="25"/>
        <v/>
      </c>
      <c r="BL43" s="37" t="str">
        <f t="shared" si="25"/>
        <v/>
      </c>
      <c r="BM43" s="37" t="str">
        <f t="shared" si="25"/>
        <v/>
      </c>
      <c r="BN43" s="37" t="str">
        <f t="shared" si="25"/>
        <v/>
      </c>
      <c r="BO43" s="37" t="str">
        <f t="shared" si="25"/>
        <v/>
      </c>
    </row>
    <row r="44" spans="1:67" x14ac:dyDescent="0.25">
      <c r="A44" s="47"/>
      <c r="B44" s="38" t="str">
        <f t="shared" ref="B44:C44" si="29">B26</f>
        <v>ME 100ppb</v>
      </c>
      <c r="C44" s="38">
        <f t="shared" si="29"/>
        <v>99.800399201596804</v>
      </c>
      <c r="D44" s="39"/>
      <c r="E44" s="39"/>
      <c r="F44" s="37" t="str">
        <f t="shared" si="11"/>
        <v/>
      </c>
      <c r="G44" s="37">
        <f t="shared" si="25"/>
        <v>669.99292843314299</v>
      </c>
      <c r="H44" s="37">
        <f t="shared" si="25"/>
        <v>52587.674717770104</v>
      </c>
      <c r="I44" s="37">
        <f t="shared" si="25"/>
        <v>45555.026957554503</v>
      </c>
      <c r="J44" s="37">
        <f t="shared" si="25"/>
        <v>2510.2776756631401</v>
      </c>
      <c r="K44" s="37" t="str">
        <f t="shared" si="25"/>
        <v/>
      </c>
      <c r="L44" s="37">
        <f t="shared" si="25"/>
        <v>35403.968942369203</v>
      </c>
      <c r="M44" s="37">
        <f t="shared" si="25"/>
        <v>390648.660450914</v>
      </c>
      <c r="N44" s="37">
        <f t="shared" si="25"/>
        <v>31760.4498680096</v>
      </c>
      <c r="O44" s="37" t="str">
        <f t="shared" si="25"/>
        <v/>
      </c>
      <c r="P44" s="37" t="str">
        <f t="shared" si="25"/>
        <v/>
      </c>
      <c r="Q44" s="37" t="str">
        <f t="shared" si="25"/>
        <v/>
      </c>
      <c r="R44" s="37">
        <f t="shared" si="25"/>
        <v>847755.42583402595</v>
      </c>
      <c r="S44" s="37">
        <f t="shared" si="25"/>
        <v>23055.006792121101</v>
      </c>
      <c r="T44" s="37" t="str">
        <f t="shared" si="25"/>
        <v/>
      </c>
      <c r="U44" s="37" t="str">
        <f t="shared" si="25"/>
        <v/>
      </c>
      <c r="V44" s="37" t="str">
        <f t="shared" si="25"/>
        <v/>
      </c>
      <c r="W44" s="37">
        <f t="shared" si="25"/>
        <v>572695.13038340001</v>
      </c>
      <c r="X44" s="37" t="str">
        <f t="shared" si="25"/>
        <v/>
      </c>
      <c r="Y44" s="37">
        <f t="shared" si="25"/>
        <v>280848.01204062201</v>
      </c>
      <c r="Z44" s="37" t="str">
        <f t="shared" si="25"/>
        <v/>
      </c>
      <c r="AA44" s="37" t="str">
        <f t="shared" si="25"/>
        <v/>
      </c>
      <c r="AB44" s="37" t="str">
        <f t="shared" si="25"/>
        <v/>
      </c>
      <c r="AC44" s="37" t="str">
        <f t="shared" si="25"/>
        <v/>
      </c>
      <c r="AD44" s="37" t="str">
        <f t="shared" si="25"/>
        <v/>
      </c>
      <c r="AE44" s="37" t="str">
        <f t="shared" si="25"/>
        <v/>
      </c>
      <c r="AF44" s="37">
        <f t="shared" si="25"/>
        <v>1365123.73790632</v>
      </c>
      <c r="AG44" s="37" t="str">
        <f t="shared" si="25"/>
        <v/>
      </c>
      <c r="AH44" s="37" t="str">
        <f t="shared" si="25"/>
        <v/>
      </c>
      <c r="AI44" s="37" t="str">
        <f t="shared" si="25"/>
        <v/>
      </c>
      <c r="AJ44" s="37" t="str">
        <f t="shared" si="25"/>
        <v/>
      </c>
      <c r="AK44" s="37" t="str">
        <f t="shared" si="25"/>
        <v/>
      </c>
      <c r="AL44" s="37" t="str">
        <f t="shared" si="25"/>
        <v/>
      </c>
      <c r="AM44" s="37" t="str">
        <f t="shared" si="25"/>
        <v/>
      </c>
      <c r="AN44" s="37" t="str">
        <f t="shared" si="25"/>
        <v/>
      </c>
      <c r="AO44" s="37" t="str">
        <f t="shared" si="25"/>
        <v/>
      </c>
      <c r="AP44" s="37" t="str">
        <f t="shared" si="25"/>
        <v/>
      </c>
      <c r="AQ44" s="37" t="str">
        <f t="shared" si="25"/>
        <v/>
      </c>
      <c r="AR44" s="37" t="str">
        <f t="shared" si="25"/>
        <v/>
      </c>
      <c r="AS44" s="37" t="str">
        <f t="shared" si="25"/>
        <v/>
      </c>
      <c r="AT44" s="37" t="str">
        <f t="shared" si="25"/>
        <v/>
      </c>
      <c r="AU44" s="37" t="str">
        <f t="shared" si="25"/>
        <v/>
      </c>
      <c r="AV44" s="37" t="str">
        <f t="shared" si="25"/>
        <v/>
      </c>
      <c r="AW44" s="37" t="str">
        <f t="shared" si="25"/>
        <v/>
      </c>
      <c r="AX44" s="37" t="str">
        <f t="shared" si="25"/>
        <v/>
      </c>
      <c r="AY44" s="37" t="str">
        <f t="shared" si="25"/>
        <v/>
      </c>
      <c r="AZ44" s="37" t="str">
        <f t="shared" si="25"/>
        <v/>
      </c>
      <c r="BA44" s="37" t="str">
        <f t="shared" si="25"/>
        <v/>
      </c>
      <c r="BB44" s="37" t="str">
        <f t="shared" si="25"/>
        <v/>
      </c>
      <c r="BC44" s="37" t="str">
        <f t="shared" si="25"/>
        <v/>
      </c>
      <c r="BD44" s="37" t="str">
        <f t="shared" si="25"/>
        <v/>
      </c>
      <c r="BE44" s="37" t="str">
        <f t="shared" si="25"/>
        <v/>
      </c>
      <c r="BF44" s="37" t="str">
        <f t="shared" si="25"/>
        <v/>
      </c>
      <c r="BG44" s="37" t="str">
        <f t="shared" si="25"/>
        <v/>
      </c>
      <c r="BH44" s="37" t="str">
        <f t="shared" si="25"/>
        <v/>
      </c>
      <c r="BI44" s="37" t="str">
        <f t="shared" si="25"/>
        <v/>
      </c>
      <c r="BJ44" s="37" t="str">
        <f t="shared" si="25"/>
        <v/>
      </c>
      <c r="BK44" s="37" t="str">
        <f t="shared" si="25"/>
        <v/>
      </c>
      <c r="BL44" s="37" t="str">
        <f t="shared" si="25"/>
        <v/>
      </c>
      <c r="BM44" s="37" t="str">
        <f t="shared" si="25"/>
        <v/>
      </c>
      <c r="BN44" s="37" t="str">
        <f t="shared" ref="BN44:BO44" si="30">IF(AND(BN26&lt;(2*BN$7), BN26&gt;0.01*BN$6),BN26,"")</f>
        <v/>
      </c>
      <c r="BO44" s="37" t="str">
        <f t="shared" si="30"/>
        <v/>
      </c>
    </row>
    <row r="45" spans="1:67" x14ac:dyDescent="0.25">
      <c r="C45" s="16"/>
      <c r="D45" s="1"/>
      <c r="E45" s="1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</row>
    <row r="46" spans="1:67" x14ac:dyDescent="0.25">
      <c r="B46" s="18" t="s">
        <v>150</v>
      </c>
      <c r="C46" s="3" t="s">
        <v>148</v>
      </c>
      <c r="D46" s="3" t="s">
        <v>152</v>
      </c>
      <c r="E46" s="3" t="s">
        <v>154</v>
      </c>
      <c r="H46" s="33">
        <f t="shared" ref="H46:P46" si="31">(H25-H5)/H4</f>
        <v>56.996363110289408</v>
      </c>
      <c r="I46" s="33">
        <f t="shared" si="31"/>
        <v>52.855175813248394</v>
      </c>
      <c r="J46" s="33">
        <f t="shared" si="31"/>
        <v>55.498515994715348</v>
      </c>
      <c r="K46" s="33">
        <f t="shared" si="31"/>
        <v>51.001239984453065</v>
      </c>
      <c r="L46" s="33">
        <f t="shared" si="31"/>
        <v>55.455508645688333</v>
      </c>
      <c r="M46" s="33">
        <f t="shared" si="31"/>
        <v>55.696881402325126</v>
      </c>
      <c r="N46" s="33">
        <f t="shared" si="31"/>
        <v>55.71103594989232</v>
      </c>
      <c r="O46" s="33">
        <f t="shared" si="31"/>
        <v>47.925119364636124</v>
      </c>
      <c r="P46" s="33">
        <f t="shared" si="31"/>
        <v>48.243508242904376</v>
      </c>
      <c r="Q46" s="33">
        <f>(Q23-Q5)/Q4</f>
        <v>10.218385647466834</v>
      </c>
      <c r="R46" s="33">
        <f>(R26-R5)/R4</f>
        <v>98.579632445370947</v>
      </c>
      <c r="S46" s="33">
        <f>(S22-S5)/S4</f>
        <v>6.0854920149652294</v>
      </c>
      <c r="T46" s="33"/>
      <c r="W46" s="33">
        <f>(W20-W5)/W4</f>
        <v>0.8820236834545192</v>
      </c>
      <c r="AH46" s="36">
        <f>(AH20-AH5)/AH4</f>
        <v>1.0319482782743963</v>
      </c>
    </row>
    <row r="47" spans="1:67" x14ac:dyDescent="0.25">
      <c r="A47" s="40" t="s">
        <v>68</v>
      </c>
      <c r="B47" s="16" t="s">
        <v>68</v>
      </c>
      <c r="C47" s="2">
        <v>1</v>
      </c>
      <c r="D47" s="2">
        <v>10</v>
      </c>
      <c r="E47" s="4">
        <v>1</v>
      </c>
      <c r="F47" s="41">
        <v>14.0858072738305</v>
      </c>
      <c r="G47" s="41">
        <v>13.234077205631401</v>
      </c>
      <c r="H47" s="41">
        <v>569.58436533392899</v>
      </c>
      <c r="I47" s="41">
        <v>26798.0972049546</v>
      </c>
      <c r="J47" s="41">
        <v>694.60269645473397</v>
      </c>
      <c r="K47" s="41">
        <v>47132.543425927703</v>
      </c>
      <c r="L47" s="41">
        <v>488.23517384250698</v>
      </c>
      <c r="M47" s="41">
        <v>65.913591480808606</v>
      </c>
      <c r="N47" s="41">
        <v>42.113402427608399</v>
      </c>
      <c r="O47" s="41">
        <v>110.20281550564199</v>
      </c>
      <c r="P47" s="41">
        <v>95.505988576857106</v>
      </c>
      <c r="Q47" s="41">
        <v>48.449704646702401</v>
      </c>
      <c r="R47" s="41">
        <v>2272.3545445234899</v>
      </c>
      <c r="S47" s="41">
        <v>1884.7075444940999</v>
      </c>
      <c r="T47" s="41">
        <v>93.393024900872803</v>
      </c>
      <c r="U47" s="41">
        <v>43.915956785452202</v>
      </c>
      <c r="V47" s="41">
        <v>27.619570773751501</v>
      </c>
      <c r="W47" s="41">
        <v>76.471568391083593</v>
      </c>
      <c r="X47" s="41">
        <v>1337.7858164331601</v>
      </c>
      <c r="Y47" s="41">
        <v>66.225387077351598</v>
      </c>
      <c r="Z47" s="41">
        <v>828.54543019845005</v>
      </c>
      <c r="AA47" s="41">
        <v>116.866997959656</v>
      </c>
      <c r="AB47" s="41">
        <v>16.377916942484902</v>
      </c>
      <c r="AC47" s="41">
        <v>22.2762448063975</v>
      </c>
      <c r="AD47" s="41">
        <v>21.2193008665086</v>
      </c>
      <c r="AE47" s="41">
        <v>88.001723506591603</v>
      </c>
      <c r="AF47" s="41">
        <v>28.6691195148037</v>
      </c>
      <c r="AG47" s="41">
        <v>10.507690526757401</v>
      </c>
      <c r="AH47" s="41">
        <v>9.9193182757775293</v>
      </c>
      <c r="AI47" s="41">
        <v>15.920437942135001</v>
      </c>
      <c r="AJ47" s="41">
        <v>10.293787465753899</v>
      </c>
      <c r="AK47" s="41">
        <v>790.73569383343704</v>
      </c>
      <c r="AL47" s="41">
        <v>10.500757599409599</v>
      </c>
      <c r="AM47" s="41">
        <v>9.5980938573393892</v>
      </c>
      <c r="AN47" s="41">
        <v>9.7407267648887697</v>
      </c>
      <c r="AO47" s="41">
        <v>11.111222719917301</v>
      </c>
      <c r="AP47" s="41">
        <v>12.464062868917001</v>
      </c>
      <c r="AQ47" s="41">
        <v>10.5022366506378</v>
      </c>
      <c r="AR47" s="41">
        <v>12.402129085570699</v>
      </c>
      <c r="AS47" s="41">
        <v>24.888192333206899</v>
      </c>
      <c r="AT47" s="41">
        <v>8.5841338629503898</v>
      </c>
      <c r="AU47" s="41">
        <v>10.097262758955599</v>
      </c>
      <c r="AV47" s="41">
        <v>8.7197414256105397</v>
      </c>
      <c r="AW47" s="41">
        <v>8.5044517380150708</v>
      </c>
      <c r="AX47" s="41">
        <v>8.0358800125407708</v>
      </c>
      <c r="AY47" s="41">
        <v>7.4902144451586503</v>
      </c>
      <c r="AZ47" s="41">
        <v>7.5625939377888001</v>
      </c>
      <c r="BA47" s="41">
        <v>6.8955563721748296</v>
      </c>
      <c r="BB47" s="41">
        <v>8.6490258651344991</v>
      </c>
      <c r="BC47" s="41">
        <v>7.8482295046431103</v>
      </c>
      <c r="BD47" s="41">
        <v>8.5048215221064005</v>
      </c>
      <c r="BE47" s="41">
        <v>7.6855373788670303</v>
      </c>
      <c r="BF47" s="41">
        <v>19.128060319484401</v>
      </c>
      <c r="BG47" s="41">
        <v>7.8588599405416701</v>
      </c>
      <c r="BH47" s="41">
        <v>8.0737798928905509</v>
      </c>
      <c r="BI47" s="41">
        <v>8.22630372559615</v>
      </c>
      <c r="BJ47" s="41">
        <v>14.201355615535199</v>
      </c>
      <c r="BK47" s="41">
        <v>9.0729496628821398</v>
      </c>
      <c r="BL47" s="41">
        <v>27.3362461041371</v>
      </c>
      <c r="BM47" s="41">
        <v>8.8863159341779205</v>
      </c>
      <c r="BN47" s="41">
        <v>10.414697223195301</v>
      </c>
      <c r="BO47" s="41">
        <v>8.42957640773216</v>
      </c>
    </row>
    <row r="48" spans="1:67" x14ac:dyDescent="0.25">
      <c r="A48" s="40" t="s">
        <v>68</v>
      </c>
      <c r="B48" s="16" t="s">
        <v>69</v>
      </c>
      <c r="C48" s="2">
        <v>1</v>
      </c>
      <c r="D48" s="2">
        <v>10</v>
      </c>
      <c r="E48" s="4">
        <v>1</v>
      </c>
      <c r="F48" s="41">
        <v>14.5226725176871</v>
      </c>
      <c r="G48" s="41">
        <v>13.3780966804222</v>
      </c>
      <c r="H48" s="41">
        <v>500.09958886957997</v>
      </c>
      <c r="I48" s="41">
        <v>26551.082707939298</v>
      </c>
      <c r="J48" s="41">
        <v>707.10927963328402</v>
      </c>
      <c r="K48" s="41">
        <v>47173.183260470403</v>
      </c>
      <c r="L48" s="41">
        <v>484.08726553837499</v>
      </c>
      <c r="M48" s="41">
        <v>59.278434653258699</v>
      </c>
      <c r="N48" s="41">
        <v>41.665167065335602</v>
      </c>
      <c r="O48" s="41">
        <v>107.54649744344199</v>
      </c>
      <c r="P48" s="41">
        <v>94.969474123452798</v>
      </c>
      <c r="Q48" s="41">
        <v>48.211120408039001</v>
      </c>
      <c r="R48" s="41">
        <v>2192.3020763723398</v>
      </c>
      <c r="S48" s="41">
        <v>1877.3746609401701</v>
      </c>
      <c r="T48" s="41">
        <v>88.8050157550813</v>
      </c>
      <c r="U48" s="41">
        <v>43.895897513878303</v>
      </c>
      <c r="V48" s="41">
        <v>23.638328920925201</v>
      </c>
      <c r="W48" s="41">
        <v>69.622601168115594</v>
      </c>
      <c r="X48" s="41">
        <v>1018.10482467818</v>
      </c>
      <c r="Y48" s="41">
        <v>66.701446081384006</v>
      </c>
      <c r="Z48" s="41">
        <v>636.32130430060704</v>
      </c>
      <c r="AA48" s="41">
        <v>113.82410121830701</v>
      </c>
      <c r="AB48" s="41">
        <v>14.959537661944101</v>
      </c>
      <c r="AC48" s="41">
        <v>22.512055891203801</v>
      </c>
      <c r="AD48" s="41">
        <v>22.834851730385399</v>
      </c>
      <c r="AE48" s="41">
        <v>87.951621904263902</v>
      </c>
      <c r="AF48" s="41">
        <v>21.207191368876199</v>
      </c>
      <c r="AG48" s="41">
        <v>8.2856493604427204</v>
      </c>
      <c r="AH48" s="41">
        <v>9.7851897351478101</v>
      </c>
      <c r="AI48" s="41">
        <v>14.469427781486299</v>
      </c>
      <c r="AJ48" s="41">
        <v>10.589036568838701</v>
      </c>
      <c r="AK48" s="41">
        <v>745.28359455673206</v>
      </c>
      <c r="AL48" s="41">
        <v>8.8933412779756402</v>
      </c>
      <c r="AM48" s="41">
        <v>8.6814718119243004</v>
      </c>
      <c r="AN48" s="41">
        <v>9.3192987547211992</v>
      </c>
      <c r="AO48" s="41">
        <v>9.6990369059182093</v>
      </c>
      <c r="AP48" s="41">
        <v>12.239529389342501</v>
      </c>
      <c r="AQ48" s="41">
        <v>9.3100548754219492</v>
      </c>
      <c r="AR48" s="41">
        <v>12.9969719726259</v>
      </c>
      <c r="AS48" s="41">
        <v>20.145070854746098</v>
      </c>
      <c r="AT48" s="41">
        <v>9.0360666239414407</v>
      </c>
      <c r="AU48" s="41">
        <v>8.9352160214195706</v>
      </c>
      <c r="AV48" s="41">
        <v>8.0947634543501508</v>
      </c>
      <c r="AW48" s="41">
        <v>7.8624650531081803</v>
      </c>
      <c r="AX48" s="41">
        <v>8.4516692879020603</v>
      </c>
      <c r="AY48" s="41">
        <v>8.6668665010615094</v>
      </c>
      <c r="AZ48" s="41">
        <v>8.5217377615897707</v>
      </c>
      <c r="BA48" s="41">
        <v>7.36921220195687</v>
      </c>
      <c r="BB48" s="41">
        <v>7.9163568177019199</v>
      </c>
      <c r="BC48" s="41">
        <v>7.5122148589423698</v>
      </c>
      <c r="BD48" s="41">
        <v>7.6415366000079104</v>
      </c>
      <c r="BE48" s="41">
        <v>7.9857782467606002</v>
      </c>
      <c r="BF48" s="41">
        <v>19.0627062476029</v>
      </c>
      <c r="BG48" s="41">
        <v>8.1518905482376898</v>
      </c>
      <c r="BH48" s="41">
        <v>8.2894393048175896</v>
      </c>
      <c r="BI48" s="41">
        <v>8.1199992304456305</v>
      </c>
      <c r="BJ48" s="41">
        <v>13.123520547691401</v>
      </c>
      <c r="BK48" s="41">
        <v>8.9804185587697791</v>
      </c>
      <c r="BL48" s="41">
        <v>27.100804766993299</v>
      </c>
      <c r="BM48" s="41">
        <v>8.2397073197178106</v>
      </c>
      <c r="BN48" s="41">
        <v>8.48568666675963</v>
      </c>
      <c r="BO48" s="41">
        <v>9.0810842648117607</v>
      </c>
    </row>
    <row r="49" spans="1:67" x14ac:dyDescent="0.25">
      <c r="A49" s="40" t="s">
        <v>69</v>
      </c>
      <c r="B49" s="16" t="s">
        <v>70</v>
      </c>
      <c r="C49" s="2">
        <v>1</v>
      </c>
      <c r="D49" s="2">
        <v>10</v>
      </c>
      <c r="E49" s="4">
        <v>1</v>
      </c>
      <c r="F49" s="41">
        <v>11.9911466239631</v>
      </c>
      <c r="G49" s="41">
        <v>12.8670031926617</v>
      </c>
      <c r="H49" s="41">
        <v>349.59905185956598</v>
      </c>
      <c r="I49" s="41">
        <v>23549.072312550499</v>
      </c>
      <c r="J49" s="41">
        <v>570.47131372699005</v>
      </c>
      <c r="K49" s="41">
        <v>37832.099254732901</v>
      </c>
      <c r="L49" s="41">
        <v>375.79127539037501</v>
      </c>
      <c r="M49" s="41">
        <v>87.115791058134306</v>
      </c>
      <c r="N49" s="41">
        <v>35.2236695684281</v>
      </c>
      <c r="O49" s="41">
        <v>135.49163748747401</v>
      </c>
      <c r="P49" s="41">
        <v>146.659524712299</v>
      </c>
      <c r="Q49" s="41">
        <v>131.03313460661599</v>
      </c>
      <c r="R49" s="41">
        <v>1788.1334244874099</v>
      </c>
      <c r="S49" s="41">
        <v>1460.5172193071801</v>
      </c>
      <c r="T49" s="41">
        <v>122.817830806986</v>
      </c>
      <c r="U49" s="41">
        <v>138.440801051048</v>
      </c>
      <c r="V49" s="41">
        <v>43.624497569029103</v>
      </c>
      <c r="W49" s="41">
        <v>190.275609901216</v>
      </c>
      <c r="X49" s="41">
        <v>873.10097096758898</v>
      </c>
      <c r="Y49" s="41">
        <v>116.996689430784</v>
      </c>
      <c r="Z49" s="41">
        <v>535.50535980628797</v>
      </c>
      <c r="AA49" s="41">
        <v>168.586351311892</v>
      </c>
      <c r="AB49" s="41">
        <v>49.177844303962203</v>
      </c>
      <c r="AC49" s="41">
        <v>38.236616186996301</v>
      </c>
      <c r="AD49" s="41">
        <v>24.108472063868401</v>
      </c>
      <c r="AE49" s="41">
        <v>214.01441957412601</v>
      </c>
      <c r="AF49" s="41">
        <v>150.24910425974599</v>
      </c>
      <c r="AG49" s="41">
        <v>186.13056704514301</v>
      </c>
      <c r="AH49" s="41">
        <v>118.94215388249199</v>
      </c>
      <c r="AI49" s="41">
        <v>503.10245856191199</v>
      </c>
      <c r="AJ49" s="41">
        <v>131.73622274232</v>
      </c>
      <c r="AK49" s="41">
        <v>677.32701435162096</v>
      </c>
      <c r="AL49" s="41">
        <v>31.659233751600901</v>
      </c>
      <c r="AM49" s="41">
        <v>53.202624568106401</v>
      </c>
      <c r="AN49" s="41">
        <v>248.857982326193</v>
      </c>
      <c r="AO49" s="41">
        <v>116.59772362699201</v>
      </c>
      <c r="AP49" s="41">
        <v>162.12923167035299</v>
      </c>
      <c r="AQ49" s="41">
        <v>265.78008497070698</v>
      </c>
      <c r="AR49" s="41">
        <v>273.28573661626399</v>
      </c>
      <c r="AS49" s="41">
        <v>209.685886611124</v>
      </c>
      <c r="AT49" s="41">
        <v>292.449940797674</v>
      </c>
      <c r="AU49" s="41">
        <v>255.48528131162399</v>
      </c>
      <c r="AV49" s="41">
        <v>326.96368140910403</v>
      </c>
      <c r="AW49" s="41">
        <v>130.07962963905101</v>
      </c>
      <c r="AX49" s="41">
        <v>66.411373695663798</v>
      </c>
      <c r="AY49" s="41">
        <v>98.308821949180697</v>
      </c>
      <c r="AZ49" s="41">
        <v>192.65914150658199</v>
      </c>
      <c r="BA49" s="41">
        <v>87.981386936550294</v>
      </c>
      <c r="BB49" s="41">
        <v>343.51519779395801</v>
      </c>
      <c r="BC49" s="41">
        <v>112.241642984698</v>
      </c>
      <c r="BD49" s="41">
        <v>347.03563327657702</v>
      </c>
      <c r="BE49" s="41">
        <v>120.891778592728</v>
      </c>
      <c r="BF49" s="41">
        <v>357.339311883741</v>
      </c>
      <c r="BG49" s="41">
        <v>125.538209377641</v>
      </c>
      <c r="BH49" s="41">
        <v>387.23268932049598</v>
      </c>
      <c r="BI49" s="41">
        <v>219.21576034560499</v>
      </c>
      <c r="BJ49" s="41">
        <v>432.42605591118502</v>
      </c>
      <c r="BK49" s="41">
        <v>290.92997104653801</v>
      </c>
      <c r="BL49" s="41">
        <v>423.287751782935</v>
      </c>
      <c r="BM49" s="41">
        <v>684.49387813035605</v>
      </c>
      <c r="BN49" s="41">
        <v>561.69333566229398</v>
      </c>
      <c r="BO49" s="41">
        <v>301.59813526849098</v>
      </c>
    </row>
    <row r="50" spans="1:67" x14ac:dyDescent="0.25">
      <c r="A50" s="40" t="s">
        <v>70</v>
      </c>
      <c r="B50" s="16" t="s">
        <v>71</v>
      </c>
      <c r="C50" s="2">
        <v>1</v>
      </c>
      <c r="D50" s="2">
        <v>10</v>
      </c>
      <c r="E50" s="4">
        <v>1</v>
      </c>
      <c r="F50" s="41">
        <v>13.1553194689535</v>
      </c>
      <c r="G50" s="41">
        <v>13.913224227127801</v>
      </c>
      <c r="H50" s="41">
        <v>361.03242115214601</v>
      </c>
      <c r="I50" s="41">
        <v>24553.697888213799</v>
      </c>
      <c r="J50" s="41">
        <v>596.73064613271595</v>
      </c>
      <c r="K50" s="41">
        <v>39972.094365722798</v>
      </c>
      <c r="L50" s="41">
        <v>396.11142444455902</v>
      </c>
      <c r="M50" s="41">
        <v>56.175452901121403</v>
      </c>
      <c r="N50" s="41">
        <v>35.628273689253398</v>
      </c>
      <c r="O50" s="41">
        <v>89.110987546789204</v>
      </c>
      <c r="P50" s="41">
        <v>89.274234206329396</v>
      </c>
      <c r="Q50" s="41">
        <v>59.078212437227499</v>
      </c>
      <c r="R50" s="41">
        <v>1796.80574550094</v>
      </c>
      <c r="S50" s="41">
        <v>1539.1339200048401</v>
      </c>
      <c r="T50" s="41">
        <v>84.659232868847297</v>
      </c>
      <c r="U50" s="41">
        <v>55.317529339911701</v>
      </c>
      <c r="V50" s="41">
        <v>24.6546923227368</v>
      </c>
      <c r="W50" s="41">
        <v>120.81394514402599</v>
      </c>
      <c r="X50" s="41">
        <v>875.01075590449102</v>
      </c>
      <c r="Y50" s="41">
        <v>89.068835542671096</v>
      </c>
      <c r="Z50" s="41">
        <v>543.285370685614</v>
      </c>
      <c r="AA50" s="41">
        <v>97.853931218487403</v>
      </c>
      <c r="AB50" s="41">
        <v>27.408071007882199</v>
      </c>
      <c r="AC50" s="41">
        <v>25.349831177313</v>
      </c>
      <c r="AD50" s="41">
        <v>21.542743733810301</v>
      </c>
      <c r="AE50" s="41">
        <v>115.602066952198</v>
      </c>
      <c r="AF50" s="41">
        <v>40.944977185291798</v>
      </c>
      <c r="AG50" s="41">
        <v>33.122353358035703</v>
      </c>
      <c r="AH50" s="41">
        <v>50.164534759212003</v>
      </c>
      <c r="AI50" s="41">
        <v>204.274525770629</v>
      </c>
      <c r="AJ50" s="41">
        <v>41.1487122895442</v>
      </c>
      <c r="AK50" s="41">
        <v>638.63763710869</v>
      </c>
      <c r="AL50" s="41">
        <v>13.017216046128301</v>
      </c>
      <c r="AM50" s="41">
        <v>16.809420835822099</v>
      </c>
      <c r="AN50" s="41">
        <v>46.593997829258797</v>
      </c>
      <c r="AO50" s="41">
        <v>52.540208976524397</v>
      </c>
      <c r="AP50" s="41">
        <v>67.880594286427197</v>
      </c>
      <c r="AQ50" s="41">
        <v>84.632610618015306</v>
      </c>
      <c r="AR50" s="41">
        <v>75.077038393346101</v>
      </c>
      <c r="AS50" s="41">
        <v>48.906536781020399</v>
      </c>
      <c r="AT50" s="41">
        <v>49.701601726794003</v>
      </c>
      <c r="AU50" s="41">
        <v>42.539359750724898</v>
      </c>
      <c r="AV50" s="41">
        <v>53.243944753227403</v>
      </c>
      <c r="AW50" s="41">
        <v>26.754714344817302</v>
      </c>
      <c r="AX50" s="41">
        <v>15.941976198491799</v>
      </c>
      <c r="AY50" s="41">
        <v>20.9359761827047</v>
      </c>
      <c r="AZ50" s="41">
        <v>35.790965806434002</v>
      </c>
      <c r="BA50" s="41">
        <v>18.630000727027902</v>
      </c>
      <c r="BB50" s="41">
        <v>54.607877495825498</v>
      </c>
      <c r="BC50" s="41">
        <v>22.5543927511433</v>
      </c>
      <c r="BD50" s="41">
        <v>54.368461374857901</v>
      </c>
      <c r="BE50" s="41">
        <v>23.836147654902401</v>
      </c>
      <c r="BF50" s="41">
        <v>61.086073082665202</v>
      </c>
      <c r="BG50" s="41">
        <v>24.3645271843838</v>
      </c>
      <c r="BH50" s="41">
        <v>58.080799010518803</v>
      </c>
      <c r="BI50" s="41">
        <v>88.276635966367905</v>
      </c>
      <c r="BJ50" s="41">
        <v>118.807470942899</v>
      </c>
      <c r="BK50" s="41">
        <v>93.931110734089302</v>
      </c>
      <c r="BL50" s="41">
        <v>245.27154504937599</v>
      </c>
      <c r="BM50" s="41">
        <v>131.01584822366399</v>
      </c>
      <c r="BN50" s="41">
        <v>94.920112350449799</v>
      </c>
      <c r="BO50" s="41">
        <v>51.328430295502201</v>
      </c>
    </row>
    <row r="51" spans="1:67" x14ac:dyDescent="0.25">
      <c r="A51" s="40" t="s">
        <v>71</v>
      </c>
      <c r="B51" s="16" t="s">
        <v>72</v>
      </c>
      <c r="C51" s="2">
        <v>1</v>
      </c>
      <c r="D51" s="2">
        <v>10</v>
      </c>
      <c r="E51" s="4">
        <v>1</v>
      </c>
      <c r="F51" s="41">
        <v>12.7142020205574</v>
      </c>
      <c r="G51" s="41">
        <v>12.7599591839037</v>
      </c>
      <c r="H51" s="41">
        <v>372.866422824837</v>
      </c>
      <c r="I51" s="41">
        <v>25159.1017644684</v>
      </c>
      <c r="J51" s="41">
        <v>611.96223236095102</v>
      </c>
      <c r="K51" s="41">
        <v>40914.274910853303</v>
      </c>
      <c r="L51" s="41">
        <v>407.78994393704602</v>
      </c>
      <c r="M51" s="41">
        <v>55.0040698303158</v>
      </c>
      <c r="N51" s="41">
        <v>34.458462216560498</v>
      </c>
      <c r="O51" s="41">
        <v>84.819428847938994</v>
      </c>
      <c r="P51" s="41">
        <v>86.130579514945893</v>
      </c>
      <c r="Q51" s="41">
        <v>48.603430332586903</v>
      </c>
      <c r="R51" s="41">
        <v>1849.43312440965</v>
      </c>
      <c r="S51" s="41">
        <v>1584.56503895625</v>
      </c>
      <c r="T51" s="41">
        <v>81.117721916822703</v>
      </c>
      <c r="U51" s="41">
        <v>48.4885288683749</v>
      </c>
      <c r="V51" s="41">
        <v>23.240380289677201</v>
      </c>
      <c r="W51" s="41">
        <v>111.040957010791</v>
      </c>
      <c r="X51" s="41">
        <v>897.22765347521602</v>
      </c>
      <c r="Y51" s="41">
        <v>82.254995010176202</v>
      </c>
      <c r="Z51" s="41">
        <v>561.46723105095202</v>
      </c>
      <c r="AA51" s="41">
        <v>98.5666333981073</v>
      </c>
      <c r="AB51" s="41">
        <v>23.7131117568522</v>
      </c>
      <c r="AC51" s="41">
        <v>23.546075054019699</v>
      </c>
      <c r="AD51" s="41">
        <v>21.383009685249402</v>
      </c>
      <c r="AE51" s="41">
        <v>97.1612879786246</v>
      </c>
      <c r="AF51" s="41">
        <v>27.984333754680701</v>
      </c>
      <c r="AG51" s="41">
        <v>19.378476817891201</v>
      </c>
      <c r="AH51" s="41">
        <v>37.095830428088199</v>
      </c>
      <c r="AI51" s="41">
        <v>142.255930604171</v>
      </c>
      <c r="AJ51" s="41">
        <v>25.313040492470101</v>
      </c>
      <c r="AK51" s="41">
        <v>649.71040405652695</v>
      </c>
      <c r="AL51" s="41">
        <v>10.702089070707601</v>
      </c>
      <c r="AM51" s="41">
        <v>13.6054034370572</v>
      </c>
      <c r="AN51" s="41">
        <v>28.703229398386501</v>
      </c>
      <c r="AO51" s="41">
        <v>40.022716624871798</v>
      </c>
      <c r="AP51" s="41">
        <v>54.613423975997101</v>
      </c>
      <c r="AQ51" s="41">
        <v>50.272595578953499</v>
      </c>
      <c r="AR51" s="41">
        <v>38.071890412374998</v>
      </c>
      <c r="AS51" s="41">
        <v>32.2587911086814</v>
      </c>
      <c r="AT51" s="41">
        <v>26.707847924021301</v>
      </c>
      <c r="AU51" s="41">
        <v>25.1599620852055</v>
      </c>
      <c r="AV51" s="41">
        <v>28.253330275325499</v>
      </c>
      <c r="AW51" s="41">
        <v>16.5423653970815</v>
      </c>
      <c r="AX51" s="41">
        <v>12.2401764750394</v>
      </c>
      <c r="AY51" s="41">
        <v>12.5038115716247</v>
      </c>
      <c r="AZ51" s="41">
        <v>19.437267789357701</v>
      </c>
      <c r="BA51" s="41">
        <v>12.677503843577799</v>
      </c>
      <c r="BB51" s="41">
        <v>28.604227554096699</v>
      </c>
      <c r="BC51" s="41">
        <v>14.320878885414899</v>
      </c>
      <c r="BD51" s="41">
        <v>29.107463825033001</v>
      </c>
      <c r="BE51" s="41">
        <v>15.1641970255201</v>
      </c>
      <c r="BF51" s="41">
        <v>37.751128236091702</v>
      </c>
      <c r="BG51" s="41">
        <v>15.482925540406001</v>
      </c>
      <c r="BH51" s="41">
        <v>31.730596517429799</v>
      </c>
      <c r="BI51" s="41">
        <v>67.457317563188496</v>
      </c>
      <c r="BJ51" s="41">
        <v>76.808969700077995</v>
      </c>
      <c r="BK51" s="41">
        <v>55.831026164965699</v>
      </c>
      <c r="BL51" s="41">
        <v>180.08553930562499</v>
      </c>
      <c r="BM51" s="41">
        <v>65.184527499690105</v>
      </c>
      <c r="BN51" s="41">
        <v>50.787386537744403</v>
      </c>
      <c r="BO51" s="41">
        <v>28.461964497629602</v>
      </c>
    </row>
    <row r="52" spans="1:67" x14ac:dyDescent="0.25">
      <c r="A52" s="40" t="s">
        <v>72</v>
      </c>
      <c r="B52" s="16" t="s">
        <v>136</v>
      </c>
      <c r="C52" s="2">
        <v>1</v>
      </c>
      <c r="D52" s="2">
        <v>10</v>
      </c>
      <c r="E52" s="4">
        <v>1</v>
      </c>
      <c r="F52" s="41">
        <v>12.109375650000599</v>
      </c>
      <c r="G52" s="41">
        <v>13.9330985591074</v>
      </c>
      <c r="H52" s="41">
        <v>384.44880631403299</v>
      </c>
      <c r="I52" s="41">
        <v>25396.270809894599</v>
      </c>
      <c r="J52" s="41">
        <v>621.57086340082901</v>
      </c>
      <c r="K52" s="41">
        <v>41472.028119407398</v>
      </c>
      <c r="L52" s="41">
        <v>412.45772709252401</v>
      </c>
      <c r="M52" s="41">
        <v>58.497327871390397</v>
      </c>
      <c r="N52" s="41">
        <v>35.287729566059703</v>
      </c>
      <c r="O52" s="41">
        <v>94.444699664514999</v>
      </c>
      <c r="P52" s="41">
        <v>93.630500072280796</v>
      </c>
      <c r="Q52" s="41">
        <v>55.418194975006003</v>
      </c>
      <c r="R52" s="41">
        <v>1883.63119099203</v>
      </c>
      <c r="S52" s="41">
        <v>1598.8261079845399</v>
      </c>
      <c r="T52" s="41">
        <v>85.435440715490699</v>
      </c>
      <c r="U52" s="41">
        <v>53.339988694806003</v>
      </c>
      <c r="V52" s="41">
        <v>25.621416065849601</v>
      </c>
      <c r="W52" s="41">
        <v>107.353208523004</v>
      </c>
      <c r="X52" s="41">
        <v>906.75558581917005</v>
      </c>
      <c r="Y52" s="41">
        <v>80.115963627902502</v>
      </c>
      <c r="Z52" s="41">
        <v>567.16431663817298</v>
      </c>
      <c r="AA52" s="41">
        <v>102.371779961907</v>
      </c>
      <c r="AB52" s="41">
        <v>23.359996027443898</v>
      </c>
      <c r="AC52" s="41">
        <v>24.1883390433972</v>
      </c>
      <c r="AD52" s="41">
        <v>21.1177107102665</v>
      </c>
      <c r="AE52" s="41">
        <v>97.965135042349701</v>
      </c>
      <c r="AF52" s="41">
        <v>34.741971438012797</v>
      </c>
      <c r="AG52" s="41">
        <v>28.443384222162901</v>
      </c>
      <c r="AH52" s="41">
        <v>40.253998059318299</v>
      </c>
      <c r="AI52" s="41">
        <v>119.390482349953</v>
      </c>
      <c r="AJ52" s="41">
        <v>23.6198411849754</v>
      </c>
      <c r="AK52" s="41">
        <v>670.50365450018796</v>
      </c>
      <c r="AL52" s="41">
        <v>12.294345442457599</v>
      </c>
      <c r="AM52" s="41">
        <v>15.120011309386101</v>
      </c>
      <c r="AN52" s="41">
        <v>40.282561727964698</v>
      </c>
      <c r="AO52" s="41">
        <v>39.209533460776598</v>
      </c>
      <c r="AP52" s="41">
        <v>49.932236419639999</v>
      </c>
      <c r="AQ52" s="41">
        <v>39.939891447926001</v>
      </c>
      <c r="AR52" s="41">
        <v>43.6581453015975</v>
      </c>
      <c r="AS52" s="41">
        <v>41.611275503352097</v>
      </c>
      <c r="AT52" s="41">
        <v>41.284319635268197</v>
      </c>
      <c r="AU52" s="41">
        <v>37.384793712580098</v>
      </c>
      <c r="AV52" s="41">
        <v>44.173398934096099</v>
      </c>
      <c r="AW52" s="41">
        <v>21.9577935063426</v>
      </c>
      <c r="AX52" s="41">
        <v>14.586640082496199</v>
      </c>
      <c r="AY52" s="41">
        <v>18.787793617552101</v>
      </c>
      <c r="AZ52" s="41">
        <v>29.784947014793499</v>
      </c>
      <c r="BA52" s="41">
        <v>17.832347181145099</v>
      </c>
      <c r="BB52" s="41">
        <v>47.185328279565901</v>
      </c>
      <c r="BC52" s="41">
        <v>18.8569377422766</v>
      </c>
      <c r="BD52" s="41">
        <v>47.177840956256198</v>
      </c>
      <c r="BE52" s="41">
        <v>20.0848932774262</v>
      </c>
      <c r="BF52" s="41">
        <v>54.816881633337701</v>
      </c>
      <c r="BG52" s="41">
        <v>21.9117590360697</v>
      </c>
      <c r="BH52" s="41">
        <v>50.174795396011099</v>
      </c>
      <c r="BI52" s="41">
        <v>64.780940163924996</v>
      </c>
      <c r="BJ52" s="41">
        <v>87.845964058481997</v>
      </c>
      <c r="BK52" s="41">
        <v>50.123307179370997</v>
      </c>
      <c r="BL52" s="41">
        <v>157.28701615218199</v>
      </c>
      <c r="BM52" s="41">
        <v>64.106137908315006</v>
      </c>
      <c r="BN52" s="41">
        <v>59.849890909661198</v>
      </c>
      <c r="BO52" s="41">
        <v>38.969470351528798</v>
      </c>
    </row>
    <row r="53" spans="1:67" s="21" customFormat="1" x14ac:dyDescent="0.25">
      <c r="A53" s="25" t="s">
        <v>73</v>
      </c>
      <c r="B53" s="23" t="s">
        <v>167</v>
      </c>
      <c r="C53" s="21">
        <v>1</v>
      </c>
      <c r="D53" s="21">
        <v>1</v>
      </c>
      <c r="E53" s="5">
        <v>1</v>
      </c>
      <c r="F53" s="22">
        <v>12.7896319855684</v>
      </c>
      <c r="G53" s="22">
        <v>13.086267736665899</v>
      </c>
      <c r="H53" s="22">
        <v>375.380661470456</v>
      </c>
      <c r="I53" s="22">
        <v>25155.393990746401</v>
      </c>
      <c r="J53" s="22">
        <v>618.78855104068896</v>
      </c>
      <c r="K53" s="22">
        <v>42248.401347130901</v>
      </c>
      <c r="L53" s="22">
        <v>418.95616839271298</v>
      </c>
      <c r="M53" s="22">
        <v>52.614252474302901</v>
      </c>
      <c r="N53" s="22">
        <v>34.534446847270999</v>
      </c>
      <c r="O53" s="22">
        <v>83.743720083474301</v>
      </c>
      <c r="P53" s="22">
        <v>83.439411899198404</v>
      </c>
      <c r="Q53" s="22">
        <v>44.208340393407298</v>
      </c>
      <c r="R53" s="22">
        <v>1882.5886652048</v>
      </c>
      <c r="S53" s="22">
        <v>1609.9224501352901</v>
      </c>
      <c r="T53" s="22">
        <v>79.694258389260199</v>
      </c>
      <c r="U53" s="22">
        <v>42.662488083234798</v>
      </c>
      <c r="V53" s="22">
        <v>22.967686157334601</v>
      </c>
      <c r="W53" s="22">
        <v>97.4518228995681</v>
      </c>
      <c r="X53" s="22">
        <v>910.01294031314501</v>
      </c>
      <c r="Y53" s="22">
        <v>74.982843597210305</v>
      </c>
      <c r="Z53" s="22">
        <v>558.28632171017898</v>
      </c>
      <c r="AA53" s="22">
        <v>93.295409483429907</v>
      </c>
      <c r="AB53" s="22">
        <v>19.485613241189</v>
      </c>
      <c r="AC53" s="22">
        <v>21.679090913225</v>
      </c>
      <c r="AD53" s="22">
        <v>22.301942790129001</v>
      </c>
      <c r="AE53" s="22">
        <v>85.029172373808706</v>
      </c>
      <c r="AF53" s="22">
        <v>18.339281069918901</v>
      </c>
      <c r="AG53" s="22">
        <v>10.097262750087101</v>
      </c>
      <c r="AH53" s="22">
        <v>29.123733005970699</v>
      </c>
      <c r="AI53" s="22">
        <v>82.248247025560801</v>
      </c>
      <c r="AJ53" s="22">
        <v>16.966474110956099</v>
      </c>
      <c r="AK53" s="22">
        <v>678.56291880701997</v>
      </c>
      <c r="AL53" s="22">
        <v>10.842503474409099</v>
      </c>
      <c r="AM53" s="22">
        <v>10.3624693633317</v>
      </c>
      <c r="AN53" s="22">
        <v>16.075457606490101</v>
      </c>
      <c r="AO53" s="22">
        <v>29.384502598830601</v>
      </c>
      <c r="AP53" s="22">
        <v>38.315374033779598</v>
      </c>
      <c r="AQ53" s="22">
        <v>27.527779139313701</v>
      </c>
      <c r="AR53" s="22">
        <v>19.201826447029202</v>
      </c>
      <c r="AS53" s="22">
        <v>20.776149820295199</v>
      </c>
      <c r="AT53" s="22">
        <v>12.096711590225</v>
      </c>
      <c r="AU53" s="22">
        <v>11.6904435545732</v>
      </c>
      <c r="AV53" s="22">
        <v>11.6522663773932</v>
      </c>
      <c r="AW53" s="22">
        <v>9.5108317133561897</v>
      </c>
      <c r="AX53" s="22">
        <v>9.3118112135202793</v>
      </c>
      <c r="AY53" s="22">
        <v>9.5973543546468907</v>
      </c>
      <c r="AZ53" s="22">
        <v>9.5417986749537693</v>
      </c>
      <c r="BA53" s="22">
        <v>8.5733185597696409</v>
      </c>
      <c r="BB53" s="22">
        <v>11.9256075969334</v>
      </c>
      <c r="BC53" s="22">
        <v>9.1407072203651207</v>
      </c>
      <c r="BD53" s="22">
        <v>11.071289204093301</v>
      </c>
      <c r="BE53" s="22">
        <v>8.6529082559756301</v>
      </c>
      <c r="BF53" s="22">
        <v>19.533496447045302</v>
      </c>
      <c r="BG53" s="22">
        <v>9.0887566829819608</v>
      </c>
      <c r="BH53" s="22">
        <v>11.7652264831415</v>
      </c>
      <c r="BI53" s="22">
        <v>45.4756747328383</v>
      </c>
      <c r="BJ53" s="22">
        <v>52.356625860459197</v>
      </c>
      <c r="BK53" s="22">
        <v>30.560600065575599</v>
      </c>
      <c r="BL53" s="22">
        <v>113.724914525836</v>
      </c>
      <c r="BM53" s="22">
        <v>31.1017360203913</v>
      </c>
      <c r="BN53" s="22">
        <v>26.824043385532299</v>
      </c>
      <c r="BO53" s="22">
        <v>12.0453157043518</v>
      </c>
    </row>
    <row r="54" spans="1:67" s="21" customFormat="1" x14ac:dyDescent="0.25">
      <c r="A54" s="25" t="s">
        <v>191</v>
      </c>
      <c r="B54" s="23" t="s">
        <v>189</v>
      </c>
      <c r="C54" s="21">
        <v>1</v>
      </c>
      <c r="D54" s="21">
        <v>10</v>
      </c>
      <c r="E54" s="5">
        <v>1</v>
      </c>
      <c r="F54" s="22">
        <v>13.7356495108499</v>
      </c>
      <c r="G54" s="22">
        <v>16.792412027351201</v>
      </c>
      <c r="H54" s="22">
        <v>111251.067657425</v>
      </c>
      <c r="I54" s="22">
        <v>24572.824532299699</v>
      </c>
      <c r="J54" s="22">
        <v>737.37657368809096</v>
      </c>
      <c r="K54" s="22">
        <v>34894.146854513398</v>
      </c>
      <c r="L54" s="22">
        <v>404.752502421869</v>
      </c>
      <c r="M54" s="22">
        <v>1042.53396599761</v>
      </c>
      <c r="N54" s="22">
        <v>481.33961693181197</v>
      </c>
      <c r="O54" s="22">
        <v>22292.714522402101</v>
      </c>
      <c r="P54" s="22">
        <v>1642.5369458846999</v>
      </c>
      <c r="Q54" s="22">
        <v>420.47687802556499</v>
      </c>
      <c r="R54" s="22">
        <v>12396.65531733</v>
      </c>
      <c r="S54" s="22">
        <v>1729.4737756556301</v>
      </c>
      <c r="T54" s="22">
        <v>506.666894251033</v>
      </c>
      <c r="U54" s="22">
        <v>93.864647120694499</v>
      </c>
      <c r="V54" s="22">
        <v>196.62106456332901</v>
      </c>
      <c r="W54" s="22">
        <v>2992.32555377279</v>
      </c>
      <c r="X54" s="22">
        <v>9530.8194450526607</v>
      </c>
      <c r="Y54" s="22">
        <v>1504.45425263172</v>
      </c>
      <c r="Z54" s="22">
        <v>5895.5041730221501</v>
      </c>
      <c r="AA54" s="22">
        <v>174.18406830115299</v>
      </c>
      <c r="AB54" s="22">
        <v>174.51546133260899</v>
      </c>
      <c r="AC54" s="22">
        <v>55.625257852971799</v>
      </c>
      <c r="AD54" s="22">
        <v>25.018715725659799</v>
      </c>
      <c r="AE54" s="22">
        <v>153.873902323614</v>
      </c>
      <c r="AF54" s="22">
        <v>1082.80738113192</v>
      </c>
      <c r="AG54" s="22">
        <v>74.150617635523005</v>
      </c>
      <c r="AH54" s="22">
        <v>827.47554174601203</v>
      </c>
      <c r="AI54" s="22">
        <v>269.73109937390598</v>
      </c>
      <c r="AJ54" s="22">
        <v>59.8121758338322</v>
      </c>
      <c r="AK54" s="22">
        <v>244.92832065157299</v>
      </c>
      <c r="AL54" s="22">
        <v>17.679361285836901</v>
      </c>
      <c r="AM54" s="22">
        <v>30.629466765354799</v>
      </c>
      <c r="AN54" s="22">
        <v>73.350838305816495</v>
      </c>
      <c r="AO54" s="22">
        <v>294.10967809261899</v>
      </c>
      <c r="AP54" s="22">
        <v>409.94339560804298</v>
      </c>
      <c r="AQ54" s="22">
        <v>109.60889694694799</v>
      </c>
      <c r="AR54" s="22">
        <v>64.677131450487707</v>
      </c>
      <c r="AS54" s="22">
        <v>591.99972891888899</v>
      </c>
      <c r="AT54" s="22">
        <v>110.836667383826</v>
      </c>
      <c r="AU54" s="22">
        <v>148.92760069748499</v>
      </c>
      <c r="AV54" s="22">
        <v>90.5161479172545</v>
      </c>
      <c r="AW54" s="22">
        <v>57.354693124216098</v>
      </c>
      <c r="AX54" s="22">
        <v>28.4817462950042</v>
      </c>
      <c r="AY54" s="22">
        <v>34.834964899433601</v>
      </c>
      <c r="AZ54" s="22">
        <v>56.780926344140497</v>
      </c>
      <c r="BA54" s="22">
        <v>30.955775309384901</v>
      </c>
      <c r="BB54" s="22">
        <v>92.689104358943098</v>
      </c>
      <c r="BC54" s="22">
        <v>36.324152128111898</v>
      </c>
      <c r="BD54" s="22">
        <v>93.090010976948093</v>
      </c>
      <c r="BE54" s="22">
        <v>38.051646338463399</v>
      </c>
      <c r="BF54" s="22">
        <v>100.099914217901</v>
      </c>
      <c r="BG54" s="22">
        <v>42.275817143720197</v>
      </c>
      <c r="BH54" s="22">
        <v>104.488441073038</v>
      </c>
      <c r="BI54" s="22">
        <v>783.29049886846701</v>
      </c>
      <c r="BJ54" s="22">
        <v>361.068750207167</v>
      </c>
      <c r="BK54" s="22">
        <v>292.84992375982</v>
      </c>
      <c r="BL54" s="22">
        <v>273.23757615996601</v>
      </c>
      <c r="BM54" s="22">
        <v>175.81745986221799</v>
      </c>
      <c r="BN54" s="22">
        <v>233.61086752349499</v>
      </c>
      <c r="BO54" s="22">
        <v>90.879524242121207</v>
      </c>
    </row>
    <row r="55" spans="1:67" x14ac:dyDescent="0.25">
      <c r="A55" t="s">
        <v>255</v>
      </c>
      <c r="B55" t="s">
        <v>199</v>
      </c>
      <c r="C55" s="2">
        <v>10</v>
      </c>
      <c r="D55" s="2">
        <v>10</v>
      </c>
      <c r="E55" s="4">
        <v>52.11</v>
      </c>
      <c r="F55" s="6">
        <v>63.712626256656698</v>
      </c>
      <c r="G55" s="6">
        <v>9534.5651221783191</v>
      </c>
      <c r="H55" s="6">
        <v>82762.859763950299</v>
      </c>
      <c r="I55" s="6">
        <v>259520.15737138101</v>
      </c>
      <c r="J55" s="6">
        <v>101172.24580419699</v>
      </c>
      <c r="K55" s="6">
        <v>38266.98270103</v>
      </c>
      <c r="L55" s="6">
        <v>22763.386578878901</v>
      </c>
      <c r="M55" s="6">
        <v>555109.07798352803</v>
      </c>
      <c r="N55" s="6">
        <v>20969.307631871201</v>
      </c>
      <c r="O55" s="6">
        <v>16505.950609735599</v>
      </c>
      <c r="P55" s="6">
        <v>29812.459335146901</v>
      </c>
      <c r="Q55" s="6">
        <v>16529.393301616699</v>
      </c>
      <c r="R55" s="6">
        <v>582254.67846696195</v>
      </c>
      <c r="S55" s="6">
        <v>23130.509218867701</v>
      </c>
      <c r="T55" s="6">
        <v>6887.1478552650897</v>
      </c>
      <c r="U55" s="6">
        <v>1576.4004840637699</v>
      </c>
      <c r="V55" s="6">
        <v>2252.9683025828199</v>
      </c>
      <c r="W55" s="6">
        <v>20377.767352488499</v>
      </c>
      <c r="X55" s="6">
        <v>40869.067318261397</v>
      </c>
      <c r="Y55" s="6">
        <v>9715.4607438054009</v>
      </c>
      <c r="Z55" s="6">
        <v>23137.3609364158</v>
      </c>
      <c r="AA55" s="6">
        <v>11734.148532715501</v>
      </c>
      <c r="AB55" s="6">
        <v>175.971648271064</v>
      </c>
      <c r="AC55" s="6">
        <v>663.50549017966398</v>
      </c>
      <c r="AD55" s="6">
        <v>131.46741131162401</v>
      </c>
      <c r="AE55" s="6">
        <v>992.69259931168097</v>
      </c>
      <c r="AF55" s="6">
        <v>2321807.47791271</v>
      </c>
      <c r="AG55" s="6">
        <v>3429.7794425519701</v>
      </c>
      <c r="AH55" s="6">
        <v>7415.6323353378002</v>
      </c>
      <c r="AI55" s="6">
        <v>2616.5713451885399</v>
      </c>
      <c r="AJ55" s="6">
        <v>843.59112326720799</v>
      </c>
      <c r="AK55" s="6">
        <v>4397.53365403104</v>
      </c>
      <c r="AL55" s="6">
        <v>7982.6049321126302</v>
      </c>
      <c r="AM55" s="6">
        <v>15304.1810441082</v>
      </c>
      <c r="AN55" s="6">
        <v>157.045935563678</v>
      </c>
      <c r="AO55" s="6">
        <v>3040.9197359070099</v>
      </c>
      <c r="AP55" s="6">
        <v>4277.0207855943199</v>
      </c>
      <c r="AQ55" s="6">
        <v>16305.7446300966</v>
      </c>
      <c r="AR55" s="6">
        <v>222.62397463643899</v>
      </c>
      <c r="AS55" s="6">
        <v>315102.28092091699</v>
      </c>
      <c r="AT55" s="6">
        <v>2034.3802920734099</v>
      </c>
      <c r="AU55" s="6">
        <v>2689.3934378601102</v>
      </c>
      <c r="AV55" s="6">
        <v>660.73371562408204</v>
      </c>
      <c r="AW55" s="6">
        <v>917.36348183250595</v>
      </c>
      <c r="AX55" s="6">
        <v>377.93243391075498</v>
      </c>
      <c r="AY55" s="6">
        <v>190.56013701614901</v>
      </c>
      <c r="AZ55" s="6">
        <v>235.85111801136699</v>
      </c>
      <c r="BA55" s="6">
        <v>176.154121865809</v>
      </c>
      <c r="BB55" s="6">
        <v>146.95264790944799</v>
      </c>
      <c r="BC55" s="6">
        <v>147.42491710226901</v>
      </c>
      <c r="BD55" s="6">
        <v>133.09775277728599</v>
      </c>
      <c r="BE55" s="6">
        <v>122.808216763071</v>
      </c>
      <c r="BF55" s="6">
        <v>103.196332606571</v>
      </c>
      <c r="BG55" s="6">
        <v>115.891030144048</v>
      </c>
      <c r="BH55" s="6">
        <v>110.130990762347</v>
      </c>
      <c r="BI55" s="6">
        <v>575.81325245760195</v>
      </c>
      <c r="BJ55" s="6">
        <v>1514.9983638065401</v>
      </c>
      <c r="BK55" s="6">
        <v>316.69614656344697</v>
      </c>
      <c r="BL55" s="6">
        <v>395460.10918421199</v>
      </c>
      <c r="BM55" s="6">
        <v>862.17148421165098</v>
      </c>
      <c r="BN55" s="6">
        <v>523.80363954001496</v>
      </c>
      <c r="BO55" s="6">
        <v>2006.1944433377</v>
      </c>
    </row>
    <row r="56" spans="1:67" x14ac:dyDescent="0.25">
      <c r="A56" t="s">
        <v>256</v>
      </c>
      <c r="B56" t="s">
        <v>199</v>
      </c>
      <c r="C56" s="2">
        <v>10</v>
      </c>
      <c r="D56" s="2">
        <v>10</v>
      </c>
      <c r="E56" s="4">
        <v>50.45</v>
      </c>
      <c r="F56" s="6">
        <v>54.6511387942315</v>
      </c>
      <c r="G56" s="6">
        <v>8589.9113866612606</v>
      </c>
      <c r="H56" s="6">
        <v>65471.5485770245</v>
      </c>
      <c r="I56" s="6">
        <v>168176.162647049</v>
      </c>
      <c r="J56" s="6">
        <v>92724.477354199</v>
      </c>
      <c r="K56" s="6">
        <v>36215.409515785999</v>
      </c>
      <c r="L56" s="6">
        <v>23294.711216698499</v>
      </c>
      <c r="M56" s="6">
        <v>538240.64390386804</v>
      </c>
      <c r="N56" s="6">
        <v>21508.8802255956</v>
      </c>
      <c r="O56" s="6">
        <v>17456.638551030199</v>
      </c>
      <c r="P56" s="6">
        <v>27813.9337383159</v>
      </c>
      <c r="Q56" s="6">
        <v>15457.827788983001</v>
      </c>
      <c r="R56" s="6">
        <v>536485.98788559297</v>
      </c>
      <c r="S56" s="6">
        <v>21386.500587700899</v>
      </c>
      <c r="T56" s="6">
        <v>7188.6217620077296</v>
      </c>
      <c r="U56" s="6">
        <v>1472.1672650020901</v>
      </c>
      <c r="V56" s="6">
        <v>2426.4019654385902</v>
      </c>
      <c r="W56" s="6">
        <v>21024.967988904398</v>
      </c>
      <c r="X56" s="6">
        <v>39427.236701645998</v>
      </c>
      <c r="Y56" s="6">
        <v>10103.2285961417</v>
      </c>
      <c r="Z56" s="6">
        <v>22147.8469354628</v>
      </c>
      <c r="AA56" s="6">
        <v>10740.964116007201</v>
      </c>
      <c r="AB56" s="6">
        <v>187.95641658739899</v>
      </c>
      <c r="AC56" s="6">
        <v>636.70954761756695</v>
      </c>
      <c r="AD56" s="6">
        <v>122.505203328139</v>
      </c>
      <c r="AE56" s="6">
        <v>933.45419343638002</v>
      </c>
      <c r="AF56" s="6">
        <v>2130183.7861627401</v>
      </c>
      <c r="AG56" s="6">
        <v>3090.5573894016902</v>
      </c>
      <c r="AH56" s="6">
        <v>6822.8624955584201</v>
      </c>
      <c r="AI56" s="6">
        <v>2283.0753979778101</v>
      </c>
      <c r="AJ56" s="6">
        <v>768.20432134989801</v>
      </c>
      <c r="AK56" s="6">
        <v>4191.3894655341101</v>
      </c>
      <c r="AL56" s="6">
        <v>7353.09153589586</v>
      </c>
      <c r="AM56" s="6">
        <v>14182.8993205154</v>
      </c>
      <c r="AN56" s="6">
        <v>139.543871869474</v>
      </c>
      <c r="AO56" s="6">
        <v>2840.3888032077298</v>
      </c>
      <c r="AP56" s="6">
        <v>3976.0599339237201</v>
      </c>
      <c r="AQ56" s="6">
        <v>15472.205983351299</v>
      </c>
      <c r="AR56" s="6">
        <v>208.93454472619601</v>
      </c>
      <c r="AS56" s="6">
        <v>291094.57867516798</v>
      </c>
      <c r="AT56" s="6">
        <v>1541.7822895690599</v>
      </c>
      <c r="AU56" s="6">
        <v>1630.10079631604</v>
      </c>
      <c r="AV56" s="6">
        <v>479.65677040960202</v>
      </c>
      <c r="AW56" s="6">
        <v>647.72703793003802</v>
      </c>
      <c r="AX56" s="6">
        <v>293.04617002411902</v>
      </c>
      <c r="AY56" s="6">
        <v>177.13064442679601</v>
      </c>
      <c r="AZ56" s="6">
        <v>212.840633922302</v>
      </c>
      <c r="BA56" s="6">
        <v>143.61061962355501</v>
      </c>
      <c r="BB56" s="6">
        <v>126.275037523742</v>
      </c>
      <c r="BC56" s="6">
        <v>130.414257535502</v>
      </c>
      <c r="BD56" s="6">
        <v>117.738602285886</v>
      </c>
      <c r="BE56" s="6">
        <v>110.458315649379</v>
      </c>
      <c r="BF56" s="6">
        <v>86.047846729345494</v>
      </c>
      <c r="BG56" s="6">
        <v>103.43510193354599</v>
      </c>
      <c r="BH56" s="6">
        <v>93.998313583031305</v>
      </c>
      <c r="BI56" s="6">
        <v>366.05119555987397</v>
      </c>
      <c r="BJ56" s="6">
        <v>772.25526382919202</v>
      </c>
      <c r="BK56" s="6">
        <v>295.74796734022902</v>
      </c>
      <c r="BL56" s="6">
        <v>377849.12519686698</v>
      </c>
      <c r="BM56" s="6">
        <v>799.55212786422601</v>
      </c>
      <c r="BN56" s="6">
        <v>422.174698638819</v>
      </c>
      <c r="BO56" s="6">
        <v>1889.4233020788699</v>
      </c>
    </row>
    <row r="57" spans="1:67" x14ac:dyDescent="0.25">
      <c r="A57" t="s">
        <v>257</v>
      </c>
      <c r="B57" t="s">
        <v>199</v>
      </c>
      <c r="C57" s="2">
        <v>10</v>
      </c>
      <c r="D57" s="2">
        <v>10</v>
      </c>
      <c r="E57" s="4">
        <v>50.48</v>
      </c>
      <c r="F57" s="6">
        <v>50.142996514452499</v>
      </c>
      <c r="G57" s="6">
        <v>8222.4252598263502</v>
      </c>
      <c r="H57" s="6">
        <v>65098.288321759697</v>
      </c>
      <c r="I57" s="6">
        <v>255576.85306113001</v>
      </c>
      <c r="J57" s="6">
        <v>92473.196010492306</v>
      </c>
      <c r="K57" s="6">
        <v>35824.151018379001</v>
      </c>
      <c r="L57" s="6">
        <v>26744.7317698107</v>
      </c>
      <c r="M57" s="6">
        <v>573155.28396368399</v>
      </c>
      <c r="N57" s="6">
        <v>24607.4014943246</v>
      </c>
      <c r="O57" s="6">
        <v>15736.365220834999</v>
      </c>
      <c r="P57" s="6">
        <v>27760.1320340116</v>
      </c>
      <c r="Q57" s="6">
        <v>15250.521144493499</v>
      </c>
      <c r="R57" s="6">
        <v>521713.97573984403</v>
      </c>
      <c r="S57" s="6">
        <v>20765.813055819599</v>
      </c>
      <c r="T57" s="6">
        <v>6578.2398785730802</v>
      </c>
      <c r="U57" s="6">
        <v>1463.0014151155899</v>
      </c>
      <c r="V57" s="6">
        <v>2199.5800535286498</v>
      </c>
      <c r="W57" s="6">
        <v>20888.655698231501</v>
      </c>
      <c r="X57" s="6">
        <v>39973.627741258897</v>
      </c>
      <c r="Y57" s="6">
        <v>10054.327308362601</v>
      </c>
      <c r="Z57" s="6">
        <v>22158.400212327098</v>
      </c>
      <c r="AA57" s="6">
        <v>10760.527172319</v>
      </c>
      <c r="AB57" s="6">
        <v>160.07339536440699</v>
      </c>
      <c r="AC57" s="6">
        <v>612.15921951988196</v>
      </c>
      <c r="AD57" s="6">
        <v>120.91211485278301</v>
      </c>
      <c r="AE57" s="6">
        <v>932.36757303201603</v>
      </c>
      <c r="AF57" s="6">
        <v>2100480.5560588399</v>
      </c>
      <c r="AG57" s="6">
        <v>3131.95964210283</v>
      </c>
      <c r="AH57" s="6">
        <v>6777.3376419098604</v>
      </c>
      <c r="AI57" s="6">
        <v>2361.7351831722399</v>
      </c>
      <c r="AJ57" s="6">
        <v>784.57290127296699</v>
      </c>
      <c r="AK57" s="6">
        <v>4238.62442638006</v>
      </c>
      <c r="AL57" s="6">
        <v>7370.1778073014702</v>
      </c>
      <c r="AM57" s="6">
        <v>14143.0845712707</v>
      </c>
      <c r="AN57" s="6">
        <v>140.64657281689699</v>
      </c>
      <c r="AO57" s="6">
        <v>2835.1744239551299</v>
      </c>
      <c r="AP57" s="6">
        <v>3934.2609104221701</v>
      </c>
      <c r="AQ57" s="6">
        <v>14669.727879424699</v>
      </c>
      <c r="AR57" s="6">
        <v>204.75918172134701</v>
      </c>
      <c r="AS57" s="6">
        <v>292457.95797307399</v>
      </c>
      <c r="AT57" s="6">
        <v>1534.15396914642</v>
      </c>
      <c r="AU57" s="6">
        <v>1624.2796574721201</v>
      </c>
      <c r="AV57" s="6">
        <v>479.94730533054599</v>
      </c>
      <c r="AW57" s="6">
        <v>654.38632126545497</v>
      </c>
      <c r="AX57" s="6">
        <v>297.487756637524</v>
      </c>
      <c r="AY57" s="6">
        <v>172.52054183243399</v>
      </c>
      <c r="AZ57" s="6">
        <v>220.37253793895701</v>
      </c>
      <c r="BA57" s="6">
        <v>140.83274470252701</v>
      </c>
      <c r="BB57" s="6">
        <v>123.75321749183099</v>
      </c>
      <c r="BC57" s="6">
        <v>131.044596905308</v>
      </c>
      <c r="BD57" s="6">
        <v>115.583301679014</v>
      </c>
      <c r="BE57" s="6">
        <v>112.500749121845</v>
      </c>
      <c r="BF57" s="6">
        <v>86.903366687890099</v>
      </c>
      <c r="BG57" s="6">
        <v>103.130608787573</v>
      </c>
      <c r="BH57" s="6">
        <v>90.797254017940105</v>
      </c>
      <c r="BI57" s="6">
        <v>336.77623283365</v>
      </c>
      <c r="BJ57" s="6">
        <v>581.483347992478</v>
      </c>
      <c r="BK57" s="6">
        <v>291.05707617996899</v>
      </c>
      <c r="BL57" s="6">
        <v>371609.56505501602</v>
      </c>
      <c r="BM57" s="6">
        <v>789.21295571686699</v>
      </c>
      <c r="BN57" s="6">
        <v>392.129443565754</v>
      </c>
      <c r="BO57" s="6">
        <v>1872.68690841802</v>
      </c>
    </row>
    <row r="58" spans="1:67" s="21" customFormat="1" x14ac:dyDescent="0.25">
      <c r="A58" s="25" t="s">
        <v>192</v>
      </c>
      <c r="B58" s="23" t="s">
        <v>190</v>
      </c>
      <c r="C58" s="21">
        <v>1</v>
      </c>
      <c r="D58" s="21">
        <v>1</v>
      </c>
      <c r="E58" s="5">
        <v>1</v>
      </c>
      <c r="F58" s="22">
        <v>11.277057773818299</v>
      </c>
      <c r="G58" s="22">
        <v>14.045966215524199</v>
      </c>
      <c r="H58" s="22">
        <v>1696.67024405697</v>
      </c>
      <c r="I58" s="22">
        <v>118844.066301409</v>
      </c>
      <c r="J58" s="22">
        <v>559.63074899662195</v>
      </c>
      <c r="K58" s="22">
        <v>32345.395742004901</v>
      </c>
      <c r="L58" s="22">
        <v>432.52136034652398</v>
      </c>
      <c r="M58" s="22">
        <v>817.60984220386399</v>
      </c>
      <c r="N58" s="22">
        <v>359.33691194013301</v>
      </c>
      <c r="O58" s="22">
        <v>13021.4802350792</v>
      </c>
      <c r="P58" s="22">
        <v>876.09958879374699</v>
      </c>
      <c r="Q58" s="22">
        <v>206.36927890134501</v>
      </c>
      <c r="R58" s="22">
        <v>8934.1909556177106</v>
      </c>
      <c r="S58" s="22">
        <v>1392.85108544538</v>
      </c>
      <c r="T58" s="22">
        <v>205.67210602967799</v>
      </c>
      <c r="U58" s="22">
        <v>48.553698107902299</v>
      </c>
      <c r="V58" s="22">
        <v>71.795926887028997</v>
      </c>
      <c r="W58" s="22">
        <v>2626.9363138255799</v>
      </c>
      <c r="X58" s="22">
        <v>2390.6572998249599</v>
      </c>
      <c r="Y58" s="22">
        <v>1323.7551020661199</v>
      </c>
      <c r="Z58" s="22">
        <v>1469.32607617798</v>
      </c>
      <c r="AA58" s="22">
        <v>105.12303236141</v>
      </c>
      <c r="AB58" s="22">
        <v>103.69319098219501</v>
      </c>
      <c r="AC58" s="22">
        <v>37.938501423146199</v>
      </c>
      <c r="AD58" s="22">
        <v>18.0459731336027</v>
      </c>
      <c r="AE58" s="22">
        <v>86.231707493159007</v>
      </c>
      <c r="AF58" s="22">
        <v>652.63701147913105</v>
      </c>
      <c r="AG58" s="22">
        <v>19.5028992846836</v>
      </c>
      <c r="AH58" s="22">
        <v>170.34693822564199</v>
      </c>
      <c r="AI58" s="22">
        <v>59.564902329177002</v>
      </c>
      <c r="AJ58" s="22">
        <v>20.1872229128935</v>
      </c>
      <c r="AK58" s="22">
        <v>48.225818126210399</v>
      </c>
      <c r="AL58" s="22">
        <v>12.9603662886379</v>
      </c>
      <c r="AM58" s="22">
        <v>18.9267289335965</v>
      </c>
      <c r="AN58" s="22">
        <v>17.403431776038001</v>
      </c>
      <c r="AO58" s="22">
        <v>164.956283996465</v>
      </c>
      <c r="AP58" s="22">
        <v>227.40286956279999</v>
      </c>
      <c r="AQ58" s="22">
        <v>39.913823761283702</v>
      </c>
      <c r="AR58" s="22">
        <v>26.074457952354901</v>
      </c>
      <c r="AS58" s="22">
        <v>284.97368508618501</v>
      </c>
      <c r="AT58" s="22">
        <v>30.5042123818757</v>
      </c>
      <c r="AU58" s="22">
        <v>41.827212268458098</v>
      </c>
      <c r="AV58" s="22">
        <v>17.407591551575301</v>
      </c>
      <c r="AW58" s="22">
        <v>20.593583381777201</v>
      </c>
      <c r="AX58" s="22">
        <v>13.196547115239801</v>
      </c>
      <c r="AY58" s="22">
        <v>11.2433176182509</v>
      </c>
      <c r="AZ58" s="22">
        <v>11.8835480136313</v>
      </c>
      <c r="BA58" s="22">
        <v>10.485412791448301</v>
      </c>
      <c r="BB58" s="22">
        <v>13.1823115311644</v>
      </c>
      <c r="BC58" s="22">
        <v>12.2612524785992</v>
      </c>
      <c r="BD58" s="22">
        <v>12.2273274760788</v>
      </c>
      <c r="BE58" s="22">
        <v>9.4827303736391393</v>
      </c>
      <c r="BF58" s="22">
        <v>17.0558622876258</v>
      </c>
      <c r="BG58" s="22">
        <v>10.412201387998399</v>
      </c>
      <c r="BH58" s="22">
        <v>13.779003277279299</v>
      </c>
      <c r="BI58" s="22">
        <v>42.594915483355898</v>
      </c>
      <c r="BJ58" s="22">
        <v>238.97083166303801</v>
      </c>
      <c r="BK58" s="22">
        <v>208.06599051283399</v>
      </c>
      <c r="BL58" s="22">
        <v>338.99180348286302</v>
      </c>
      <c r="BM58" s="22">
        <v>24.053933314951198</v>
      </c>
      <c r="BN58" s="22">
        <v>46.832767049266401</v>
      </c>
      <c r="BO58" s="22">
        <v>17.532568601112999</v>
      </c>
    </row>
    <row r="59" spans="1:67" x14ac:dyDescent="0.25">
      <c r="A59" t="s">
        <v>258</v>
      </c>
      <c r="B59" t="s">
        <v>201</v>
      </c>
      <c r="C59" s="2">
        <v>10</v>
      </c>
      <c r="D59" s="2">
        <v>10</v>
      </c>
      <c r="E59" s="4">
        <v>49.89</v>
      </c>
      <c r="F59" s="6">
        <v>49.661760700414199</v>
      </c>
      <c r="G59" s="6">
        <v>8352.5576906772203</v>
      </c>
      <c r="H59" s="6">
        <v>70451.155014307005</v>
      </c>
      <c r="I59" s="6">
        <v>223376.83349481199</v>
      </c>
      <c r="J59" s="6">
        <v>96080.3465052049</v>
      </c>
      <c r="K59" s="6">
        <v>35397.032217116699</v>
      </c>
      <c r="L59" s="6">
        <v>27563.023220266001</v>
      </c>
      <c r="M59" s="6">
        <v>594396.24754330295</v>
      </c>
      <c r="N59" s="6">
        <v>25368.530221647801</v>
      </c>
      <c r="O59" s="6">
        <v>14001.2425683191</v>
      </c>
      <c r="P59" s="6">
        <v>14680.800135165</v>
      </c>
      <c r="Q59" s="6">
        <v>7908.1751497844098</v>
      </c>
      <c r="R59" s="6">
        <v>409460.13770803</v>
      </c>
      <c r="S59" s="6">
        <v>18460.294621290501</v>
      </c>
      <c r="T59" s="6">
        <v>10047.075660279501</v>
      </c>
      <c r="U59" s="6">
        <v>716.34187486314397</v>
      </c>
      <c r="V59" s="6">
        <v>3830.2588773102798</v>
      </c>
      <c r="W59" s="6">
        <v>278026.003970636</v>
      </c>
      <c r="X59" s="6">
        <v>61241.826959604798</v>
      </c>
      <c r="Y59" s="6">
        <v>133681.805005776</v>
      </c>
      <c r="Z59" s="6">
        <v>34913.871771503102</v>
      </c>
      <c r="AA59" s="6">
        <v>6135.3862535978596</v>
      </c>
      <c r="AB59" s="6">
        <v>157.789142539419</v>
      </c>
      <c r="AC59" s="6">
        <v>644.71991539354701</v>
      </c>
      <c r="AD59" s="6">
        <v>474.51181911734602</v>
      </c>
      <c r="AE59" s="6">
        <v>500.53220008104</v>
      </c>
      <c r="AF59" s="6">
        <v>2157939.9526637802</v>
      </c>
      <c r="AG59" s="6">
        <v>2800.9237651706198</v>
      </c>
      <c r="AH59" s="6">
        <v>1963.3719480202201</v>
      </c>
      <c r="AI59" s="6">
        <v>1864.50081826276</v>
      </c>
      <c r="AJ59" s="6">
        <v>450.352414438773</v>
      </c>
      <c r="AK59" s="6">
        <v>3822.3832011884501</v>
      </c>
      <c r="AL59" s="6">
        <v>28700.718365021701</v>
      </c>
      <c r="AM59" s="6">
        <v>55348.541333873502</v>
      </c>
      <c r="AN59" s="6">
        <v>194.66598596291999</v>
      </c>
      <c r="AO59" s="6">
        <v>1651.62034144979</v>
      </c>
      <c r="AP59" s="6">
        <v>2272.57353470217</v>
      </c>
      <c r="AQ59" s="6">
        <v>1084.1554139751699</v>
      </c>
      <c r="AR59" s="6">
        <v>118.686006416475</v>
      </c>
      <c r="AS59" s="6">
        <v>159805.90072938599</v>
      </c>
      <c r="AT59" s="6">
        <v>1074.31180044191</v>
      </c>
      <c r="AU59" s="6">
        <v>981.67270496867604</v>
      </c>
      <c r="AV59" s="6">
        <v>337.99956687925902</v>
      </c>
      <c r="AW59" s="6">
        <v>442.349718966902</v>
      </c>
      <c r="AX59" s="6">
        <v>216.987155581286</v>
      </c>
      <c r="AY59" s="6">
        <v>124.570930622822</v>
      </c>
      <c r="AZ59" s="6">
        <v>174.02230126533399</v>
      </c>
      <c r="BA59" s="6">
        <v>105.87705468030801</v>
      </c>
      <c r="BB59" s="6">
        <v>86.589445175724293</v>
      </c>
      <c r="BC59" s="6">
        <v>102.800140582068</v>
      </c>
      <c r="BD59" s="6">
        <v>86.130672004526502</v>
      </c>
      <c r="BE59" s="6">
        <v>84.948750832273205</v>
      </c>
      <c r="BF59" s="6">
        <v>66.315145045616703</v>
      </c>
      <c r="BG59" s="6">
        <v>76.457702882667306</v>
      </c>
      <c r="BH59" s="6">
        <v>73.035067971292804</v>
      </c>
      <c r="BI59" s="6">
        <v>124.33844702466401</v>
      </c>
      <c r="BJ59" s="6">
        <v>472.59454797319597</v>
      </c>
      <c r="BK59" s="6">
        <v>271.95572883266198</v>
      </c>
      <c r="BL59" s="6">
        <v>136791.53812636199</v>
      </c>
      <c r="BM59" s="6">
        <v>351.87655545999098</v>
      </c>
      <c r="BN59" s="6">
        <v>137.64767689329199</v>
      </c>
      <c r="BO59" s="6">
        <v>1971.5096932290201</v>
      </c>
    </row>
    <row r="60" spans="1:67" x14ac:dyDescent="0.25">
      <c r="A60" t="s">
        <v>259</v>
      </c>
      <c r="B60" t="s">
        <v>201</v>
      </c>
      <c r="C60" s="2">
        <v>10</v>
      </c>
      <c r="D60" s="2">
        <v>10</v>
      </c>
      <c r="E60" s="4">
        <v>49.99</v>
      </c>
      <c r="F60" s="6">
        <v>50.700586646830999</v>
      </c>
      <c r="G60" s="6">
        <v>8823.7927454819092</v>
      </c>
      <c r="H60" s="6">
        <v>73916.425334416504</v>
      </c>
      <c r="I60" s="6">
        <v>199815.64761567299</v>
      </c>
      <c r="J60" s="6">
        <v>97484.607006957696</v>
      </c>
      <c r="K60" s="6">
        <v>36162.552553148802</v>
      </c>
      <c r="L60" s="6">
        <v>37757.940901101902</v>
      </c>
      <c r="M60" s="6">
        <v>722161.001748521</v>
      </c>
      <c r="N60" s="6">
        <v>34795.968249292702</v>
      </c>
      <c r="O60" s="6">
        <v>11393.9180044737</v>
      </c>
      <c r="P60" s="6">
        <v>15705.8824165569</v>
      </c>
      <c r="Q60" s="6">
        <v>8705.1525993673295</v>
      </c>
      <c r="R60" s="6">
        <v>364069.55781942903</v>
      </c>
      <c r="S60" s="6">
        <v>17780.022420147801</v>
      </c>
      <c r="T60" s="6">
        <v>5311.3460040042401</v>
      </c>
      <c r="U60" s="6">
        <v>742.61923239837699</v>
      </c>
      <c r="V60" s="6">
        <v>1884.5333935994099</v>
      </c>
      <c r="W60" s="6">
        <v>303801.26845539798</v>
      </c>
      <c r="X60" s="6">
        <v>63199.200020013799</v>
      </c>
      <c r="Y60" s="6">
        <v>146112.524994565</v>
      </c>
      <c r="Z60" s="6">
        <v>35355.196713042104</v>
      </c>
      <c r="AA60" s="6">
        <v>6235.5052019217101</v>
      </c>
      <c r="AB60" s="6">
        <v>121.73232322901301</v>
      </c>
      <c r="AC60" s="6">
        <v>626.94090527213802</v>
      </c>
      <c r="AD60" s="6">
        <v>494.81967404292499</v>
      </c>
      <c r="AE60" s="6">
        <v>511.61827980027903</v>
      </c>
      <c r="AF60" s="6">
        <v>2195499.9598089098</v>
      </c>
      <c r="AG60" s="6">
        <v>2887.5894775234701</v>
      </c>
      <c r="AH60" s="6">
        <v>1944.0844195662701</v>
      </c>
      <c r="AI60" s="6">
        <v>2034.4927923755499</v>
      </c>
      <c r="AJ60" s="6">
        <v>473.318343209212</v>
      </c>
      <c r="AK60" s="6">
        <v>3983.4116641158198</v>
      </c>
      <c r="AL60" s="6">
        <v>29182.878175083701</v>
      </c>
      <c r="AM60" s="6">
        <v>56378.754630948599</v>
      </c>
      <c r="AN60" s="6">
        <v>199.88304116122501</v>
      </c>
      <c r="AO60" s="6">
        <v>1654.61100852511</v>
      </c>
      <c r="AP60" s="6">
        <v>2276.3349546162599</v>
      </c>
      <c r="AQ60" s="6">
        <v>973.74257623496601</v>
      </c>
      <c r="AR60" s="6">
        <v>116.308668032881</v>
      </c>
      <c r="AS60" s="6">
        <v>160696.232887563</v>
      </c>
      <c r="AT60" s="6">
        <v>1062.43675777523</v>
      </c>
      <c r="AU60" s="6">
        <v>950.35678975590304</v>
      </c>
      <c r="AV60" s="6">
        <v>331.28084494720298</v>
      </c>
      <c r="AW60" s="6">
        <v>431.78675025634499</v>
      </c>
      <c r="AX60" s="6">
        <v>214.603901741551</v>
      </c>
      <c r="AY60" s="6">
        <v>121.34824051112901</v>
      </c>
      <c r="AZ60" s="6">
        <v>177.10882851682399</v>
      </c>
      <c r="BA60" s="6">
        <v>107.73239131894501</v>
      </c>
      <c r="BB60" s="6">
        <v>87.302794590304003</v>
      </c>
      <c r="BC60" s="6">
        <v>105.67461391936099</v>
      </c>
      <c r="BD60" s="6">
        <v>85.016785738159797</v>
      </c>
      <c r="BE60" s="6">
        <v>89.436833927798503</v>
      </c>
      <c r="BF60" s="6">
        <v>67.0748986448409</v>
      </c>
      <c r="BG60" s="6">
        <v>80.144619819966096</v>
      </c>
      <c r="BH60" s="6">
        <v>74.242317177687198</v>
      </c>
      <c r="BI60" s="6">
        <v>109.29072300975901</v>
      </c>
      <c r="BJ60" s="6">
        <v>388.11298251541001</v>
      </c>
      <c r="BK60" s="6">
        <v>251.63862941981699</v>
      </c>
      <c r="BL60" s="6">
        <v>136059.92646679399</v>
      </c>
      <c r="BM60" s="6">
        <v>334.614831459659</v>
      </c>
      <c r="BN60" s="6">
        <v>150.42261139481599</v>
      </c>
      <c r="BO60" s="6">
        <v>1946.8117366717299</v>
      </c>
    </row>
    <row r="61" spans="1:67" x14ac:dyDescent="0.25">
      <c r="A61" t="s">
        <v>260</v>
      </c>
      <c r="B61" t="s">
        <v>201</v>
      </c>
      <c r="C61" s="2">
        <v>10</v>
      </c>
      <c r="D61" s="2">
        <v>10</v>
      </c>
      <c r="E61" s="4">
        <v>49.25</v>
      </c>
      <c r="F61" s="6">
        <v>54.511741108326397</v>
      </c>
      <c r="G61" s="6">
        <v>9229.0732646324705</v>
      </c>
      <c r="H61" s="6">
        <v>73977.260807059094</v>
      </c>
      <c r="I61" s="6">
        <v>155242.17705450501</v>
      </c>
      <c r="J61" s="6">
        <v>96883.274076080095</v>
      </c>
      <c r="K61" s="6">
        <v>37130.487705543201</v>
      </c>
      <c r="L61" s="6">
        <v>29255.019287930001</v>
      </c>
      <c r="M61" s="6">
        <v>620261.949710291</v>
      </c>
      <c r="N61" s="6">
        <v>26883.509221321601</v>
      </c>
      <c r="O61" s="6">
        <v>11669.704582717701</v>
      </c>
      <c r="P61" s="6">
        <v>14748.7911650843</v>
      </c>
      <c r="Q61" s="6">
        <v>7722.1421974756104</v>
      </c>
      <c r="R61" s="6">
        <v>371982.88520105701</v>
      </c>
      <c r="S61" s="6">
        <v>18024.188001128001</v>
      </c>
      <c r="T61" s="6">
        <v>4379.1451058586599</v>
      </c>
      <c r="U61" s="6">
        <v>750.32852870626505</v>
      </c>
      <c r="V61" s="6">
        <v>1469.07056574792</v>
      </c>
      <c r="W61" s="6">
        <v>283711.31995973899</v>
      </c>
      <c r="X61" s="6">
        <v>60950.249227860899</v>
      </c>
      <c r="Y61" s="6">
        <v>136238.62863123501</v>
      </c>
      <c r="Z61" s="6">
        <v>34762.575609920801</v>
      </c>
      <c r="AA61" s="6">
        <v>6426.5047027619103</v>
      </c>
      <c r="AB61" s="6">
        <v>122.030345422512</v>
      </c>
      <c r="AC61" s="6">
        <v>623.057188006258</v>
      </c>
      <c r="AD61" s="6">
        <v>497.10355739858397</v>
      </c>
      <c r="AE61" s="6">
        <v>502.76533487883597</v>
      </c>
      <c r="AF61" s="6">
        <v>2165370.3786287401</v>
      </c>
      <c r="AG61" s="6">
        <v>2871.75860435906</v>
      </c>
      <c r="AH61" s="6">
        <v>2019.3040981204699</v>
      </c>
      <c r="AI61" s="6">
        <v>1923.02753805149</v>
      </c>
      <c r="AJ61" s="6">
        <v>462.36565428236298</v>
      </c>
      <c r="AK61" s="6">
        <v>4015.8369463018698</v>
      </c>
      <c r="AL61" s="6">
        <v>29061.115354952301</v>
      </c>
      <c r="AM61" s="6">
        <v>56229.628262632898</v>
      </c>
      <c r="AN61" s="6">
        <v>192.81443903944199</v>
      </c>
      <c r="AO61" s="6">
        <v>1588.0850124450301</v>
      </c>
      <c r="AP61" s="6">
        <v>2165.5346131963202</v>
      </c>
      <c r="AQ61" s="6">
        <v>1028.3937135098299</v>
      </c>
      <c r="AR61" s="6">
        <v>111.06915066763101</v>
      </c>
      <c r="AS61" s="6">
        <v>163325.472132708</v>
      </c>
      <c r="AT61" s="6">
        <v>1129.7018950966601</v>
      </c>
      <c r="AU61" s="6">
        <v>1042.1560795577</v>
      </c>
      <c r="AV61" s="6">
        <v>341.904177359774</v>
      </c>
      <c r="AW61" s="6">
        <v>454.91435598305998</v>
      </c>
      <c r="AX61" s="6">
        <v>220.256989741876</v>
      </c>
      <c r="AY61" s="6">
        <v>126.064277485688</v>
      </c>
      <c r="AZ61" s="6">
        <v>174.72067506949799</v>
      </c>
      <c r="BA61" s="6">
        <v>108.419858023861</v>
      </c>
      <c r="BB61" s="6">
        <v>85.249176689560798</v>
      </c>
      <c r="BC61" s="6">
        <v>107.48225242735499</v>
      </c>
      <c r="BD61" s="6">
        <v>86.541284649570599</v>
      </c>
      <c r="BE61" s="6">
        <v>86.614126236866198</v>
      </c>
      <c r="BF61" s="6">
        <v>69.038943399303804</v>
      </c>
      <c r="BG61" s="6">
        <v>80.1518301738964</v>
      </c>
      <c r="BH61" s="6">
        <v>76.323481657487307</v>
      </c>
      <c r="BI61" s="6">
        <v>117.59365846909</v>
      </c>
      <c r="BJ61" s="6">
        <v>444.31302407541301</v>
      </c>
      <c r="BK61" s="6">
        <v>266.946847247395</v>
      </c>
      <c r="BL61" s="6">
        <v>133253.17364500099</v>
      </c>
      <c r="BM61" s="6">
        <v>339.36137347483498</v>
      </c>
      <c r="BN61" s="6">
        <v>145.848375652069</v>
      </c>
      <c r="BO61" s="6">
        <v>1901.0643765638799</v>
      </c>
    </row>
    <row r="62" spans="1:67" s="21" customFormat="1" x14ac:dyDescent="0.25">
      <c r="A62" s="25" t="s">
        <v>74</v>
      </c>
      <c r="B62" s="23" t="s">
        <v>167</v>
      </c>
      <c r="C62" s="21">
        <v>1</v>
      </c>
      <c r="D62" s="21">
        <v>1</v>
      </c>
      <c r="E62" s="43">
        <v>1</v>
      </c>
      <c r="F62" s="22">
        <v>12.2117977514448</v>
      </c>
      <c r="G62" s="22">
        <v>12.3670946832959</v>
      </c>
      <c r="H62" s="22">
        <v>330.967846724151</v>
      </c>
      <c r="I62" s="22">
        <v>22028.0052697805</v>
      </c>
      <c r="J62" s="22">
        <v>550.19202117662599</v>
      </c>
      <c r="K62" s="22">
        <v>36591.927442971297</v>
      </c>
      <c r="L62" s="22">
        <v>355.00467986543498</v>
      </c>
      <c r="M62" s="22">
        <v>246.15276387358699</v>
      </c>
      <c r="N62" s="22">
        <v>47.0294767569196</v>
      </c>
      <c r="O62" s="22">
        <v>336.55678397930302</v>
      </c>
      <c r="P62" s="22">
        <v>109.15234268741</v>
      </c>
      <c r="Q62" s="22">
        <v>41.755757022872203</v>
      </c>
      <c r="R62" s="22">
        <v>1731.16059559729</v>
      </c>
      <c r="S62" s="22">
        <v>1328.9541305631601</v>
      </c>
      <c r="T62" s="22">
        <v>71.914803119783699</v>
      </c>
      <c r="U62" s="22">
        <v>36.834691048271701</v>
      </c>
      <c r="V62" s="22">
        <v>20.469900348093901</v>
      </c>
      <c r="W62" s="22">
        <v>193.28744828862</v>
      </c>
      <c r="X62" s="22">
        <v>860.98244431057799</v>
      </c>
      <c r="Y62" s="22">
        <v>121.735466390311</v>
      </c>
      <c r="Z62" s="22">
        <v>530.22212220063602</v>
      </c>
      <c r="AA62" s="22">
        <v>78.444672304370698</v>
      </c>
      <c r="AB62" s="22">
        <v>14.718734987515299</v>
      </c>
      <c r="AC62" s="22">
        <v>19.683247122073499</v>
      </c>
      <c r="AD62" s="22">
        <v>18.151075896185301</v>
      </c>
      <c r="AE62" s="22">
        <v>70.093668747342306</v>
      </c>
      <c r="AF62" s="22">
        <v>602.51250289136897</v>
      </c>
      <c r="AG62" s="22">
        <v>9.4813437857955591</v>
      </c>
      <c r="AH62" s="22">
        <v>9.4037877343415897</v>
      </c>
      <c r="AI62" s="22">
        <v>14.594312523178701</v>
      </c>
      <c r="AJ62" s="22">
        <v>10.1946006918298</v>
      </c>
      <c r="AK62" s="22">
        <v>148.186519584975</v>
      </c>
      <c r="AL62" s="22">
        <v>17.770413461515201</v>
      </c>
      <c r="AM62" s="22">
        <v>26.483961263817001</v>
      </c>
      <c r="AN62" s="22">
        <v>12.476357268486799</v>
      </c>
      <c r="AO62" s="22">
        <v>16.277990790708898</v>
      </c>
      <c r="AP62" s="22">
        <v>18.903249567365702</v>
      </c>
      <c r="AQ62" s="22">
        <v>11.883732823473199</v>
      </c>
      <c r="AR62" s="22">
        <v>16.825597539731401</v>
      </c>
      <c r="AS62" s="22">
        <v>67.095697309138401</v>
      </c>
      <c r="AT62" s="22">
        <v>10.806544781293599</v>
      </c>
      <c r="AU62" s="22">
        <v>10.902958339963501</v>
      </c>
      <c r="AV62" s="22">
        <v>8.9234763269798094</v>
      </c>
      <c r="AW62" s="22">
        <v>8.7800114592202103</v>
      </c>
      <c r="AX62" s="22">
        <v>8.4102567043409202</v>
      </c>
      <c r="AY62" s="22">
        <v>7.3135641284625104</v>
      </c>
      <c r="AZ62" s="22">
        <v>8.17564729179702</v>
      </c>
      <c r="BA62" s="22">
        <v>7.9741310034259802</v>
      </c>
      <c r="BB62" s="22">
        <v>8.7821375664016994</v>
      </c>
      <c r="BC62" s="22">
        <v>8.8798452260633791</v>
      </c>
      <c r="BD62" s="22">
        <v>8.5434608737679998</v>
      </c>
      <c r="BE62" s="22">
        <v>7.5969811524476496</v>
      </c>
      <c r="BF62" s="22">
        <v>15.7143920511575</v>
      </c>
      <c r="BG62" s="22">
        <v>7.48818082823996</v>
      </c>
      <c r="BH62" s="22">
        <v>9.3124583154532097</v>
      </c>
      <c r="BI62" s="22">
        <v>7.9179282806046496</v>
      </c>
      <c r="BJ62" s="22">
        <v>17.991804081592999</v>
      </c>
      <c r="BK62" s="22">
        <v>12.0626016961365</v>
      </c>
      <c r="BL62" s="22">
        <v>148.78330312019901</v>
      </c>
      <c r="BM62" s="22">
        <v>10.453151720127</v>
      </c>
      <c r="BN62" s="22">
        <v>9.5354203913390005</v>
      </c>
      <c r="BO62" s="22">
        <v>9.54836184617999</v>
      </c>
    </row>
    <row r="63" spans="1:67" s="21" customFormat="1" x14ac:dyDescent="0.25">
      <c r="A63" s="25" t="s">
        <v>193</v>
      </c>
      <c r="B63" s="25" t="s">
        <v>198</v>
      </c>
      <c r="C63" s="21">
        <v>1</v>
      </c>
      <c r="D63" s="21">
        <v>1</v>
      </c>
      <c r="E63" s="5">
        <v>1</v>
      </c>
      <c r="F63" s="22">
        <v>11.7593103853327</v>
      </c>
      <c r="G63" s="22">
        <v>16.0291458565782</v>
      </c>
      <c r="H63" s="22">
        <v>2709.2158058957202</v>
      </c>
      <c r="I63" s="22">
        <v>62109.009839735198</v>
      </c>
      <c r="J63" s="22">
        <v>565.16653345380905</v>
      </c>
      <c r="K63" s="22">
        <v>35843.2647418661</v>
      </c>
      <c r="L63" s="22">
        <v>486.820399428126</v>
      </c>
      <c r="M63" s="22">
        <v>1519.8561172075099</v>
      </c>
      <c r="N63" s="22">
        <v>156.09908616100401</v>
      </c>
      <c r="O63" s="22">
        <v>340.14312761391199</v>
      </c>
      <c r="P63" s="22">
        <v>418.83849272571001</v>
      </c>
      <c r="Q63" s="22">
        <v>179.039318126534</v>
      </c>
      <c r="R63" s="22">
        <v>10819.952413015</v>
      </c>
      <c r="S63" s="22">
        <v>1705.3253659204499</v>
      </c>
      <c r="T63" s="22">
        <v>258.89885695939</v>
      </c>
      <c r="U63" s="22">
        <v>48.286273008000897</v>
      </c>
      <c r="V63" s="22">
        <v>86.607470689439197</v>
      </c>
      <c r="W63" s="22">
        <v>4113.8749192989899</v>
      </c>
      <c r="X63" s="22">
        <v>3329.71688101787</v>
      </c>
      <c r="Y63" s="22">
        <v>2053.7378840392098</v>
      </c>
      <c r="Z63" s="22">
        <v>2046.05881338215</v>
      </c>
      <c r="AA63" s="22">
        <v>97.616641131024906</v>
      </c>
      <c r="AB63" s="22">
        <v>16.2943524486749</v>
      </c>
      <c r="AC63" s="22">
        <v>21.766075712624801</v>
      </c>
      <c r="AD63" s="22">
        <v>17.536820756261999</v>
      </c>
      <c r="AE63" s="22">
        <v>108.501111814445</v>
      </c>
      <c r="AF63" s="22">
        <v>434.871153286224</v>
      </c>
      <c r="AG63" s="22">
        <v>18.001047873572102</v>
      </c>
      <c r="AH63" s="22">
        <v>225.93669937306001</v>
      </c>
      <c r="AI63" s="22">
        <v>37.890987950762799</v>
      </c>
      <c r="AJ63" s="22">
        <v>19.895301476418499</v>
      </c>
      <c r="AK63" s="22">
        <v>62.021090560141403</v>
      </c>
      <c r="AL63" s="22">
        <v>11.1298953367931</v>
      </c>
      <c r="AM63" s="22">
        <v>20.024253434484201</v>
      </c>
      <c r="AN63" s="22">
        <v>13.816903113150399</v>
      </c>
      <c r="AO63" s="22">
        <v>139.030837055722</v>
      </c>
      <c r="AP63" s="22">
        <v>194.742340407874</v>
      </c>
      <c r="AQ63" s="22">
        <v>34.744005177862</v>
      </c>
      <c r="AR63" s="22">
        <v>22.965190368799501</v>
      </c>
      <c r="AS63" s="22">
        <v>306.917889353291</v>
      </c>
      <c r="AT63" s="22">
        <v>31.762025569736199</v>
      </c>
      <c r="AU63" s="22">
        <v>46.165544669308197</v>
      </c>
      <c r="AV63" s="22">
        <v>14.3162569891525</v>
      </c>
      <c r="AW63" s="22">
        <v>19.4572345671214</v>
      </c>
      <c r="AX63" s="22">
        <v>10.816066017455601</v>
      </c>
      <c r="AY63" s="22">
        <v>8.6944132199670996</v>
      </c>
      <c r="AZ63" s="22">
        <v>8.1134360994685792</v>
      </c>
      <c r="BA63" s="22">
        <v>8.9146021915227305</v>
      </c>
      <c r="BB63" s="22">
        <v>10.195155317143699</v>
      </c>
      <c r="BC63" s="22">
        <v>8.2820442533337193</v>
      </c>
      <c r="BD63" s="22">
        <v>8.8225332672130907</v>
      </c>
      <c r="BE63" s="22">
        <v>7.9548112847537</v>
      </c>
      <c r="BF63" s="22">
        <v>14.486898699903699</v>
      </c>
      <c r="BG63" s="22">
        <v>9.4090567055222092</v>
      </c>
      <c r="BH63" s="22">
        <v>9.5203529190926108</v>
      </c>
      <c r="BI63" s="22">
        <v>28.382189853779501</v>
      </c>
      <c r="BJ63" s="22">
        <v>118.675190828821</v>
      </c>
      <c r="BK63" s="22">
        <v>221.50158416619499</v>
      </c>
      <c r="BL63" s="22">
        <v>240.801394663633</v>
      </c>
      <c r="BM63" s="22">
        <v>16.477750710555998</v>
      </c>
      <c r="BN63" s="22">
        <v>29.348174088469399</v>
      </c>
      <c r="BO63" s="22">
        <v>13.721229062357599</v>
      </c>
    </row>
    <row r="64" spans="1:67" x14ac:dyDescent="0.25">
      <c r="A64" t="s">
        <v>261</v>
      </c>
      <c r="B64" t="s">
        <v>214</v>
      </c>
      <c r="C64" s="2">
        <v>10</v>
      </c>
      <c r="D64" s="2">
        <v>10</v>
      </c>
      <c r="E64" s="4">
        <v>52.82</v>
      </c>
      <c r="F64" s="6">
        <v>57.638664821404802</v>
      </c>
      <c r="G64" s="6">
        <v>9134.8111879850603</v>
      </c>
      <c r="H64" s="6">
        <v>128888.244998015</v>
      </c>
      <c r="I64" s="6">
        <v>314490.75207279599</v>
      </c>
      <c r="J64" s="6">
        <v>85726.689476885294</v>
      </c>
      <c r="K64" s="6">
        <v>39486.734565943203</v>
      </c>
      <c r="L64" s="6">
        <v>44306.043744480703</v>
      </c>
      <c r="M64" s="6">
        <v>760667.37456826703</v>
      </c>
      <c r="N64" s="6">
        <v>40566.520150130498</v>
      </c>
      <c r="O64" s="6">
        <v>15950.8109253661</v>
      </c>
      <c r="P64" s="6">
        <v>53092.761330156798</v>
      </c>
      <c r="Q64" s="6">
        <v>15482.3333364759</v>
      </c>
      <c r="R64" s="6">
        <v>801140.45502221701</v>
      </c>
      <c r="S64" s="6">
        <v>27483.1388059622</v>
      </c>
      <c r="T64" s="6">
        <v>10405.4048804954</v>
      </c>
      <c r="U64" s="6">
        <v>4721.21723745093</v>
      </c>
      <c r="V64" s="6">
        <v>3422.7928444586701</v>
      </c>
      <c r="W64" s="6">
        <v>62134.285302910401</v>
      </c>
      <c r="X64" s="6">
        <v>68622.590935412707</v>
      </c>
      <c r="Y64" s="6">
        <v>30184.418347516399</v>
      </c>
      <c r="Z64" s="6">
        <v>37968.097579325397</v>
      </c>
      <c r="AA64" s="6">
        <v>24500.5515399295</v>
      </c>
      <c r="AB64" s="6">
        <v>135.42489677208201</v>
      </c>
      <c r="AC64" s="6">
        <v>761.92024728619197</v>
      </c>
      <c r="AD64" s="6">
        <v>164.47319928584599</v>
      </c>
      <c r="AE64" s="6">
        <v>2023.7657396045099</v>
      </c>
      <c r="AF64" s="6">
        <v>1863303.87894899</v>
      </c>
      <c r="AG64" s="6">
        <v>3132.3229355869998</v>
      </c>
      <c r="AH64" s="6">
        <v>7829.10159694301</v>
      </c>
      <c r="AI64" s="6">
        <v>4535.0212262909299</v>
      </c>
      <c r="AJ64" s="6">
        <v>1142.7031188394001</v>
      </c>
      <c r="AK64" s="6">
        <v>3515.7528891153502</v>
      </c>
      <c r="AL64" s="6">
        <v>16523.052488688099</v>
      </c>
      <c r="AM64" s="6">
        <v>31793.980717551702</v>
      </c>
      <c r="AN64" s="6">
        <v>187.46103802760101</v>
      </c>
      <c r="AO64" s="6">
        <v>3447.4756355189802</v>
      </c>
      <c r="AP64" s="6">
        <v>4804.2545528194396</v>
      </c>
      <c r="AQ64" s="6">
        <v>1685.12456069882</v>
      </c>
      <c r="AR64" s="6">
        <v>400.36083209981399</v>
      </c>
      <c r="AS64" s="6">
        <v>650099.55976447905</v>
      </c>
      <c r="AT64" s="6">
        <v>2349.8955321605199</v>
      </c>
      <c r="AU64" s="6">
        <v>2389.64592709918</v>
      </c>
      <c r="AV64" s="6">
        <v>776.00485234200801</v>
      </c>
      <c r="AW64" s="6">
        <v>958.00433515778104</v>
      </c>
      <c r="AX64" s="6">
        <v>399.21172590243901</v>
      </c>
      <c r="AY64" s="6">
        <v>264.57736604228597</v>
      </c>
      <c r="AZ64" s="6">
        <v>361.05377569698499</v>
      </c>
      <c r="BA64" s="6">
        <v>187.73021882284201</v>
      </c>
      <c r="BB64" s="6">
        <v>147.625046811256</v>
      </c>
      <c r="BC64" s="6">
        <v>164.03115710605201</v>
      </c>
      <c r="BD64" s="6">
        <v>140.202127863979</v>
      </c>
      <c r="BE64" s="6">
        <v>147.30520879510601</v>
      </c>
      <c r="BF64" s="6">
        <v>108.705031378304</v>
      </c>
      <c r="BG64" s="6">
        <v>133.52639025494699</v>
      </c>
      <c r="BH64" s="6">
        <v>113.589399197482</v>
      </c>
      <c r="BI64" s="6">
        <v>344.54884859818497</v>
      </c>
      <c r="BJ64" s="6">
        <v>495.84740820345598</v>
      </c>
      <c r="BK64" s="6">
        <v>309.06921509120201</v>
      </c>
      <c r="BL64" s="6">
        <v>713824.56915964396</v>
      </c>
      <c r="BM64" s="6">
        <v>1621.1227813113601</v>
      </c>
      <c r="BN64" s="6">
        <v>432.09586608255199</v>
      </c>
      <c r="BO64" s="6">
        <v>2227.15387216406</v>
      </c>
    </row>
    <row r="65" spans="1:67" x14ac:dyDescent="0.25">
      <c r="A65" t="s">
        <v>262</v>
      </c>
      <c r="B65" t="s">
        <v>214</v>
      </c>
      <c r="C65" s="2">
        <v>10</v>
      </c>
      <c r="D65" s="2">
        <v>10</v>
      </c>
      <c r="E65" s="4">
        <v>50.37</v>
      </c>
      <c r="F65" s="6">
        <v>99.875657765282497</v>
      </c>
      <c r="G65" s="6">
        <v>14059.3808011325</v>
      </c>
      <c r="H65" s="6">
        <v>129162.704805122</v>
      </c>
      <c r="I65" s="6">
        <v>62508.918682519601</v>
      </c>
      <c r="J65" s="6">
        <v>117955.701150159</v>
      </c>
      <c r="K65" s="6">
        <v>39836.4107135964</v>
      </c>
      <c r="L65" s="6">
        <v>4078.34490104513</v>
      </c>
      <c r="M65" s="6">
        <v>381452.14138609002</v>
      </c>
      <c r="N65" s="6">
        <v>3237.65006440558</v>
      </c>
      <c r="O65" s="6">
        <v>17630.2622048089</v>
      </c>
      <c r="P65" s="6">
        <v>71751.771765788202</v>
      </c>
      <c r="Q65" s="6">
        <v>18597.725200967801</v>
      </c>
      <c r="R65" s="6">
        <v>848122.42649283202</v>
      </c>
      <c r="S65" s="6">
        <v>31422.4359333211</v>
      </c>
      <c r="T65" s="6">
        <v>12486.130365765999</v>
      </c>
      <c r="U65" s="6">
        <v>3737.0377035513702</v>
      </c>
      <c r="V65" s="6">
        <v>4293.9434448878001</v>
      </c>
      <c r="W65" s="6">
        <v>81344.900637677303</v>
      </c>
      <c r="X65" s="6">
        <v>92028.208190959194</v>
      </c>
      <c r="Y65" s="6">
        <v>38950.320249415003</v>
      </c>
      <c r="Z65" s="6">
        <v>55900.823415452403</v>
      </c>
      <c r="AA65" s="6">
        <v>19721.7772216579</v>
      </c>
      <c r="AB65" s="6">
        <v>149.32924655103801</v>
      </c>
      <c r="AC65" s="6">
        <v>959.51441254052099</v>
      </c>
      <c r="AD65" s="6">
        <v>200.42547103584201</v>
      </c>
      <c r="AE65" s="6">
        <v>1539.8123268873001</v>
      </c>
      <c r="AF65" s="6">
        <v>2596713.0503638699</v>
      </c>
      <c r="AG65" s="6">
        <v>4002.2231204764398</v>
      </c>
      <c r="AH65" s="6">
        <v>3418.6166375562502</v>
      </c>
      <c r="AI65" s="6">
        <v>929.898815718528</v>
      </c>
      <c r="AJ65" s="6">
        <v>1398.02487490505</v>
      </c>
      <c r="AK65" s="6">
        <v>5159.9340309368499</v>
      </c>
      <c r="AL65" s="6">
        <v>24292.483197079699</v>
      </c>
      <c r="AM65" s="6">
        <v>46830.293851824397</v>
      </c>
      <c r="AN65" s="6">
        <v>238.19175888352501</v>
      </c>
      <c r="AO65" s="6">
        <v>3584.12534718287</v>
      </c>
      <c r="AP65" s="6">
        <v>4995.3171902328104</v>
      </c>
      <c r="AQ65" s="6">
        <v>4183.0471601977597</v>
      </c>
      <c r="AR65" s="6">
        <v>340.22253250355101</v>
      </c>
      <c r="AS65" s="6">
        <v>518817.50903972198</v>
      </c>
      <c r="AT65" s="6">
        <v>2447.4397058015502</v>
      </c>
      <c r="AU65" s="6">
        <v>2436.0730694179401</v>
      </c>
      <c r="AV65" s="6">
        <v>751.62525833359405</v>
      </c>
      <c r="AW65" s="6">
        <v>971.84813870052801</v>
      </c>
      <c r="AX65" s="6">
        <v>429.93649661523102</v>
      </c>
      <c r="AY65" s="6">
        <v>257.34376090198998</v>
      </c>
      <c r="AZ65" s="6">
        <v>335.51712508964101</v>
      </c>
      <c r="BA65" s="6">
        <v>209.03225214422599</v>
      </c>
      <c r="BB65" s="6">
        <v>158.91624784766</v>
      </c>
      <c r="BC65" s="6">
        <v>171.099297094284</v>
      </c>
      <c r="BD65" s="6">
        <v>146.59518759084099</v>
      </c>
      <c r="BE65" s="6">
        <v>147.214619547046</v>
      </c>
      <c r="BF65" s="6">
        <v>112.50934572798199</v>
      </c>
      <c r="BG65" s="6">
        <v>136.409553229343</v>
      </c>
      <c r="BH65" s="6">
        <v>118.783436924613</v>
      </c>
      <c r="BI65" s="6">
        <v>141.29447595107601</v>
      </c>
      <c r="BJ65" s="6">
        <v>132.85824388294699</v>
      </c>
      <c r="BK65" s="6">
        <v>460.28522858404602</v>
      </c>
      <c r="BL65" s="6">
        <v>996178.01555241004</v>
      </c>
      <c r="BM65" s="6">
        <v>2220.65653724603</v>
      </c>
      <c r="BN65" s="6">
        <v>285.94133392157403</v>
      </c>
      <c r="BO65" s="6">
        <v>2720.06968227979</v>
      </c>
    </row>
    <row r="66" spans="1:67" x14ac:dyDescent="0.25">
      <c r="A66" t="s">
        <v>263</v>
      </c>
      <c r="B66" t="s">
        <v>214</v>
      </c>
      <c r="C66" s="2">
        <v>10</v>
      </c>
      <c r="D66" s="2">
        <v>10</v>
      </c>
      <c r="E66" s="4">
        <v>50.74</v>
      </c>
      <c r="F66" s="6">
        <v>99.112576156580204</v>
      </c>
      <c r="G66" s="6">
        <v>12209.095331308499</v>
      </c>
      <c r="H66" s="6">
        <v>269449.20761321299</v>
      </c>
      <c r="I66" s="6">
        <v>801595.33792811004</v>
      </c>
      <c r="J66" s="6">
        <v>99245.333256679995</v>
      </c>
      <c r="K66" s="6">
        <v>43323.427143663503</v>
      </c>
      <c r="L66" s="6">
        <v>68034.980216972006</v>
      </c>
      <c r="M66" s="6">
        <v>1073796.0777088101</v>
      </c>
      <c r="N66" s="6">
        <v>62040.394718068303</v>
      </c>
      <c r="O66" s="6">
        <v>24169.049131022599</v>
      </c>
      <c r="P66" s="6">
        <v>61966.815958357802</v>
      </c>
      <c r="Q66" s="6">
        <v>18431.471608760199</v>
      </c>
      <c r="R66" s="6">
        <v>1423579.20827788</v>
      </c>
      <c r="S66" s="6">
        <v>43051.815930694698</v>
      </c>
      <c r="T66" s="6">
        <v>13787.6426309857</v>
      </c>
      <c r="U66" s="6">
        <v>5707.9778699734698</v>
      </c>
      <c r="V66" s="6">
        <v>4029.94640898032</v>
      </c>
      <c r="W66" s="6">
        <v>69323.657834419006</v>
      </c>
      <c r="X66" s="6">
        <v>85396.507535294106</v>
      </c>
      <c r="Y66" s="6">
        <v>33783.081636176998</v>
      </c>
      <c r="Z66" s="6">
        <v>46416.357673756</v>
      </c>
      <c r="AA66" s="6">
        <v>115595.229853033</v>
      </c>
      <c r="AB66" s="6">
        <v>226.73777356562701</v>
      </c>
      <c r="AC66" s="6">
        <v>955.32546442995704</v>
      </c>
      <c r="AD66" s="6">
        <v>223.331130619677</v>
      </c>
      <c r="AE66" s="6">
        <v>3378.9715359974898</v>
      </c>
      <c r="AF66" s="6">
        <v>2177870.4342525899</v>
      </c>
      <c r="AG66" s="6">
        <v>4239.28400394869</v>
      </c>
      <c r="AH66" s="6">
        <v>35565.184305782197</v>
      </c>
      <c r="AI66" s="6">
        <v>12079.5269449516</v>
      </c>
      <c r="AJ66" s="6">
        <v>1749.0839044136801</v>
      </c>
      <c r="AK66" s="6">
        <v>4865.5349411407897</v>
      </c>
      <c r="AL66" s="6">
        <v>20051.035648918802</v>
      </c>
      <c r="AM66" s="6">
        <v>38649.076032023397</v>
      </c>
      <c r="AN66" s="6">
        <v>267.18607797443002</v>
      </c>
      <c r="AO66" s="6">
        <v>4710.3069809832996</v>
      </c>
      <c r="AP66" s="6">
        <v>6535.1010191522801</v>
      </c>
      <c r="AQ66" s="6">
        <v>3205.7897644628802</v>
      </c>
      <c r="AR66" s="6">
        <v>800.46995143086701</v>
      </c>
      <c r="AS66" s="6">
        <v>3068944.3845202401</v>
      </c>
      <c r="AT66" s="6">
        <v>6163.0329216095297</v>
      </c>
      <c r="AU66" s="6">
        <v>5204.32753638752</v>
      </c>
      <c r="AV66" s="6">
        <v>2410.0139607476099</v>
      </c>
      <c r="AW66" s="6">
        <v>2461.4429613812799</v>
      </c>
      <c r="AX66" s="6">
        <v>989.15330639811498</v>
      </c>
      <c r="AY66" s="6">
        <v>862.78989804898004</v>
      </c>
      <c r="AZ66" s="6">
        <v>1481.33690556427</v>
      </c>
      <c r="BA66" s="6">
        <v>413.74105411340503</v>
      </c>
      <c r="BB66" s="6">
        <v>350.17392692538101</v>
      </c>
      <c r="BC66" s="6">
        <v>341.79149403443898</v>
      </c>
      <c r="BD66" s="6">
        <v>292.89660515124501</v>
      </c>
      <c r="BE66" s="6">
        <v>294.84780090074401</v>
      </c>
      <c r="BF66" s="6">
        <v>223.02691485512599</v>
      </c>
      <c r="BG66" s="6">
        <v>274.22315763528098</v>
      </c>
      <c r="BH66" s="6">
        <v>227.78186874177501</v>
      </c>
      <c r="BI66" s="6">
        <v>1477.0200228480101</v>
      </c>
      <c r="BJ66" s="6">
        <v>1492.1411399123499</v>
      </c>
      <c r="BK66" s="6">
        <v>744.69966089094203</v>
      </c>
      <c r="BL66" s="6">
        <v>853572.409681611</v>
      </c>
      <c r="BM66" s="6">
        <v>2037.58209358097</v>
      </c>
      <c r="BN66" s="6">
        <v>754.066749383407</v>
      </c>
      <c r="BO66" s="6">
        <v>2911.6490452882599</v>
      </c>
    </row>
    <row r="67" spans="1:67" s="21" customFormat="1" x14ac:dyDescent="0.25">
      <c r="A67" s="25" t="s">
        <v>194</v>
      </c>
      <c r="B67" s="25" t="s">
        <v>198</v>
      </c>
      <c r="C67" s="21">
        <v>1</v>
      </c>
      <c r="D67" s="21">
        <v>1</v>
      </c>
      <c r="E67" s="5">
        <v>1</v>
      </c>
      <c r="F67" s="22">
        <v>11.3603450260554</v>
      </c>
      <c r="G67" s="22">
        <v>19.372375908330401</v>
      </c>
      <c r="H67" s="22">
        <v>5635.9683192244802</v>
      </c>
      <c r="I67" s="22">
        <v>86999.647902755707</v>
      </c>
      <c r="J67" s="22">
        <v>650.35313091772002</v>
      </c>
      <c r="K67" s="22">
        <v>36847.074594077101</v>
      </c>
      <c r="L67" s="22">
        <v>613.70008042489599</v>
      </c>
      <c r="M67" s="22">
        <v>2695.1388682540801</v>
      </c>
      <c r="N67" s="22">
        <v>288.340672076602</v>
      </c>
      <c r="O67" s="22">
        <v>5949.8169898378801</v>
      </c>
      <c r="P67" s="22">
        <v>1350.6318373505601</v>
      </c>
      <c r="Q67" s="22">
        <v>499.18573774439801</v>
      </c>
      <c r="R67" s="22">
        <v>18910.974407210299</v>
      </c>
      <c r="S67" s="22">
        <v>1960.76637626302</v>
      </c>
      <c r="T67" s="22">
        <v>591.02302162323701</v>
      </c>
      <c r="U67" s="22">
        <v>67.238515000742893</v>
      </c>
      <c r="V67" s="22">
        <v>216.22231851300899</v>
      </c>
      <c r="W67" s="22">
        <v>5355.7951596811199</v>
      </c>
      <c r="X67" s="22">
        <v>4707.9161605318504</v>
      </c>
      <c r="Y67" s="22">
        <v>2651.5671542429</v>
      </c>
      <c r="Z67" s="22">
        <v>2897.2164994598002</v>
      </c>
      <c r="AA67" s="22">
        <v>166.58477657864401</v>
      </c>
      <c r="AB67" s="22">
        <v>22.058274427510799</v>
      </c>
      <c r="AC67" s="22">
        <v>32.672361938044403</v>
      </c>
      <c r="AD67" s="22">
        <v>19.460747219987201</v>
      </c>
      <c r="AE67" s="22">
        <v>124.385036258326</v>
      </c>
      <c r="AF67" s="22">
        <v>1056.0363008029601</v>
      </c>
      <c r="AG67" s="22">
        <v>64.780478043472797</v>
      </c>
      <c r="AH67" s="22">
        <v>331.450377929338</v>
      </c>
      <c r="AI67" s="22">
        <v>43.584286717490102</v>
      </c>
      <c r="AJ67" s="22">
        <v>57.980595543902901</v>
      </c>
      <c r="AK67" s="22">
        <v>44.528363069999699</v>
      </c>
      <c r="AL67" s="22">
        <v>17.398255273290101</v>
      </c>
      <c r="AM67" s="22">
        <v>26.772185274695399</v>
      </c>
      <c r="AN67" s="22">
        <v>14.7405505386557</v>
      </c>
      <c r="AO67" s="22">
        <v>88.482589427797507</v>
      </c>
      <c r="AP67" s="22">
        <v>124.804800516847</v>
      </c>
      <c r="AQ67" s="22">
        <v>60.9534237874147</v>
      </c>
      <c r="AR67" s="22">
        <v>24.866469316125801</v>
      </c>
      <c r="AS67" s="22">
        <v>1463.66336416177</v>
      </c>
      <c r="AT67" s="22">
        <v>89.746595853802702</v>
      </c>
      <c r="AU67" s="22">
        <v>148.152039727789</v>
      </c>
      <c r="AV67" s="22">
        <v>35.4220429599185</v>
      </c>
      <c r="AW67" s="22">
        <v>52.070343181166201</v>
      </c>
      <c r="AX67" s="22">
        <v>23.261641216868099</v>
      </c>
      <c r="AY67" s="22">
        <v>14.716239104837999</v>
      </c>
      <c r="AZ67" s="22">
        <v>11.7227046344901</v>
      </c>
      <c r="BA67" s="22">
        <v>15.2250216173162</v>
      </c>
      <c r="BB67" s="22">
        <v>13.1691852305984</v>
      </c>
      <c r="BC67" s="22">
        <v>14.77207207222</v>
      </c>
      <c r="BD67" s="22">
        <v>14.192666401935501</v>
      </c>
      <c r="BE67" s="22">
        <v>13.2757670751077</v>
      </c>
      <c r="BF67" s="22">
        <v>16.206350862304799</v>
      </c>
      <c r="BG67" s="22">
        <v>12.506862039503099</v>
      </c>
      <c r="BH67" s="22">
        <v>11.152265527164101</v>
      </c>
      <c r="BI67" s="22">
        <v>33.400316539737702</v>
      </c>
      <c r="BJ67" s="22">
        <v>108.32557044998801</v>
      </c>
      <c r="BK67" s="22">
        <v>224.86450322175801</v>
      </c>
      <c r="BL67" s="22">
        <v>785.50948932690903</v>
      </c>
      <c r="BM67" s="22">
        <v>26.354454813327798</v>
      </c>
      <c r="BN67" s="22">
        <v>42.4073574895977</v>
      </c>
      <c r="BO67" s="22">
        <v>17.535803980888801</v>
      </c>
    </row>
    <row r="68" spans="1:67" x14ac:dyDescent="0.25">
      <c r="A68" t="s">
        <v>264</v>
      </c>
      <c r="B68" t="s">
        <v>200</v>
      </c>
      <c r="C68" s="2">
        <v>10</v>
      </c>
      <c r="D68" s="2">
        <v>10</v>
      </c>
      <c r="E68" s="26">
        <v>51.05</v>
      </c>
      <c r="F68" s="6">
        <v>78.521211737218593</v>
      </c>
      <c r="G68" s="6">
        <v>7689.8294206213504</v>
      </c>
      <c r="H68" s="6">
        <v>106022.56556441401</v>
      </c>
      <c r="I68" s="6">
        <v>181171.032533322</v>
      </c>
      <c r="J68" s="6">
        <v>77475.070989135507</v>
      </c>
      <c r="K68" s="6">
        <v>38201.081155478802</v>
      </c>
      <c r="L68" s="6">
        <v>34228.443858003302</v>
      </c>
      <c r="M68" s="6">
        <v>622379.65835310298</v>
      </c>
      <c r="N68" s="6">
        <v>31321.229106343399</v>
      </c>
      <c r="O68" s="6">
        <v>7201.6769585901302</v>
      </c>
      <c r="P68" s="6">
        <v>236344.473089429</v>
      </c>
      <c r="Q68" s="6">
        <v>22003.566042067199</v>
      </c>
      <c r="R68" s="6">
        <v>1037553.95747934</v>
      </c>
      <c r="S68" s="6">
        <v>32684.198199826398</v>
      </c>
      <c r="T68" s="6">
        <v>7894.0948713408798</v>
      </c>
      <c r="U68" s="6">
        <v>2274.23364052338</v>
      </c>
      <c r="V68" s="6">
        <v>2022.16275769545</v>
      </c>
      <c r="W68" s="6">
        <v>178921.53242347599</v>
      </c>
      <c r="X68" s="6">
        <v>104509.487117764</v>
      </c>
      <c r="Y68" s="6">
        <v>86364.416220579398</v>
      </c>
      <c r="Z68" s="6">
        <v>61047.698315506801</v>
      </c>
      <c r="AA68" s="6">
        <v>165005.84091326201</v>
      </c>
      <c r="AB68" s="6">
        <v>224.02719337188</v>
      </c>
      <c r="AC68" s="6">
        <v>592.48493694298804</v>
      </c>
      <c r="AD68" s="6">
        <v>1951.778749607</v>
      </c>
      <c r="AE68" s="6">
        <v>1429.5127318807099</v>
      </c>
      <c r="AF68" s="6">
        <v>1783853.4725130801</v>
      </c>
      <c r="AG68" s="6">
        <v>2723.9367616201598</v>
      </c>
      <c r="AH68" s="6">
        <v>2460.0358612269902</v>
      </c>
      <c r="AI68" s="6">
        <v>3370.5725610935801</v>
      </c>
      <c r="AJ68" s="6">
        <v>882.95595205710003</v>
      </c>
      <c r="AK68" s="6">
        <v>3770.42969242252</v>
      </c>
      <c r="AL68" s="6">
        <v>184301.40588579001</v>
      </c>
      <c r="AM68" s="6">
        <v>357395.18513809697</v>
      </c>
      <c r="AN68" s="6">
        <v>839.046281118347</v>
      </c>
      <c r="AO68" s="6">
        <v>2383.95012085802</v>
      </c>
      <c r="AP68" s="6">
        <v>3057.4819876147599</v>
      </c>
      <c r="AQ68" s="6">
        <v>716.45732896395202</v>
      </c>
      <c r="AR68" s="6">
        <v>639.90524551137401</v>
      </c>
      <c r="AS68" s="6">
        <v>4317705.3827514099</v>
      </c>
      <c r="AT68" s="6">
        <v>7180.0940281952098</v>
      </c>
      <c r="AU68" s="6">
        <v>5436.99071522128</v>
      </c>
      <c r="AV68" s="6">
        <v>3020.32735942006</v>
      </c>
      <c r="AW68" s="6">
        <v>2829.4644033787199</v>
      </c>
      <c r="AX68" s="6">
        <v>1116.2630659845199</v>
      </c>
      <c r="AY68" s="6">
        <v>1104.9137229170799</v>
      </c>
      <c r="AZ68" s="6">
        <v>2279.5762226294</v>
      </c>
      <c r="BA68" s="6">
        <v>435.38880894648503</v>
      </c>
      <c r="BB68" s="6">
        <v>376.92244810954998</v>
      </c>
      <c r="BC68" s="6">
        <v>528.26713584531103</v>
      </c>
      <c r="BD68" s="6">
        <v>283.77170495670998</v>
      </c>
      <c r="BE68" s="6">
        <v>275.97699766465001</v>
      </c>
      <c r="BF68" s="6">
        <v>229.51167307630899</v>
      </c>
      <c r="BG68" s="6">
        <v>239.66218059015699</v>
      </c>
      <c r="BH68" s="6">
        <v>225.180366176842</v>
      </c>
      <c r="BI68" s="6">
        <v>254.417707089602</v>
      </c>
      <c r="BJ68" s="6">
        <v>473.45764872425502</v>
      </c>
      <c r="BK68" s="6">
        <v>367.19355295182299</v>
      </c>
      <c r="BL68" s="6">
        <v>843996.65199597995</v>
      </c>
      <c r="BM68" s="6">
        <v>1706.92862501883</v>
      </c>
      <c r="BN68" s="6">
        <v>775.995793672177</v>
      </c>
      <c r="BO68" s="6">
        <v>1629.2507326839</v>
      </c>
    </row>
    <row r="69" spans="1:67" x14ac:dyDescent="0.25">
      <c r="A69" t="s">
        <v>265</v>
      </c>
      <c r="B69" t="s">
        <v>200</v>
      </c>
      <c r="C69" s="2">
        <v>10</v>
      </c>
      <c r="D69" s="2">
        <v>10</v>
      </c>
      <c r="E69" s="26">
        <v>49.91</v>
      </c>
      <c r="F69" s="6">
        <v>189.36943422367</v>
      </c>
      <c r="G69" s="6">
        <v>16386.778284721498</v>
      </c>
      <c r="H69" s="6">
        <v>114900.425715808</v>
      </c>
      <c r="I69" s="6">
        <v>178272.707126822</v>
      </c>
      <c r="J69" s="6">
        <v>132026.531121912</v>
      </c>
      <c r="K69" s="6">
        <v>40431.473085624901</v>
      </c>
      <c r="L69" s="6">
        <v>32853.543382845499</v>
      </c>
      <c r="M69" s="6">
        <v>772399.56785671797</v>
      </c>
      <c r="N69" s="6">
        <v>29964.913468514002</v>
      </c>
      <c r="O69" s="6">
        <v>12359.248086957599</v>
      </c>
      <c r="P69" s="6">
        <v>19235.339995944199</v>
      </c>
      <c r="Q69" s="6">
        <v>19508.2886384265</v>
      </c>
      <c r="R69" s="6">
        <v>354476.80152574898</v>
      </c>
      <c r="S69" s="6">
        <v>20655.856193667802</v>
      </c>
      <c r="T69" s="6">
        <v>6858.3267025857403</v>
      </c>
      <c r="U69" s="6">
        <v>2344.3775009525998</v>
      </c>
      <c r="V69" s="6">
        <v>2610.7383816495399</v>
      </c>
      <c r="W69" s="6">
        <v>282782.07707397902</v>
      </c>
      <c r="X69" s="6">
        <v>67875.697453244502</v>
      </c>
      <c r="Y69" s="6">
        <v>135538.03810442399</v>
      </c>
      <c r="Z69" s="6">
        <v>38807.338256217903</v>
      </c>
      <c r="AA69" s="6">
        <v>29998.385625453499</v>
      </c>
      <c r="AB69" s="6">
        <v>147.859748936865</v>
      </c>
      <c r="AC69" s="6">
        <v>701.538001251693</v>
      </c>
      <c r="AD69" s="6">
        <v>307.77932585074802</v>
      </c>
      <c r="AE69" s="6">
        <v>748.34442433967899</v>
      </c>
      <c r="AF69" s="6">
        <v>3007978.6550737601</v>
      </c>
      <c r="AG69" s="6">
        <v>4029.3513807562299</v>
      </c>
      <c r="AH69" s="6">
        <v>2988.59316161578</v>
      </c>
      <c r="AI69" s="6">
        <v>4362.6913871809502</v>
      </c>
      <c r="AJ69" s="6">
        <v>834.57668385382601</v>
      </c>
      <c r="AK69" s="6">
        <v>6073.3958716654297</v>
      </c>
      <c r="AL69" s="6">
        <v>135812.205449976</v>
      </c>
      <c r="AM69" s="6">
        <v>264300.319978935</v>
      </c>
      <c r="AN69" s="6">
        <v>671.96788219916596</v>
      </c>
      <c r="AO69" s="6">
        <v>4595.3541166997702</v>
      </c>
      <c r="AP69" s="6">
        <v>6241.2667271792598</v>
      </c>
      <c r="AQ69" s="6">
        <v>611.85657586863294</v>
      </c>
      <c r="AR69" s="6">
        <v>223.52007485254401</v>
      </c>
      <c r="AS69" s="6">
        <v>803733.48976590799</v>
      </c>
      <c r="AT69" s="6">
        <v>1979.33804653998</v>
      </c>
      <c r="AU69" s="6">
        <v>1442.2388578003099</v>
      </c>
      <c r="AV69" s="6">
        <v>751.65252655324298</v>
      </c>
      <c r="AW69" s="6">
        <v>776.04192166295502</v>
      </c>
      <c r="AX69" s="6">
        <v>363.86696176372601</v>
      </c>
      <c r="AY69" s="6">
        <v>295.39855001754199</v>
      </c>
      <c r="AZ69" s="6">
        <v>1071.1490122130299</v>
      </c>
      <c r="BA69" s="6">
        <v>177.576475920077</v>
      </c>
      <c r="BB69" s="6">
        <v>153.39164991443701</v>
      </c>
      <c r="BC69" s="6">
        <v>1043.0038331857199</v>
      </c>
      <c r="BD69" s="6">
        <v>142.21914004430499</v>
      </c>
      <c r="BE69" s="6">
        <v>140.11874787834699</v>
      </c>
      <c r="BF69" s="6">
        <v>112.768543813324</v>
      </c>
      <c r="BG69" s="6">
        <v>129.12963684804799</v>
      </c>
      <c r="BH69" s="6">
        <v>120.11233540956</v>
      </c>
      <c r="BI69" s="6">
        <v>174.044208128051</v>
      </c>
      <c r="BJ69" s="6">
        <v>667.235853014687</v>
      </c>
      <c r="BK69" s="6">
        <v>327.81078970574498</v>
      </c>
      <c r="BL69" s="6">
        <v>157597.51105000899</v>
      </c>
      <c r="BM69" s="6">
        <v>478.31816856961399</v>
      </c>
      <c r="BN69" s="6">
        <v>221.199771803473</v>
      </c>
      <c r="BO69" s="6">
        <v>2445.4246333526698</v>
      </c>
    </row>
    <row r="70" spans="1:67" x14ac:dyDescent="0.25">
      <c r="A70" t="s">
        <v>266</v>
      </c>
      <c r="B70" t="s">
        <v>200</v>
      </c>
      <c r="C70" s="2">
        <v>10</v>
      </c>
      <c r="D70" s="2">
        <v>10</v>
      </c>
      <c r="E70" s="26">
        <v>49.22</v>
      </c>
      <c r="F70" s="6">
        <v>111.95508321214</v>
      </c>
      <c r="G70" s="6">
        <v>13855.647422013401</v>
      </c>
      <c r="H70" s="6">
        <v>102348.00187668001</v>
      </c>
      <c r="I70" s="6">
        <v>170479.89650993</v>
      </c>
      <c r="J70" s="6">
        <v>118678.95363831399</v>
      </c>
      <c r="K70" s="6">
        <v>39212.888956713701</v>
      </c>
      <c r="L70" s="6">
        <v>33414.675851072803</v>
      </c>
      <c r="M70" s="6">
        <v>739310.37417554006</v>
      </c>
      <c r="N70" s="6">
        <v>30510.702032675199</v>
      </c>
      <c r="O70" s="6">
        <v>10837.126955805799</v>
      </c>
      <c r="P70" s="6">
        <v>19463.658976619201</v>
      </c>
      <c r="Q70" s="6">
        <v>17280.298204991399</v>
      </c>
      <c r="R70" s="6">
        <v>341399.29467266198</v>
      </c>
      <c r="S70" s="6">
        <v>19492.681833705599</v>
      </c>
      <c r="T70" s="6">
        <v>6668.0251979770601</v>
      </c>
      <c r="U70" s="6">
        <v>2146.3009030601502</v>
      </c>
      <c r="V70" s="6">
        <v>2544.94671707321</v>
      </c>
      <c r="W70" s="6">
        <v>880696.70414230798</v>
      </c>
      <c r="X70" s="6">
        <v>76372.605059692694</v>
      </c>
      <c r="Y70" s="6">
        <v>428651.27849035198</v>
      </c>
      <c r="Z70" s="6">
        <v>43906.593176111797</v>
      </c>
      <c r="AA70" s="6">
        <v>26949.929101954302</v>
      </c>
      <c r="AB70" s="6">
        <v>163.42069262243601</v>
      </c>
      <c r="AC70" s="6">
        <v>661.66864026269695</v>
      </c>
      <c r="AD70" s="6">
        <v>287.994673794726</v>
      </c>
      <c r="AE70" s="6">
        <v>727.98988997864706</v>
      </c>
      <c r="AF70" s="6">
        <v>2706950.9891357799</v>
      </c>
      <c r="AG70" s="6">
        <v>3673.3176658685002</v>
      </c>
      <c r="AH70" s="6">
        <v>2861.9294197592299</v>
      </c>
      <c r="AI70" s="6">
        <v>4439.8507913096801</v>
      </c>
      <c r="AJ70" s="6">
        <v>735.05506900796104</v>
      </c>
      <c r="AK70" s="6">
        <v>5509.2182217186501</v>
      </c>
      <c r="AL70" s="6">
        <v>121118.18883428301</v>
      </c>
      <c r="AM70" s="6">
        <v>235872.10400841999</v>
      </c>
      <c r="AN70" s="6">
        <v>601.739066038499</v>
      </c>
      <c r="AO70" s="6">
        <v>3662.4012229376799</v>
      </c>
      <c r="AP70" s="6">
        <v>4969.3687203371801</v>
      </c>
      <c r="AQ70" s="6">
        <v>546.59874410671102</v>
      </c>
      <c r="AR70" s="6">
        <v>205.61174309608199</v>
      </c>
      <c r="AS70" s="6">
        <v>721429.89807861403</v>
      </c>
      <c r="AT70" s="6">
        <v>1811.8187151413399</v>
      </c>
      <c r="AU70" s="6">
        <v>1323.57059820633</v>
      </c>
      <c r="AV70" s="6">
        <v>682.859192274012</v>
      </c>
      <c r="AW70" s="6">
        <v>715.081840127644</v>
      </c>
      <c r="AX70" s="6">
        <v>337.657451762645</v>
      </c>
      <c r="AY70" s="6">
        <v>274.70799814602299</v>
      </c>
      <c r="AZ70" s="6">
        <v>959.58448080259404</v>
      </c>
      <c r="BA70" s="6">
        <v>166.546137764002</v>
      </c>
      <c r="BB70" s="6">
        <v>145.76268482404501</v>
      </c>
      <c r="BC70" s="6">
        <v>785.29466481188103</v>
      </c>
      <c r="BD70" s="6">
        <v>132.17900448947901</v>
      </c>
      <c r="BE70" s="6">
        <v>131.536277802927</v>
      </c>
      <c r="BF70" s="6">
        <v>105.759472742832</v>
      </c>
      <c r="BG70" s="6">
        <v>124.182503304687</v>
      </c>
      <c r="BH70" s="6">
        <v>112.98549740496701</v>
      </c>
      <c r="BI70" s="6">
        <v>160.499722558526</v>
      </c>
      <c r="BJ70" s="6">
        <v>633.29828263755303</v>
      </c>
      <c r="BK70" s="6">
        <v>299.96659266076398</v>
      </c>
      <c r="BL70" s="6">
        <v>156978.27898558299</v>
      </c>
      <c r="BM70" s="6">
        <v>472.53723684648003</v>
      </c>
      <c r="BN70" s="6">
        <v>260.41420422239599</v>
      </c>
      <c r="BO70" s="6">
        <v>2208.61298107829</v>
      </c>
    </row>
    <row r="71" spans="1:67" s="21" customFormat="1" x14ac:dyDescent="0.25">
      <c r="A71" s="25" t="s">
        <v>195</v>
      </c>
      <c r="B71" s="23" t="s">
        <v>167</v>
      </c>
      <c r="C71" s="21">
        <v>1</v>
      </c>
      <c r="D71" s="21">
        <v>1</v>
      </c>
      <c r="E71" s="5">
        <v>1</v>
      </c>
      <c r="F71" s="22">
        <v>13.187395665079199</v>
      </c>
      <c r="G71" s="22">
        <v>14.6823140807605</v>
      </c>
      <c r="H71" s="22">
        <v>370.204096135817</v>
      </c>
      <c r="I71" s="22">
        <v>24953.442134193399</v>
      </c>
      <c r="J71" s="22">
        <v>604.62944087746496</v>
      </c>
      <c r="K71" s="22">
        <v>39470.250117253003</v>
      </c>
      <c r="L71" s="22">
        <v>398.27486065917998</v>
      </c>
      <c r="M71" s="22">
        <v>256.56505731238201</v>
      </c>
      <c r="N71" s="22">
        <v>45.512650158349103</v>
      </c>
      <c r="O71" s="22">
        <v>211.68367103543599</v>
      </c>
      <c r="P71" s="22">
        <v>100.73395061244899</v>
      </c>
      <c r="Q71" s="22">
        <v>45.655560374462198</v>
      </c>
      <c r="R71" s="22">
        <v>1918.23579482745</v>
      </c>
      <c r="S71" s="22">
        <v>1571.68093356791</v>
      </c>
      <c r="T71" s="22">
        <v>79.933212494559797</v>
      </c>
      <c r="U71" s="22">
        <v>39.711383039630803</v>
      </c>
      <c r="V71" s="22">
        <v>23.989688251929699</v>
      </c>
      <c r="W71" s="22">
        <v>389.16475048465901</v>
      </c>
      <c r="X71" s="22">
        <v>913.72869943458295</v>
      </c>
      <c r="Y71" s="22">
        <v>216.61074579621601</v>
      </c>
      <c r="Z71" s="22">
        <v>565.63473443235</v>
      </c>
      <c r="AA71" s="22">
        <v>94.950986493651598</v>
      </c>
      <c r="AB71" s="22">
        <v>15.242215220211399</v>
      </c>
      <c r="AC71" s="22">
        <v>22.1601417744345</v>
      </c>
      <c r="AD71" s="22">
        <v>19.3169125670447</v>
      </c>
      <c r="AE71" s="22">
        <v>78.879966228857199</v>
      </c>
      <c r="AF71" s="22">
        <v>734.63170060721995</v>
      </c>
      <c r="AG71" s="22">
        <v>9.58404314627664</v>
      </c>
      <c r="AH71" s="22">
        <v>9.3458286408132896</v>
      </c>
      <c r="AI71" s="22">
        <v>15.733342053548</v>
      </c>
      <c r="AJ71" s="22">
        <v>10.568422781783401</v>
      </c>
      <c r="AK71" s="22">
        <v>51.372153788582601</v>
      </c>
      <c r="AL71" s="22">
        <v>47.849315382213199</v>
      </c>
      <c r="AM71" s="22">
        <v>84.528986809516994</v>
      </c>
      <c r="AN71" s="22">
        <v>13.3844749533949</v>
      </c>
      <c r="AO71" s="22">
        <v>14.162161655341601</v>
      </c>
      <c r="AP71" s="22">
        <v>18.121587980631201</v>
      </c>
      <c r="AQ71" s="22">
        <v>10.254038755814999</v>
      </c>
      <c r="AR71" s="22">
        <v>15.5670447639048</v>
      </c>
      <c r="AS71" s="22">
        <v>269.11065188350301</v>
      </c>
      <c r="AT71" s="22">
        <v>10.584137278466001</v>
      </c>
      <c r="AU71" s="22">
        <v>10.9573123218804</v>
      </c>
      <c r="AV71" s="22">
        <v>9.1258246145822994</v>
      </c>
      <c r="AW71" s="22">
        <v>8.7829695084656993</v>
      </c>
      <c r="AX71" s="22">
        <v>8.6667740760160008</v>
      </c>
      <c r="AY71" s="22">
        <v>8.5826548293227507</v>
      </c>
      <c r="AZ71" s="22">
        <v>8.7473806166327108</v>
      </c>
      <c r="BA71" s="22">
        <v>7.6057627782677502</v>
      </c>
      <c r="BB71" s="22">
        <v>8.9546281546316493</v>
      </c>
      <c r="BC71" s="22">
        <v>9.5468827495180495</v>
      </c>
      <c r="BD71" s="22">
        <v>8.6374709874949396</v>
      </c>
      <c r="BE71" s="22">
        <v>8.4803252094093402</v>
      </c>
      <c r="BF71" s="22">
        <v>16.0130614656989</v>
      </c>
      <c r="BG71" s="22">
        <v>7.9928960532606803</v>
      </c>
      <c r="BH71" s="22">
        <v>9.5967072611731101</v>
      </c>
      <c r="BI71" s="22">
        <v>8.6893290807312802</v>
      </c>
      <c r="BJ71" s="22">
        <v>16.568248278384399</v>
      </c>
      <c r="BK71" s="22">
        <v>10.7275097260918</v>
      </c>
      <c r="BL71" s="22">
        <v>265.42844810765399</v>
      </c>
      <c r="BM71" s="22">
        <v>12.1018881449557</v>
      </c>
      <c r="BN71" s="22">
        <v>9.2565328861875305</v>
      </c>
      <c r="BO71" s="22">
        <v>10.5368087443125</v>
      </c>
    </row>
    <row r="72" spans="1:67" s="21" customFormat="1" x14ac:dyDescent="0.25">
      <c r="A72" s="25" t="s">
        <v>196</v>
      </c>
      <c r="B72" s="23" t="s">
        <v>202</v>
      </c>
      <c r="C72" s="21">
        <v>1</v>
      </c>
      <c r="D72" s="21">
        <v>1</v>
      </c>
      <c r="E72" s="5">
        <v>1</v>
      </c>
      <c r="F72" s="22">
        <v>13.990965144226699</v>
      </c>
      <c r="G72" s="22">
        <v>19.739819590647102</v>
      </c>
      <c r="H72" s="22">
        <v>1048.4296159565599</v>
      </c>
      <c r="I72" s="22">
        <v>25647.188087787301</v>
      </c>
      <c r="J72" s="22">
        <v>663.87496789162299</v>
      </c>
      <c r="K72" s="22">
        <v>43159.250307469403</v>
      </c>
      <c r="L72" s="22">
        <v>617.57344626250199</v>
      </c>
      <c r="M72" s="22">
        <v>2574.54160349418</v>
      </c>
      <c r="N72" s="22">
        <v>240.33587462551799</v>
      </c>
      <c r="O72" s="22">
        <v>4061.6304981093299</v>
      </c>
      <c r="P72" s="22">
        <v>4184.6216581102399</v>
      </c>
      <c r="Q72" s="22">
        <v>5352.0347646968803</v>
      </c>
      <c r="R72" s="22">
        <v>7782.4512317199897</v>
      </c>
      <c r="S72" s="22">
        <v>1751.3981965830701</v>
      </c>
      <c r="T72" s="22">
        <v>3424.0939129929702</v>
      </c>
      <c r="U72" s="22">
        <v>5932.7688811421203</v>
      </c>
      <c r="V72" s="22">
        <v>1449.18784029735</v>
      </c>
      <c r="W72" s="22">
        <v>4810.9503357288104</v>
      </c>
      <c r="X72" s="22">
        <v>6375.1593786533504</v>
      </c>
      <c r="Y72" s="22">
        <v>2389.9983029008899</v>
      </c>
      <c r="Z72" s="22">
        <v>3881.0291565326502</v>
      </c>
      <c r="AA72" s="22">
        <v>4789.40870654215</v>
      </c>
      <c r="AB72" s="22">
        <v>1259.2839263211899</v>
      </c>
      <c r="AC72" s="22">
        <v>780.35991732785499</v>
      </c>
      <c r="AD72" s="22">
        <v>205.764174901459</v>
      </c>
      <c r="AE72" s="22">
        <v>5941.1038051952</v>
      </c>
      <c r="AF72" s="22">
        <v>8827.4727958013409</v>
      </c>
      <c r="AG72" s="22">
        <v>9957.4038521362909</v>
      </c>
      <c r="AH72" s="22">
        <v>3692.7378400288399</v>
      </c>
      <c r="AI72" s="22">
        <v>9526.7506948362898</v>
      </c>
      <c r="AJ72" s="22">
        <v>2523.0655477385299</v>
      </c>
      <c r="AK72" s="22">
        <v>5753.1025449578001</v>
      </c>
      <c r="AL72" s="22">
        <v>1209.9892415157699</v>
      </c>
      <c r="AM72" s="22">
        <v>2400.9666199123299</v>
      </c>
      <c r="AN72" s="22">
        <v>12766.779957860599</v>
      </c>
      <c r="AO72" s="22">
        <v>3270.8582912895599</v>
      </c>
      <c r="AP72" s="22">
        <v>4571.8454716443803</v>
      </c>
      <c r="AQ72" s="22">
        <v>3839.9895322848602</v>
      </c>
      <c r="AR72" s="22">
        <v>13735.5540952559</v>
      </c>
      <c r="AS72" s="22">
        <v>11822.7683358675</v>
      </c>
      <c r="AT72" s="22">
        <v>16025.481006242901</v>
      </c>
      <c r="AU72" s="22">
        <v>14136.8253503588</v>
      </c>
      <c r="AV72" s="22">
        <v>18069.933278404002</v>
      </c>
      <c r="AW72" s="22">
        <v>6760.6852790846497</v>
      </c>
      <c r="AX72" s="22">
        <v>3275.1800874099999</v>
      </c>
      <c r="AY72" s="22">
        <v>5270.60006407335</v>
      </c>
      <c r="AZ72" s="22">
        <v>10589.5525810778</v>
      </c>
      <c r="BA72" s="22">
        <v>4571.30379565764</v>
      </c>
      <c r="BB72" s="22">
        <v>19163.789260576999</v>
      </c>
      <c r="BC72" s="22">
        <v>5837.3723535647896</v>
      </c>
      <c r="BD72" s="22">
        <v>19221.8867286776</v>
      </c>
      <c r="BE72" s="22">
        <v>6380.7842696961297</v>
      </c>
      <c r="BF72" s="22">
        <v>19496.3449352395</v>
      </c>
      <c r="BG72" s="22">
        <v>6525.3551433546299</v>
      </c>
      <c r="BH72" s="22">
        <v>21599.492394026402</v>
      </c>
      <c r="BI72" s="22">
        <v>5837.8449948814696</v>
      </c>
      <c r="BJ72" s="22">
        <v>16280.7538761164</v>
      </c>
      <c r="BK72" s="22">
        <v>4682.7454503291401</v>
      </c>
      <c r="BL72" s="22">
        <v>8429.6847128345908</v>
      </c>
      <c r="BM72" s="22">
        <v>13109.4454646003</v>
      </c>
      <c r="BN72" s="22">
        <v>15497.2311088068</v>
      </c>
      <c r="BO72" s="22">
        <v>15559.9241343626</v>
      </c>
    </row>
    <row r="73" spans="1:67" s="21" customFormat="1" x14ac:dyDescent="0.25">
      <c r="A73" s="25" t="s">
        <v>197</v>
      </c>
      <c r="B73" s="23" t="s">
        <v>167</v>
      </c>
      <c r="C73" s="21">
        <v>1</v>
      </c>
      <c r="D73" s="21">
        <v>1</v>
      </c>
      <c r="E73" s="5">
        <v>1</v>
      </c>
      <c r="F73" s="22">
        <v>12.4071206248477</v>
      </c>
      <c r="G73" s="22">
        <v>12.5988385331733</v>
      </c>
      <c r="H73" s="22">
        <v>348.52287977399601</v>
      </c>
      <c r="I73" s="22">
        <v>25017.5978341261</v>
      </c>
      <c r="J73" s="22">
        <v>603.38198179096901</v>
      </c>
      <c r="K73" s="22">
        <v>41195.405198402499</v>
      </c>
      <c r="L73" s="22">
        <v>405.94144815681301</v>
      </c>
      <c r="M73" s="22">
        <v>58.206145855199402</v>
      </c>
      <c r="N73" s="22">
        <v>35.633820029712702</v>
      </c>
      <c r="O73" s="22">
        <v>171.75847777502699</v>
      </c>
      <c r="P73" s="22">
        <v>87.334038726756305</v>
      </c>
      <c r="Q73" s="22">
        <v>42.887021609471098</v>
      </c>
      <c r="R73" s="22">
        <v>1862.8053981872299</v>
      </c>
      <c r="S73" s="22">
        <v>1616.4753374808799</v>
      </c>
      <c r="T73" s="22">
        <v>79.366193480799197</v>
      </c>
      <c r="U73" s="22">
        <v>43.699650273775298</v>
      </c>
      <c r="V73" s="22">
        <v>24.1101359638232</v>
      </c>
      <c r="W73" s="22">
        <v>139.03693836422701</v>
      </c>
      <c r="X73" s="22">
        <v>907.10870321407504</v>
      </c>
      <c r="Y73" s="22">
        <v>99.457835246569303</v>
      </c>
      <c r="Z73" s="22">
        <v>560.38005822392597</v>
      </c>
      <c r="AA73" s="22">
        <v>88.5791876868862</v>
      </c>
      <c r="AB73" s="22">
        <v>14.808308050841299</v>
      </c>
      <c r="AC73" s="22">
        <v>21.3607319817303</v>
      </c>
      <c r="AD73" s="22">
        <v>19.933571151638201</v>
      </c>
      <c r="AE73" s="22">
        <v>97.674692715771002</v>
      </c>
      <c r="AF73" s="22">
        <v>29.713491789673299</v>
      </c>
      <c r="AG73" s="22">
        <v>13.441602050147599</v>
      </c>
      <c r="AH73" s="22">
        <v>34.527606296669802</v>
      </c>
      <c r="AI73" s="22">
        <v>16.395757651133302</v>
      </c>
      <c r="AJ73" s="22">
        <v>10.082749861677501</v>
      </c>
      <c r="AK73" s="22">
        <v>144.845323076602</v>
      </c>
      <c r="AL73" s="22">
        <v>9.5401347614916503</v>
      </c>
      <c r="AM73" s="22">
        <v>10.607431822575499</v>
      </c>
      <c r="AN73" s="22">
        <v>15.821990737075801</v>
      </c>
      <c r="AO73" s="22">
        <v>13.5970839320987</v>
      </c>
      <c r="AP73" s="22">
        <v>16.5513319552647</v>
      </c>
      <c r="AQ73" s="22">
        <v>16.3541602622327</v>
      </c>
      <c r="AR73" s="22">
        <v>16.237779974098</v>
      </c>
      <c r="AS73" s="22">
        <v>26.733545923033901</v>
      </c>
      <c r="AT73" s="22">
        <v>15.5819274231712</v>
      </c>
      <c r="AU73" s="22">
        <v>12.210318740056501</v>
      </c>
      <c r="AV73" s="22">
        <v>13.299338967893799</v>
      </c>
      <c r="AW73" s="22">
        <v>10.2416519893222</v>
      </c>
      <c r="AX73" s="22">
        <v>8.5413347940105009</v>
      </c>
      <c r="AY73" s="22">
        <v>9.8107952796442692</v>
      </c>
      <c r="AZ73" s="22">
        <v>11.0072292070074</v>
      </c>
      <c r="BA73" s="22">
        <v>8.8956522501199</v>
      </c>
      <c r="BB73" s="22">
        <v>14.6017075490122</v>
      </c>
      <c r="BC73" s="22">
        <v>10.008059456117101</v>
      </c>
      <c r="BD73" s="22">
        <v>12.6968235218645</v>
      </c>
      <c r="BE73" s="22">
        <v>9.9873531692483404</v>
      </c>
      <c r="BF73" s="22">
        <v>20.9252533487753</v>
      </c>
      <c r="BG73" s="22">
        <v>8.9017532089347498</v>
      </c>
      <c r="BH73" s="22">
        <v>14.019066539883299</v>
      </c>
      <c r="BI73" s="22">
        <v>58.876603724493101</v>
      </c>
      <c r="BJ73" s="22">
        <v>18.408517605090001</v>
      </c>
      <c r="BK73" s="22">
        <v>13.5233178465768</v>
      </c>
      <c r="BL73" s="22">
        <v>134.072887924707</v>
      </c>
      <c r="BM73" s="22">
        <v>62.765129784931297</v>
      </c>
      <c r="BN73" s="22">
        <v>163.29220260772601</v>
      </c>
      <c r="BO73" s="22">
        <v>11.315512240597201</v>
      </c>
    </row>
  </sheetData>
  <mergeCells count="2">
    <mergeCell ref="A28:A44"/>
    <mergeCell ref="A10:A2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CD68"/>
  <sheetViews>
    <sheetView zoomScale="40" zoomScaleNormal="40" workbookViewId="0">
      <selection activeCell="A2" sqref="A1:A2"/>
    </sheetView>
  </sheetViews>
  <sheetFormatPr defaultRowHeight="15" x14ac:dyDescent="0.25"/>
  <cols>
    <col min="1" max="1" width="37.7109375" style="7" bestFit="1" customWidth="1"/>
    <col min="2" max="2" width="9.42578125" style="4" bestFit="1" customWidth="1"/>
    <col min="3" max="4" width="10.5703125" style="4" bestFit="1" customWidth="1"/>
    <col min="5" max="6" width="7.5703125" style="4" bestFit="1" customWidth="1"/>
    <col min="7" max="7" width="7.28515625" style="4" bestFit="1" customWidth="1"/>
    <col min="8" max="8" width="10.5703125" style="4" bestFit="1" customWidth="1"/>
    <col min="9" max="9" width="7" style="4" bestFit="1" customWidth="1"/>
    <col min="10" max="10" width="6.28515625" style="4" bestFit="1" customWidth="1"/>
    <col min="11" max="11" width="12.7109375" style="4" bestFit="1" customWidth="1"/>
    <col min="12" max="12" width="7.5703125" style="4" bestFit="1" customWidth="1"/>
    <col min="13" max="13" width="6.85546875" style="4" bestFit="1" customWidth="1"/>
    <col min="14" max="14" width="6.5703125" style="4" bestFit="1" customWidth="1"/>
    <col min="15" max="15" width="6.85546875" style="4" bestFit="1" customWidth="1"/>
    <col min="16" max="16" width="10.5703125" style="4" bestFit="1" customWidth="1"/>
    <col min="17" max="17" width="5.42578125" style="4" bestFit="1" customWidth="1"/>
    <col min="18" max="18" width="6.28515625" style="4" bestFit="1" customWidth="1"/>
    <col min="19" max="19" width="6.85546875" style="4" bestFit="1" customWidth="1"/>
    <col min="20" max="21" width="7.5703125" style="4" bestFit="1" customWidth="1"/>
    <col min="22" max="22" width="8.28515625" style="4" bestFit="1" customWidth="1"/>
    <col min="23" max="23" width="5.85546875" style="4" bestFit="1" customWidth="1"/>
    <col min="24" max="24" width="7.28515625" style="4" bestFit="1" customWidth="1"/>
    <col min="25" max="25" width="6.85546875" style="4" bestFit="1" customWidth="1"/>
    <col min="26" max="26" width="8.7109375" style="4" bestFit="1" customWidth="1"/>
    <col min="27" max="27" width="7" style="4" bestFit="1" customWidth="1"/>
    <col min="28" max="28" width="7.5703125" style="4" bestFit="1" customWidth="1"/>
    <col min="29" max="29" width="6.5703125" style="4" bestFit="1" customWidth="1"/>
    <col min="30" max="30" width="7.5703125" style="4" bestFit="1" customWidth="1"/>
    <col min="31" max="31" width="8" style="4" bestFit="1" customWidth="1"/>
    <col min="32" max="32" width="7.28515625" style="4" bestFit="1" customWidth="1"/>
    <col min="33" max="33" width="7.5703125" style="4" bestFit="1" customWidth="1"/>
    <col min="34" max="35" width="7.28515625" style="4" bestFit="1" customWidth="1"/>
    <col min="36" max="36" width="7.7109375" style="4" bestFit="1" customWidth="1"/>
    <col min="37" max="37" width="6.85546875" style="4" bestFit="1" customWidth="1"/>
    <col min="38" max="38" width="8" style="4" bestFit="1" customWidth="1"/>
    <col min="39" max="39" width="7.28515625" style="4" bestFit="1" customWidth="1"/>
    <col min="40" max="41" width="7" style="4" bestFit="1" customWidth="1"/>
    <col min="42" max="42" width="6.85546875" style="4" bestFit="1" customWidth="1"/>
    <col min="43" max="43" width="6.5703125" style="4" bestFit="1" customWidth="1"/>
    <col min="44" max="44" width="8.28515625" style="4" bestFit="1" customWidth="1"/>
    <col min="45" max="45" width="7.28515625" style="4" bestFit="1" customWidth="1"/>
    <col min="46" max="46" width="7.7109375" style="4" bestFit="1" customWidth="1"/>
    <col min="47" max="47" width="6.5703125" style="4" bestFit="1" customWidth="1"/>
    <col min="48" max="48" width="9.140625" style="4"/>
    <col min="49" max="51" width="10.5703125" style="4" bestFit="1" customWidth="1"/>
    <col min="52" max="52" width="11.140625" style="4" bestFit="1" customWidth="1"/>
    <col min="53" max="53" width="10.5703125" style="4" bestFit="1" customWidth="1"/>
    <col min="54" max="54" width="7" style="4" bestFit="1" customWidth="1"/>
    <col min="55" max="56" width="10.5703125" style="4" bestFit="1" customWidth="1"/>
    <col min="57" max="57" width="10.5703125" style="4" customWidth="1"/>
    <col min="58" max="58" width="8.7109375" style="4" bestFit="1" customWidth="1"/>
    <col min="59" max="59" width="9.85546875" style="4" bestFit="1" customWidth="1"/>
    <col min="60" max="60" width="10.140625" style="4" bestFit="1" customWidth="1"/>
    <col min="61" max="61" width="9.85546875" style="4" bestFit="1" customWidth="1"/>
    <col min="62" max="62" width="9.140625" style="4"/>
    <col min="63" max="63" width="10.5703125" style="4" bestFit="1" customWidth="1"/>
    <col min="64" max="64" width="11.28515625" style="4" bestFit="1" customWidth="1"/>
    <col min="65" max="65" width="10.85546875" style="4" bestFit="1" customWidth="1"/>
    <col min="66" max="66" width="10.42578125" style="4" bestFit="1" customWidth="1"/>
    <col min="67" max="67" width="9.140625" style="4"/>
    <col min="68" max="69" width="10.5703125" style="4" bestFit="1" customWidth="1"/>
    <col min="70" max="70" width="4" style="4" bestFit="1" customWidth="1"/>
    <col min="71" max="71" width="8" style="4" bestFit="1" customWidth="1"/>
    <col min="72" max="76" width="10.5703125" style="4" bestFit="1" customWidth="1"/>
    <col min="77" max="77" width="4.7109375" style="4" bestFit="1" customWidth="1"/>
    <col min="78" max="82" width="10.5703125" style="4" bestFit="1" customWidth="1"/>
    <col min="83" max="16384" width="9.140625" style="4"/>
  </cols>
  <sheetData>
    <row r="1" spans="1:82" x14ac:dyDescent="0.25">
      <c r="A1" s="7" t="s">
        <v>155</v>
      </c>
      <c r="B1" s="2" t="str">
        <f>Intensity!H9</f>
        <v>27Al</v>
      </c>
      <c r="C1" s="2" t="str">
        <f>Intensity!I9</f>
        <v>28Si</v>
      </c>
      <c r="D1" s="2" t="str">
        <f>Intensity!N9</f>
        <v>49Ti</v>
      </c>
      <c r="E1" s="2" t="str">
        <f>Intensity!O9</f>
        <v>51V</v>
      </c>
      <c r="F1" s="2" t="str">
        <f>Intensity!P9</f>
        <v>52Cr</v>
      </c>
      <c r="G1" s="2" t="str">
        <f>Intensity!Q9</f>
        <v>55Mn</v>
      </c>
      <c r="H1" s="2" t="str">
        <f>Intensity!R9</f>
        <v>56Fe</v>
      </c>
      <c r="I1" s="2" t="str">
        <f>Intensity!U9</f>
        <v>59Co</v>
      </c>
      <c r="J1" s="2" t="str">
        <f>Intensity!V9</f>
        <v>60Ni</v>
      </c>
      <c r="K1" s="2" t="str">
        <f>Intensity!Y9</f>
        <v>65Cu</v>
      </c>
      <c r="L1" s="2" t="str">
        <f>Intensity!Z9</f>
        <v>66Zn</v>
      </c>
      <c r="M1" s="2" t="str">
        <f>Intensity!AC9</f>
        <v>75As</v>
      </c>
      <c r="N1" s="2" t="str">
        <f>Intensity!AD9</f>
        <v>78Se</v>
      </c>
      <c r="O1" s="2" t="str">
        <f>Intensity!AE9</f>
        <v>85Rb</v>
      </c>
      <c r="P1" s="2" t="str">
        <f>Intensity!AF9</f>
        <v>88Sr</v>
      </c>
      <c r="Q1" s="2" t="str">
        <f>Intensity!AG9</f>
        <v>89Y</v>
      </c>
      <c r="R1" s="2" t="str">
        <f>Intensity!AH9</f>
        <v>90Zr</v>
      </c>
      <c r="S1" s="2" t="str">
        <f>Intensity!AI9</f>
        <v>93Nb</v>
      </c>
      <c r="T1" s="2" t="str">
        <f>Intensity!AJ9</f>
        <v>98Mo</v>
      </c>
      <c r="U1" s="2" t="str">
        <f>Intensity!AK9</f>
        <v>107Ag</v>
      </c>
      <c r="V1" s="2" t="str">
        <f>Intensity!AM9</f>
        <v>112Cd</v>
      </c>
      <c r="W1" s="2" t="str">
        <f>Intensity!AN9</f>
        <v>115In</v>
      </c>
      <c r="X1" s="2" t="str">
        <f>Intensity!AP9</f>
        <v>120Sn</v>
      </c>
      <c r="Y1" s="2" t="str">
        <f>Intensity!AQ9</f>
        <v>121Sb</v>
      </c>
      <c r="Z1" s="2" t="str">
        <f>Intensity!AS9</f>
        <v>138Ba</v>
      </c>
      <c r="AA1" s="2" t="str">
        <f>Intensity!AT9</f>
        <v>139La</v>
      </c>
      <c r="AB1" s="2" t="str">
        <f>Intensity!AU9</f>
        <v>140Ce</v>
      </c>
      <c r="AC1" s="2" t="str">
        <f>Intensity!AV9</f>
        <v>141Pr</v>
      </c>
      <c r="AD1" s="2" t="str">
        <f>Intensity!AX9</f>
        <v>146Nd</v>
      </c>
      <c r="AE1" s="2" t="str">
        <f>Intensity!AY9</f>
        <v>152Sm</v>
      </c>
      <c r="AF1" s="2" t="str">
        <f>Intensity!AZ9</f>
        <v>153Eu</v>
      </c>
      <c r="AG1" s="2" t="str">
        <f>Intensity!BA9</f>
        <v>158Gd</v>
      </c>
      <c r="AH1" s="2" t="str">
        <f>Intensity!BB9</f>
        <v>159Tb</v>
      </c>
      <c r="AI1" s="2" t="str">
        <f>Intensity!BC9</f>
        <v>164Dy</v>
      </c>
      <c r="AJ1" s="2" t="str">
        <f>Intensity!BD9</f>
        <v>165Ho</v>
      </c>
      <c r="AK1" s="2" t="str">
        <f>Intensity!BE9</f>
        <v>166Er</v>
      </c>
      <c r="AL1" s="2" t="str">
        <f>Intensity!BF9</f>
        <v>169Tm</v>
      </c>
      <c r="AM1" s="2" t="str">
        <f>Intensity!BG9</f>
        <v>174Yb</v>
      </c>
      <c r="AN1" s="2" t="str">
        <f>Intensity!BH9</f>
        <v>175Lu</v>
      </c>
      <c r="AO1" s="2" t="str">
        <f>Intensity!BI9</f>
        <v>180Hf</v>
      </c>
      <c r="AP1" s="2" t="str">
        <f>Intensity!BJ9</f>
        <v>181Ta</v>
      </c>
      <c r="AQ1" s="2" t="str">
        <f>Intensity!BK9</f>
        <v>184W</v>
      </c>
      <c r="AR1" s="2" t="str">
        <f>Intensity!BL9</f>
        <v>208Pb</v>
      </c>
      <c r="AS1" s="2" t="str">
        <f>Intensity!BM9</f>
        <v>209Bi</v>
      </c>
      <c r="AT1" s="2" t="str">
        <f>Intensity!BN9</f>
        <v>232Th</v>
      </c>
      <c r="AU1" s="2" t="str">
        <f>Intensity!BO9</f>
        <v>238U</v>
      </c>
      <c r="AW1" s="44" t="s">
        <v>164</v>
      </c>
      <c r="AX1" s="44" t="s">
        <v>212</v>
      </c>
      <c r="AY1" s="44" t="s">
        <v>165</v>
      </c>
      <c r="AZ1" s="44" t="s">
        <v>205</v>
      </c>
      <c r="BA1" s="44" t="s">
        <v>206</v>
      </c>
      <c r="BB1" s="44" t="s">
        <v>166</v>
      </c>
      <c r="BC1" s="44" t="s">
        <v>247</v>
      </c>
      <c r="BD1" s="44" t="s">
        <v>248</v>
      </c>
      <c r="BE1" s="44"/>
      <c r="BF1" s="44"/>
      <c r="BG1" s="44"/>
      <c r="BH1" s="44"/>
      <c r="BK1" s="44" t="s">
        <v>207</v>
      </c>
      <c r="BL1" s="44" t="s">
        <v>208</v>
      </c>
      <c r="BM1" s="44" t="s">
        <v>209</v>
      </c>
      <c r="BN1" s="44" t="s">
        <v>210</v>
      </c>
      <c r="BP1" s="29" t="s">
        <v>169</v>
      </c>
      <c r="BQ1" s="29" t="s">
        <v>170</v>
      </c>
      <c r="BR1" s="29" t="s">
        <v>171</v>
      </c>
      <c r="BS1" s="29" t="s">
        <v>114</v>
      </c>
      <c r="BT1" s="29" t="s">
        <v>115</v>
      </c>
      <c r="BU1" s="29" t="s">
        <v>173</v>
      </c>
      <c r="BV1" s="29" t="s">
        <v>174</v>
      </c>
      <c r="BW1" s="29" t="s">
        <v>175</v>
      </c>
      <c r="BX1" s="29" t="s">
        <v>176</v>
      </c>
      <c r="BY1" s="29" t="s">
        <v>177</v>
      </c>
      <c r="BZ1" s="29" t="s">
        <v>178</v>
      </c>
      <c r="CA1" s="29" t="s">
        <v>179</v>
      </c>
      <c r="CB1" s="29" t="s">
        <v>180</v>
      </c>
      <c r="CC1" s="29" t="s">
        <v>181</v>
      </c>
      <c r="CD1" s="29" t="s">
        <v>182</v>
      </c>
    </row>
    <row r="2" spans="1:82" x14ac:dyDescent="0.25">
      <c r="A2" s="7" t="str">
        <f>Intensity!B47</f>
        <v>Blank check 1</v>
      </c>
      <c r="B2" s="6" t="str">
        <f>IF(((Intensity!H47-Intensity!H$5)/Intensity!H$4)*Intensity!$C47*Intensity!$D47/(Intensity!$E47/1000)&gt;Intensity!H$3, ((Intensity!H47-Intensity!H$5)/Intensity!H$4)*Intensity!$C47*Intensity!$D47/(Intensity!$E47/1000),"")</f>
        <v/>
      </c>
      <c r="C2" s="6" t="str">
        <f>IF(((Intensity!I47-Intensity!I$5)/Intensity!I$4)*Intensity!$C47*Intensity!$D47/(Intensity!$E47/1000)&gt;Intensity!I$3, ((Intensity!I47-Intensity!I$5)/Intensity!I$4)*Intensity!$C47*Intensity!$D47/(Intensity!$E47/1000),"")</f>
        <v/>
      </c>
      <c r="D2" s="6" t="str">
        <f>IF(((Intensity!N47-Intensity!N$5)/Intensity!N$4)*Intensity!$C47*Intensity!$D47/(Intensity!$E47/1000)&gt;Intensity!N$3, ((Intensity!N47-Intensity!N$5)/Intensity!N$4)*Intensity!$C47*Intensity!$D47/(Intensity!$E47/1000),"")</f>
        <v/>
      </c>
      <c r="E2" s="6" t="str">
        <f>IF(((Intensity!O47-Intensity!O$5)/Intensity!O$4)*Intensity!$C47*Intensity!$D47/(Intensity!$E47/1000)&gt;Intensity!O$3, ((Intensity!O47-Intensity!O$5)/Intensity!O$4)*Intensity!$C47*Intensity!$D47/(Intensity!$E47/1000),"")</f>
        <v/>
      </c>
      <c r="F2" s="6" t="str">
        <f>IF(((Intensity!P47-Intensity!P$5)/Intensity!P$4)*Intensity!$C47*Intensity!$D47/(Intensity!$E47/1000)&gt;Intensity!P$3, ((Intensity!P47-Intensity!P$5)/Intensity!P$4)*Intensity!$C47*Intensity!$D47/(Intensity!$E47/1000),"")</f>
        <v/>
      </c>
      <c r="G2" s="6" t="str">
        <f>IF(((Intensity!Q47-Intensity!Q$5)/Intensity!Q$4)*Intensity!$C47*Intensity!$D47/(Intensity!$E47/1000)&gt;Intensity!Q$3, ((Intensity!Q47-Intensity!Q$5)/Intensity!Q$4)*Intensity!$C47*Intensity!$D47/(Intensity!$E47/1000),"")</f>
        <v/>
      </c>
      <c r="H2" s="6" t="str">
        <f>IF(((Intensity!R47-Intensity!R$5)/Intensity!R$4)*Intensity!$C47*Intensity!$D47/(Intensity!$E47/1000)&gt;Intensity!R$3, ((Intensity!R47-Intensity!R$5)/Intensity!R$4)*Intensity!$C47*Intensity!$D47/(Intensity!$E47/1000),"")</f>
        <v/>
      </c>
      <c r="I2" s="6">
        <f>IF(((Intensity!U47-Intensity!U$5)/Intensity!U$4)*Intensity!$C47*Intensity!$D47/(Intensity!$E47/1000)&gt;Intensity!U$3, ((Intensity!U47-Intensity!U$5)/Intensity!U$4)*Intensity!$C47*Intensity!$D47/(Intensity!$E47/1000),"")</f>
        <v>1.5433884447453816</v>
      </c>
      <c r="J2" s="6">
        <f>IF(((Intensity!V47-Intensity!V$5)/Intensity!V$4)*Intensity!$C47*Intensity!$D47/(Intensity!$E47/1000)&gt;Intensity!V$3, ((Intensity!V47-Intensity!V$5)/Intensity!V$4)*Intensity!$C47*Intensity!$D47/(Intensity!$E47/1000),"")</f>
        <v>6.4742477553897322</v>
      </c>
      <c r="K2" s="6" t="str">
        <f>IF(((Intensity!Y47-Intensity!Y$5)/Intensity!Y$4)*Intensity!$C47*Intensity!$D47/(Intensity!$E47/1000)&gt;Intensity!Y$3, ((Intensity!Y47-Intensity!Y$5)/Intensity!Y$4)*Intensity!$C47*Intensity!$D47/(Intensity!$E47/1000),"")</f>
        <v/>
      </c>
      <c r="L2" s="6" t="str">
        <f>IF(((Intensity!Z47-Intensity!Z$5)/Intensity!Z$4)*Intensity!$C47*Intensity!$D47/(Intensity!$E47/1000)&gt;Intensity!Z$3, ((Intensity!Z47-Intensity!Z$5)/Intensity!Z$4)*Intensity!$C47*Intensity!$D47/(Intensity!$E47/1000),"")</f>
        <v/>
      </c>
      <c r="M2" s="6">
        <f>IF(((Intensity!AC47-Intensity!AC$5)/Intensity!AC$4)*Intensity!$C47*Intensity!$D47/(Intensity!$E47/1000)&gt;Intensity!AC$3, ((Intensity!AC47-Intensity!AC$5)/Intensity!AC$4)*Intensity!$C47*Intensity!$D47/(Intensity!$E47/1000),"")</f>
        <v>6.3493501216181842</v>
      </c>
      <c r="N2" s="6" t="str">
        <f>IF(((Intensity!AD47-Intensity!AD$5)/Intensity!AD$4)*Intensity!$C47*Intensity!$D47/(Intensity!$E47/1000)&gt;Intensity!AD$3, ((Intensity!AD47-Intensity!AD$5)/Intensity!AD$4)*Intensity!$C47*Intensity!$D47/(Intensity!$E47/1000),"")</f>
        <v/>
      </c>
      <c r="O2" s="6" t="str">
        <f>IF(((Intensity!AE47-Intensity!AE$5)/Intensity!AE$4)*Intensity!$C47*Intensity!$D47/(Intensity!$E47/1000)&gt;Intensity!AE$3, ((Intensity!AE47-Intensity!AE$5)/Intensity!AE$4)*Intensity!$C47*Intensity!$D47/(Intensity!$E47/1000),"")</f>
        <v/>
      </c>
      <c r="P2" s="6" t="str">
        <f>IF(((Intensity!AF47-Intensity!AF$5)/Intensity!AF$4)*Intensity!$C47*Intensity!$D47/(Intensity!$E47/1000)&gt;Intensity!AF$3, ((Intensity!AF47-Intensity!AF$5)/Intensity!AF$4)*Intensity!$C47*Intensity!$D47/(Intensity!$E47/1000),"")</f>
        <v/>
      </c>
      <c r="Q2" s="6">
        <f>IF(((Intensity!AG47-Intensity!AG$5)/Intensity!AG$4)*Intensity!$C47*Intensity!$D47/(Intensity!$E47/1000)&gt;Intensity!AG$3, ((Intensity!AG47-Intensity!AG$5)/Intensity!AG$4)*Intensity!$C47*Intensity!$D47/(Intensity!$E47/1000),"")</f>
        <v>1.4230483522771533</v>
      </c>
      <c r="R2" s="6">
        <f>IF(((Intensity!AH47-Intensity!AH$5)/Intensity!AH$4)*Intensity!$C47*Intensity!$D47/(Intensity!$E47/1000)&gt;Intensity!AH$3, ((Intensity!AH47-Intensity!AH$5)/Intensity!AH$4)*Intensity!$C47*Intensity!$D47/(Intensity!$E47/1000),"")</f>
        <v>149.08579843397078</v>
      </c>
      <c r="S2" s="6">
        <f>IF(((Intensity!AI47-Intensity!AI$5)/Intensity!AI$4)*Intensity!$C47*Intensity!$D47/(Intensity!$E47/1000)&gt;Intensity!AI$3, ((Intensity!AI47-Intensity!AI$5)/Intensity!AI$4)*Intensity!$C47*Intensity!$D47/(Intensity!$E47/1000),"")</f>
        <v>1.5682619729427467</v>
      </c>
      <c r="T2" s="6">
        <f>IF(((Intensity!AJ47-Intensity!AJ$5)/Intensity!AJ$4)*Intensity!$C47*Intensity!$D47/(Intensity!$E47/1000)&gt;Intensity!AJ$3, ((Intensity!AJ47-Intensity!AJ$5)/Intensity!AJ$4)*Intensity!$C47*Intensity!$D47/(Intensity!$E47/1000),"")</f>
        <v>1.2192218757249924</v>
      </c>
      <c r="U2" s="6">
        <f>IF(((Intensity!AK47-Intensity!AK$5)/Intensity!AK$4)*Intensity!$C47*Intensity!$D47/(Intensity!$E47/1000)&gt;Intensity!AK$3, ((Intensity!AK47-Intensity!AK$5)/Intensity!AK$4)*Intensity!$C47*Intensity!$D47/(Intensity!$E47/1000),"")</f>
        <v>84.218278935785932</v>
      </c>
      <c r="V2" s="6" t="str">
        <f>IF(((Intensity!AM47-Intensity!AM$5)/Intensity!AM$4)*Intensity!$C47*Intensity!$D47/(Intensity!$E47/1000)&gt;Intensity!AM$3, ((Intensity!AM47-Intensity!AM$5)/Intensity!AM$4)*Intensity!$C47*Intensity!$D47/(Intensity!$E47/1000),"")</f>
        <v/>
      </c>
      <c r="W2" s="6" t="str">
        <f>IF(((Intensity!AN47-Intensity!AN$5)/Intensity!AN$4)*Intensity!$C47*Intensity!$D47/(Intensity!$E47/1000)&gt;Intensity!AN$3, ((Intensity!AN47-Intensity!AN$5)/Intensity!AN$4)*Intensity!$C47*Intensity!$D47/(Intensity!$E47/1000),"")</f>
        <v/>
      </c>
      <c r="X2" s="6">
        <f>IF(((Intensity!AP47-Intensity!AP$5)/Intensity!AP$4)*Intensity!$C47*Intensity!$D47/(Intensity!$E47/1000)&gt;Intensity!AP$3, ((Intensity!AP47-Intensity!AP$5)/Intensity!AP$4)*Intensity!$C47*Intensity!$D47/(Intensity!$E47/1000),"")</f>
        <v>5.3512794026173722</v>
      </c>
      <c r="Y2" s="6" t="str">
        <f>IF(((Intensity!AQ47-Intensity!AQ$5)/Intensity!AQ$4)*Intensity!$C47*Intensity!$D47/(Intensity!$E47/1000)&gt;Intensity!AQ$3, ((Intensity!AQ47-Intensity!AQ$5)/Intensity!AQ$4)*Intensity!$C47*Intensity!$D47/(Intensity!$E47/1000),"")</f>
        <v/>
      </c>
      <c r="Z2" s="6" t="str">
        <f>IF(((Intensity!AS47-Intensity!AS$5)/Intensity!AS$4)*Intensity!$C47*Intensity!$D47/(Intensity!$E47/1000)&gt;Intensity!AS$3, ((Intensity!AS47-Intensity!AS$5)/Intensity!AS$4)*Intensity!$C47*Intensity!$D47/(Intensity!$E47/1000),"")</f>
        <v/>
      </c>
      <c r="AA2" s="6" t="str">
        <f>IF(((Intensity!AT47-Intensity!AT$5)/Intensity!AT$4)*Intensity!$C47*Intensity!$D47/(Intensity!$E47/1000)&gt;Intensity!AT$3, ((Intensity!AT47-Intensity!AT$5)/Intensity!AT$4)*Intensity!$C47*Intensity!$D47/(Intensity!$E47/1000),"")</f>
        <v/>
      </c>
      <c r="AB2" s="6" t="str">
        <f>IF(((Intensity!AU47-Intensity!AU$5)/Intensity!AU$4)*Intensity!$C47*Intensity!$D47/(Intensity!$E47/1000)&gt;Intensity!AU$3, ((Intensity!AU47-Intensity!AU$5)/Intensity!AU$4)*Intensity!$C47*Intensity!$D47/(Intensity!$E47/1000),"")</f>
        <v/>
      </c>
      <c r="AC2" s="6">
        <f>IF(((Intensity!AV47-Intensity!AV$5)/Intensity!AV$4)*Intensity!$C47*Intensity!$D47/(Intensity!$E47/1000)&gt;Intensity!AV$3, ((Intensity!AV47-Intensity!AV$5)/Intensity!AV$4)*Intensity!$C47*Intensity!$D47/(Intensity!$E47/1000),"")</f>
        <v>0.31079008296647193</v>
      </c>
      <c r="AD2" s="6" t="str">
        <f>IF(((Intensity!AX47-Intensity!AX$5)/Intensity!AX$4)*Intensity!$C47*Intensity!$D47/(Intensity!$E47/1000)&gt;Intensity!AX$3, ((Intensity!AX47-Intensity!AX$5)/Intensity!AX$4)*Intensity!$C47*Intensity!$D47/(Intensity!$E47/1000),"")</f>
        <v/>
      </c>
      <c r="AE2" s="6">
        <f>IF(((Intensity!AY47-Intensity!AY$5)/Intensity!AY$4)*Intensity!$C47*Intensity!$D47/(Intensity!$E47/1000)&gt;Intensity!AY$3, ((Intensity!AY47-Intensity!AY$5)/Intensity!AY$4)*Intensity!$C47*Intensity!$D47/(Intensity!$E47/1000),"")</f>
        <v>8.1229066952466913E-2</v>
      </c>
      <c r="AF2" s="6" t="str">
        <f>IF(((Intensity!AZ47-Intensity!AZ$5)/Intensity!AZ$4)*Intensity!$C47*Intensity!$D47/(Intensity!$E47/1000)&gt;Intensity!AZ$3, ((Intensity!AZ47-Intensity!AZ$5)/Intensity!AZ$4)*Intensity!$C47*Intensity!$D47/(Intensity!$E47/1000),"")</f>
        <v/>
      </c>
      <c r="AG2" s="6" t="str">
        <f>IF(((Intensity!BA47-Intensity!BA$5)/Intensity!BA$4)*Intensity!$C47*Intensity!$D47/(Intensity!$E47/1000)&gt;Intensity!BA$3, ((Intensity!BA47-Intensity!BA$5)/Intensity!BA$4)*Intensity!$C47*Intensity!$D47/(Intensity!$E47/1000),"")</f>
        <v/>
      </c>
      <c r="AH2" s="6" t="str">
        <f>IF(((Intensity!BB47-Intensity!BB$5)/Intensity!BB$4)*Intensity!$C47*Intensity!$D47/(Intensity!$E47/1000)&gt;Intensity!BB$3, ((Intensity!BB47-Intensity!BB$5)/Intensity!BB$4)*Intensity!$C47*Intensity!$D47/(Intensity!$E47/1000),"")</f>
        <v/>
      </c>
      <c r="AI2" s="6">
        <f>IF(((Intensity!BC47-Intensity!BC$5)/Intensity!BC$4)*Intensity!$C47*Intensity!$D47/(Intensity!$E47/1000)&gt;Intensity!BC$3, ((Intensity!BC47-Intensity!BC$5)/Intensity!BC$4)*Intensity!$C47*Intensity!$D47/(Intensity!$E47/1000),"")</f>
        <v>0.65132685605729368</v>
      </c>
      <c r="AJ2" s="6" t="str">
        <f>IF(((Intensity!BD47-Intensity!BD$5)/Intensity!BD$4)*Intensity!$C47*Intensity!$D47/(Intensity!$E47/1000)&gt;Intensity!BD$3, ((Intensity!BD47-Intensity!BD$5)/Intensity!BD$4)*Intensity!$C47*Intensity!$D47/(Intensity!$E47/1000),"")</f>
        <v/>
      </c>
      <c r="AK2" s="6" t="str">
        <f>IF(((Intensity!BE47-Intensity!BE$5)/Intensity!BE$4)*Intensity!$C47*Intensity!$D47/(Intensity!$E47/1000)&gt;Intensity!BE$3, ((Intensity!BE47-Intensity!BE$5)/Intensity!BE$4)*Intensity!$C47*Intensity!$D47/(Intensity!$E47/1000),"")</f>
        <v/>
      </c>
      <c r="AL2" s="6" t="str">
        <f>IF(((Intensity!BF47-Intensity!BF$5)/Intensity!BF$4)*Intensity!$C47*Intensity!$D47/(Intensity!$E47/1000)&gt;Intensity!BF$3, ((Intensity!BF47-Intensity!BF$5)/Intensity!BF$4)*Intensity!$C47*Intensity!$D47/(Intensity!$E47/1000),"")</f>
        <v/>
      </c>
      <c r="AM2" s="6" t="str">
        <f>IF(((Intensity!BG47-Intensity!BG$5)/Intensity!BG$4)*Intensity!$C47*Intensity!$D47/(Intensity!$E47/1000)&gt;Intensity!BG$3, ((Intensity!BG47-Intensity!BG$5)/Intensity!BG$4)*Intensity!$C47*Intensity!$D47/(Intensity!$E47/1000),"")</f>
        <v/>
      </c>
      <c r="AN2" s="6" t="str">
        <f>IF(((Intensity!BH47-Intensity!BH$5)/Intensity!BH$4)*Intensity!$C47*Intensity!$D47/(Intensity!$E47/1000)&gt;Intensity!BH$3, ((Intensity!BH47-Intensity!BH$5)/Intensity!BH$4)*Intensity!$C47*Intensity!$D47/(Intensity!$E47/1000),"")</f>
        <v/>
      </c>
      <c r="AO2" s="6">
        <f>IF(((Intensity!BI47-Intensity!BI$5)/Intensity!BI$4)*Intensity!$C47*Intensity!$D47/(Intensity!$E47/1000)&gt;Intensity!BI$3, ((Intensity!BI47-Intensity!BI$5)/Intensity!BI$4)*Intensity!$C47*Intensity!$D47/(Intensity!$E47/1000),"")</f>
        <v>8.0606298495449948</v>
      </c>
      <c r="AP2" s="6">
        <f>IF(((Intensity!BJ47-Intensity!BJ$5)/Intensity!BJ$4)*Intensity!$C47*Intensity!$D47/(Intensity!$E47/1000)&gt;Intensity!BJ$3, ((Intensity!BJ47-Intensity!BJ$5)/Intensity!BJ$4)*Intensity!$C47*Intensity!$D47/(Intensity!$E47/1000),"")</f>
        <v>4.826334999228691</v>
      </c>
      <c r="AQ2" s="6">
        <f>IF(((Intensity!BK47-Intensity!BK$5)/Intensity!BK$4)*Intensity!$C47*Intensity!$D47/(Intensity!$E47/1000)&gt;Intensity!BK$3, ((Intensity!BK47-Intensity!BK$5)/Intensity!BK$4)*Intensity!$C47*Intensity!$D47/(Intensity!$E47/1000),"")</f>
        <v>3.3505112845997758</v>
      </c>
      <c r="AR2" s="6" t="str">
        <f>IF(((Intensity!BL47-Intensity!BL$5)/Intensity!BL$4)*Intensity!$C47*Intensity!$D47/(Intensity!$E47/1000)&gt;Intensity!BL$3, ((Intensity!BL47-Intensity!BL$5)/Intensity!BL$4)*Intensity!$C47*Intensity!$D47/(Intensity!$E47/1000),"")</f>
        <v/>
      </c>
      <c r="AS2" s="6">
        <f>IF(((Intensity!BM47-Intensity!BM$5)/Intensity!BM$4)*Intensity!$C47*Intensity!$D47/(Intensity!$E47/1000)&gt;Intensity!BM$3, ((Intensity!BM47-Intensity!BM$5)/Intensity!BM$4)*Intensity!$C47*Intensity!$D47/(Intensity!$E47/1000),"")</f>
        <v>4.0508938700096531</v>
      </c>
      <c r="AT2" s="6">
        <f>IF(((Intensity!BN47-Intensity!BN$5)/Intensity!BN$4)*Intensity!$C47*Intensity!$D47/(Intensity!$E47/1000)&gt;Intensity!BN$3, ((Intensity!BN47-Intensity!BN$5)/Intensity!BN$4)*Intensity!$C47*Intensity!$D47/(Intensity!$E47/1000),"")</f>
        <v>0.66905282638399688</v>
      </c>
      <c r="AU2" s="6">
        <f>IF(((Intensity!BO47-Intensity!BO$5)/Intensity!BO$4)*Intensity!$C47*Intensity!$D47/(Intensity!$E47/1000)&gt;Intensity!BO$3, ((Intensity!BO47-Intensity!BO$5)/Intensity!BO$4)*Intensity!$C47*Intensity!$D47/(Intensity!$E47/1000),"")</f>
        <v>0.31153675605011466</v>
      </c>
      <c r="AW2" s="27" t="e">
        <f t="shared" ref="AW2:AW29" si="0">D2/S2</f>
        <v>#VALUE!</v>
      </c>
      <c r="AX2" s="27" t="e">
        <f t="shared" ref="AX2:AX29" si="1">C2/B2</f>
        <v>#VALUE!</v>
      </c>
      <c r="AY2" s="27" t="e">
        <f t="shared" ref="AY2:AY29" si="2">AB2/AA2</f>
        <v>#VALUE!</v>
      </c>
      <c r="AZ2" s="27" t="e">
        <f t="shared" ref="AZ2:AZ29" si="3">AB2/AD2</f>
        <v>#VALUE!</v>
      </c>
      <c r="BA2" s="27" t="e">
        <f t="shared" ref="BA2:BA29" si="4">AA2/AD2</f>
        <v>#VALUE!</v>
      </c>
      <c r="BB2" s="27">
        <f t="shared" ref="BB2:BB29" si="5">AQ2/AU2</f>
        <v>10.754786456275495</v>
      </c>
      <c r="BC2" s="27" t="e">
        <f t="shared" ref="BC2:BC29" si="6">F2/H2</f>
        <v>#VALUE!</v>
      </c>
      <c r="BD2" s="27" t="e">
        <f t="shared" ref="BD2:BD29" si="7">J2/H2</f>
        <v>#VALUE!</v>
      </c>
      <c r="BE2" s="27"/>
      <c r="BF2" s="27"/>
      <c r="BG2" s="27"/>
      <c r="BH2" s="27"/>
      <c r="BK2" s="6" t="e">
        <f>D2-[1]BgRatios!$B$1*S2</f>
        <v>#VALUE!</v>
      </c>
      <c r="BL2" s="6" t="e">
        <f>IF((AB2-[1]BgRatios!$B$2*AA2)&gt;0,AB2-[1]BgRatios!$B$2*AA2,"")</f>
        <v>#VALUE!</v>
      </c>
      <c r="BM2" s="6" t="e">
        <f>IF((AA2-[1]BgRatios!$B$3*AB2)&gt;0,(AA2-[1]BgRatios!$B$3*AB2),"")</f>
        <v>#VALUE!</v>
      </c>
      <c r="BN2" s="6">
        <f>AQ2-[1]BgRatios!$B$4*AU2</f>
        <v>3.1667045985302082</v>
      </c>
      <c r="BP2" s="6" t="e">
        <f>AA2/[1]BgRatios!F$2</f>
        <v>#VALUE!</v>
      </c>
      <c r="BQ2" s="6" t="e">
        <f>AB2/[1]BgRatios!G$2</f>
        <v>#VALUE!</v>
      </c>
      <c r="BR2" s="6">
        <f>AC2/[1]BgRatios!H$2</f>
        <v>4.3773251122038302E-2</v>
      </c>
      <c r="BS2" s="6" t="e">
        <f>#REF!/[1]BgRatios!I$2</f>
        <v>#REF!</v>
      </c>
      <c r="BT2" s="6" t="e">
        <f>AD2/[1]BgRatios!J$2</f>
        <v>#VALUE!</v>
      </c>
      <c r="BU2" s="6">
        <f>AE2/[1]BgRatios!K$2</f>
        <v>1.7282780202652535E-2</v>
      </c>
      <c r="BV2" s="6" t="e">
        <f>AF2/[1]BgRatios!L$2</f>
        <v>#VALUE!</v>
      </c>
      <c r="BW2" s="6" t="e">
        <f>AG2/[1]BgRatios!M$2</f>
        <v>#VALUE!</v>
      </c>
      <c r="BX2" s="6" t="e">
        <f>AH2/[1]BgRatios!N$2</f>
        <v>#VALUE!</v>
      </c>
      <c r="BY2" s="6">
        <f>AI2/[1]BgRatios!O$2</f>
        <v>0.16700688616853684</v>
      </c>
      <c r="BZ2" s="6" t="e">
        <f>AJ2/[1]BgRatios!P$2</f>
        <v>#VALUE!</v>
      </c>
      <c r="CA2" s="6" t="e">
        <f>AK2/[1]BgRatios!Q$2</f>
        <v>#VALUE!</v>
      </c>
      <c r="CB2" s="6" t="e">
        <f>AL2/[1]BgRatios!R$2</f>
        <v>#VALUE!</v>
      </c>
      <c r="CC2" s="6" t="e">
        <f>AM2/[1]BgRatios!S$2</f>
        <v>#VALUE!</v>
      </c>
      <c r="CD2" s="6" t="e">
        <f>AN2/[1]BgRatios!T$2</f>
        <v>#VALUE!</v>
      </c>
    </row>
    <row r="3" spans="1:82" x14ac:dyDescent="0.25">
      <c r="A3" s="7" t="str">
        <f>Intensity!B48</f>
        <v>Blank check 2</v>
      </c>
      <c r="B3" s="6" t="str">
        <f>IF(((Intensity!H48-Intensity!H$5)/Intensity!H$4)*Intensity!$C48*Intensity!$D48/(Intensity!$E48/1000)&gt;Intensity!H$3, ((Intensity!H48-Intensity!H$5)/Intensity!H$4)*Intensity!$C48*Intensity!$D48/(Intensity!$E48/1000),"")</f>
        <v/>
      </c>
      <c r="C3" s="6" t="str">
        <f>IF(((Intensity!I48-Intensity!I$5)/Intensity!I$4)*Intensity!$C48*Intensity!$D48/(Intensity!$E48/1000)&gt;Intensity!I$3, ((Intensity!I48-Intensity!I$5)/Intensity!I$4)*Intensity!$C48*Intensity!$D48/(Intensity!$E48/1000),"")</f>
        <v/>
      </c>
      <c r="D3" s="6" t="str">
        <f>IF(((Intensity!N48-Intensity!N$5)/Intensity!N$4)*Intensity!$C48*Intensity!$D48/(Intensity!$E48/1000)&gt;Intensity!N$3, ((Intensity!N48-Intensity!N$5)/Intensity!N$4)*Intensity!$C48*Intensity!$D48/(Intensity!$E48/1000),"")</f>
        <v/>
      </c>
      <c r="E3" s="6" t="str">
        <f>IF(((Intensity!O48-Intensity!O$5)/Intensity!O$4)*Intensity!$C48*Intensity!$D48/(Intensity!$E48/1000)&gt;Intensity!O$3, ((Intensity!O48-Intensity!O$5)/Intensity!O$4)*Intensity!$C48*Intensity!$D48/(Intensity!$E48/1000),"")</f>
        <v/>
      </c>
      <c r="F3" s="6" t="str">
        <f>IF(((Intensity!P48-Intensity!P$5)/Intensity!P$4)*Intensity!$C48*Intensity!$D48/(Intensity!$E48/1000)&gt;Intensity!P$3, ((Intensity!P48-Intensity!P$5)/Intensity!P$4)*Intensity!$C48*Intensity!$D48/(Intensity!$E48/1000),"")</f>
        <v/>
      </c>
      <c r="G3" s="6" t="str">
        <f>IF(((Intensity!Q48-Intensity!Q$5)/Intensity!Q$4)*Intensity!$C48*Intensity!$D48/(Intensity!$E48/1000)&gt;Intensity!Q$3, ((Intensity!Q48-Intensity!Q$5)/Intensity!Q$4)*Intensity!$C48*Intensity!$D48/(Intensity!$E48/1000),"")</f>
        <v/>
      </c>
      <c r="H3" s="6" t="str">
        <f>IF(((Intensity!R48-Intensity!R$5)/Intensity!R$4)*Intensity!$C48*Intensity!$D48/(Intensity!$E48/1000)&gt;Intensity!R$3, ((Intensity!R48-Intensity!R$5)/Intensity!R$4)*Intensity!$C48*Intensity!$D48/(Intensity!$E48/1000),"")</f>
        <v/>
      </c>
      <c r="I3" s="6">
        <f>IF(((Intensity!U48-Intensity!U$5)/Intensity!U$4)*Intensity!$C48*Intensity!$D48/(Intensity!$E48/1000)&gt;Intensity!U$3, ((Intensity!U48-Intensity!U$5)/Intensity!U$4)*Intensity!$C48*Intensity!$D48/(Intensity!$E48/1000),"")</f>
        <v>1.5266849912693914</v>
      </c>
      <c r="J3" s="6" t="str">
        <f>IF(((Intensity!V48-Intensity!V$5)/Intensity!V$4)*Intensity!$C48*Intensity!$D48/(Intensity!$E48/1000)&gt;Intensity!V$3, ((Intensity!V48-Intensity!V$5)/Intensity!V$4)*Intensity!$C48*Intensity!$D48/(Intensity!$E48/1000),"")</f>
        <v/>
      </c>
      <c r="K3" s="6" t="str">
        <f>IF(((Intensity!Y48-Intensity!Y$5)/Intensity!Y$4)*Intensity!$C48*Intensity!$D48/(Intensity!$E48/1000)&gt;Intensity!Y$3, ((Intensity!Y48-Intensity!Y$5)/Intensity!Y$4)*Intensity!$C48*Intensity!$D48/(Intensity!$E48/1000),"")</f>
        <v/>
      </c>
      <c r="L3" s="6" t="str">
        <f>IF(((Intensity!Z48-Intensity!Z$5)/Intensity!Z$4)*Intensity!$C48*Intensity!$D48/(Intensity!$E48/1000)&gt;Intensity!Z$3, ((Intensity!Z48-Intensity!Z$5)/Intensity!Z$4)*Intensity!$C48*Intensity!$D48/(Intensity!$E48/1000),"")</f>
        <v/>
      </c>
      <c r="M3" s="6">
        <f>IF(((Intensity!AC48-Intensity!AC$5)/Intensity!AC$4)*Intensity!$C48*Intensity!$D48/(Intensity!$E48/1000)&gt;Intensity!AC$3, ((Intensity!AC48-Intensity!AC$5)/Intensity!AC$4)*Intensity!$C48*Intensity!$D48/(Intensity!$E48/1000),"")</f>
        <v>7.8612254652651332</v>
      </c>
      <c r="N3" s="6">
        <f>IF(((Intensity!AD48-Intensity!AD$5)/Intensity!AD$4)*Intensity!$C48*Intensity!$D48/(Intensity!$E48/1000)&gt;Intensity!AD$3, ((Intensity!AD48-Intensity!AD$5)/Intensity!AD$4)*Intensity!$C48*Intensity!$D48/(Intensity!$E48/1000),"")</f>
        <v>6.3164119353827743</v>
      </c>
      <c r="O3" s="6" t="str">
        <f>IF(((Intensity!AE48-Intensity!AE$5)/Intensity!AE$4)*Intensity!$C48*Intensity!$D48/(Intensity!$E48/1000)&gt;Intensity!AE$3, ((Intensity!AE48-Intensity!AE$5)/Intensity!AE$4)*Intensity!$C48*Intensity!$D48/(Intensity!$E48/1000),"")</f>
        <v/>
      </c>
      <c r="P3" s="6" t="str">
        <f>IF(((Intensity!AF48-Intensity!AF$5)/Intensity!AF$4)*Intensity!$C48*Intensity!$D48/(Intensity!$E48/1000)&gt;Intensity!AF$3, ((Intensity!AF48-Intensity!AF$5)/Intensity!AF$4)*Intensity!$C48*Intensity!$D48/(Intensity!$E48/1000),"")</f>
        <v/>
      </c>
      <c r="Q3" s="6">
        <f>IF(((Intensity!AG48-Intensity!AG$5)/Intensity!AG$4)*Intensity!$C48*Intensity!$D48/(Intensity!$E48/1000)&gt;Intensity!AG$3, ((Intensity!AG48-Intensity!AG$5)/Intensity!AG$4)*Intensity!$C48*Intensity!$D48/(Intensity!$E48/1000),"")</f>
        <v>0.32828640907804335</v>
      </c>
      <c r="R3" s="6">
        <f>IF(((Intensity!AH48-Intensity!AH$5)/Intensity!AH$4)*Intensity!$C48*Intensity!$D48/(Intensity!$E48/1000)&gt;Intensity!AH$3, ((Intensity!AH48-Intensity!AH$5)/Intensity!AH$4)*Intensity!$C48*Intensity!$D48/(Intensity!$E48/1000),"")</f>
        <v>148.94578114099204</v>
      </c>
      <c r="S3" s="6">
        <f>IF(((Intensity!AI48-Intensity!AI$5)/Intensity!AI$4)*Intensity!$C48*Intensity!$D48/(Intensity!$E48/1000)&gt;Intensity!AI$3, ((Intensity!AI48-Intensity!AI$5)/Intensity!AI$4)*Intensity!$C48*Intensity!$D48/(Intensity!$E48/1000),"")</f>
        <v>0.82340758735205366</v>
      </c>
      <c r="T3" s="6">
        <f>IF(((Intensity!AJ48-Intensity!AJ$5)/Intensity!AJ$4)*Intensity!$C48*Intensity!$D48/(Intensity!$E48/1000)&gt;Intensity!AJ$3, ((Intensity!AJ48-Intensity!AJ$5)/Intensity!AJ$4)*Intensity!$C48*Intensity!$D48/(Intensity!$E48/1000),"")</f>
        <v>1.7980426013513713</v>
      </c>
      <c r="U3" s="6">
        <f>IF(((Intensity!AK48-Intensity!AK$5)/Intensity!AK$4)*Intensity!$C48*Intensity!$D48/(Intensity!$E48/1000)&gt;Intensity!AK$3, ((Intensity!AK48-Intensity!AK$5)/Intensity!AK$4)*Intensity!$C48*Intensity!$D48/(Intensity!$E48/1000),"")</f>
        <v>44.603133490386597</v>
      </c>
      <c r="V3" s="6" t="str">
        <f>IF(((Intensity!AM48-Intensity!AM$5)/Intensity!AM$4)*Intensity!$C48*Intensity!$D48/(Intensity!$E48/1000)&gt;Intensity!AM$3, ((Intensity!AM48-Intensity!AM$5)/Intensity!AM$4)*Intensity!$C48*Intensity!$D48/(Intensity!$E48/1000),"")</f>
        <v/>
      </c>
      <c r="W3" s="6" t="str">
        <f>IF(((Intensity!AN48-Intensity!AN$5)/Intensity!AN$4)*Intensity!$C48*Intensity!$D48/(Intensity!$E48/1000)&gt;Intensity!AN$3, ((Intensity!AN48-Intensity!AN$5)/Intensity!AN$4)*Intensity!$C48*Intensity!$D48/(Intensity!$E48/1000),"")</f>
        <v/>
      </c>
      <c r="X3" s="6">
        <f>IF(((Intensity!AP48-Intensity!AP$5)/Intensity!AP$4)*Intensity!$C48*Intensity!$D48/(Intensity!$E48/1000)&gt;Intensity!AP$3, ((Intensity!AP48-Intensity!AP$5)/Intensity!AP$4)*Intensity!$C48*Intensity!$D48/(Intensity!$E48/1000),"")</f>
        <v>5.110167582298943</v>
      </c>
      <c r="Y3" s="6" t="str">
        <f>IF(((Intensity!AQ48-Intensity!AQ$5)/Intensity!AQ$4)*Intensity!$C48*Intensity!$D48/(Intensity!$E48/1000)&gt;Intensity!AQ$3, ((Intensity!AQ48-Intensity!AQ$5)/Intensity!AQ$4)*Intensity!$C48*Intensity!$D48/(Intensity!$E48/1000),"")</f>
        <v/>
      </c>
      <c r="Z3" s="6" t="str">
        <f>IF(((Intensity!AS48-Intensity!AS$5)/Intensity!AS$4)*Intensity!$C48*Intensity!$D48/(Intensity!$E48/1000)&gt;Intensity!AS$3, ((Intensity!AS48-Intensity!AS$5)/Intensity!AS$4)*Intensity!$C48*Intensity!$D48/(Intensity!$E48/1000),"")</f>
        <v/>
      </c>
      <c r="AA3" s="6" t="str">
        <f>IF(((Intensity!AT48-Intensity!AT$5)/Intensity!AT$4)*Intensity!$C48*Intensity!$D48/(Intensity!$E48/1000)&gt;Intensity!AT$3, ((Intensity!AT48-Intensity!AT$5)/Intensity!AT$4)*Intensity!$C48*Intensity!$D48/(Intensity!$E48/1000),"")</f>
        <v/>
      </c>
      <c r="AB3" s="6" t="str">
        <f>IF(((Intensity!AU48-Intensity!AU$5)/Intensity!AU$4)*Intensity!$C48*Intensity!$D48/(Intensity!$E48/1000)&gt;Intensity!AU$3, ((Intensity!AU48-Intensity!AU$5)/Intensity!AU$4)*Intensity!$C48*Intensity!$D48/(Intensity!$E48/1000),"")</f>
        <v/>
      </c>
      <c r="AC3" s="6">
        <f>IF(((Intensity!AV48-Intensity!AV$5)/Intensity!AV$4)*Intensity!$C48*Intensity!$D48/(Intensity!$E48/1000)&gt;Intensity!AV$3, ((Intensity!AV48-Intensity!AV$5)/Intensity!AV$4)*Intensity!$C48*Intensity!$D48/(Intensity!$E48/1000),"")</f>
        <v>0.13086633308015055</v>
      </c>
      <c r="AD3" s="6">
        <f>IF(((Intensity!AX48-Intensity!AX$5)/Intensity!AX$4)*Intensity!$C48*Intensity!$D48/(Intensity!$E48/1000)&gt;Intensity!AX$3, ((Intensity!AX48-Intensity!AX$5)/Intensity!AX$4)*Intensity!$C48*Intensity!$D48/(Intensity!$E48/1000),"")</f>
        <v>0.40726065567170433</v>
      </c>
      <c r="AE3" s="6">
        <f>IF(((Intensity!AY48-Intensity!AY$5)/Intensity!AY$4)*Intensity!$C48*Intensity!$D48/(Intensity!$E48/1000)&gt;Intensity!AY$3, ((Intensity!AY48-Intensity!AY$5)/Intensity!AY$4)*Intensity!$C48*Intensity!$D48/(Intensity!$E48/1000),"")</f>
        <v>1.2495667153747041</v>
      </c>
      <c r="AF3" s="6" t="str">
        <f>IF(((Intensity!AZ48-Intensity!AZ$5)/Intensity!AZ$4)*Intensity!$C48*Intensity!$D48/(Intensity!$E48/1000)&gt;Intensity!AZ$3, ((Intensity!AZ48-Intensity!AZ$5)/Intensity!AZ$4)*Intensity!$C48*Intensity!$D48/(Intensity!$E48/1000),"")</f>
        <v/>
      </c>
      <c r="AG3" s="6" t="str">
        <f>IF(((Intensity!BA48-Intensity!BA$5)/Intensity!BA$4)*Intensity!$C48*Intensity!$D48/(Intensity!$E48/1000)&gt;Intensity!BA$3, ((Intensity!BA48-Intensity!BA$5)/Intensity!BA$4)*Intensity!$C48*Intensity!$D48/(Intensity!$E48/1000),"")</f>
        <v/>
      </c>
      <c r="AH3" s="6" t="str">
        <f>IF(((Intensity!BB48-Intensity!BB$5)/Intensity!BB$4)*Intensity!$C48*Intensity!$D48/(Intensity!$E48/1000)&gt;Intensity!BB$3, ((Intensity!BB48-Intensity!BB$5)/Intensity!BB$4)*Intensity!$C48*Intensity!$D48/(Intensity!$E48/1000),"")</f>
        <v/>
      </c>
      <c r="AI3" s="6">
        <f>IF(((Intensity!BC48-Intensity!BC$5)/Intensity!BC$4)*Intensity!$C48*Intensity!$D48/(Intensity!$E48/1000)&gt;Intensity!BC$3, ((Intensity!BC48-Intensity!BC$5)/Intensity!BC$4)*Intensity!$C48*Intensity!$D48/(Intensity!$E48/1000),"")</f>
        <v>0.35033958014875616</v>
      </c>
      <c r="AJ3" s="6" t="str">
        <f>IF(((Intensity!BD48-Intensity!BD$5)/Intensity!BD$4)*Intensity!$C48*Intensity!$D48/(Intensity!$E48/1000)&gt;Intensity!BD$3, ((Intensity!BD48-Intensity!BD$5)/Intensity!BD$4)*Intensity!$C48*Intensity!$D48/(Intensity!$E48/1000),"")</f>
        <v/>
      </c>
      <c r="AK3" s="6" t="str">
        <f>IF(((Intensity!BE48-Intensity!BE$5)/Intensity!BE$4)*Intensity!$C48*Intensity!$D48/(Intensity!$E48/1000)&gt;Intensity!BE$3, ((Intensity!BE48-Intensity!BE$5)/Intensity!BE$4)*Intensity!$C48*Intensity!$D48/(Intensity!$E48/1000),"")</f>
        <v/>
      </c>
      <c r="AL3" s="6" t="str">
        <f>IF(((Intensity!BF48-Intensity!BF$5)/Intensity!BF$4)*Intensity!$C48*Intensity!$D48/(Intensity!$E48/1000)&gt;Intensity!BF$3, ((Intensity!BF48-Intensity!BF$5)/Intensity!BF$4)*Intensity!$C48*Intensity!$D48/(Intensity!$E48/1000),"")</f>
        <v/>
      </c>
      <c r="AM3" s="6" t="str">
        <f>IF(((Intensity!BG48-Intensity!BG$5)/Intensity!BG$4)*Intensity!$C48*Intensity!$D48/(Intensity!$E48/1000)&gt;Intensity!BG$3, ((Intensity!BG48-Intensity!BG$5)/Intensity!BG$4)*Intensity!$C48*Intensity!$D48/(Intensity!$E48/1000),"")</f>
        <v/>
      </c>
      <c r="AN3" s="6" t="str">
        <f>IF(((Intensity!BH48-Intensity!BH$5)/Intensity!BH$4)*Intensity!$C48*Intensity!$D48/(Intensity!$E48/1000)&gt;Intensity!BH$3, ((Intensity!BH48-Intensity!BH$5)/Intensity!BH$4)*Intensity!$C48*Intensity!$D48/(Intensity!$E48/1000),"")</f>
        <v/>
      </c>
      <c r="AO3" s="6">
        <f>IF(((Intensity!BI48-Intensity!BI$5)/Intensity!BI$4)*Intensity!$C48*Intensity!$D48/(Intensity!$E48/1000)&gt;Intensity!BI$3, ((Intensity!BI48-Intensity!BI$5)/Intensity!BI$4)*Intensity!$C48*Intensity!$D48/(Intensity!$E48/1000),"")</f>
        <v>7.9658973050781636</v>
      </c>
      <c r="AP3" s="6">
        <f>IF(((Intensity!BJ48-Intensity!BJ$5)/Intensity!BJ$4)*Intensity!$C48*Intensity!$D48/(Intensity!$E48/1000)&gt;Intensity!BJ$3, ((Intensity!BJ48-Intensity!BJ$5)/Intensity!BJ$4)*Intensity!$C48*Intensity!$D48/(Intensity!$E48/1000),"")</f>
        <v>4.4970718605803164</v>
      </c>
      <c r="AQ3" s="6">
        <f>IF(((Intensity!BK48-Intensity!BK$5)/Intensity!BK$4)*Intensity!$C48*Intensity!$D48/(Intensity!$E48/1000)&gt;Intensity!BK$3, ((Intensity!BK48-Intensity!BK$5)/Intensity!BK$4)*Intensity!$C48*Intensity!$D48/(Intensity!$E48/1000),"")</f>
        <v>3.2534080964402121</v>
      </c>
      <c r="AR3" s="6" t="str">
        <f>IF(((Intensity!BL48-Intensity!BL$5)/Intensity!BL$4)*Intensity!$C48*Intensity!$D48/(Intensity!$E48/1000)&gt;Intensity!BL$3, ((Intensity!BL48-Intensity!BL$5)/Intensity!BL$4)*Intensity!$C48*Intensity!$D48/(Intensity!$E48/1000),"")</f>
        <v/>
      </c>
      <c r="AS3" s="6">
        <f>IF(((Intensity!BM48-Intensity!BM$5)/Intensity!BM$4)*Intensity!$C48*Intensity!$D48/(Intensity!$E48/1000)&gt;Intensity!BM$3, ((Intensity!BM48-Intensity!BM$5)/Intensity!BM$4)*Intensity!$C48*Intensity!$D48/(Intensity!$E48/1000),"")</f>
        <v>3.8052898257755028</v>
      </c>
      <c r="AT3" s="6" t="str">
        <f>IF(((Intensity!BN48-Intensity!BN$5)/Intensity!BN$4)*Intensity!$C48*Intensity!$D48/(Intensity!$E48/1000)&gt;Intensity!BN$3, ((Intensity!BN48-Intensity!BN$5)/Intensity!BN$4)*Intensity!$C48*Intensity!$D48/(Intensity!$E48/1000),"")</f>
        <v/>
      </c>
      <c r="AU3" s="6">
        <f>IF(((Intensity!BO48-Intensity!BO$5)/Intensity!BO$4)*Intensity!$C48*Intensity!$D48/(Intensity!$E48/1000)&gt;Intensity!BO$3, ((Intensity!BO48-Intensity!BO$5)/Intensity!BO$4)*Intensity!$C48*Intensity!$D48/(Intensity!$E48/1000),"")</f>
        <v>0.52920845117059268</v>
      </c>
      <c r="AW3" s="27" t="e">
        <f t="shared" si="0"/>
        <v>#VALUE!</v>
      </c>
      <c r="AX3" s="27" t="e">
        <f t="shared" si="1"/>
        <v>#VALUE!</v>
      </c>
      <c r="AY3" s="27" t="e">
        <f t="shared" si="2"/>
        <v>#VALUE!</v>
      </c>
      <c r="AZ3" s="27" t="e">
        <f t="shared" si="3"/>
        <v>#VALUE!</v>
      </c>
      <c r="BA3" s="27" t="e">
        <f t="shared" si="4"/>
        <v>#VALUE!</v>
      </c>
      <c r="BB3" s="27">
        <f t="shared" si="5"/>
        <v>6.1476873418097808</v>
      </c>
      <c r="BC3" s="27" t="e">
        <f t="shared" si="6"/>
        <v>#VALUE!</v>
      </c>
      <c r="BD3" s="27" t="e">
        <f t="shared" si="7"/>
        <v>#VALUE!</v>
      </c>
      <c r="BE3" s="27"/>
      <c r="BF3" s="27"/>
      <c r="BG3" s="27"/>
      <c r="BH3" s="27"/>
      <c r="BK3" s="6" t="e">
        <f>D3-[1]BgRatios!$B$1*S3</f>
        <v>#VALUE!</v>
      </c>
      <c r="BL3" s="6" t="e">
        <f>IF((AB3-[1]BgRatios!$B$2*AA3)&gt;0,AB3-[1]BgRatios!$B$2*AA3,"")</f>
        <v>#VALUE!</v>
      </c>
      <c r="BM3" s="6" t="e">
        <f>IF((AA3-[1]BgRatios!$B$3*AB3)&gt;0,(AA3-[1]BgRatios!$B$3*AB3),"")</f>
        <v>#VALUE!</v>
      </c>
      <c r="BN3" s="6">
        <f>AQ3-[1]BgRatios!$B$4*AU3</f>
        <v>2.9411751102495627</v>
      </c>
      <c r="BP3" s="6" t="e">
        <f>AA3/[1]BgRatios!F$2</f>
        <v>#VALUE!</v>
      </c>
      <c r="BQ3" s="6" t="e">
        <f>AB3/[1]BgRatios!G$2</f>
        <v>#VALUE!</v>
      </c>
      <c r="BR3" s="6">
        <f>AC3/[1]BgRatios!H$2</f>
        <v>1.8431877898612756E-2</v>
      </c>
      <c r="BS3" s="6" t="e">
        <f>#REF!/[1]BgRatios!I$2</f>
        <v>#REF!</v>
      </c>
      <c r="BT3" s="6">
        <f>AD3/[1]BgRatios!J$2</f>
        <v>1.5083727987840901E-2</v>
      </c>
      <c r="BU3" s="6">
        <f>AE3/[1]BgRatios!K$2</f>
        <v>0.26586525859036259</v>
      </c>
      <c r="BV3" s="6" t="e">
        <f>AF3/[1]BgRatios!L$2</f>
        <v>#VALUE!</v>
      </c>
      <c r="BW3" s="6" t="e">
        <f>AG3/[1]BgRatios!M$2</f>
        <v>#VALUE!</v>
      </c>
      <c r="BX3" s="6" t="e">
        <f>AH3/[1]BgRatios!N$2</f>
        <v>#VALUE!</v>
      </c>
      <c r="BY3" s="6">
        <f>AI3/[1]BgRatios!O$2</f>
        <v>8.9830661576604146E-2</v>
      </c>
      <c r="BZ3" s="6" t="e">
        <f>AJ3/[1]BgRatios!P$2</f>
        <v>#VALUE!</v>
      </c>
      <c r="CA3" s="6" t="e">
        <f>AK3/[1]BgRatios!Q$2</f>
        <v>#VALUE!</v>
      </c>
      <c r="CB3" s="6" t="e">
        <f>AL3/[1]BgRatios!R$2</f>
        <v>#VALUE!</v>
      </c>
      <c r="CC3" s="6" t="e">
        <f>AM3/[1]BgRatios!S$2</f>
        <v>#VALUE!</v>
      </c>
      <c r="CD3" s="6" t="e">
        <f>AN3/[1]BgRatios!T$2</f>
        <v>#VALUE!</v>
      </c>
    </row>
    <row r="4" spans="1:82" x14ac:dyDescent="0.25">
      <c r="A4" s="7" t="str">
        <f>Intensity!B49</f>
        <v>Blank check 3</v>
      </c>
      <c r="B4" s="6" t="str">
        <f>IF(((Intensity!H49-Intensity!H$5)/Intensity!H$4)*Intensity!$C49*Intensity!$D49/(Intensity!$E49/1000)&gt;Intensity!H$3, ((Intensity!H49-Intensity!H$5)/Intensity!H$4)*Intensity!$C49*Intensity!$D49/(Intensity!$E49/1000),"")</f>
        <v/>
      </c>
      <c r="C4" s="6" t="str">
        <f>IF(((Intensity!I49-Intensity!I$5)/Intensity!I$4)*Intensity!$C49*Intensity!$D49/(Intensity!$E49/1000)&gt;Intensity!I$3, ((Intensity!I49-Intensity!I$5)/Intensity!I$4)*Intensity!$C49*Intensity!$D49/(Intensity!$E49/1000),"")</f>
        <v/>
      </c>
      <c r="D4" s="6" t="str">
        <f>IF(((Intensity!N49-Intensity!N$5)/Intensity!N$4)*Intensity!$C49*Intensity!$D49/(Intensity!$E49/1000)&gt;Intensity!N$3, ((Intensity!N49-Intensity!N$5)/Intensity!N$4)*Intensity!$C49*Intensity!$D49/(Intensity!$E49/1000),"")</f>
        <v/>
      </c>
      <c r="E4" s="6" t="str">
        <f>IF(((Intensity!O49-Intensity!O$5)/Intensity!O$4)*Intensity!$C49*Intensity!$D49/(Intensity!$E49/1000)&gt;Intensity!O$3, ((Intensity!O49-Intensity!O$5)/Intensity!O$4)*Intensity!$C49*Intensity!$D49/(Intensity!$E49/1000),"")</f>
        <v/>
      </c>
      <c r="F4" s="6" t="str">
        <f>IF(((Intensity!P49-Intensity!P$5)/Intensity!P$4)*Intensity!$C49*Intensity!$D49/(Intensity!$E49/1000)&gt;Intensity!P$3, ((Intensity!P49-Intensity!P$5)/Intensity!P$4)*Intensity!$C49*Intensity!$D49/(Intensity!$E49/1000),"")</f>
        <v/>
      </c>
      <c r="G4" s="6">
        <f>IF(((Intensity!Q49-Intensity!Q$5)/Intensity!Q$4)*Intensity!$C49*Intensity!$D49/(Intensity!$E49/1000)&gt;Intensity!Q$3, ((Intensity!Q49-Intensity!Q$5)/Intensity!Q$4)*Intensity!$C49*Intensity!$D49/(Intensity!$E49/1000),"")</f>
        <v>41.693564954689165</v>
      </c>
      <c r="H4" s="6" t="str">
        <f>IF(((Intensity!R49-Intensity!R$5)/Intensity!R$4)*Intensity!$C49*Intensity!$D49/(Intensity!$E49/1000)&gt;Intensity!R$3, ((Intensity!R49-Intensity!R$5)/Intensity!R$4)*Intensity!$C49*Intensity!$D49/(Intensity!$E49/1000),"")</f>
        <v/>
      </c>
      <c r="I4" s="6">
        <f>IF(((Intensity!U49-Intensity!U$5)/Intensity!U$4)*Intensity!$C49*Intensity!$D49/(Intensity!$E49/1000)&gt;Intensity!U$3, ((Intensity!U49-Intensity!U$5)/Intensity!U$4)*Intensity!$C49*Intensity!$D49/(Intensity!$E49/1000),"")</f>
        <v>80.254688239400551</v>
      </c>
      <c r="J4" s="6">
        <f>IF(((Intensity!V49-Intensity!V$5)/Intensity!V$4)*Intensity!$C49*Intensity!$D49/(Intensity!$E49/1000)&gt;Intensity!V$3, ((Intensity!V49-Intensity!V$5)/Intensity!V$4)*Intensity!$C49*Intensity!$D49/(Intensity!$E49/1000),"")</f>
        <v>59.712997247012801</v>
      </c>
      <c r="K4" s="6" t="str">
        <f>IF(((Intensity!Y49-Intensity!Y$5)/Intensity!Y$4)*Intensity!$C49*Intensity!$D49/(Intensity!$E49/1000)&gt;Intensity!Y$3, ((Intensity!Y49-Intensity!Y$5)/Intensity!Y$4)*Intensity!$C49*Intensity!$D49/(Intensity!$E49/1000),"")</f>
        <v/>
      </c>
      <c r="L4" s="6" t="str">
        <f>IF(((Intensity!Z49-Intensity!Z$5)/Intensity!Z$4)*Intensity!$C49*Intensity!$D49/(Intensity!$E49/1000)&gt;Intensity!Z$3, ((Intensity!Z49-Intensity!Z$5)/Intensity!Z$4)*Intensity!$C49*Intensity!$D49/(Intensity!$E49/1000),"")</f>
        <v/>
      </c>
      <c r="M4" s="6">
        <f>IF(((Intensity!AC49-Intensity!AC$5)/Intensity!AC$4)*Intensity!$C49*Intensity!$D49/(Intensity!$E49/1000)&gt;Intensity!AC$3, ((Intensity!AC49-Intensity!AC$5)/Intensity!AC$4)*Intensity!$C49*Intensity!$D49/(Intensity!$E49/1000),"")</f>
        <v>108.67741491804885</v>
      </c>
      <c r="N4" s="6">
        <f>IF(((Intensity!AD49-Intensity!AD$5)/Intensity!AD$4)*Intensity!$C49*Intensity!$D49/(Intensity!$E49/1000)&gt;Intensity!AD$3, ((Intensity!AD49-Intensity!AD$5)/Intensity!AD$4)*Intensity!$C49*Intensity!$D49/(Intensity!$E49/1000),"")</f>
        <v>37.735032917653896</v>
      </c>
      <c r="O4" s="6">
        <f>IF(((Intensity!AE49-Intensity!AE$5)/Intensity!AE$4)*Intensity!$C49*Intensity!$D49/(Intensity!$E49/1000)&gt;Intensity!AE$3, ((Intensity!AE49-Intensity!AE$5)/Intensity!AE$4)*Intensity!$C49*Intensity!$D49/(Intensity!$E49/1000),"")</f>
        <v>104.90599135137211</v>
      </c>
      <c r="P4" s="6" t="str">
        <f>IF(((Intensity!AF49-Intensity!AF$5)/Intensity!AF$4)*Intensity!$C49*Intensity!$D49/(Intensity!$E49/1000)&gt;Intensity!AF$3, ((Intensity!AF49-Intensity!AF$5)/Intensity!AF$4)*Intensity!$C49*Intensity!$D49/(Intensity!$E49/1000),"")</f>
        <v/>
      </c>
      <c r="Q4" s="6">
        <f>IF(((Intensity!AG49-Intensity!AG$5)/Intensity!AG$4)*Intensity!$C49*Intensity!$D49/(Intensity!$E49/1000)&gt;Intensity!AG$3, ((Intensity!AG49-Intensity!AG$5)/Intensity!AG$4)*Intensity!$C49*Intensity!$D49/(Intensity!$E49/1000),"")</f>
        <v>87.949456810479859</v>
      </c>
      <c r="R4" s="6">
        <f>IF(((Intensity!AH49-Intensity!AH$5)/Intensity!AH$4)*Intensity!$C49*Intensity!$D49/(Intensity!$E49/1000)&gt;Intensity!AH$3, ((Intensity!AH49-Intensity!AH$5)/Intensity!AH$4)*Intensity!$C49*Intensity!$D49/(Intensity!$E49/1000),"")</f>
        <v>262.89515058864407</v>
      </c>
      <c r="S4" s="6">
        <f>IF(((Intensity!AI49-Intensity!AI$5)/Intensity!AI$4)*Intensity!$C49*Intensity!$D49/(Intensity!$E49/1000)&gt;Intensity!AI$3, ((Intensity!AI49-Intensity!AI$5)/Intensity!AI$4)*Intensity!$C49*Intensity!$D49/(Intensity!$E49/1000),"")</f>
        <v>251.65587299101043</v>
      </c>
      <c r="T4" s="6">
        <f>IF(((Intensity!AJ49-Intensity!AJ$5)/Intensity!AJ$4)*Intensity!$C49*Intensity!$D49/(Intensity!$E49/1000)&gt;Intensity!AJ$3, ((Intensity!AJ49-Intensity!AJ$5)/Intensity!AJ$4)*Intensity!$C49*Intensity!$D49/(Intensity!$E49/1000),"")</f>
        <v>239.30088842164142</v>
      </c>
      <c r="U4" s="6" t="str">
        <f>IF(((Intensity!AK49-Intensity!AK$5)/Intensity!AK$4)*Intensity!$C49*Intensity!$D49/(Intensity!$E49/1000)&gt;Intensity!AK$3, ((Intensity!AK49-Intensity!AK$5)/Intensity!AK$4)*Intensity!$C49*Intensity!$D49/(Intensity!$E49/1000),"")</f>
        <v/>
      </c>
      <c r="V4" s="6" t="str">
        <f>IF(((Intensity!AM49-Intensity!AM$5)/Intensity!AM$4)*Intensity!$C49*Intensity!$D49/(Intensity!$E49/1000)&gt;Intensity!AM$3, ((Intensity!AM49-Intensity!AM$5)/Intensity!AM$4)*Intensity!$C49*Intensity!$D49/(Intensity!$E49/1000),"")</f>
        <v/>
      </c>
      <c r="W4" s="6">
        <f>IF(((Intensity!AN49-Intensity!AN$5)/Intensity!AN$4)*Intensity!$C49*Intensity!$D49/(Intensity!$E49/1000)&gt;Intensity!AN$3, ((Intensity!AN49-Intensity!AN$5)/Intensity!AN$4)*Intensity!$C49*Intensity!$D49/(Intensity!$E49/1000),"")</f>
        <v>101.13250865342064</v>
      </c>
      <c r="X4" s="6">
        <f>IF(((Intensity!AP49-Intensity!AP$5)/Intensity!AP$4)*Intensity!$C49*Intensity!$D49/(Intensity!$E49/1000)&gt;Intensity!AP$3, ((Intensity!AP49-Intensity!AP$5)/Intensity!AP$4)*Intensity!$C49*Intensity!$D49/(Intensity!$E49/1000),"")</f>
        <v>166.06691680494873</v>
      </c>
      <c r="Y4" s="6">
        <f>IF(((Intensity!AQ49-Intensity!AQ$5)/Intensity!AQ$4)*Intensity!$C49*Intensity!$D49/(Intensity!$E49/1000)&gt;Intensity!AQ$3, ((Intensity!AQ49-Intensity!AQ$5)/Intensity!AQ$4)*Intensity!$C49*Intensity!$D49/(Intensity!$E49/1000),"")</f>
        <v>306.79426671865258</v>
      </c>
      <c r="Z4" s="6" t="str">
        <f>IF(((Intensity!AS49-Intensity!AS$5)/Intensity!AS$4)*Intensity!$C49*Intensity!$D49/(Intensity!$E49/1000)&gt;Intensity!AS$3, ((Intensity!AS49-Intensity!AS$5)/Intensity!AS$4)*Intensity!$C49*Intensity!$D49/(Intensity!$E49/1000),"")</f>
        <v/>
      </c>
      <c r="AA4" s="6">
        <f>IF(((Intensity!AT49-Intensity!AT$5)/Intensity!AT$4)*Intensity!$C49*Intensity!$D49/(Intensity!$E49/1000)&gt;Intensity!AT$3, ((Intensity!AT49-Intensity!AT$5)/Intensity!AT$4)*Intensity!$C49*Intensity!$D49/(Intensity!$E49/1000),"")</f>
        <v>88.913046820415289</v>
      </c>
      <c r="AB4" s="6">
        <f>IF(((Intensity!AU49-Intensity!AU$5)/Intensity!AU$4)*Intensity!$C49*Intensity!$D49/(Intensity!$E49/1000)&gt;Intensity!AU$3, ((Intensity!AU49-Intensity!AU$5)/Intensity!AU$4)*Intensity!$C49*Intensity!$D49/(Intensity!$E49/1000),"")</f>
        <v>87.31332222917834</v>
      </c>
      <c r="AC4" s="6">
        <f>IF(((Intensity!AV49-Intensity!AV$5)/Intensity!AV$4)*Intensity!$C49*Intensity!$D49/(Intensity!$E49/1000)&gt;Intensity!AV$3, ((Intensity!AV49-Intensity!AV$5)/Intensity!AV$4)*Intensity!$C49*Intensity!$D49/(Intensity!$E49/1000),"")</f>
        <v>91.92944816935055</v>
      </c>
      <c r="AD4" s="6">
        <f>IF(((Intensity!AX49-Intensity!AX$5)/Intensity!AX$4)*Intensity!$C49*Intensity!$D49/(Intensity!$E49/1000)&gt;Intensity!AX$3, ((Intensity!AX49-Intensity!AX$5)/Intensity!AX$4)*Intensity!$C49*Intensity!$D49/(Intensity!$E49/1000),"")</f>
        <v>89.312240408460084</v>
      </c>
      <c r="AE4" s="6">
        <f>IF(((Intensity!AY49-Intensity!AY$5)/Intensity!AY$4)*Intensity!$C49*Intensity!$D49/(Intensity!$E49/1000)&gt;Intensity!AY$3, ((Intensity!AY49-Intensity!AY$5)/Intensity!AY$4)*Intensity!$C49*Intensity!$D49/(Intensity!$E49/1000),"")</f>
        <v>90.258098084373458</v>
      </c>
      <c r="AF4" s="6">
        <f>IF(((Intensity!AZ49-Intensity!AZ$5)/Intensity!AZ$4)*Intensity!$C49*Intensity!$D49/(Intensity!$E49/1000)&gt;Intensity!AZ$3, ((Intensity!AZ49-Intensity!AZ$5)/Intensity!AZ$4)*Intensity!$C49*Intensity!$D49/(Intensity!$E49/1000),"")</f>
        <v>97.492592098214629</v>
      </c>
      <c r="AG4" s="6">
        <f>IF(((Intensity!BA49-Intensity!BA$5)/Intensity!BA$4)*Intensity!$C49*Intensity!$D49/(Intensity!$E49/1000)&gt;Intensity!BA$3, ((Intensity!BA49-Intensity!BA$5)/Intensity!BA$4)*Intensity!$C49*Intensity!$D49/(Intensity!$E49/1000),"")</f>
        <v>93.464048401139124</v>
      </c>
      <c r="AH4" s="6">
        <f>IF(((Intensity!BB49-Intensity!BB$5)/Intensity!BB$4)*Intensity!$C49*Intensity!$D49/(Intensity!$E49/1000)&gt;Intensity!BB$3, ((Intensity!BB49-Intensity!BB$5)/Intensity!BB$4)*Intensity!$C49*Intensity!$D49/(Intensity!$E49/1000),"")</f>
        <v>97.100545436592213</v>
      </c>
      <c r="AI4" s="6">
        <f>IF(((Intensity!BC49-Intensity!BC$5)/Intensity!BC$4)*Intensity!$C49*Intensity!$D49/(Intensity!$E49/1000)&gt;Intensity!BC$3, ((Intensity!BC49-Intensity!BC$5)/Intensity!BC$4)*Intensity!$C49*Intensity!$D49/(Intensity!$E49/1000),"")</f>
        <v>94.162397126903144</v>
      </c>
      <c r="AJ4" s="6">
        <f>IF(((Intensity!BD49-Intensity!BD$5)/Intensity!BD$4)*Intensity!$C49*Intensity!$D49/(Intensity!$E49/1000)&gt;Intensity!BD$3, ((Intensity!BD49-Intensity!BD$5)/Intensity!BD$4)*Intensity!$C49*Intensity!$D49/(Intensity!$E49/1000),"")</f>
        <v>98.09552679880376</v>
      </c>
      <c r="AK4" s="6">
        <f>IF(((Intensity!BE49-Intensity!BE$5)/Intensity!BE$4)*Intensity!$C49*Intensity!$D49/(Intensity!$E49/1000)&gt;Intensity!BE$3, ((Intensity!BE49-Intensity!BE$5)/Intensity!BE$4)*Intensity!$C49*Intensity!$D49/(Intensity!$E49/1000),"")</f>
        <v>97.564227058363329</v>
      </c>
      <c r="AL4" s="6">
        <f>IF(((Intensity!BF49-Intensity!BF$5)/Intensity!BF$4)*Intensity!$C49*Intensity!$D49/(Intensity!$E49/1000)&gt;Intensity!BF$3, ((Intensity!BF49-Intensity!BF$5)/Intensity!BF$4)*Intensity!$C49*Intensity!$D49/(Intensity!$E49/1000),"")</f>
        <v>98.00347871024978</v>
      </c>
      <c r="AM4" s="6">
        <f>IF(((Intensity!BG49-Intensity!BG$5)/Intensity!BG$4)*Intensity!$C49*Intensity!$D49/(Intensity!$E49/1000)&gt;Intensity!BG$3, ((Intensity!BG49-Intensity!BG$5)/Intensity!BG$4)*Intensity!$C49*Intensity!$D49/(Intensity!$E49/1000),"")</f>
        <v>100.34310429698307</v>
      </c>
      <c r="AN4" s="6">
        <f>IF(((Intensity!BH49-Intensity!BH$5)/Intensity!BH$4)*Intensity!$C49*Intensity!$D49/(Intensity!$E49/1000)&gt;Intensity!BH$3, ((Intensity!BH49-Intensity!BH$5)/Intensity!BH$4)*Intensity!$C49*Intensity!$D49/(Intensity!$E49/1000),"")</f>
        <v>97.842924622291164</v>
      </c>
      <c r="AO4" s="6">
        <f>IF(((Intensity!BI49-Intensity!BI$5)/Intensity!BI$4)*Intensity!$C49*Intensity!$D49/(Intensity!$E49/1000)&gt;Intensity!BI$3, ((Intensity!BI49-Intensity!BI$5)/Intensity!BI$4)*Intensity!$C49*Intensity!$D49/(Intensity!$E49/1000),"")</f>
        <v>196.08248210505263</v>
      </c>
      <c r="AP4" s="6">
        <f>IF(((Intensity!BJ49-Intensity!BJ$5)/Intensity!BJ$4)*Intensity!$C49*Intensity!$D49/(Intensity!$E49/1000)&gt;Intensity!BJ$3, ((Intensity!BJ49-Intensity!BJ$5)/Intensity!BJ$4)*Intensity!$C49*Intensity!$D49/(Intensity!$E49/1000),"")</f>
        <v>132.58797644878848</v>
      </c>
      <c r="AQ4" s="6">
        <f>IF(((Intensity!BK49-Intensity!BK$5)/Intensity!BK$4)*Intensity!$C49*Intensity!$D49/(Intensity!$E49/1000)&gt;Intensity!BK$3, ((Intensity!BK49-Intensity!BK$5)/Intensity!BK$4)*Intensity!$C49*Intensity!$D49/(Intensity!$E49/1000),"")</f>
        <v>299.13446030434619</v>
      </c>
      <c r="AR4" s="6" t="str">
        <f>IF(((Intensity!BL49-Intensity!BL$5)/Intensity!BL$4)*Intensity!$C49*Intensity!$D49/(Intensity!$E49/1000)&gt;Intensity!BL$3, ((Intensity!BL49-Intensity!BL$5)/Intensity!BL$4)*Intensity!$C49*Intensity!$D49/(Intensity!$E49/1000),"")</f>
        <v/>
      </c>
      <c r="AS4" s="6">
        <f>IF(((Intensity!BM49-Intensity!BM$5)/Intensity!BM$4)*Intensity!$C49*Intensity!$D49/(Intensity!$E49/1000)&gt;Intensity!BM$3, ((Intensity!BM49-Intensity!BM$5)/Intensity!BM$4)*Intensity!$C49*Intensity!$D49/(Intensity!$E49/1000),"")</f>
        <v>260.66972925175389</v>
      </c>
      <c r="AT4" s="6">
        <f>IF(((Intensity!BN49-Intensity!BN$5)/Intensity!BN$4)*Intensity!$C49*Intensity!$D49/(Intensity!$E49/1000)&gt;Intensity!BN$3, ((Intensity!BN49-Intensity!BN$5)/Intensity!BN$4)*Intensity!$C49*Intensity!$D49/(Intensity!$E49/1000),"")</f>
        <v>199.13111329361911</v>
      </c>
      <c r="AU4" s="6">
        <f>IF(((Intensity!BO49-Intensity!BO$5)/Intensity!BO$4)*Intensity!$C49*Intensity!$D49/(Intensity!$E49/1000)&gt;Intensity!BO$3, ((Intensity!BO49-Intensity!BO$5)/Intensity!BO$4)*Intensity!$C49*Intensity!$D49/(Intensity!$E49/1000),"")</f>
        <v>98.260466258295907</v>
      </c>
      <c r="AW4" s="27" t="e">
        <f t="shared" si="0"/>
        <v>#VALUE!</v>
      </c>
      <c r="AX4" s="27" t="e">
        <f t="shared" si="1"/>
        <v>#VALUE!</v>
      </c>
      <c r="AY4" s="27">
        <f t="shared" si="2"/>
        <v>0.98200798815872281</v>
      </c>
      <c r="AZ4" s="27">
        <f t="shared" si="3"/>
        <v>0.9776187656905716</v>
      </c>
      <c r="BA4" s="27">
        <f t="shared" si="4"/>
        <v>0.99553035971084003</v>
      </c>
      <c r="BB4" s="27">
        <f t="shared" si="5"/>
        <v>3.0443012504949412</v>
      </c>
      <c r="BC4" s="27" t="e">
        <f t="shared" si="6"/>
        <v>#VALUE!</v>
      </c>
      <c r="BD4" s="27" t="e">
        <f t="shared" si="7"/>
        <v>#VALUE!</v>
      </c>
      <c r="BE4" s="27"/>
      <c r="BF4" s="27"/>
      <c r="BG4" s="27"/>
      <c r="BH4" s="27"/>
      <c r="BK4" s="6" t="e">
        <f>D4-[1]BgRatios!$B$1*S4</f>
        <v>#VALUE!</v>
      </c>
      <c r="BL4" s="6" t="str">
        <f>IF((AB4-[1]BgRatios!$B$2*AA4)&gt;0,AB4-[1]BgRatios!$B$2*AA4,"")</f>
        <v/>
      </c>
      <c r="BM4" s="6">
        <f>IF((AA4-[1]BgRatios!$B$3*AB4)&gt;0,(AA4-[1]BgRatios!$B$3*AB4),"")</f>
        <v>47.335274330330371</v>
      </c>
      <c r="BN4" s="6">
        <f>AQ4-[1]BgRatios!$B$4*AU4</f>
        <v>241.16078521195161</v>
      </c>
      <c r="BP4" s="6">
        <f>AA4/[1]BgRatios!F$2</f>
        <v>2.8681628006585576</v>
      </c>
      <c r="BQ4" s="6">
        <f>AB4/[1]BgRatios!G$2</f>
        <v>1.3859257496694974</v>
      </c>
      <c r="BR4" s="6">
        <f>AC4/[1]BgRatios!H$2</f>
        <v>12.94780960131698</v>
      </c>
      <c r="BS4" s="6" t="e">
        <f>#REF!/[1]BgRatios!I$2</f>
        <v>#REF!</v>
      </c>
      <c r="BT4" s="6">
        <f>AD4/[1]BgRatios!J$2</f>
        <v>3.3078607558688922</v>
      </c>
      <c r="BU4" s="6">
        <f>AE4/[1]BgRatios!K$2</f>
        <v>19.203850656249671</v>
      </c>
      <c r="BV4" s="6">
        <f>AF4/[1]BgRatios!L$2</f>
        <v>97.492592098214629</v>
      </c>
      <c r="BW4" s="6">
        <f>AG4/[1]BgRatios!M$2</f>
        <v>23.366012100284781</v>
      </c>
      <c r="BX4" s="6">
        <f>AH4/[1]BgRatios!N$2</f>
        <v>138.71506490941746</v>
      </c>
      <c r="BY4" s="6">
        <f>AI4/[1]BgRatios!O$2</f>
        <v>24.144204391513629</v>
      </c>
      <c r="BZ4" s="6">
        <f>AJ4/[1]BgRatios!P$2</f>
        <v>118.18738168530574</v>
      </c>
      <c r="CA4" s="6">
        <f>AK4/[1]BgRatios!Q$2</f>
        <v>42.419229155810143</v>
      </c>
      <c r="CB4" s="6">
        <f>AL4/[1]BgRatios!R$2</f>
        <v>326.67826236749926</v>
      </c>
      <c r="CC4" s="6">
        <f>AM4/[1]BgRatios!S$2</f>
        <v>51.195461376011771</v>
      </c>
      <c r="CD4" s="6">
        <f>AN4/[1]BgRatios!T$2</f>
        <v>315.62233749126182</v>
      </c>
    </row>
    <row r="5" spans="1:82" x14ac:dyDescent="0.25">
      <c r="A5" s="7" t="str">
        <f>Intensity!B50</f>
        <v>Blank check 4</v>
      </c>
      <c r="B5" s="6" t="str">
        <f>IF(((Intensity!H50-Intensity!H$5)/Intensity!H$4)*Intensity!$C50*Intensity!$D50/(Intensity!$E50/1000)&gt;Intensity!H$3, ((Intensity!H50-Intensity!H$5)/Intensity!H$4)*Intensity!$C50*Intensity!$D50/(Intensity!$E50/1000),"")</f>
        <v/>
      </c>
      <c r="C5" s="6" t="str">
        <f>IF(((Intensity!I50-Intensity!I$5)/Intensity!I$4)*Intensity!$C50*Intensity!$D50/(Intensity!$E50/1000)&gt;Intensity!I$3, ((Intensity!I50-Intensity!I$5)/Intensity!I$4)*Intensity!$C50*Intensity!$D50/(Intensity!$E50/1000),"")</f>
        <v/>
      </c>
      <c r="D5" s="6" t="str">
        <f>IF(((Intensity!N50-Intensity!N$5)/Intensity!N$4)*Intensity!$C50*Intensity!$D50/(Intensity!$E50/1000)&gt;Intensity!N$3, ((Intensity!N50-Intensity!N$5)/Intensity!N$4)*Intensity!$C50*Intensity!$D50/(Intensity!$E50/1000),"")</f>
        <v/>
      </c>
      <c r="E5" s="6" t="str">
        <f>IF(((Intensity!O50-Intensity!O$5)/Intensity!O$4)*Intensity!$C50*Intensity!$D50/(Intensity!$E50/1000)&gt;Intensity!O$3, ((Intensity!O50-Intensity!O$5)/Intensity!O$4)*Intensity!$C50*Intensity!$D50/(Intensity!$E50/1000),"")</f>
        <v/>
      </c>
      <c r="F5" s="6" t="str">
        <f>IF(((Intensity!P50-Intensity!P$5)/Intensity!P$4)*Intensity!$C50*Intensity!$D50/(Intensity!$E50/1000)&gt;Intensity!P$3, ((Intensity!P50-Intensity!P$5)/Intensity!P$4)*Intensity!$C50*Intensity!$D50/(Intensity!$E50/1000),"")</f>
        <v/>
      </c>
      <c r="G5" s="6" t="str">
        <f>IF(((Intensity!Q50-Intensity!Q$5)/Intensity!Q$4)*Intensity!$C50*Intensity!$D50/(Intensity!$E50/1000)&gt;Intensity!Q$3, ((Intensity!Q50-Intensity!Q$5)/Intensity!Q$4)*Intensity!$C50*Intensity!$D50/(Intensity!$E50/1000),"")</f>
        <v/>
      </c>
      <c r="H5" s="6" t="str">
        <f>IF(((Intensity!R50-Intensity!R$5)/Intensity!R$4)*Intensity!$C50*Intensity!$D50/(Intensity!$E50/1000)&gt;Intensity!R$3, ((Intensity!R50-Intensity!R$5)/Intensity!R$4)*Intensity!$C50*Intensity!$D50/(Intensity!$E50/1000),"")</f>
        <v/>
      </c>
      <c r="I5" s="6">
        <f>IF(((Intensity!U50-Intensity!U$5)/Intensity!U$4)*Intensity!$C50*Intensity!$D50/(Intensity!$E50/1000)&gt;Intensity!U$3, ((Intensity!U50-Intensity!U$5)/Intensity!U$4)*Intensity!$C50*Intensity!$D50/(Intensity!$E50/1000),"")</f>
        <v>11.037533634162134</v>
      </c>
      <c r="J5" s="6" t="str">
        <f>IF(((Intensity!V50-Intensity!V$5)/Intensity!V$4)*Intensity!$C50*Intensity!$D50/(Intensity!$E50/1000)&gt;Intensity!V$3, ((Intensity!V50-Intensity!V$5)/Intensity!V$4)*Intensity!$C50*Intensity!$D50/(Intensity!$E50/1000),"")</f>
        <v/>
      </c>
      <c r="K5" s="6" t="str">
        <f>IF(((Intensity!Y50-Intensity!Y$5)/Intensity!Y$4)*Intensity!$C50*Intensity!$D50/(Intensity!$E50/1000)&gt;Intensity!Y$3, ((Intensity!Y50-Intensity!Y$5)/Intensity!Y$4)*Intensity!$C50*Intensity!$D50/(Intensity!$E50/1000),"")</f>
        <v/>
      </c>
      <c r="L5" s="6" t="str">
        <f>IF(((Intensity!Z50-Intensity!Z$5)/Intensity!Z$4)*Intensity!$C50*Intensity!$D50/(Intensity!$E50/1000)&gt;Intensity!Z$3, ((Intensity!Z50-Intensity!Z$5)/Intensity!Z$4)*Intensity!$C50*Intensity!$D50/(Intensity!$E50/1000),"")</f>
        <v/>
      </c>
      <c r="M5" s="6">
        <f>IF(((Intensity!AC50-Intensity!AC$5)/Intensity!AC$4)*Intensity!$C50*Intensity!$D50/(Intensity!$E50/1000)&gt;Intensity!AC$3, ((Intensity!AC50-Intensity!AC$5)/Intensity!AC$4)*Intensity!$C50*Intensity!$D50/(Intensity!$E50/1000),"")</f>
        <v>26.055291657714665</v>
      </c>
      <c r="N5" s="6" t="str">
        <f>IF(((Intensity!AD50-Intensity!AD$5)/Intensity!AD$4)*Intensity!$C50*Intensity!$D50/(Intensity!$E50/1000)&gt;Intensity!AD$3, ((Intensity!AD50-Intensity!AD$5)/Intensity!AD$4)*Intensity!$C50*Intensity!$D50/(Intensity!$E50/1000),"")</f>
        <v/>
      </c>
      <c r="O5" s="6">
        <f>IF(((Intensity!AE50-Intensity!AE$5)/Intensity!AE$4)*Intensity!$C50*Intensity!$D50/(Intensity!$E50/1000)&gt;Intensity!AE$3, ((Intensity!AE50-Intensity!AE$5)/Intensity!AE$4)*Intensity!$C50*Intensity!$D50/(Intensity!$E50/1000),"")</f>
        <v>22.355451193846957</v>
      </c>
      <c r="P5" s="6" t="str">
        <f>IF(((Intensity!AF50-Intensity!AF$5)/Intensity!AF$4)*Intensity!$C50*Intensity!$D50/(Intensity!$E50/1000)&gt;Intensity!AF$3, ((Intensity!AF50-Intensity!AF$5)/Intensity!AF$4)*Intensity!$C50*Intensity!$D50/(Intensity!$E50/1000),"")</f>
        <v/>
      </c>
      <c r="Q5" s="6">
        <f>IF(((Intensity!AG50-Intensity!AG$5)/Intensity!AG$4)*Intensity!$C50*Intensity!$D50/(Intensity!$E50/1000)&gt;Intensity!AG$3, ((Intensity!AG50-Intensity!AG$5)/Intensity!AG$4)*Intensity!$C50*Intensity!$D50/(Intensity!$E50/1000),"")</f>
        <v>12.564908638792112</v>
      </c>
      <c r="R5" s="6">
        <f>IF(((Intensity!AH50-Intensity!AH$5)/Intensity!AH$4)*Intensity!$C50*Intensity!$D50/(Intensity!$E50/1000)&gt;Intensity!AH$3, ((Intensity!AH50-Intensity!AH$5)/Intensity!AH$4)*Intensity!$C50*Intensity!$D50/(Intensity!$E50/1000),"")</f>
        <v>191.09793277091856</v>
      </c>
      <c r="S5" s="6">
        <f>IF(((Intensity!AI50-Intensity!AI$5)/Intensity!AI$4)*Intensity!$C50*Intensity!$D50/(Intensity!$E50/1000)&gt;Intensity!AI$3, ((Intensity!AI50-Intensity!AI$5)/Intensity!AI$4)*Intensity!$C50*Intensity!$D50/(Intensity!$E50/1000),"")</f>
        <v>98.25701865281755</v>
      </c>
      <c r="T5" s="6">
        <f>IF(((Intensity!AJ50-Intensity!AJ$5)/Intensity!AJ$4)*Intensity!$C50*Intensity!$D50/(Intensity!$E50/1000)&gt;Intensity!AJ$3, ((Intensity!AJ50-Intensity!AJ$5)/Intensity!AJ$4)*Intensity!$C50*Intensity!$D50/(Intensity!$E50/1000),"")</f>
        <v>61.708719689793178</v>
      </c>
      <c r="U5" s="6" t="str">
        <f>IF(((Intensity!AK50-Intensity!AK$5)/Intensity!AK$4)*Intensity!$C50*Intensity!$D50/(Intensity!$E50/1000)&gt;Intensity!AK$3, ((Intensity!AK50-Intensity!AK$5)/Intensity!AK$4)*Intensity!$C50*Intensity!$D50/(Intensity!$E50/1000),"")</f>
        <v/>
      </c>
      <c r="V5" s="6" t="str">
        <f>IF(((Intensity!AM50-Intensity!AM$5)/Intensity!AM$4)*Intensity!$C50*Intensity!$D50/(Intensity!$E50/1000)&gt;Intensity!AM$3, ((Intensity!AM50-Intensity!AM$5)/Intensity!AM$4)*Intensity!$C50*Intensity!$D50/(Intensity!$E50/1000),"")</f>
        <v/>
      </c>
      <c r="W5" s="6">
        <f>IF(((Intensity!AN50-Intensity!AN$5)/Intensity!AN$4)*Intensity!$C50*Intensity!$D50/(Intensity!$E50/1000)&gt;Intensity!AN$3, ((Intensity!AN50-Intensity!AN$5)/Intensity!AN$4)*Intensity!$C50*Intensity!$D50/(Intensity!$E50/1000),"")</f>
        <v>13.73389024099987</v>
      </c>
      <c r="X5" s="6">
        <f>IF(((Intensity!AP50-Intensity!AP$5)/Intensity!AP$4)*Intensity!$C50*Intensity!$D50/(Intensity!$E50/1000)&gt;Intensity!AP$3, ((Intensity!AP50-Intensity!AP$5)/Intensity!AP$4)*Intensity!$C50*Intensity!$D50/(Intensity!$E50/1000),"")</f>
        <v>64.859468520471893</v>
      </c>
      <c r="Y5" s="6">
        <f>IF(((Intensity!AQ50-Intensity!AQ$5)/Intensity!AQ$4)*Intensity!$C50*Intensity!$D50/(Intensity!$E50/1000)&gt;Intensity!AQ$3, ((Intensity!AQ50-Intensity!AQ$5)/Intensity!AQ$4)*Intensity!$C50*Intensity!$D50/(Intensity!$E50/1000),"")</f>
        <v>79.50457593772569</v>
      </c>
      <c r="Z5" s="6" t="str">
        <f>IF(((Intensity!AS50-Intensity!AS$5)/Intensity!AS$4)*Intensity!$C50*Intensity!$D50/(Intensity!$E50/1000)&gt;Intensity!AS$3, ((Intensity!AS50-Intensity!AS$5)/Intensity!AS$4)*Intensity!$C50*Intensity!$D50/(Intensity!$E50/1000),"")</f>
        <v/>
      </c>
      <c r="AA5" s="6">
        <f>IF(((Intensity!AT50-Intensity!AT$5)/Intensity!AT$4)*Intensity!$C50*Intensity!$D50/(Intensity!$E50/1000)&gt;Intensity!AT$3, ((Intensity!AT50-Intensity!AT$5)/Intensity!AT$4)*Intensity!$C50*Intensity!$D50/(Intensity!$E50/1000),"")</f>
        <v>12.516580900294683</v>
      </c>
      <c r="AB5" s="6">
        <f>IF(((Intensity!AU50-Intensity!AU$5)/Intensity!AU$4)*Intensity!$C50*Intensity!$D50/(Intensity!$E50/1000)&gt;Intensity!AU$3, ((Intensity!AU50-Intensity!AU$5)/Intensity!AU$4)*Intensity!$C50*Intensity!$D50/(Intensity!$E50/1000),"")</f>
        <v>11.515917841208164</v>
      </c>
      <c r="AC5" s="6">
        <f>IF(((Intensity!AV50-Intensity!AV$5)/Intensity!AV$4)*Intensity!$C50*Intensity!$D50/(Intensity!$E50/1000)&gt;Intensity!AV$3, ((Intensity!AV50-Intensity!AV$5)/Intensity!AV$4)*Intensity!$C50*Intensity!$D50/(Intensity!$E50/1000),"")</f>
        <v>13.128780463091715</v>
      </c>
      <c r="AD5" s="6">
        <f>IF(((Intensity!AX50-Intensity!AX$5)/Intensity!AX$4)*Intensity!$C50*Intensity!$D50/(Intensity!$E50/1000)&gt;Intensity!AX$3, ((Intensity!AX50-Intensity!AX$5)/Intensity!AX$4)*Intensity!$C50*Intensity!$D50/(Intensity!$E50/1000),"")</f>
        <v>11.896718564966587</v>
      </c>
      <c r="AE5" s="6">
        <f>IF(((Intensity!AY50-Intensity!AY$5)/Intensity!AY$4)*Intensity!$C50*Intensity!$D50/(Intensity!$E50/1000)&gt;Intensity!AY$3, ((Intensity!AY50-Intensity!AY$5)/Intensity!AY$4)*Intensity!$C50*Intensity!$D50/(Intensity!$E50/1000),"")</f>
        <v>13.431980948855562</v>
      </c>
      <c r="AF5" s="6">
        <f>IF(((Intensity!AZ50-Intensity!AZ$5)/Intensity!AZ$4)*Intensity!$C50*Intensity!$D50/(Intensity!$E50/1000)&gt;Intensity!AZ$3, ((Intensity!AZ50-Intensity!AZ$5)/Intensity!AZ$4)*Intensity!$C50*Intensity!$D50/(Intensity!$E50/1000),"")</f>
        <v>12.717408463562224</v>
      </c>
      <c r="AG5" s="6">
        <f>IF(((Intensity!BA50-Intensity!BA$5)/Intensity!BA$4)*Intensity!$C50*Intensity!$D50/(Intensity!$E50/1000)&gt;Intensity!BA$3, ((Intensity!BA50-Intensity!BA$5)/Intensity!BA$4)*Intensity!$C50*Intensity!$D50/(Intensity!$E50/1000),"")</f>
        <v>12.518292517847692</v>
      </c>
      <c r="AH5" s="6">
        <f>IF(((Intensity!BB50-Intensity!BB$5)/Intensity!BB$4)*Intensity!$C50*Intensity!$D50/(Intensity!$E50/1000)&gt;Intensity!BB$3, ((Intensity!BB50-Intensity!BB$5)/Intensity!BB$4)*Intensity!$C50*Intensity!$D50/(Intensity!$E50/1000),"")</f>
        <v>11.666583455154139</v>
      </c>
      <c r="AI5" s="6">
        <f>IF(((Intensity!BC50-Intensity!BC$5)/Intensity!BC$4)*Intensity!$C50*Intensity!$D50/(Intensity!$E50/1000)&gt;Intensity!BC$3, ((Intensity!BC50-Intensity!BC$5)/Intensity!BC$4)*Intensity!$C50*Intensity!$D50/(Intensity!$E50/1000),"")</f>
        <v>13.824466989277955</v>
      </c>
      <c r="AJ5" s="6">
        <f>IF(((Intensity!BD50-Intensity!BD$5)/Intensity!BD$4)*Intensity!$C50*Intensity!$D50/(Intensity!$E50/1000)&gt;Intensity!BD$3, ((Intensity!BD50-Intensity!BD$5)/Intensity!BD$4)*Intensity!$C50*Intensity!$D50/(Intensity!$E50/1000),"")</f>
        <v>11.855985623787763</v>
      </c>
      <c r="AK5" s="6">
        <f>IF(((Intensity!BE50-Intensity!BE$5)/Intensity!BE$4)*Intensity!$C50*Intensity!$D50/(Intensity!$E50/1000)&gt;Intensity!BE$3, ((Intensity!BE50-Intensity!BE$5)/Intensity!BE$4)*Intensity!$C50*Intensity!$D50/(Intensity!$E50/1000),"")</f>
        <v>12.587972407142024</v>
      </c>
      <c r="AL5" s="6">
        <f>IF(((Intensity!BF50-Intensity!BF$5)/Intensity!BF$4)*Intensity!$C50*Intensity!$D50/(Intensity!$E50/1000)&gt;Intensity!BF$3, ((Intensity!BF50-Intensity!BF$5)/Intensity!BF$4)*Intensity!$C50*Intensity!$D50/(Intensity!$E50/1000),"")</f>
        <v>10.639492251740212</v>
      </c>
      <c r="AM5" s="6">
        <f>IF(((Intensity!BG50-Intensity!BG$5)/Intensity!BG$4)*Intensity!$C50*Intensity!$D50/(Intensity!$E50/1000)&gt;Intensity!BG$3, ((Intensity!BG50-Intensity!BG$5)/Intensity!BG$4)*Intensity!$C50*Intensity!$D50/(Intensity!$E50/1000),"")</f>
        <v>12.486019023788481</v>
      </c>
      <c r="AN5" s="6">
        <f>IF(((Intensity!BH50-Intensity!BH$5)/Intensity!BH$4)*Intensity!$C50*Intensity!$D50/(Intensity!$E50/1000)&gt;Intensity!BH$3, ((Intensity!BH50-Intensity!BH$5)/Intensity!BH$4)*Intensity!$C50*Intensity!$D50/(Intensity!$E50/1000),"")</f>
        <v>11.500674702276257</v>
      </c>
      <c r="AO5" s="6">
        <f>IF(((Intensity!BI50-Intensity!BI$5)/Intensity!BI$4)*Intensity!$C50*Intensity!$D50/(Intensity!$E50/1000)&gt;Intensity!BI$3, ((Intensity!BI50-Intensity!BI$5)/Intensity!BI$4)*Intensity!$C50*Intensity!$D50/(Intensity!$E50/1000),"")</f>
        <v>79.39695149658283</v>
      </c>
      <c r="AP5" s="6">
        <f>IF(((Intensity!BJ50-Intensity!BJ$5)/Intensity!BJ$4)*Intensity!$C50*Intensity!$D50/(Intensity!$E50/1000)&gt;Intensity!BJ$3, ((Intensity!BJ50-Intensity!BJ$5)/Intensity!BJ$4)*Intensity!$C50*Intensity!$D50/(Intensity!$E50/1000),"")</f>
        <v>36.782001392051178</v>
      </c>
      <c r="AQ5" s="6">
        <f>IF(((Intensity!BK50-Intensity!BK$5)/Intensity!BK$4)*Intensity!$C50*Intensity!$D50/(Intensity!$E50/1000)&gt;Intensity!BK$3, ((Intensity!BK50-Intensity!BK$5)/Intensity!BK$4)*Intensity!$C50*Intensity!$D50/(Intensity!$E50/1000),"")</f>
        <v>92.401626154753728</v>
      </c>
      <c r="AR5" s="6" t="str">
        <f>IF(((Intensity!BL50-Intensity!BL$5)/Intensity!BL$4)*Intensity!$C50*Intensity!$D50/(Intensity!$E50/1000)&gt;Intensity!BL$3, ((Intensity!BL50-Intensity!BL$5)/Intensity!BL$4)*Intensity!$C50*Intensity!$D50/(Intensity!$E50/1000),"")</f>
        <v/>
      </c>
      <c r="AS5" s="6">
        <f>IF(((Intensity!BM50-Intensity!BM$5)/Intensity!BM$4)*Intensity!$C50*Intensity!$D50/(Intensity!$E50/1000)&gt;Intensity!BM$3, ((Intensity!BM50-Intensity!BM$5)/Intensity!BM$4)*Intensity!$C50*Intensity!$D50/(Intensity!$E50/1000),"")</f>
        <v>50.439862992804258</v>
      </c>
      <c r="AT5" s="6">
        <f>IF(((Intensity!BN50-Intensity!BN$5)/Intensity!BN$4)*Intensity!$C50*Intensity!$D50/(Intensity!$E50/1000)&gt;Intensity!BN$3, ((Intensity!BN50-Intensity!BN$5)/Intensity!BN$4)*Intensity!$C50*Intensity!$D50/(Intensity!$E50/1000),"")</f>
        <v>31.091270625862073</v>
      </c>
      <c r="AU5" s="6">
        <f>IF(((Intensity!BO50-Intensity!BO$5)/Intensity!BO$4)*Intensity!$C50*Intensity!$D50/(Intensity!$E50/1000)&gt;Intensity!BO$3, ((Intensity!BO50-Intensity!BO$5)/Intensity!BO$4)*Intensity!$C50*Intensity!$D50/(Intensity!$E50/1000),"")</f>
        <v>14.644236113405254</v>
      </c>
      <c r="AW5" s="27" t="e">
        <f t="shared" si="0"/>
        <v>#VALUE!</v>
      </c>
      <c r="AX5" s="27" t="e">
        <f t="shared" si="1"/>
        <v>#VALUE!</v>
      </c>
      <c r="AY5" s="27">
        <f t="shared" si="2"/>
        <v>0.92005300272832824</v>
      </c>
      <c r="AZ5" s="27">
        <f t="shared" si="3"/>
        <v>0.96799111270230398</v>
      </c>
      <c r="BA5" s="27">
        <f t="shared" si="4"/>
        <v>1.0521036394988332</v>
      </c>
      <c r="BB5" s="27">
        <f t="shared" si="5"/>
        <v>6.3097607440356533</v>
      </c>
      <c r="BC5" s="27" t="e">
        <f t="shared" si="6"/>
        <v>#VALUE!</v>
      </c>
      <c r="BD5" s="27" t="e">
        <f t="shared" si="7"/>
        <v>#VALUE!</v>
      </c>
      <c r="BE5" s="27"/>
      <c r="BF5" s="27"/>
      <c r="BG5" s="27"/>
      <c r="BH5" s="27"/>
      <c r="BK5" s="6" t="e">
        <f>D5-[1]BgRatios!$B$1*S5</f>
        <v>#VALUE!</v>
      </c>
      <c r="BL5" s="6" t="str">
        <f>IF((AB5-[1]BgRatios!$B$2*AA5)&gt;0,AB5-[1]BgRatios!$B$2*AA5,"")</f>
        <v/>
      </c>
      <c r="BM5" s="6">
        <f>IF((AA5-[1]BgRatios!$B$3*AB5)&gt;0,(AA5-[1]BgRatios!$B$3*AB5),"")</f>
        <v>7.0328104997193668</v>
      </c>
      <c r="BN5" s="6">
        <f>AQ5-[1]BgRatios!$B$4*AU5</f>
        <v>83.761526847844635</v>
      </c>
      <c r="BP5" s="6">
        <f>AA5/[1]BgRatios!F$2</f>
        <v>0.40376067420305428</v>
      </c>
      <c r="BQ5" s="6">
        <f>AB5/[1]BgRatios!G$2</f>
        <v>0.18279234668584388</v>
      </c>
      <c r="BR5" s="6">
        <f>AC5/[1]BgRatios!H$2</f>
        <v>1.8491240088861571</v>
      </c>
      <c r="BS5" s="6" t="e">
        <f>#REF!/[1]BgRatios!I$2</f>
        <v>#REF!</v>
      </c>
      <c r="BT5" s="6">
        <f>AD5/[1]BgRatios!J$2</f>
        <v>0.4406192061098736</v>
      </c>
      <c r="BU5" s="6">
        <f>AE5/[1]BgRatios!K$2</f>
        <v>2.857868286990545</v>
      </c>
      <c r="BV5" s="6">
        <f>AF5/[1]BgRatios!L$2</f>
        <v>12.717408463562224</v>
      </c>
      <c r="BW5" s="6">
        <f>AG5/[1]BgRatios!M$2</f>
        <v>3.1295731294619231</v>
      </c>
      <c r="BX5" s="6">
        <f>AH5/[1]BgRatios!N$2</f>
        <v>16.666547793077342</v>
      </c>
      <c r="BY5" s="6">
        <f>AI5/[1]BgRatios!O$2</f>
        <v>3.5447351254558859</v>
      </c>
      <c r="BZ5" s="6">
        <f>AJ5/[1]BgRatios!P$2</f>
        <v>14.284320028659957</v>
      </c>
      <c r="CA5" s="6">
        <f>AK5/[1]BgRatios!Q$2</f>
        <v>5.4730314813660979</v>
      </c>
      <c r="CB5" s="6">
        <f>AL5/[1]BgRatios!R$2</f>
        <v>35.464974172467372</v>
      </c>
      <c r="CC5" s="6">
        <f>AM5/[1]BgRatios!S$2</f>
        <v>6.3704178692798372</v>
      </c>
      <c r="CD5" s="6">
        <f>AN5/[1]BgRatios!T$2</f>
        <v>37.098950652504051</v>
      </c>
    </row>
    <row r="6" spans="1:82" x14ac:dyDescent="0.25">
      <c r="A6" s="7" t="str">
        <f>Intensity!B51</f>
        <v>Blank check 5</v>
      </c>
      <c r="B6" s="6" t="str">
        <f>IF(((Intensity!H51-Intensity!H$5)/Intensity!H$4)*Intensity!$C51*Intensity!$D51/(Intensity!$E51/1000)&gt;Intensity!H$3, ((Intensity!H51-Intensity!H$5)/Intensity!H$4)*Intensity!$C51*Intensity!$D51/(Intensity!$E51/1000),"")</f>
        <v/>
      </c>
      <c r="C6" s="6" t="str">
        <f>IF(((Intensity!I51-Intensity!I$5)/Intensity!I$4)*Intensity!$C51*Intensity!$D51/(Intensity!$E51/1000)&gt;Intensity!I$3, ((Intensity!I51-Intensity!I$5)/Intensity!I$4)*Intensity!$C51*Intensity!$D51/(Intensity!$E51/1000),"")</f>
        <v/>
      </c>
      <c r="D6" s="6" t="str">
        <f>IF(((Intensity!N51-Intensity!N$5)/Intensity!N$4)*Intensity!$C51*Intensity!$D51/(Intensity!$E51/1000)&gt;Intensity!N$3, ((Intensity!N51-Intensity!N$5)/Intensity!N$4)*Intensity!$C51*Intensity!$D51/(Intensity!$E51/1000),"")</f>
        <v/>
      </c>
      <c r="E6" s="6" t="str">
        <f>IF(((Intensity!O51-Intensity!O$5)/Intensity!O$4)*Intensity!$C51*Intensity!$D51/(Intensity!$E51/1000)&gt;Intensity!O$3, ((Intensity!O51-Intensity!O$5)/Intensity!O$4)*Intensity!$C51*Intensity!$D51/(Intensity!$E51/1000),"")</f>
        <v/>
      </c>
      <c r="F6" s="6" t="str">
        <f>IF(((Intensity!P51-Intensity!P$5)/Intensity!P$4)*Intensity!$C51*Intensity!$D51/(Intensity!$E51/1000)&gt;Intensity!P$3, ((Intensity!P51-Intensity!P$5)/Intensity!P$4)*Intensity!$C51*Intensity!$D51/(Intensity!$E51/1000),"")</f>
        <v/>
      </c>
      <c r="G6" s="6" t="str">
        <f>IF(((Intensity!Q51-Intensity!Q$5)/Intensity!Q$4)*Intensity!$C51*Intensity!$D51/(Intensity!$E51/1000)&gt;Intensity!Q$3, ((Intensity!Q51-Intensity!Q$5)/Intensity!Q$4)*Intensity!$C51*Intensity!$D51/(Intensity!$E51/1000),"")</f>
        <v/>
      </c>
      <c r="H6" s="6" t="str">
        <f>IF(((Intensity!R51-Intensity!R$5)/Intensity!R$4)*Intensity!$C51*Intensity!$D51/(Intensity!$E51/1000)&gt;Intensity!R$3, ((Intensity!R51-Intensity!R$5)/Intensity!R$4)*Intensity!$C51*Intensity!$D51/(Intensity!$E51/1000),"")</f>
        <v/>
      </c>
      <c r="I6" s="6">
        <f>IF(((Intensity!U51-Intensity!U$5)/Intensity!U$4)*Intensity!$C51*Intensity!$D51/(Intensity!$E51/1000)&gt;Intensity!U$3, ((Intensity!U51-Intensity!U$5)/Intensity!U$4)*Intensity!$C51*Intensity!$D51/(Intensity!$E51/1000),"")</f>
        <v>5.3509915658921976</v>
      </c>
      <c r="J6" s="6" t="str">
        <f>IF(((Intensity!V51-Intensity!V$5)/Intensity!V$4)*Intensity!$C51*Intensity!$D51/(Intensity!$E51/1000)&gt;Intensity!V$3, ((Intensity!V51-Intensity!V$5)/Intensity!V$4)*Intensity!$C51*Intensity!$D51/(Intensity!$E51/1000),"")</f>
        <v/>
      </c>
      <c r="K6" s="6" t="str">
        <f>IF(((Intensity!Y51-Intensity!Y$5)/Intensity!Y$4)*Intensity!$C51*Intensity!$D51/(Intensity!$E51/1000)&gt;Intensity!Y$3, ((Intensity!Y51-Intensity!Y$5)/Intensity!Y$4)*Intensity!$C51*Intensity!$D51/(Intensity!$E51/1000),"")</f>
        <v/>
      </c>
      <c r="L6" s="6" t="str">
        <f>IF(((Intensity!Z51-Intensity!Z$5)/Intensity!Z$4)*Intensity!$C51*Intensity!$D51/(Intensity!$E51/1000)&gt;Intensity!Z$3, ((Intensity!Z51-Intensity!Z$5)/Intensity!Z$4)*Intensity!$C51*Intensity!$D51/(Intensity!$E51/1000),"")</f>
        <v/>
      </c>
      <c r="M6" s="6">
        <f>IF(((Intensity!AC51-Intensity!AC$5)/Intensity!AC$4)*Intensity!$C51*Intensity!$D51/(Intensity!$E51/1000)&gt;Intensity!AC$3, ((Intensity!AC51-Intensity!AC$5)/Intensity!AC$4)*Intensity!$C51*Intensity!$D51/(Intensity!$E51/1000),"")</f>
        <v>14.490719063515384</v>
      </c>
      <c r="N6" s="6" t="str">
        <f>IF(((Intensity!AD51-Intensity!AD$5)/Intensity!AD$4)*Intensity!$C51*Intensity!$D51/(Intensity!$E51/1000)&gt;Intensity!AD$3, ((Intensity!AD51-Intensity!AD$5)/Intensity!AD$4)*Intensity!$C51*Intensity!$D51/(Intensity!$E51/1000),"")</f>
        <v/>
      </c>
      <c r="O6" s="6">
        <f>IF(((Intensity!AE51-Intensity!AE$5)/Intensity!AE$4)*Intensity!$C51*Intensity!$D51/(Intensity!$E51/1000)&gt;Intensity!AE$3, ((Intensity!AE51-Intensity!AE$5)/Intensity!AE$4)*Intensity!$C51*Intensity!$D51/(Intensity!$E51/1000),"")</f>
        <v>6.8869025346939576</v>
      </c>
      <c r="P6" s="6" t="str">
        <f>IF(((Intensity!AF51-Intensity!AF$5)/Intensity!AF$4)*Intensity!$C51*Intensity!$D51/(Intensity!$E51/1000)&gt;Intensity!AF$3, ((Intensity!AF51-Intensity!AF$5)/Intensity!AF$4)*Intensity!$C51*Intensity!$D51/(Intensity!$E51/1000),"")</f>
        <v/>
      </c>
      <c r="Q6" s="6">
        <f>IF(((Intensity!AG51-Intensity!AG$5)/Intensity!AG$4)*Intensity!$C51*Intensity!$D51/(Intensity!$E51/1000)&gt;Intensity!AG$3, ((Intensity!AG51-Intensity!AG$5)/Intensity!AG$4)*Intensity!$C51*Intensity!$D51/(Intensity!$E51/1000),"")</f>
        <v>5.793534095298873</v>
      </c>
      <c r="R6" s="6">
        <f>IF(((Intensity!AH51-Intensity!AH$5)/Intensity!AH$4)*Intensity!$C51*Intensity!$D51/(Intensity!$E51/1000)&gt;Intensity!AH$3, ((Intensity!AH51-Intensity!AH$5)/Intensity!AH$4)*Intensity!$C51*Intensity!$D51/(Intensity!$E51/1000),"")</f>
        <v>177.45546268518748</v>
      </c>
      <c r="S6" s="6">
        <f>IF(((Intensity!AI51-Intensity!AI$5)/Intensity!AI$4)*Intensity!$C51*Intensity!$D51/(Intensity!$E51/1000)&gt;Intensity!AI$3, ((Intensity!AI51-Intensity!AI$5)/Intensity!AI$4)*Intensity!$C51*Intensity!$D51/(Intensity!$E51/1000),"")</f>
        <v>66.420699479657699</v>
      </c>
      <c r="T6" s="6">
        <f>IF(((Intensity!AJ51-Intensity!AJ$5)/Intensity!AJ$4)*Intensity!$C51*Intensity!$D51/(Intensity!$E51/1000)&gt;Intensity!AJ$3, ((Intensity!AJ51-Intensity!AJ$5)/Intensity!AJ$4)*Intensity!$C51*Intensity!$D51/(Intensity!$E51/1000),"")</f>
        <v>30.663697216918944</v>
      </c>
      <c r="U6" s="6" t="str">
        <f>IF(((Intensity!AK51-Intensity!AK$5)/Intensity!AK$4)*Intensity!$C51*Intensity!$D51/(Intensity!$E51/1000)&gt;Intensity!AK$3, ((Intensity!AK51-Intensity!AK$5)/Intensity!AK$4)*Intensity!$C51*Intensity!$D51/(Intensity!$E51/1000),"")</f>
        <v/>
      </c>
      <c r="V6" s="6" t="str">
        <f>IF(((Intensity!AM51-Intensity!AM$5)/Intensity!AM$4)*Intensity!$C51*Intensity!$D51/(Intensity!$E51/1000)&gt;Intensity!AM$3, ((Intensity!AM51-Intensity!AM$5)/Intensity!AM$4)*Intensity!$C51*Intensity!$D51/(Intensity!$E51/1000),"")</f>
        <v/>
      </c>
      <c r="W6" s="6">
        <f>IF(((Intensity!AN51-Intensity!AN$5)/Intensity!AN$4)*Intensity!$C51*Intensity!$D51/(Intensity!$E51/1000)&gt;Intensity!AN$3, ((Intensity!AN51-Intensity!AN$5)/Intensity!AN$4)*Intensity!$C51*Intensity!$D51/(Intensity!$E51/1000),"")</f>
        <v>6.0032581807059522</v>
      </c>
      <c r="X6" s="6">
        <f>IF(((Intensity!AP51-Intensity!AP$5)/Intensity!AP$4)*Intensity!$C51*Intensity!$D51/(Intensity!$E51/1000)&gt;Intensity!AP$3, ((Intensity!AP51-Intensity!AP$5)/Intensity!AP$4)*Intensity!$C51*Intensity!$D51/(Intensity!$E51/1000),"")</f>
        <v>50.612721932460147</v>
      </c>
      <c r="Y6" s="6">
        <f>IF(((Intensity!AQ51-Intensity!AQ$5)/Intensity!AQ$4)*Intensity!$C51*Intensity!$D51/(Intensity!$E51/1000)&gt;Intensity!AQ$3, ((Intensity!AQ51-Intensity!AQ$5)/Intensity!AQ$4)*Intensity!$C51*Intensity!$D51/(Intensity!$E51/1000),"")</f>
        <v>36.392314939534685</v>
      </c>
      <c r="Z6" s="6" t="str">
        <f>IF(((Intensity!AS51-Intensity!AS$5)/Intensity!AS$4)*Intensity!$C51*Intensity!$D51/(Intensity!$E51/1000)&gt;Intensity!AS$3, ((Intensity!AS51-Intensity!AS$5)/Intensity!AS$4)*Intensity!$C51*Intensity!$D51/(Intensity!$E51/1000),"")</f>
        <v/>
      </c>
      <c r="AA6" s="6">
        <f>IF(((Intensity!AT51-Intensity!AT$5)/Intensity!AT$4)*Intensity!$C51*Intensity!$D51/(Intensity!$E51/1000)&gt;Intensity!AT$3, ((Intensity!AT51-Intensity!AT$5)/Intensity!AT$4)*Intensity!$C51*Intensity!$D51/(Intensity!$E51/1000),"")</f>
        <v>5.2801090237301764</v>
      </c>
      <c r="AB6" s="6">
        <f>IF(((Intensity!AU51-Intensity!AU$5)/Intensity!AU$4)*Intensity!$C51*Intensity!$D51/(Intensity!$E51/1000)&gt;Intensity!AU$3, ((Intensity!AU51-Intensity!AU$5)/Intensity!AU$4)*Intensity!$C51*Intensity!$D51/(Intensity!$E51/1000),"")</f>
        <v>5.3297780775687444</v>
      </c>
      <c r="AC6" s="6">
        <f>IF(((Intensity!AV51-Intensity!AV$5)/Intensity!AV$4)*Intensity!$C51*Intensity!$D51/(Intensity!$E51/1000)&gt;Intensity!AV$3, ((Intensity!AV51-Intensity!AV$5)/Intensity!AV$4)*Intensity!$C51*Intensity!$D51/(Intensity!$E51/1000),"")</f>
        <v>5.9342787756808217</v>
      </c>
      <c r="AD6" s="6">
        <f>IF(((Intensity!AX51-Intensity!AX$5)/Intensity!AX$4)*Intensity!$C51*Intensity!$D51/(Intensity!$E51/1000)&gt;Intensity!AX$3, ((Intensity!AX51-Intensity!AX$5)/Intensity!AX$4)*Intensity!$C51*Intensity!$D51/(Intensity!$E51/1000),"")</f>
        <v>6.2184903402839877</v>
      </c>
      <c r="AE6" s="6">
        <f>IF(((Intensity!AY51-Intensity!AY$5)/Intensity!AY$4)*Intensity!$C51*Intensity!$D51/(Intensity!$E51/1000)&gt;Intensity!AY$3, ((Intensity!AY51-Intensity!AY$5)/Intensity!AY$4)*Intensity!$C51*Intensity!$D51/(Intensity!$E51/1000),"")</f>
        <v>5.0593993318888106</v>
      </c>
      <c r="AF6" s="6">
        <f>IF(((Intensity!AZ51-Intensity!AZ$5)/Intensity!AZ$4)*Intensity!$C51*Intensity!$D51/(Intensity!$E51/1000)&gt;Intensity!AZ$3, ((Intensity!AZ51-Intensity!AZ$5)/Intensity!AZ$4)*Intensity!$C51*Intensity!$D51/(Intensity!$E51/1000),"")</f>
        <v>3.8794925107856622</v>
      </c>
      <c r="AG6" s="6">
        <f>IF(((Intensity!BA51-Intensity!BA$5)/Intensity!BA$4)*Intensity!$C51*Intensity!$D51/(Intensity!$E51/1000)&gt;Intensity!BA$3, ((Intensity!BA51-Intensity!BA$5)/Intensity!BA$4)*Intensity!$C51*Intensity!$D51/(Intensity!$E51/1000),"")</f>
        <v>5.5706396163164058</v>
      </c>
      <c r="AH6" s="6">
        <f>IF(((Intensity!BB51-Intensity!BB$5)/Intensity!BB$4)*Intensity!$C51*Intensity!$D51/(Intensity!$E51/1000)&gt;Intensity!BB$3, ((Intensity!BB51-Intensity!BB$5)/Intensity!BB$4)*Intensity!$C51*Intensity!$D51/(Intensity!$E51/1000),"")</f>
        <v>3.9769380761178827</v>
      </c>
      <c r="AI6" s="6">
        <f>IF(((Intensity!BC51-Intensity!BC$5)/Intensity!BC$4)*Intensity!$C51*Intensity!$D51/(Intensity!$E51/1000)&gt;Intensity!BC$3, ((Intensity!BC51-Intensity!BC$5)/Intensity!BC$4)*Intensity!$C51*Intensity!$D51/(Intensity!$E51/1000),"")</f>
        <v>6.4492440895955738</v>
      </c>
      <c r="AJ6" s="6">
        <f>IF(((Intensity!BD51-Intensity!BD$5)/Intensity!BD$4)*Intensity!$C51*Intensity!$D51/(Intensity!$E51/1000)&gt;Intensity!BD$3, ((Intensity!BD51-Intensity!BD$5)/Intensity!BD$4)*Intensity!$C51*Intensity!$D51/(Intensity!$E51/1000),"")</f>
        <v>4.4123874089129282</v>
      </c>
      <c r="AK6" s="6">
        <f>IF(((Intensity!BE51-Intensity!BE$5)/Intensity!BE$4)*Intensity!$C51*Intensity!$D51/(Intensity!$E51/1000)&gt;Intensity!BE$3, ((Intensity!BE51-Intensity!BE$5)/Intensity!BE$4)*Intensity!$C51*Intensity!$D51/(Intensity!$E51/1000),"")</f>
        <v>4.9953177833492193</v>
      </c>
      <c r="AL6" s="6">
        <f>IF(((Intensity!BF51-Intensity!BF$5)/Intensity!BF$4)*Intensity!$C51*Intensity!$D51/(Intensity!$E51/1000)&gt;Intensity!BF$3, ((Intensity!BF51-Intensity!BF$5)/Intensity!BF$4)*Intensity!$C51*Intensity!$D51/(Intensity!$E51/1000),"")</f>
        <v>3.758103160986709</v>
      </c>
      <c r="AM6" s="6">
        <f>IF(((Intensity!BG51-Intensity!BG$5)/Intensity!BG$4)*Intensity!$C51*Intensity!$D51/(Intensity!$E51/1000)&gt;Intensity!BG$3, ((Intensity!BG51-Intensity!BG$5)/Intensity!BG$4)*Intensity!$C51*Intensity!$D51/(Intensity!$E51/1000),"")</f>
        <v>4.7734240476860155</v>
      </c>
      <c r="AN6" s="6">
        <f>IF(((Intensity!BH51-Intensity!BH$5)/Intensity!BH$4)*Intensity!$C51*Intensity!$D51/(Intensity!$E51/1000)&gt;Intensity!BH$3, ((Intensity!BH51-Intensity!BH$5)/Intensity!BH$4)*Intensity!$C51*Intensity!$D51/(Intensity!$E51/1000),"")</f>
        <v>4.5885595479057546</v>
      </c>
      <c r="AO6" s="6">
        <f>IF(((Intensity!BI51-Intensity!BI$5)/Intensity!BI$4)*Intensity!$C51*Intensity!$D51/(Intensity!$E51/1000)&gt;Intensity!BI$3, ((Intensity!BI51-Intensity!BI$5)/Intensity!BI$4)*Intensity!$C51*Intensity!$D51/(Intensity!$E51/1000),"")</f>
        <v>60.843954244625614</v>
      </c>
      <c r="AP6" s="6">
        <f>IF(((Intensity!BJ51-Intensity!BJ$5)/Intensity!BJ$4)*Intensity!$C51*Intensity!$D51/(Intensity!$E51/1000)&gt;Intensity!BJ$3, ((Intensity!BJ51-Intensity!BJ$5)/Intensity!BJ$4)*Intensity!$C51*Intensity!$D51/(Intensity!$E51/1000),"")</f>
        <v>23.952062238741917</v>
      </c>
      <c r="AQ6" s="6">
        <f>IF(((Intensity!BK51-Intensity!BK$5)/Intensity!BK$4)*Intensity!$C51*Intensity!$D51/(Intensity!$E51/1000)&gt;Intensity!BK$3, ((Intensity!BK51-Intensity!BK$5)/Intensity!BK$4)*Intensity!$C51*Intensity!$D51/(Intensity!$E51/1000),"")</f>
        <v>52.418966093565807</v>
      </c>
      <c r="AR6" s="6" t="str">
        <f>IF(((Intensity!BL51-Intensity!BL$5)/Intensity!BL$4)*Intensity!$C51*Intensity!$D51/(Intensity!$E51/1000)&gt;Intensity!BL$3, ((Intensity!BL51-Intensity!BL$5)/Intensity!BL$4)*Intensity!$C51*Intensity!$D51/(Intensity!$E51/1000),"")</f>
        <v/>
      </c>
      <c r="AS6" s="6">
        <f>IF(((Intensity!BM51-Intensity!BM$5)/Intensity!BM$4)*Intensity!$C51*Intensity!$D51/(Intensity!$E51/1000)&gt;Intensity!BM$3, ((Intensity!BM51-Intensity!BM$5)/Intensity!BM$4)*Intensity!$C51*Intensity!$D51/(Intensity!$E51/1000),"")</f>
        <v>25.434878144924724</v>
      </c>
      <c r="AT6" s="6">
        <f>IF(((Intensity!BN51-Intensity!BN$5)/Intensity!BN$4)*Intensity!$C51*Intensity!$D51/(Intensity!$E51/1000)&gt;Intensity!BN$3, ((Intensity!BN51-Intensity!BN$5)/Intensity!BN$4)*Intensity!$C51*Intensity!$D51/(Intensity!$E51/1000),"")</f>
        <v>15.203349186307436</v>
      </c>
      <c r="AU6" s="6">
        <f>IF(((Intensity!BO51-Intensity!BO$5)/Intensity!BO$4)*Intensity!$C51*Intensity!$D51/(Intensity!$E51/1000)&gt;Intensity!BO$3, ((Intensity!BO51-Intensity!BO$5)/Intensity!BO$4)*Intensity!$C51*Intensity!$D51/(Intensity!$E51/1000),"")</f>
        <v>7.0044474024162602</v>
      </c>
      <c r="AW6" s="27" t="e">
        <f t="shared" si="0"/>
        <v>#VALUE!</v>
      </c>
      <c r="AX6" s="27" t="e">
        <f t="shared" si="1"/>
        <v>#VALUE!</v>
      </c>
      <c r="AY6" s="27">
        <f t="shared" si="2"/>
        <v>1.0094068235362834</v>
      </c>
      <c r="AZ6" s="27">
        <f t="shared" si="3"/>
        <v>0.85708552814529948</v>
      </c>
      <c r="BA6" s="27">
        <f t="shared" si="4"/>
        <v>0.84909821110842842</v>
      </c>
      <c r="BB6" s="27">
        <f t="shared" si="5"/>
        <v>7.4836690294059904</v>
      </c>
      <c r="BC6" s="27" t="e">
        <f t="shared" si="6"/>
        <v>#VALUE!</v>
      </c>
      <c r="BD6" s="27" t="e">
        <f t="shared" si="7"/>
        <v>#VALUE!</v>
      </c>
      <c r="BE6" s="27"/>
      <c r="BF6" s="27"/>
      <c r="BG6" s="27"/>
      <c r="BH6" s="27"/>
      <c r="BK6" s="6" t="e">
        <f>D6-[1]BgRatios!$B$1*S6</f>
        <v>#VALUE!</v>
      </c>
      <c r="BL6" s="6" t="str">
        <f>IF((AB6-[1]BgRatios!$B$2*AA6)&gt;0,AB6-[1]BgRatios!$B$2*AA6,"")</f>
        <v/>
      </c>
      <c r="BM6" s="6">
        <f>IF((AA6-[1]BgRatios!$B$3*AB6)&gt;0,(AA6-[1]BgRatios!$B$3*AB6),"")</f>
        <v>2.7421194629831556</v>
      </c>
      <c r="BN6" s="6">
        <f>AQ6-[1]BgRatios!$B$4*AU6</f>
        <v>48.286342126140212</v>
      </c>
      <c r="BP6" s="6">
        <f>AA6/[1]BgRatios!F$2</f>
        <v>0.17032609753968311</v>
      </c>
      <c r="BQ6" s="6">
        <f>AB6/[1]BgRatios!G$2</f>
        <v>8.4599652024900704E-2</v>
      </c>
      <c r="BR6" s="6">
        <f>AC6/[1]BgRatios!H$2</f>
        <v>0.83581391206772138</v>
      </c>
      <c r="BS6" s="6" t="e">
        <f>#REF!/[1]BgRatios!I$2</f>
        <v>#REF!</v>
      </c>
      <c r="BT6" s="6">
        <f>AD6/[1]BgRatios!J$2</f>
        <v>0.2303144570475551</v>
      </c>
      <c r="BU6" s="6">
        <f>AE6/[1]BgRatios!K$2</f>
        <v>1.0764679429550661</v>
      </c>
      <c r="BV6" s="6">
        <f>AF6/[1]BgRatios!L$2</f>
        <v>3.8794925107856622</v>
      </c>
      <c r="BW6" s="6">
        <f>AG6/[1]BgRatios!M$2</f>
        <v>1.3926599040791015</v>
      </c>
      <c r="BX6" s="6">
        <f>AH6/[1]BgRatios!N$2</f>
        <v>5.6813401087398328</v>
      </c>
      <c r="BY6" s="6">
        <f>AI6/[1]BgRatios!O$2</f>
        <v>1.6536523306655317</v>
      </c>
      <c r="BZ6" s="6">
        <f>AJ6/[1]BgRatios!P$2</f>
        <v>5.3161294083288295</v>
      </c>
      <c r="CA6" s="6">
        <f>AK6/[1]BgRatios!Q$2</f>
        <v>2.1718772971083564</v>
      </c>
      <c r="CB6" s="6">
        <f>AL6/[1]BgRatios!R$2</f>
        <v>12.527010536622363</v>
      </c>
      <c r="CC6" s="6">
        <f>AM6/[1]BgRatios!S$2</f>
        <v>2.4354204324928652</v>
      </c>
      <c r="CD6" s="6">
        <f>AN6/[1]BgRatios!T$2</f>
        <v>14.801804993244369</v>
      </c>
    </row>
    <row r="7" spans="1:82" x14ac:dyDescent="0.25">
      <c r="A7" s="7" t="str">
        <f>Intensity!B52</f>
        <v>Blank check 6</v>
      </c>
      <c r="B7" s="6" t="str">
        <f>IF(((Intensity!H52-Intensity!H$5)/Intensity!H$4)*Intensity!$C52*Intensity!$D52/(Intensity!$E52/1000)&gt;Intensity!H$3, ((Intensity!H52-Intensity!H$5)/Intensity!H$4)*Intensity!$C52*Intensity!$D52/(Intensity!$E52/1000),"")</f>
        <v/>
      </c>
      <c r="C7" s="6" t="str">
        <f>IF(((Intensity!I52-Intensity!I$5)/Intensity!I$4)*Intensity!$C52*Intensity!$D52/(Intensity!$E52/1000)&gt;Intensity!I$3, ((Intensity!I52-Intensity!I$5)/Intensity!I$4)*Intensity!$C52*Intensity!$D52/(Intensity!$E52/1000),"")</f>
        <v/>
      </c>
      <c r="D7" s="6" t="str">
        <f>IF(((Intensity!N52-Intensity!N$5)/Intensity!N$4)*Intensity!$C52*Intensity!$D52/(Intensity!$E52/1000)&gt;Intensity!N$3, ((Intensity!N52-Intensity!N$5)/Intensity!N$4)*Intensity!$C52*Intensity!$D52/(Intensity!$E52/1000),"")</f>
        <v/>
      </c>
      <c r="E7" s="6" t="str">
        <f>IF(((Intensity!O52-Intensity!O$5)/Intensity!O$4)*Intensity!$C52*Intensity!$D52/(Intensity!$E52/1000)&gt;Intensity!O$3, ((Intensity!O52-Intensity!O$5)/Intensity!O$4)*Intensity!$C52*Intensity!$D52/(Intensity!$E52/1000),"")</f>
        <v/>
      </c>
      <c r="F7" s="6" t="str">
        <f>IF(((Intensity!P52-Intensity!P$5)/Intensity!P$4)*Intensity!$C52*Intensity!$D52/(Intensity!$E52/1000)&gt;Intensity!P$3, ((Intensity!P52-Intensity!P$5)/Intensity!P$4)*Intensity!$C52*Intensity!$D52/(Intensity!$E52/1000),"")</f>
        <v/>
      </c>
      <c r="G7" s="6" t="str">
        <f>IF(((Intensity!Q52-Intensity!Q$5)/Intensity!Q$4)*Intensity!$C52*Intensity!$D52/(Intensity!$E52/1000)&gt;Intensity!Q$3, ((Intensity!Q52-Intensity!Q$5)/Intensity!Q$4)*Intensity!$C52*Intensity!$D52/(Intensity!$E52/1000),"")</f>
        <v/>
      </c>
      <c r="H7" s="6" t="str">
        <f>IF(((Intensity!R52-Intensity!R$5)/Intensity!R$4)*Intensity!$C52*Intensity!$D52/(Intensity!$E52/1000)&gt;Intensity!R$3, ((Intensity!R52-Intensity!R$5)/Intensity!R$4)*Intensity!$C52*Intensity!$D52/(Intensity!$E52/1000),"")</f>
        <v/>
      </c>
      <c r="I7" s="6">
        <f>IF(((Intensity!U52-Intensity!U$5)/Intensity!U$4)*Intensity!$C52*Intensity!$D52/(Intensity!$E52/1000)&gt;Intensity!U$3, ((Intensity!U52-Intensity!U$5)/Intensity!U$4)*Intensity!$C52*Intensity!$D52/(Intensity!$E52/1000),"")</f>
        <v>9.3908258740766293</v>
      </c>
      <c r="J7" s="6" t="str">
        <f>IF(((Intensity!V52-Intensity!V$5)/Intensity!V$4)*Intensity!$C52*Intensity!$D52/(Intensity!$E52/1000)&gt;Intensity!V$3, ((Intensity!V52-Intensity!V$5)/Intensity!V$4)*Intensity!$C52*Intensity!$D52/(Intensity!$E52/1000),"")</f>
        <v/>
      </c>
      <c r="K7" s="6" t="str">
        <f>IF(((Intensity!Y52-Intensity!Y$5)/Intensity!Y$4)*Intensity!$C52*Intensity!$D52/(Intensity!$E52/1000)&gt;Intensity!Y$3, ((Intensity!Y52-Intensity!Y$5)/Intensity!Y$4)*Intensity!$C52*Intensity!$D52/(Intensity!$E52/1000),"")</f>
        <v/>
      </c>
      <c r="L7" s="6" t="str">
        <f>IF(((Intensity!Z52-Intensity!Z$5)/Intensity!Z$4)*Intensity!$C52*Intensity!$D52/(Intensity!$E52/1000)&gt;Intensity!Z$3, ((Intensity!Z52-Intensity!Z$5)/Intensity!Z$4)*Intensity!$C52*Intensity!$D52/(Intensity!$E52/1000),"")</f>
        <v/>
      </c>
      <c r="M7" s="6">
        <f>IF(((Intensity!AC52-Intensity!AC$5)/Intensity!AC$4)*Intensity!$C52*Intensity!$D52/(Intensity!$E52/1000)&gt;Intensity!AC$3, ((Intensity!AC52-Intensity!AC$5)/Intensity!AC$4)*Intensity!$C52*Intensity!$D52/(Intensity!$E52/1000),"")</f>
        <v>18.608519931315062</v>
      </c>
      <c r="N7" s="6" t="str">
        <f>IF(((Intensity!AD52-Intensity!AD$5)/Intensity!AD$4)*Intensity!$C52*Intensity!$D52/(Intensity!$E52/1000)&gt;Intensity!AD$3, ((Intensity!AD52-Intensity!AD$5)/Intensity!AD$4)*Intensity!$C52*Intensity!$D52/(Intensity!$E52/1000),"")</f>
        <v/>
      </c>
      <c r="O7" s="6">
        <f>IF(((Intensity!AE52-Intensity!AE$5)/Intensity!AE$4)*Intensity!$C52*Intensity!$D52/(Intensity!$E52/1000)&gt;Intensity!AE$3, ((Intensity!AE52-Intensity!AE$5)/Intensity!AE$4)*Intensity!$C52*Intensity!$D52/(Intensity!$E52/1000),"")</f>
        <v>7.5611879017908716</v>
      </c>
      <c r="P7" s="6" t="str">
        <f>IF(((Intensity!AF52-Intensity!AF$5)/Intensity!AF$4)*Intensity!$C52*Intensity!$D52/(Intensity!$E52/1000)&gt;Intensity!AF$3, ((Intensity!AF52-Intensity!AF$5)/Intensity!AF$4)*Intensity!$C52*Intensity!$D52/(Intensity!$E52/1000),"")</f>
        <v/>
      </c>
      <c r="Q7" s="6">
        <f>IF(((Intensity!AG52-Intensity!AG$5)/Intensity!AG$4)*Intensity!$C52*Intensity!$D52/(Intensity!$E52/1000)&gt;Intensity!AG$3, ((Intensity!AG52-Intensity!AG$5)/Intensity!AG$4)*Intensity!$C52*Intensity!$D52/(Intensity!$E52/1000),"")</f>
        <v>10.259660013784709</v>
      </c>
      <c r="R7" s="6">
        <f>IF(((Intensity!AH52-Intensity!AH$5)/Intensity!AH$4)*Intensity!$C52*Intensity!$D52/(Intensity!$E52/1000)&gt;Intensity!AH$3, ((Intensity!AH52-Intensity!AH$5)/Intensity!AH$4)*Intensity!$C52*Intensity!$D52/(Intensity!$E52/1000),"")</f>
        <v>180.7522858700361</v>
      </c>
      <c r="S7" s="6">
        <f>IF(((Intensity!AI52-Intensity!AI$5)/Intensity!AI$4)*Intensity!$C52*Intensity!$D52/(Intensity!$E52/1000)&gt;Intensity!AI$3, ((Intensity!AI52-Intensity!AI$5)/Intensity!AI$4)*Intensity!$C52*Intensity!$D52/(Intensity!$E52/1000),"")</f>
        <v>54.683063264183438</v>
      </c>
      <c r="T7" s="6">
        <f>IF(((Intensity!AJ52-Intensity!AJ$5)/Intensity!AJ$4)*Intensity!$C52*Intensity!$D52/(Intensity!$E52/1000)&gt;Intensity!AJ$3, ((Intensity!AJ52-Intensity!AJ$5)/Intensity!AJ$4)*Intensity!$C52*Intensity!$D52/(Intensity!$E52/1000),"")</f>
        <v>27.34426680526186</v>
      </c>
      <c r="U7" s="6" t="str">
        <f>IF(((Intensity!AK52-Intensity!AK$5)/Intensity!AK$4)*Intensity!$C52*Intensity!$D52/(Intensity!$E52/1000)&gt;Intensity!AK$3, ((Intensity!AK52-Intensity!AK$5)/Intensity!AK$4)*Intensity!$C52*Intensity!$D52/(Intensity!$E52/1000),"")</f>
        <v/>
      </c>
      <c r="V7" s="6" t="str">
        <f>IF(((Intensity!AM52-Intensity!AM$5)/Intensity!AM$4)*Intensity!$C52*Intensity!$D52/(Intensity!$E52/1000)&gt;Intensity!AM$3, ((Intensity!AM52-Intensity!AM$5)/Intensity!AM$4)*Intensity!$C52*Intensity!$D52/(Intensity!$E52/1000),"")</f>
        <v/>
      </c>
      <c r="W7" s="6">
        <f>IF(((Intensity!AN52-Intensity!AN$5)/Intensity!AN$4)*Intensity!$C52*Intensity!$D52/(Intensity!$E52/1000)&gt;Intensity!AN$3, ((Intensity!AN52-Intensity!AN$5)/Intensity!AN$4)*Intensity!$C52*Intensity!$D52/(Intensity!$E52/1000),"")</f>
        <v>11.006707758051501</v>
      </c>
      <c r="X7" s="6">
        <f>IF(((Intensity!AP52-Intensity!AP$5)/Intensity!AP$4)*Intensity!$C52*Intensity!$D52/(Intensity!$E52/1000)&gt;Intensity!AP$3, ((Intensity!AP52-Intensity!AP$5)/Intensity!AP$4)*Intensity!$C52*Intensity!$D52/(Intensity!$E52/1000),"")</f>
        <v>45.585900742568334</v>
      </c>
      <c r="Y7" s="6">
        <f>IF(((Intensity!AQ52-Intensity!AQ$5)/Intensity!AQ$4)*Intensity!$C52*Intensity!$D52/(Intensity!$E52/1000)&gt;Intensity!AQ$3, ((Intensity!AQ52-Intensity!AQ$5)/Intensity!AQ$4)*Intensity!$C52*Intensity!$D52/(Intensity!$E52/1000),"")</f>
        <v>23.427645488502129</v>
      </c>
      <c r="Z7" s="6" t="str">
        <f>IF(((Intensity!AS52-Intensity!AS$5)/Intensity!AS$4)*Intensity!$C52*Intensity!$D52/(Intensity!$E52/1000)&gt;Intensity!AS$3, ((Intensity!AS52-Intensity!AS$5)/Intensity!AS$4)*Intensity!$C52*Intensity!$D52/(Intensity!$E52/1000),"")</f>
        <v/>
      </c>
      <c r="AA7" s="6">
        <f>IF(((Intensity!AT52-Intensity!AT$5)/Intensity!AT$4)*Intensity!$C52*Intensity!$D52/(Intensity!$E52/1000)&gt;Intensity!AT$3, ((Intensity!AT52-Intensity!AT$5)/Intensity!AT$4)*Intensity!$C52*Intensity!$D52/(Intensity!$E52/1000),"")</f>
        <v>9.8675386580014077</v>
      </c>
      <c r="AB7" s="6">
        <f>IF(((Intensity!AU52-Intensity!AU$5)/Intensity!AU$4)*Intensity!$C52*Intensity!$D52/(Intensity!$E52/1000)&gt;Intensity!AU$3, ((Intensity!AU52-Intensity!AU$5)/Intensity!AU$4)*Intensity!$C52*Intensity!$D52/(Intensity!$E52/1000),"")</f>
        <v>9.6811669167767516</v>
      </c>
      <c r="AC7" s="6">
        <f>IF(((Intensity!AV52-Intensity!AV$5)/Intensity!AV$4)*Intensity!$C52*Intensity!$D52/(Intensity!$E52/1000)&gt;Intensity!AV$3, ((Intensity!AV52-Intensity!AV$5)/Intensity!AV$4)*Intensity!$C52*Intensity!$D52/(Intensity!$E52/1000),"")</f>
        <v>10.517477837492699</v>
      </c>
      <c r="AD7" s="6">
        <f>IF(((Intensity!AX52-Intensity!AX$5)/Intensity!AX$4)*Intensity!$C52*Intensity!$D52/(Intensity!$E52/1000)&gt;Intensity!AX$3, ((Intensity!AX52-Intensity!AX$5)/Intensity!AX$4)*Intensity!$C52*Intensity!$D52/(Intensity!$E52/1000),"")</f>
        <v>9.8177547196182786</v>
      </c>
      <c r="AE7" s="6">
        <f>IF(((Intensity!AY52-Intensity!AY$5)/Intensity!AY$4)*Intensity!$C52*Intensity!$D52/(Intensity!$E52/1000)&gt;Intensity!AY$3, ((Intensity!AY52-Intensity!AY$5)/Intensity!AY$4)*Intensity!$C52*Intensity!$D52/(Intensity!$E52/1000),"")</f>
        <v>11.298977777730149</v>
      </c>
      <c r="AF7" s="6">
        <f>IF(((Intensity!AZ52-Intensity!AZ$5)/Intensity!AZ$4)*Intensity!$C52*Intensity!$D52/(Intensity!$E52/1000)&gt;Intensity!AZ$3, ((Intensity!AZ52-Intensity!AZ$5)/Intensity!AZ$4)*Intensity!$C52*Intensity!$D52/(Intensity!$E52/1000),"")</f>
        <v>9.4716172525536013</v>
      </c>
      <c r="AG7" s="6">
        <f>IF(((Intensity!BA52-Intensity!BA$5)/Intensity!BA$4)*Intensity!$C52*Intensity!$D52/(Intensity!$E52/1000)&gt;Intensity!BA$3, ((Intensity!BA52-Intensity!BA$5)/Intensity!BA$4)*Intensity!$C52*Intensity!$D52/(Intensity!$E52/1000),"")</f>
        <v>11.587284895167963</v>
      </c>
      <c r="AH7" s="6">
        <f>IF(((Intensity!BB52-Intensity!BB$5)/Intensity!BB$4)*Intensity!$C52*Intensity!$D52/(Intensity!$E52/1000)&gt;Intensity!BB$3, ((Intensity!BB52-Intensity!BB$5)/Intensity!BB$4)*Intensity!$C52*Intensity!$D52/(Intensity!$E52/1000),"")</f>
        <v>9.4716311538663476</v>
      </c>
      <c r="AI7" s="6">
        <f>IF(((Intensity!BC52-Intensity!BC$5)/Intensity!BC$4)*Intensity!$C52*Intensity!$D52/(Intensity!$E52/1000)&gt;Intensity!BC$3, ((Intensity!BC52-Intensity!BC$5)/Intensity!BC$4)*Intensity!$C52*Intensity!$D52/(Intensity!$E52/1000),"")</f>
        <v>10.51244792953638</v>
      </c>
      <c r="AJ7" s="6">
        <f>IF(((Intensity!BD52-Intensity!BD$5)/Intensity!BD$4)*Intensity!$C52*Intensity!$D52/(Intensity!$E52/1000)&gt;Intensity!BD$3, ((Intensity!BD52-Intensity!BD$5)/Intensity!BD$4)*Intensity!$C52*Intensity!$D52/(Intensity!$E52/1000),"")</f>
        <v>9.7371425651882344</v>
      </c>
      <c r="AK7" s="6">
        <f>IF(((Intensity!BE52-Intensity!BE$5)/Intensity!BE$4)*Intensity!$C52*Intensity!$D52/(Intensity!$E52/1000)&gt;Intensity!BE$3, ((Intensity!BE52-Intensity!BE$5)/Intensity!BE$4)*Intensity!$C52*Intensity!$D52/(Intensity!$E52/1000),"")</f>
        <v>9.3035926739750661</v>
      </c>
      <c r="AL7" s="6">
        <f>IF(((Intensity!BF52-Intensity!BF$5)/Intensity!BF$4)*Intensity!$C52*Intensity!$D52/(Intensity!$E52/1000)&gt;Intensity!BF$3, ((Intensity!BF52-Intensity!BF$5)/Intensity!BF$4)*Intensity!$C52*Intensity!$D52/(Intensity!$E52/1000),"")</f>
        <v>8.7907308370080823</v>
      </c>
      <c r="AM7" s="6">
        <f>IF(((Intensity!BG52-Intensity!BG$5)/Intensity!BG$4)*Intensity!$C52*Intensity!$D52/(Intensity!$E52/1000)&gt;Intensity!BG$3, ((Intensity!BG52-Intensity!BG$5)/Intensity!BG$4)*Intensity!$C52*Intensity!$D52/(Intensity!$E52/1000),"")</f>
        <v>10.356087052446538</v>
      </c>
      <c r="AN7" s="6">
        <f>IF(((Intensity!BH52-Intensity!BH$5)/Intensity!BH$4)*Intensity!$C52*Intensity!$D52/(Intensity!$E52/1000)&gt;Intensity!BH$3, ((Intensity!BH52-Intensity!BH$5)/Intensity!BH$4)*Intensity!$C52*Intensity!$D52/(Intensity!$E52/1000),"")</f>
        <v>9.426792825707027</v>
      </c>
      <c r="AO7" s="6">
        <f>IF(((Intensity!BI52-Intensity!BI$5)/Intensity!BI$4)*Intensity!$C52*Intensity!$D52/(Intensity!$E52/1000)&gt;Intensity!BI$3, ((Intensity!BI52-Intensity!BI$5)/Intensity!BI$4)*Intensity!$C52*Intensity!$D52/(Intensity!$E52/1000),"")</f>
        <v>58.458918309628189</v>
      </c>
      <c r="AP7" s="6">
        <f>IF(((Intensity!BJ52-Intensity!BJ$5)/Intensity!BJ$4)*Intensity!$C52*Intensity!$D52/(Intensity!$E52/1000)&gt;Intensity!BJ$3, ((Intensity!BJ52-Intensity!BJ$5)/Intensity!BJ$4)*Intensity!$C52*Intensity!$D52/(Intensity!$E52/1000),"")</f>
        <v>27.323705556084008</v>
      </c>
      <c r="AQ7" s="6">
        <f>IF(((Intensity!BK52-Intensity!BK$5)/Intensity!BK$4)*Intensity!$C52*Intensity!$D52/(Intensity!$E52/1000)&gt;Intensity!BK$3, ((Intensity!BK52-Intensity!BK$5)/Intensity!BK$4)*Intensity!$C52*Intensity!$D52/(Intensity!$E52/1000),"")</f>
        <v>46.429221175499052</v>
      </c>
      <c r="AR7" s="6" t="str">
        <f>IF(((Intensity!BL52-Intensity!BL$5)/Intensity!BL$4)*Intensity!$C52*Intensity!$D52/(Intensity!$E52/1000)&gt;Intensity!BL$3, ((Intensity!BL52-Intensity!BL$5)/Intensity!BL$4)*Intensity!$C52*Intensity!$D52/(Intensity!$E52/1000),"")</f>
        <v/>
      </c>
      <c r="AS7" s="6">
        <f>IF(((Intensity!BM52-Intensity!BM$5)/Intensity!BM$4)*Intensity!$C52*Intensity!$D52/(Intensity!$E52/1000)&gt;Intensity!BM$3, ((Intensity!BM52-Intensity!BM$5)/Intensity!BM$4)*Intensity!$C52*Intensity!$D52/(Intensity!$E52/1000),"")</f>
        <v>25.02526893314074</v>
      </c>
      <c r="AT7" s="6">
        <f>IF(((Intensity!BN52-Intensity!BN$5)/Intensity!BN$4)*Intensity!$C52*Intensity!$D52/(Intensity!$E52/1000)&gt;Intensity!BN$3, ((Intensity!BN52-Intensity!BN$5)/Intensity!BN$4)*Intensity!$C52*Intensity!$D52/(Intensity!$E52/1000),"")</f>
        <v>18.465879538900854</v>
      </c>
      <c r="AU7" s="6">
        <f>IF(((Intensity!BO52-Intensity!BO$5)/Intensity!BO$4)*Intensity!$C52*Intensity!$D52/(Intensity!$E52/1000)&gt;Intensity!BO$3, ((Intensity!BO52-Intensity!BO$5)/Intensity!BO$4)*Intensity!$C52*Intensity!$D52/(Intensity!$E52/1000),"")</f>
        <v>10.515052203038241</v>
      </c>
      <c r="AW7" s="27" t="e">
        <f t="shared" si="0"/>
        <v>#VALUE!</v>
      </c>
      <c r="AX7" s="27" t="e">
        <f t="shared" si="1"/>
        <v>#VALUE!</v>
      </c>
      <c r="AY7" s="27">
        <f t="shared" si="2"/>
        <v>0.98111264139071497</v>
      </c>
      <c r="AZ7" s="27">
        <f t="shared" si="3"/>
        <v>0.98608767414319376</v>
      </c>
      <c r="BA7" s="27">
        <f t="shared" si="4"/>
        <v>1.0050708069008536</v>
      </c>
      <c r="BB7" s="27">
        <f t="shared" si="5"/>
        <v>4.4155007772651569</v>
      </c>
      <c r="BC7" s="27" t="e">
        <f t="shared" si="6"/>
        <v>#VALUE!</v>
      </c>
      <c r="BD7" s="27" t="e">
        <f t="shared" si="7"/>
        <v>#VALUE!</v>
      </c>
      <c r="BE7" s="27"/>
      <c r="BF7" s="27"/>
      <c r="BG7" s="27"/>
      <c r="BH7" s="27"/>
      <c r="BK7" s="6" t="e">
        <f>D7-[1]BgRatios!$B$1*S7</f>
        <v>#VALUE!</v>
      </c>
      <c r="BL7" s="6" t="str">
        <f>IF((AB7-[1]BgRatios!$B$2*AA7)&gt;0,AB7-[1]BgRatios!$B$2*AA7,"")</f>
        <v/>
      </c>
      <c r="BM7" s="6">
        <f>IF((AA7-[1]BgRatios!$B$3*AB7)&gt;0,(AA7-[1]BgRatios!$B$3*AB7),"")</f>
        <v>5.2574591738220029</v>
      </c>
      <c r="BN7" s="6">
        <f>AQ7-[1]BgRatios!$B$4*AU7</f>
        <v>40.225340375706487</v>
      </c>
      <c r="BP7" s="6">
        <f>AA7/[1]BgRatios!F$2</f>
        <v>0.31830769864520669</v>
      </c>
      <c r="BQ7" s="6">
        <f>AB7/[1]BgRatios!G$2</f>
        <v>0.15366931613931351</v>
      </c>
      <c r="BR7" s="6">
        <f>AC7/[1]BgRatios!H$2</f>
        <v>1.4813349066891126</v>
      </c>
      <c r="BS7" s="6" t="e">
        <f>#REF!/[1]BgRatios!I$2</f>
        <v>#REF!</v>
      </c>
      <c r="BT7" s="6">
        <f>AD7/[1]BgRatios!J$2</f>
        <v>0.36362054517104736</v>
      </c>
      <c r="BU7" s="6">
        <f>AE7/[1]BgRatios!K$2</f>
        <v>2.404037825048968</v>
      </c>
      <c r="BV7" s="6">
        <f>AF7/[1]BgRatios!L$2</f>
        <v>9.4716172525536013</v>
      </c>
      <c r="BW7" s="6">
        <f>AG7/[1]BgRatios!M$2</f>
        <v>2.8968212237919908</v>
      </c>
      <c r="BX7" s="6">
        <f>AH7/[1]BgRatios!N$2</f>
        <v>13.530901648380498</v>
      </c>
      <c r="BY7" s="6">
        <f>AI7/[1]BgRatios!O$2</f>
        <v>2.6954994691118923</v>
      </c>
      <c r="BZ7" s="6">
        <f>AJ7/[1]BgRatios!P$2</f>
        <v>11.731497066491849</v>
      </c>
      <c r="CA7" s="6">
        <f>AK7/[1]BgRatios!Q$2</f>
        <v>4.0450402930326375</v>
      </c>
      <c r="CB7" s="6">
        <f>AL7/[1]BgRatios!R$2</f>
        <v>29.302436123360277</v>
      </c>
      <c r="CC7" s="6">
        <f>AM7/[1]BgRatios!S$2</f>
        <v>5.2837178839012955</v>
      </c>
      <c r="CD7" s="6">
        <f>AN7/[1]BgRatios!T$2</f>
        <v>30.409009115183959</v>
      </c>
    </row>
    <row r="8" spans="1:82" s="5" customFormat="1" x14ac:dyDescent="0.25">
      <c r="A8" s="7" t="str">
        <f>Intensity!B53</f>
        <v>HNO3 check</v>
      </c>
      <c r="B8" s="6" t="str">
        <f>IF(((Intensity!H53-Intensity!H$5)/Intensity!H$4)*Intensity!$C53*Intensity!$D53/(Intensity!$E53/1000)&gt;Intensity!H$3, ((Intensity!H53-Intensity!H$5)/Intensity!H$4)*Intensity!$C53*Intensity!$D53/(Intensity!$E53/1000),"")</f>
        <v/>
      </c>
      <c r="C8" s="6" t="str">
        <f>IF(((Intensity!I53-Intensity!I$5)/Intensity!I$4)*Intensity!$C53*Intensity!$D53/(Intensity!$E53/1000)&gt;Intensity!I$3, ((Intensity!I53-Intensity!I$5)/Intensity!I$4)*Intensity!$C53*Intensity!$D53/(Intensity!$E53/1000),"")</f>
        <v/>
      </c>
      <c r="D8" s="6" t="str">
        <f>IF(((Intensity!N53-Intensity!N$5)/Intensity!N$4)*Intensity!$C53*Intensity!$D53/(Intensity!$E53/1000)&gt;Intensity!N$3, ((Intensity!N53-Intensity!N$5)/Intensity!N$4)*Intensity!$C53*Intensity!$D53/(Intensity!$E53/1000),"")</f>
        <v/>
      </c>
      <c r="E8" s="6" t="str">
        <f>IF(((Intensity!O53-Intensity!O$5)/Intensity!O$4)*Intensity!$C53*Intensity!$D53/(Intensity!$E53/1000)&gt;Intensity!O$3, ((Intensity!O53-Intensity!O$5)/Intensity!O$4)*Intensity!$C53*Intensity!$D53/(Intensity!$E53/1000),"")</f>
        <v/>
      </c>
      <c r="F8" s="6" t="str">
        <f>IF(((Intensity!P53-Intensity!P$5)/Intensity!P$4)*Intensity!$C53*Intensity!$D53/(Intensity!$E53/1000)&gt;Intensity!P$3, ((Intensity!P53-Intensity!P$5)/Intensity!P$4)*Intensity!$C53*Intensity!$D53/(Intensity!$E53/1000),"")</f>
        <v/>
      </c>
      <c r="G8" s="6" t="str">
        <f>IF(((Intensity!Q53-Intensity!Q$5)/Intensity!Q$4)*Intensity!$C53*Intensity!$D53/(Intensity!$E53/1000)&gt;Intensity!Q$3, ((Intensity!Q53-Intensity!Q$5)/Intensity!Q$4)*Intensity!$C53*Intensity!$D53/(Intensity!$E53/1000),"")</f>
        <v/>
      </c>
      <c r="H8" s="6" t="str">
        <f>IF(((Intensity!R53-Intensity!R$5)/Intensity!R$4)*Intensity!$C53*Intensity!$D53/(Intensity!$E53/1000)&gt;Intensity!R$3, ((Intensity!R53-Intensity!R$5)/Intensity!R$4)*Intensity!$C53*Intensity!$D53/(Intensity!$E53/1000),"")</f>
        <v/>
      </c>
      <c r="I8" s="6">
        <f>IF(((Intensity!U53-Intensity!U$5)/Intensity!U$4)*Intensity!$C53*Intensity!$D53/(Intensity!$E53/1000)&gt;Intensity!U$3, ((Intensity!U53-Intensity!U$5)/Intensity!U$4)*Intensity!$C53*Intensity!$D53/(Intensity!$E53/1000),"")</f>
        <v>4.996189302859802E-2</v>
      </c>
      <c r="J8" s="6" t="str">
        <f>IF(((Intensity!V53-Intensity!V$5)/Intensity!V$4)*Intensity!$C53*Intensity!$D53/(Intensity!$E53/1000)&gt;Intensity!V$3, ((Intensity!V53-Intensity!V$5)/Intensity!V$4)*Intensity!$C53*Intensity!$D53/(Intensity!$E53/1000),"")</f>
        <v/>
      </c>
      <c r="K8" s="6" t="str">
        <f>IF(((Intensity!Y53-Intensity!Y$5)/Intensity!Y$4)*Intensity!$C53*Intensity!$D53/(Intensity!$E53/1000)&gt;Intensity!Y$3, ((Intensity!Y53-Intensity!Y$5)/Intensity!Y$4)*Intensity!$C53*Intensity!$D53/(Intensity!$E53/1000),"")</f>
        <v/>
      </c>
      <c r="L8" s="6" t="str">
        <f>IF(((Intensity!Z53-Intensity!Z$5)/Intensity!Z$4)*Intensity!$C53*Intensity!$D53/(Intensity!$E53/1000)&gt;Intensity!Z$3, ((Intensity!Z53-Intensity!Z$5)/Intensity!Z$4)*Intensity!$C53*Intensity!$D53/(Intensity!$E53/1000),"")</f>
        <v/>
      </c>
      <c r="M8" s="6">
        <f>IF(((Intensity!AC53-Intensity!AC$5)/Intensity!AC$4)*Intensity!$C53*Intensity!$D53/(Intensity!$E53/1000)&gt;Intensity!AC$3, ((Intensity!AC53-Intensity!AC$5)/Intensity!AC$4)*Intensity!$C53*Intensity!$D53/(Intensity!$E53/1000),"")</f>
        <v>0.25207673889960902</v>
      </c>
      <c r="N8" s="6" t="str">
        <f>IF(((Intensity!AD53-Intensity!AD$5)/Intensity!AD$4)*Intensity!$C53*Intensity!$D53/(Intensity!$E53/1000)&gt;Intensity!AD$3, ((Intensity!AD53-Intensity!AD$5)/Intensity!AD$4)*Intensity!$C53*Intensity!$D53/(Intensity!$E53/1000),"")</f>
        <v/>
      </c>
      <c r="O8" s="6" t="str">
        <f>IF(((Intensity!AE53-Intensity!AE$5)/Intensity!AE$4)*Intensity!$C53*Intensity!$D53/(Intensity!$E53/1000)&gt;Intensity!AE$3, ((Intensity!AE53-Intensity!AE$5)/Intensity!AE$4)*Intensity!$C53*Intensity!$D53/(Intensity!$E53/1000),"")</f>
        <v/>
      </c>
      <c r="P8" s="6" t="str">
        <f>IF(((Intensity!AF53-Intensity!AF$5)/Intensity!AF$4)*Intensity!$C53*Intensity!$D53/(Intensity!$E53/1000)&gt;Intensity!AF$3, ((Intensity!AF53-Intensity!AF$5)/Intensity!AF$4)*Intensity!$C53*Intensity!$D53/(Intensity!$E53/1000),"")</f>
        <v/>
      </c>
      <c r="Q8" s="6">
        <f>IF(((Intensity!AG53-Intensity!AG$5)/Intensity!AG$4)*Intensity!$C53*Intensity!$D53/(Intensity!$E53/1000)&gt;Intensity!AG$3, ((Intensity!AG53-Intensity!AG$5)/Intensity!AG$4)*Intensity!$C53*Intensity!$D53/(Intensity!$E53/1000),"")</f>
        <v>0.1220837557471907</v>
      </c>
      <c r="R8" s="6">
        <f>IF(((Intensity!AH53-Intensity!AH$5)/Intensity!AH$4)*Intensity!$C53*Intensity!$D53/(Intensity!$E53/1000)&gt;Intensity!AH$3, ((Intensity!AH53-Intensity!AH$5)/Intensity!AH$4)*Intensity!$C53*Intensity!$D53/(Intensity!$E53/1000),"")</f>
        <v>16.913335990849863</v>
      </c>
      <c r="S8" s="6">
        <f>IF(((Intensity!AI53-Intensity!AI$5)/Intensity!AI$4)*Intensity!$C53*Intensity!$D53/(Intensity!$E53/1000)&gt;Intensity!AI$3, ((Intensity!AI53-Intensity!AI$5)/Intensity!AI$4)*Intensity!$C53*Intensity!$D53/(Intensity!$E53/1000),"")</f>
        <v>3.5616651723931589</v>
      </c>
      <c r="T8" s="6">
        <f>IF(((Intensity!AJ53-Intensity!AJ$5)/Intensity!AJ$4)*Intensity!$C53*Intensity!$D53/(Intensity!$E53/1000)&gt;Intensity!AJ$3, ((Intensity!AJ53-Intensity!AJ$5)/Intensity!AJ$4)*Intensity!$C53*Intensity!$D53/(Intensity!$E53/1000),"")</f>
        <v>1.4300681854772115</v>
      </c>
      <c r="U8" s="6" t="str">
        <f>IF(((Intensity!AK53-Intensity!AK$5)/Intensity!AK$4)*Intensity!$C53*Intensity!$D53/(Intensity!$E53/1000)&gt;Intensity!AK$3, ((Intensity!AK53-Intensity!AK$5)/Intensity!AK$4)*Intensity!$C53*Intensity!$D53/(Intensity!$E53/1000),"")</f>
        <v/>
      </c>
      <c r="V8" s="6" t="str">
        <f>IF(((Intensity!AM53-Intensity!AM$5)/Intensity!AM$4)*Intensity!$C53*Intensity!$D53/(Intensity!$E53/1000)&gt;Intensity!AM$3, ((Intensity!AM53-Intensity!AM$5)/Intensity!AM$4)*Intensity!$C53*Intensity!$D53/(Intensity!$E53/1000),"")</f>
        <v/>
      </c>
      <c r="W8" s="6">
        <f>IF(((Intensity!AN53-Intensity!AN$5)/Intensity!AN$4)*Intensity!$C53*Intensity!$D53/(Intensity!$E53/1000)&gt;Intensity!AN$3, ((Intensity!AN53-Intensity!AN$5)/Intensity!AN$4)*Intensity!$C53*Intensity!$D53/(Intensity!$E53/1000),"")</f>
        <v>5.4677609377360013E-2</v>
      </c>
      <c r="X8" s="6">
        <f>IF(((Intensity!AP53-Intensity!AP$5)/Intensity!AP$4)*Intensity!$C53*Intensity!$D53/(Intensity!$E53/1000)&gt;Intensity!AP$3, ((Intensity!AP53-Intensity!AP$5)/Intensity!AP$4)*Intensity!$C53*Intensity!$D53/(Intensity!$E53/1000),"")</f>
        <v>3.3111311912646748</v>
      </c>
      <c r="Y8" s="6">
        <f>IF(((Intensity!AQ53-Intensity!AQ$5)/Intensity!AQ$4)*Intensity!$C53*Intensity!$D53/(Intensity!$E53/1000)&gt;Intensity!AQ$3, ((Intensity!AQ53-Intensity!AQ$5)/Intensity!AQ$4)*Intensity!$C53*Intensity!$D53/(Intensity!$E53/1000),"")</f>
        <v>0.78538972005746122</v>
      </c>
      <c r="Z8" s="6" t="str">
        <f>IF(((Intensity!AS53-Intensity!AS$5)/Intensity!AS$4)*Intensity!$C53*Intensity!$D53/(Intensity!$E53/1000)&gt;Intensity!AS$3, ((Intensity!AS53-Intensity!AS$5)/Intensity!AS$4)*Intensity!$C53*Intensity!$D53/(Intensity!$E53/1000),"")</f>
        <v/>
      </c>
      <c r="AA8" s="6">
        <f>IF(((Intensity!AT53-Intensity!AT$5)/Intensity!AT$4)*Intensity!$C53*Intensity!$D53/(Intensity!$E53/1000)&gt;Intensity!AT$3, ((Intensity!AT53-Intensity!AT$5)/Intensity!AT$4)*Intensity!$C53*Intensity!$D53/(Intensity!$E53/1000),"")</f>
        <v>6.8176992385615115E-2</v>
      </c>
      <c r="AB8" s="6">
        <f>IF(((Intensity!AU53-Intensity!AU$5)/Intensity!AU$4)*Intensity!$C53*Intensity!$D53/(Intensity!$E53/1000)&gt;Intensity!AU$3, ((Intensity!AU53-Intensity!AU$5)/Intensity!AU$4)*Intensity!$C53*Intensity!$D53/(Intensity!$E53/1000),"")</f>
        <v>5.353470056140848E-2</v>
      </c>
      <c r="AC8" s="6">
        <f>IF(((Intensity!AV53-Intensity!AV$5)/Intensity!AV$4)*Intensity!$C53*Intensity!$D53/(Intensity!$E53/1000)&gt;Intensity!AV$3, ((Intensity!AV53-Intensity!AV$5)/Intensity!AV$4)*Intensity!$C53*Intensity!$D53/(Intensity!$E53/1000),"")</f>
        <v>0.11550292565422549</v>
      </c>
      <c r="AD8" s="6">
        <f>IF(((Intensity!AX53-Intensity!AX$5)/Intensity!AX$4)*Intensity!$C53*Intensity!$D53/(Intensity!$E53/1000)&gt;Intensity!AX$3, ((Intensity!AX53-Intensity!AX$5)/Intensity!AX$4)*Intensity!$C53*Intensity!$D53/(Intensity!$E53/1000),"")</f>
        <v>0.17266410987398625</v>
      </c>
      <c r="AE8" s="6">
        <f>IF(((Intensity!AY53-Intensity!AY$5)/Intensity!AY$4)*Intensity!$C53*Intensity!$D53/(Intensity!$E53/1000)&gt;Intensity!AY$3, ((Intensity!AY53-Intensity!AY$5)/Intensity!AY$4)*Intensity!$C53*Intensity!$D53/(Intensity!$E53/1000),"")</f>
        <v>0.21734795962383985</v>
      </c>
      <c r="AF8" s="6" t="str">
        <f>IF(((Intensity!AZ53-Intensity!AZ$5)/Intensity!AZ$4)*Intensity!$C53*Intensity!$D53/(Intensity!$E53/1000)&gt;Intensity!AZ$3, ((Intensity!AZ53-Intensity!AZ$5)/Intensity!AZ$4)*Intensity!$C53*Intensity!$D53/(Intensity!$E53/1000),"")</f>
        <v/>
      </c>
      <c r="AG8" s="6">
        <f>IF(((Intensity!BA53-Intensity!BA$5)/Intensity!BA$4)*Intensity!$C53*Intensity!$D53/(Intensity!$E53/1000)&gt;Intensity!BA$3, ((Intensity!BA53-Intensity!BA$5)/Intensity!BA$4)*Intensity!$C53*Intensity!$D53/(Intensity!$E53/1000),"")</f>
        <v>7.8030450925380107E-2</v>
      </c>
      <c r="AH8" s="6" t="str">
        <f>IF(((Intensity!BB53-Intensity!BB$5)/Intensity!BB$4)*Intensity!$C53*Intensity!$D53/(Intensity!$E53/1000)&gt;Intensity!BB$3, ((Intensity!BB53-Intensity!BB$5)/Intensity!BB$4)*Intensity!$C53*Intensity!$D53/(Intensity!$E53/1000),"")</f>
        <v/>
      </c>
      <c r="AI8" s="6">
        <f>IF(((Intensity!BC53-Intensity!BC$5)/Intensity!BC$4)*Intensity!$C53*Intensity!$D53/(Intensity!$E53/1000)&gt;Intensity!BC$3, ((Intensity!BC53-Intensity!BC$5)/Intensity!BC$4)*Intensity!$C53*Intensity!$D53/(Intensity!$E53/1000),"")</f>
        <v>0.18090720668839766</v>
      </c>
      <c r="AJ8" s="6" t="str">
        <f>IF(((Intensity!BD53-Intensity!BD$5)/Intensity!BD$4)*Intensity!$C53*Intensity!$D53/(Intensity!$E53/1000)&gt;Intensity!BD$3, ((Intensity!BD53-Intensity!BD$5)/Intensity!BD$4)*Intensity!$C53*Intensity!$D53/(Intensity!$E53/1000),"")</f>
        <v/>
      </c>
      <c r="AK8" s="6" t="str">
        <f>IF(((Intensity!BE53-Intensity!BE$5)/Intensity!BE$4)*Intensity!$C53*Intensity!$D53/(Intensity!$E53/1000)&gt;Intensity!BE$3, ((Intensity!BE53-Intensity!BE$5)/Intensity!BE$4)*Intensity!$C53*Intensity!$D53/(Intensity!$E53/1000),"")</f>
        <v/>
      </c>
      <c r="AL8" s="6" t="str">
        <f>IF(((Intensity!BF53-Intensity!BF$5)/Intensity!BF$4)*Intensity!$C53*Intensity!$D53/(Intensity!$E53/1000)&gt;Intensity!BF$3, ((Intensity!BF53-Intensity!BF$5)/Intensity!BF$4)*Intensity!$C53*Intensity!$D53/(Intensity!$E53/1000),"")</f>
        <v/>
      </c>
      <c r="AM8" s="6" t="str">
        <f>IF(((Intensity!BG53-Intensity!BG$5)/Intensity!BG$4)*Intensity!$C53*Intensity!$D53/(Intensity!$E53/1000)&gt;Intensity!BG$3, ((Intensity!BG53-Intensity!BG$5)/Intensity!BG$4)*Intensity!$C53*Intensity!$D53/(Intensity!$E53/1000),"")</f>
        <v/>
      </c>
      <c r="AN8" s="6" t="str">
        <f>IF(((Intensity!BH53-Intensity!BH$5)/Intensity!BH$4)*Intensity!$C53*Intensity!$D53/(Intensity!$E53/1000)&gt;Intensity!BH$3, ((Intensity!BH53-Intensity!BH$5)/Intensity!BH$4)*Intensity!$C53*Intensity!$D53/(Intensity!$E53/1000),"")</f>
        <v/>
      </c>
      <c r="AO8" s="6">
        <f>IF(((Intensity!BI53-Intensity!BI$5)/Intensity!BI$4)*Intensity!$C53*Intensity!$D53/(Intensity!$E53/1000)&gt;Intensity!BI$3, ((Intensity!BI53-Intensity!BI$5)/Intensity!BI$4)*Intensity!$C53*Intensity!$D53/(Intensity!$E53/1000),"")</f>
        <v>4.125515930296646</v>
      </c>
      <c r="AP8" s="6">
        <f>IF(((Intensity!BJ53-Intensity!BJ$5)/Intensity!BJ$4)*Intensity!$C53*Intensity!$D53/(Intensity!$E53/1000)&gt;Intensity!BJ$3, ((Intensity!BJ53-Intensity!BJ$5)/Intensity!BJ$4)*Intensity!$C53*Intensity!$D53/(Intensity!$E53/1000),"")</f>
        <v>1.648222226030384</v>
      </c>
      <c r="AQ8" s="6">
        <f>IF(((Intensity!BK53-Intensity!BK$5)/Intensity!BK$4)*Intensity!$C53*Intensity!$D53/(Intensity!$E53/1000)&gt;Intensity!BK$3, ((Intensity!BK53-Intensity!BK$5)/Intensity!BK$4)*Intensity!$C53*Intensity!$D53/(Intensity!$E53/1000),"")</f>
        <v>2.5899894869453646</v>
      </c>
      <c r="AR8" s="6" t="str">
        <f>IF(((Intensity!BL53-Intensity!BL$5)/Intensity!BL$4)*Intensity!$C53*Intensity!$D53/(Intensity!$E53/1000)&gt;Intensity!BL$3, ((Intensity!BL53-Intensity!BL$5)/Intensity!BL$4)*Intensity!$C53*Intensity!$D53/(Intensity!$E53/1000),"")</f>
        <v/>
      </c>
      <c r="AS8" s="6">
        <f>IF(((Intensity!BM53-Intensity!BM$5)/Intensity!BM$4)*Intensity!$C53*Intensity!$D53/(Intensity!$E53/1000)&gt;Intensity!BM$3, ((Intensity!BM53-Intensity!BM$5)/Intensity!BM$4)*Intensity!$C53*Intensity!$D53/(Intensity!$E53/1000),"")</f>
        <v>1.2489069445647896</v>
      </c>
      <c r="AT8" s="6">
        <f>IF(((Intensity!BN53-Intensity!BN$5)/Intensity!BN$4)*Intensity!$C53*Intensity!$D53/(Intensity!$E53/1000)&gt;Intensity!BN$3, ((Intensity!BN53-Intensity!BN$5)/Intensity!BN$4)*Intensity!$C53*Intensity!$D53/(Intensity!$E53/1000),"")</f>
        <v>0.65764695540090912</v>
      </c>
      <c r="AU8" s="6">
        <f>IF(((Intensity!BO53-Intensity!BO$5)/Intensity!BO$4)*Intensity!$C53*Intensity!$D53/(Intensity!$E53/1000)&gt;Intensity!BO$3, ((Intensity!BO53-Intensity!BO$5)/Intensity!BO$4)*Intensity!$C53*Intensity!$D53/(Intensity!$E53/1000),"")</f>
        <v>0.15195714608606847</v>
      </c>
      <c r="AW8" s="27" t="e">
        <f t="shared" si="0"/>
        <v>#VALUE!</v>
      </c>
      <c r="AX8" s="27" t="e">
        <f t="shared" si="1"/>
        <v>#VALUE!</v>
      </c>
      <c r="AY8" s="27">
        <f t="shared" si="2"/>
        <v>0.7852311855972095</v>
      </c>
      <c r="AZ8" s="27">
        <f t="shared" si="3"/>
        <v>0.31005111948556757</v>
      </c>
      <c r="BA8" s="27">
        <f t="shared" si="4"/>
        <v>0.394853293109796</v>
      </c>
      <c r="BB8" s="27">
        <f t="shared" si="5"/>
        <v>17.044209855575964</v>
      </c>
      <c r="BC8" s="27" t="e">
        <f t="shared" si="6"/>
        <v>#VALUE!</v>
      </c>
      <c r="BD8" s="27" t="e">
        <f t="shared" si="7"/>
        <v>#VALUE!</v>
      </c>
      <c r="BE8" s="27"/>
      <c r="BF8" s="27"/>
      <c r="BG8" s="27"/>
      <c r="BH8" s="27"/>
      <c r="BI8" s="4"/>
      <c r="BJ8" s="4"/>
      <c r="BK8" s="6" t="e">
        <f>D8-[1]BgRatios!$B$1*S8</f>
        <v>#VALUE!</v>
      </c>
      <c r="BL8" s="6" t="str">
        <f>IF((AB8-[1]BgRatios!$B$2*AA8)&gt;0,AB8-[1]BgRatios!$B$2*AA8,"")</f>
        <v/>
      </c>
      <c r="BM8" s="6">
        <f>IF((AA8-[1]BgRatios!$B$3*AB8)&gt;0,(AA8-[1]BgRatios!$B$3*AB8),"")</f>
        <v>4.2684277832563455E-2</v>
      </c>
      <c r="BN8" s="6">
        <f>AQ8-[1]BgRatios!$B$4*AU8</f>
        <v>2.5003347707545842</v>
      </c>
      <c r="BO8" s="4"/>
      <c r="BP8" s="6">
        <f>AA8/[1]BgRatios!F$2</f>
        <v>2.1992578188908102E-3</v>
      </c>
      <c r="BQ8" s="6">
        <f>AB8/[1]BgRatios!G$2</f>
        <v>8.4975715176838858E-4</v>
      </c>
      <c r="BR8" s="6">
        <f>AC8/[1]BgRatios!H$2</f>
        <v>1.6268017697778237E-2</v>
      </c>
      <c r="BS8" s="6" t="e">
        <f>#REF!/[1]BgRatios!I$2</f>
        <v>#REF!</v>
      </c>
      <c r="BT8" s="6">
        <f>AD8/[1]BgRatios!J$2</f>
        <v>6.3949670323698617E-3</v>
      </c>
      <c r="BU8" s="6">
        <f>AE8/[1]BgRatios!K$2</f>
        <v>4.624424672847656E-2</v>
      </c>
      <c r="BV8" s="6" t="e">
        <f>AF8/[1]BgRatios!L$2</f>
        <v>#VALUE!</v>
      </c>
      <c r="BW8" s="6">
        <f>AG8/[1]BgRatios!M$2</f>
        <v>1.9507612731345027E-2</v>
      </c>
      <c r="BX8" s="6" t="e">
        <f>AH8/[1]BgRatios!N$2</f>
        <v>#VALUE!</v>
      </c>
      <c r="BY8" s="6">
        <f>AI8/[1]BgRatios!O$2</f>
        <v>4.6386463253435296E-2</v>
      </c>
      <c r="BZ8" s="6" t="e">
        <f>AJ8/[1]BgRatios!P$2</f>
        <v>#VALUE!</v>
      </c>
      <c r="CA8" s="6" t="e">
        <f>AK8/[1]BgRatios!Q$2</f>
        <v>#VALUE!</v>
      </c>
      <c r="CB8" s="6" t="e">
        <f>AL8/[1]BgRatios!R$2</f>
        <v>#VALUE!</v>
      </c>
      <c r="CC8" s="6" t="e">
        <f>AM8/[1]BgRatios!S$2</f>
        <v>#VALUE!</v>
      </c>
      <c r="CD8" s="6" t="e">
        <f>AN8/[1]BgRatios!T$2</f>
        <v>#VALUE!</v>
      </c>
    </row>
    <row r="9" spans="1:82" s="5" customFormat="1" x14ac:dyDescent="0.25">
      <c r="A9" s="24" t="str">
        <f>Intensity!B54</f>
        <v>Bl-1 X50</v>
      </c>
      <c r="B9" s="22">
        <f>IF(((Intensity!H54-Intensity!H$5)/Intensity!H$4)*Intensity!$C54*Intensity!$D54/(Intensity!$E54/1000)&gt;Intensity!H$3, ((Intensity!H54-Intensity!H$5)/Intensity!H$4)*Intensity!$C54*Intensity!$D54/(Intensity!$E54/1000),"")</f>
        <v>2107536.3877962604</v>
      </c>
      <c r="C9" s="22" t="str">
        <f>IF(((Intensity!I54-Intensity!I$5)/Intensity!I$4)*Intensity!$C54*Intensity!$D54/(Intensity!$E54/1000)&gt;Intensity!I$3, ((Intensity!I54-Intensity!I$5)/Intensity!I$4)*Intensity!$C54*Intensity!$D54/(Intensity!$E54/1000),"")</f>
        <v/>
      </c>
      <c r="D9" s="22">
        <f>IF(((Intensity!N54-Intensity!N$5)/Intensity!N$4)*Intensity!$C54*Intensity!$D54/(Intensity!$E54/1000)&gt;Intensity!N$3, ((Intensity!N54-Intensity!N$5)/Intensity!N$4)*Intensity!$C54*Intensity!$D54/(Intensity!$E54/1000),"")</f>
        <v>4988.3857710733864</v>
      </c>
      <c r="E9" s="22">
        <f>IF(((Intensity!O54-Intensity!O$5)/Intensity!O$4)*Intensity!$C54*Intensity!$D54/(Intensity!$E54/1000)&gt;Intensity!O$3, ((Intensity!O54-Intensity!O$5)/Intensity!O$4)*Intensity!$C54*Intensity!$D54/(Intensity!$E54/1000),"")</f>
        <v>27994.760355030685</v>
      </c>
      <c r="F9" s="22">
        <f>IF(((Intensity!P54-Intensity!P$5)/Intensity!P$4)*Intensity!$C54*Intensity!$D54/(Intensity!$E54/1000)&gt;Intensity!P$3, ((Intensity!P54-Intensity!P$5)/Intensity!P$4)*Intensity!$C54*Intensity!$D54/(Intensity!$E54/1000),"")</f>
        <v>1651.0536847908395</v>
      </c>
      <c r="G9" s="22">
        <f>IF(((Intensity!Q54-Intensity!Q$5)/Intensity!Q$4)*Intensity!$C54*Intensity!$D54/(Intensity!$E54/1000)&gt;Intensity!Q$3, ((Intensity!Q54-Intensity!Q$5)/Intensity!Q$4)*Intensity!$C54*Intensity!$D54/(Intensity!$E54/1000),"")</f>
        <v>298.83759485498854</v>
      </c>
      <c r="H9" s="22">
        <f>IF(((Intensity!R54-Intensity!R$5)/Intensity!R$4)*Intensity!$C54*Intensity!$D54/(Intensity!$E54/1000)&gt;Intensity!R$3, ((Intensity!R54-Intensity!R$5)/Intensity!R$4)*Intensity!$C54*Intensity!$D54/(Intensity!$E54/1000),"")</f>
        <v>681.2530263965142</v>
      </c>
      <c r="I9" s="22">
        <f>IF(((Intensity!U54-Intensity!U$5)/Intensity!U$4)*Intensity!$C54*Intensity!$D54/(Intensity!$E54/1000)&gt;Intensity!U$3, ((Intensity!U54-Intensity!U$5)/Intensity!U$4)*Intensity!$C54*Intensity!$D54/(Intensity!$E54/1000),"")</f>
        <v>43.135907002944258</v>
      </c>
      <c r="J9" s="22">
        <f>IF(((Intensity!V54-Intensity!V$5)/Intensity!V$4)*Intensity!$C54*Intensity!$D54/(Intensity!$E54/1000)&gt;Intensity!V$3, ((Intensity!V54-Intensity!V$5)/Intensity!V$4)*Intensity!$C54*Intensity!$D54/(Intensity!$E54/1000),"")</f>
        <v>568.64040488071828</v>
      </c>
      <c r="K9" s="22">
        <f>IF(((Intensity!Y54-Intensity!Y$5)/Intensity!Y$4)*Intensity!$C54*Intensity!$D54/(Intensity!$E54/1000)&gt;Intensity!Y$3, ((Intensity!Y54-Intensity!Y$5)/Intensity!Y$4)*Intensity!$C54*Intensity!$D54/(Intensity!$E54/1000),"")</f>
        <v>149.60500650421977</v>
      </c>
      <c r="L9" s="22">
        <f>IF(((Intensity!Z54-Intensity!Z$5)/Intensity!Z$4)*Intensity!$C54*Intensity!$D54/(Intensity!$E54/1000)&gt;Intensity!Z$3, ((Intensity!Z54-Intensity!Z$5)/Intensity!Z$4)*Intensity!$C54*Intensity!$D54/(Intensity!$E54/1000),"")</f>
        <v>28549.654316877557</v>
      </c>
      <c r="M9" s="22">
        <f>IF(((Intensity!AC54-Intensity!AC$5)/Intensity!AC$4)*Intensity!$C54*Intensity!$D54/(Intensity!$E54/1000)&gt;Intensity!AC$3, ((Intensity!AC54-Intensity!AC$5)/Intensity!AC$4)*Intensity!$C54*Intensity!$D54/(Intensity!$E54/1000),"")</f>
        <v>220.16266853068112</v>
      </c>
      <c r="N9" s="22">
        <f>IF(((Intensity!AD54-Intensity!AD$5)/Intensity!AD$4)*Intensity!$C54*Intensity!$D54/(Intensity!$E54/1000)&gt;Intensity!AD$3, ((Intensity!AD54-Intensity!AD$5)/Intensity!AD$4)*Intensity!$C54*Intensity!$D54/(Intensity!$E54/1000),"")</f>
        <v>60.18960580683602</v>
      </c>
      <c r="O9" s="22">
        <f>IF(((Intensity!AE54-Intensity!AE$5)/Intensity!AE$4)*Intensity!$C54*Intensity!$D54/(Intensity!$E54/1000)&gt;Intensity!AE$3, ((Intensity!AE54-Intensity!AE$5)/Intensity!AE$4)*Intensity!$C54*Intensity!$D54/(Intensity!$E54/1000),"")</f>
        <v>54.458745125530768</v>
      </c>
      <c r="P9" s="22" t="str">
        <f>IF(((Intensity!AF54-Intensity!AF$5)/Intensity!AF$4)*Intensity!$C54*Intensity!$D54/(Intensity!$E54/1000)&gt;Intensity!AF$3, ((Intensity!AF54-Intensity!AF$5)/Intensity!AF$4)*Intensity!$C54*Intensity!$D54/(Intensity!$E54/1000),"")</f>
        <v/>
      </c>
      <c r="Q9" s="22">
        <f>IF(((Intensity!AG54-Intensity!AG$5)/Intensity!AG$4)*Intensity!$C54*Intensity!$D54/(Intensity!$E54/1000)&gt;Intensity!AG$3, ((Intensity!AG54-Intensity!AG$5)/Intensity!AG$4)*Intensity!$C54*Intensity!$D54/(Intensity!$E54/1000),"")</f>
        <v>32.778837618786405</v>
      </c>
      <c r="R9" s="22">
        <f>IF(((Intensity!AH54-Intensity!AH$5)/Intensity!AH$4)*Intensity!$C54*Intensity!$D54/(Intensity!$E54/1000)&gt;Intensity!AH$3, ((Intensity!AH54-Intensity!AH$5)/Intensity!AH$4)*Intensity!$C54*Intensity!$D54/(Intensity!$E54/1000),"")</f>
        <v>1002.5358451637977</v>
      </c>
      <c r="S9" s="22">
        <f>IF(((Intensity!AI54-Intensity!AI$5)/Intensity!AI$4)*Intensity!$C54*Intensity!$D54/(Intensity!$E54/1000)&gt;Intensity!AI$3, ((Intensity!AI54-Intensity!AI$5)/Intensity!AI$4)*Intensity!$C54*Intensity!$D54/(Intensity!$E54/1000),"")</f>
        <v>131.85817268770296</v>
      </c>
      <c r="T9" s="22">
        <f>IF(((Intensity!AJ54-Intensity!AJ$5)/Intensity!AJ$4)*Intensity!$C54*Intensity!$D54/(Intensity!$E54/1000)&gt;Intensity!AJ$3, ((Intensity!AJ54-Intensity!AJ$5)/Intensity!AJ$4)*Intensity!$C54*Intensity!$D54/(Intensity!$E54/1000),"")</f>
        <v>98.297482868198088</v>
      </c>
      <c r="U9" s="22" t="str">
        <f>IF(((Intensity!AK54-Intensity!AK$5)/Intensity!AK$4)*Intensity!$C54*Intensity!$D54/(Intensity!$E54/1000)&gt;Intensity!AK$3, ((Intensity!AK54-Intensity!AK$5)/Intensity!AK$4)*Intensity!$C54*Intensity!$D54/(Intensity!$E54/1000),"")</f>
        <v/>
      </c>
      <c r="V9" s="22" t="str">
        <f>IF(((Intensity!AM54-Intensity!AM$5)/Intensity!AM$4)*Intensity!$C54*Intensity!$D54/(Intensity!$E54/1000)&gt;Intensity!AM$3, ((Intensity!AM54-Intensity!AM$5)/Intensity!AM$4)*Intensity!$C54*Intensity!$D54/(Intensity!$E54/1000),"")</f>
        <v/>
      </c>
      <c r="W9" s="22">
        <f>IF(((Intensity!AN54-Intensity!AN$5)/Intensity!AN$4)*Intensity!$C54*Intensity!$D54/(Intensity!$E54/1000)&gt;Intensity!AN$3, ((Intensity!AN54-Intensity!AN$5)/Intensity!AN$4)*Intensity!$C54*Intensity!$D54/(Intensity!$E54/1000),"")</f>
        <v>25.295567405369816</v>
      </c>
      <c r="X9" s="22">
        <f>IF(((Intensity!AP54-Intensity!AP$5)/Intensity!AP$4)*Intensity!$C54*Intensity!$D54/(Intensity!$E54/1000)&gt;Intensity!AP$3, ((Intensity!AP54-Intensity!AP$5)/Intensity!AP$4)*Intensity!$C54*Intensity!$D54/(Intensity!$E54/1000),"")</f>
        <v>432.17834161757054</v>
      </c>
      <c r="Y9" s="22">
        <f>IF(((Intensity!AQ54-Intensity!AQ$5)/Intensity!AQ$4)*Intensity!$C54*Intensity!$D54/(Intensity!$E54/1000)&gt;Intensity!AQ$3, ((Intensity!AQ54-Intensity!AQ$5)/Intensity!AQ$4)*Intensity!$C54*Intensity!$D54/(Intensity!$E54/1000),"")</f>
        <v>110.84286766298733</v>
      </c>
      <c r="Z9" s="22" t="str">
        <f>IF(((Intensity!AS54-Intensity!AS$5)/Intensity!AS$4)*Intensity!$C54*Intensity!$D54/(Intensity!$E54/1000)&gt;Intensity!AS$3, ((Intensity!AS54-Intensity!AS$5)/Intensity!AS$4)*Intensity!$C54*Intensity!$D54/(Intensity!$E54/1000),"")</f>
        <v/>
      </c>
      <c r="AA9" s="22">
        <f>IF(((Intensity!AT54-Intensity!AT$5)/Intensity!AT$4)*Intensity!$C54*Intensity!$D54/(Intensity!$E54/1000)&gt;Intensity!AT$3, ((Intensity!AT54-Intensity!AT$5)/Intensity!AT$4)*Intensity!$C54*Intensity!$D54/(Intensity!$E54/1000),"")</f>
        <v>31.756683542677923</v>
      </c>
      <c r="AB9" s="22">
        <f>IF(((Intensity!AU54-Intensity!AU$5)/Intensity!AU$4)*Intensity!$C54*Intensity!$D54/(Intensity!$E54/1000)&gt;Intensity!AU$3, ((Intensity!AU54-Intensity!AU$5)/Intensity!AU$4)*Intensity!$C54*Intensity!$D54/(Intensity!$E54/1000),"")</f>
        <v>49.384464287448608</v>
      </c>
      <c r="AC9" s="22">
        <f>IF(((Intensity!AV54-Intensity!AV$5)/Intensity!AV$4)*Intensity!$C54*Intensity!$D54/(Intensity!$E54/1000)&gt;Intensity!AV$3, ((Intensity!AV54-Intensity!AV$5)/Intensity!AV$4)*Intensity!$C54*Intensity!$D54/(Intensity!$E54/1000),"")</f>
        <v>23.859005956115592</v>
      </c>
      <c r="AD9" s="22">
        <f>IF(((Intensity!AX54-Intensity!AX$5)/Intensity!AX$4)*Intensity!$C54*Intensity!$D54/(Intensity!$E54/1000)&gt;Intensity!AX$3, ((Intensity!AX54-Intensity!AX$5)/Intensity!AX$4)*Intensity!$C54*Intensity!$D54/(Intensity!$E54/1000),"")</f>
        <v>31.131599383057168</v>
      </c>
      <c r="AE9" s="22">
        <f>IF(((Intensity!AY54-Intensity!AY$5)/Intensity!AY$4)*Intensity!$C54*Intensity!$D54/(Intensity!$E54/1000)&gt;Intensity!AY$3, ((Intensity!AY54-Intensity!AY$5)/Intensity!AY$4)*Intensity!$C54*Intensity!$D54/(Intensity!$E54/1000),"")</f>
        <v>27.232757237212187</v>
      </c>
      <c r="AF9" s="22">
        <f>IF(((Intensity!AZ54-Intensity!AZ$5)/Intensity!AZ$4)*Intensity!$C54*Intensity!$D54/(Intensity!$E54/1000)&gt;Intensity!AZ$3, ((Intensity!AZ54-Intensity!AZ$5)/Intensity!AZ$4)*Intensity!$C54*Intensity!$D54/(Intensity!$E54/1000),"")</f>
        <v>24.060867716059267</v>
      </c>
      <c r="AG9" s="22">
        <f>IF(((Intensity!BA54-Intensity!BA$5)/Intensity!BA$4)*Intensity!$C54*Intensity!$D54/(Intensity!$E54/1000)&gt;Intensity!BA$3, ((Intensity!BA54-Intensity!BA$5)/Intensity!BA$4)*Intensity!$C54*Intensity!$D54/(Intensity!$E54/1000),"")</f>
        <v>26.904726516465516</v>
      </c>
      <c r="AH9" s="22">
        <f>IF(((Intensity!BB54-Intensity!BB$5)/Intensity!BB$4)*Intensity!$C54*Intensity!$D54/(Intensity!$E54/1000)&gt;Intensity!BB$3, ((Intensity!BB54-Intensity!BB$5)/Intensity!BB$4)*Intensity!$C54*Intensity!$D54/(Intensity!$E54/1000),"")</f>
        <v>22.927738363492185</v>
      </c>
      <c r="AI9" s="22">
        <f>IF(((Intensity!BC54-Intensity!BC$5)/Intensity!BC$4)*Intensity!$C54*Intensity!$D54/(Intensity!$E54/1000)&gt;Intensity!BC$3, ((Intensity!BC54-Intensity!BC$5)/Intensity!BC$4)*Intensity!$C54*Intensity!$D54/(Intensity!$E54/1000),"")</f>
        <v>26.158817345187707</v>
      </c>
      <c r="AJ9" s="22">
        <f>IF(((Intensity!BD54-Intensity!BD$5)/Intensity!BD$4)*Intensity!$C54*Intensity!$D54/(Intensity!$E54/1000)&gt;Intensity!BD$3, ((Intensity!BD54-Intensity!BD$5)/Intensity!BD$4)*Intensity!$C54*Intensity!$D54/(Intensity!$E54/1000),"")</f>
        <v>23.26597277598967</v>
      </c>
      <c r="AK9" s="22">
        <f>IF(((Intensity!BE54-Intensity!BE$5)/Intensity!BE$4)*Intensity!$C54*Intensity!$D54/(Intensity!$E54/1000)&gt;Intensity!BE$3, ((Intensity!BE54-Intensity!BE$5)/Intensity!BE$4)*Intensity!$C54*Intensity!$D54/(Intensity!$E54/1000),"")</f>
        <v>25.034234663705163</v>
      </c>
      <c r="AL9" s="22">
        <f>IF(((Intensity!BF54-Intensity!BF$5)/Intensity!BF$4)*Intensity!$C54*Intensity!$D54/(Intensity!$E54/1000)&gt;Intensity!BF$3, ((Intensity!BF54-Intensity!BF$5)/Intensity!BF$4)*Intensity!$C54*Intensity!$D54/(Intensity!$E54/1000),"")</f>
        <v>22.144529976987883</v>
      </c>
      <c r="AM9" s="22">
        <f>IF(((Intensity!BG54-Intensity!BG$5)/Intensity!BG$4)*Intensity!$C54*Intensity!$D54/(Intensity!$E54/1000)&gt;Intensity!BG$3, ((Intensity!BG54-Intensity!BG$5)/Intensity!BG$4)*Intensity!$C54*Intensity!$D54/(Intensity!$E54/1000),"")</f>
        <v>28.039804308626206</v>
      </c>
      <c r="AN9" s="22">
        <f>IF(((Intensity!BH54-Intensity!BH$5)/Intensity!BH$4)*Intensity!$C54*Intensity!$D54/(Intensity!$E54/1000)&gt;Intensity!BH$3, ((Intensity!BH54-Intensity!BH$5)/Intensity!BH$4)*Intensity!$C54*Intensity!$D54/(Intensity!$E54/1000),"")</f>
        <v>23.674204149083057</v>
      </c>
      <c r="AO9" s="22">
        <f>IF(((Intensity!BI54-Intensity!BI$5)/Intensity!BI$4)*Intensity!$C54*Intensity!$D54/(Intensity!$E54/1000)&gt;Intensity!BI$3, ((Intensity!BI54-Intensity!BI$5)/Intensity!BI$4)*Intensity!$C54*Intensity!$D54/(Intensity!$E54/1000),"")</f>
        <v>698.75393709922514</v>
      </c>
      <c r="AP9" s="22">
        <f>IF(((Intensity!BJ54-Intensity!BJ$5)/Intensity!BJ$4)*Intensity!$C54*Intensity!$D54/(Intensity!$E54/1000)&gt;Intensity!BJ$3, ((Intensity!BJ54-Intensity!BJ$5)/Intensity!BJ$4)*Intensity!$C54*Intensity!$D54/(Intensity!$E54/1000),"")</f>
        <v>110.7893440396586</v>
      </c>
      <c r="AQ9" s="22">
        <f>IF(((Intensity!BK54-Intensity!BK$5)/Intensity!BK$4)*Intensity!$C54*Intensity!$D54/(Intensity!$E54/1000)&gt;Intensity!BK$3, ((Intensity!BK54-Intensity!BK$5)/Intensity!BK$4)*Intensity!$C54*Intensity!$D54/(Intensity!$E54/1000),"")</f>
        <v>301.14928041660704</v>
      </c>
      <c r="AR9" s="22" t="str">
        <f>IF(((Intensity!BL54-Intensity!BL$5)/Intensity!BL$4)*Intensity!$C54*Intensity!$D54/(Intensity!$E54/1000)&gt;Intensity!BL$3, ((Intensity!BL54-Intensity!BL$5)/Intensity!BL$4)*Intensity!$C54*Intensity!$D54/(Intensity!$E54/1000),"")</f>
        <v/>
      </c>
      <c r="AS9" s="22">
        <f>IF(((Intensity!BM54-Intensity!BM$5)/Intensity!BM$4)*Intensity!$C54*Intensity!$D54/(Intensity!$E54/1000)&gt;Intensity!BM$3, ((Intensity!BM54-Intensity!BM$5)/Intensity!BM$4)*Intensity!$C54*Intensity!$D54/(Intensity!$E54/1000),"")</f>
        <v>67.457045814941651</v>
      </c>
      <c r="AT9" s="22">
        <f>IF(((Intensity!BN54-Intensity!BN$5)/Intensity!BN$4)*Intensity!$C54*Intensity!$D54/(Intensity!$E54/1000)&gt;Intensity!BN$3, ((Intensity!BN54-Intensity!BN$5)/Intensity!BN$4)*Intensity!$C54*Intensity!$D54/(Intensity!$E54/1000),"")</f>
        <v>81.020382911681494</v>
      </c>
      <c r="AU9" s="22">
        <f>IF(((Intensity!BO54-Intensity!BO$5)/Intensity!BO$4)*Intensity!$C54*Intensity!$D54/(Intensity!$E54/1000)&gt;Intensity!BO$3, ((Intensity!BO54-Intensity!BO$5)/Intensity!BO$4)*Intensity!$C54*Intensity!$D54/(Intensity!$E54/1000),"")</f>
        <v>27.858433869700281</v>
      </c>
      <c r="AW9" s="27">
        <f t="shared" si="0"/>
        <v>37.831449271544479</v>
      </c>
      <c r="AX9" s="27" t="e">
        <f t="shared" si="1"/>
        <v>#VALUE!</v>
      </c>
      <c r="AY9" s="27">
        <f t="shared" si="2"/>
        <v>1.5550888436155699</v>
      </c>
      <c r="AZ9" s="27">
        <f t="shared" si="3"/>
        <v>1.5863131116329745</v>
      </c>
      <c r="BA9" s="27">
        <f t="shared" si="4"/>
        <v>1.0200787679402346</v>
      </c>
      <c r="BB9" s="27">
        <f t="shared" si="5"/>
        <v>10.809986010884359</v>
      </c>
      <c r="BC9" s="27">
        <f t="shared" si="6"/>
        <v>2.4235542754563353</v>
      </c>
      <c r="BD9" s="27">
        <f t="shared" si="7"/>
        <v>0.83469780367588231</v>
      </c>
      <c r="BE9" s="27"/>
      <c r="BF9" s="27"/>
      <c r="BG9" s="27"/>
      <c r="BH9" s="27"/>
      <c r="BI9" s="4"/>
      <c r="BJ9" s="4"/>
      <c r="BK9" s="6">
        <f>D9-[1]BgRatios!$B$1*S9</f>
        <v>-37206.229488991565</v>
      </c>
      <c r="BL9" s="6" t="str">
        <f>IF((AB9-[1]BgRatios!$B$2*AA9)&gt;0,AB9-[1]BgRatios!$B$2*AA9,"")</f>
        <v/>
      </c>
      <c r="BM9" s="6">
        <f>IF((AA9-[1]BgRatios!$B$3*AB9)&gt;0,(AA9-[1]BgRatios!$B$3*AB9),"")</f>
        <v>8.2402719772262074</v>
      </c>
      <c r="BN9" s="6">
        <f>AQ9-[1]BgRatios!$B$4*AU9</f>
        <v>284.71280443348388</v>
      </c>
      <c r="BO9" s="4"/>
      <c r="BP9" s="6">
        <f>AA9/[1]BgRatios!F$2</f>
        <v>1.0244091465379974</v>
      </c>
      <c r="BQ9" s="6">
        <f>AB9/[1]BgRatios!G$2</f>
        <v>0.78388038551505723</v>
      </c>
      <c r="BR9" s="6">
        <f>AC9/[1]BgRatios!H$2</f>
        <v>3.3604233741007876</v>
      </c>
      <c r="BS9" s="6" t="e">
        <f>#REF!/[1]BgRatios!I$2</f>
        <v>#REF!</v>
      </c>
      <c r="BT9" s="6">
        <f>AD9/[1]BgRatios!J$2</f>
        <v>1.1530221993724876</v>
      </c>
      <c r="BU9" s="6">
        <f>AE9/[1]BgRatios!K$2</f>
        <v>5.7942036674919546</v>
      </c>
      <c r="BV9" s="6">
        <f>AF9/[1]BgRatios!L$2</f>
        <v>24.060867716059267</v>
      </c>
      <c r="BW9" s="6">
        <f>AG9/[1]BgRatios!M$2</f>
        <v>6.726181629116379</v>
      </c>
      <c r="BX9" s="6">
        <f>AH9/[1]BgRatios!N$2</f>
        <v>32.753911947845978</v>
      </c>
      <c r="BY9" s="6">
        <f>AI9/[1]BgRatios!O$2</f>
        <v>6.7073890628686428</v>
      </c>
      <c r="BZ9" s="6">
        <f>AJ9/[1]BgRatios!P$2</f>
        <v>28.031292501192375</v>
      </c>
      <c r="CA9" s="6">
        <f>AK9/[1]BgRatios!Q$2</f>
        <v>10.884449853784854</v>
      </c>
      <c r="CB9" s="6">
        <f>AL9/[1]BgRatios!R$2</f>
        <v>73.815099923292948</v>
      </c>
      <c r="CC9" s="6">
        <f>AM9/[1]BgRatios!S$2</f>
        <v>14.306022606441942</v>
      </c>
      <c r="CD9" s="6">
        <f>AN9/[1]BgRatios!T$2</f>
        <v>76.368400480913081</v>
      </c>
    </row>
    <row r="10" spans="1:82" x14ac:dyDescent="0.25">
      <c r="A10" s="7" t="str">
        <f>Intensity!B55</f>
        <v>ENP1</v>
      </c>
      <c r="B10" s="6">
        <f>IF(((Intensity!H55-Intensity!H$5)/Intensity!H$4)*Intensity!$C55*Intensity!$D55/(Intensity!$E55/1000)&gt;Intensity!H$3, ((Intensity!H55-Intensity!H$5)/Intensity!H$4)*Intensity!$C55*Intensity!$D55/(Intensity!$E55/1000),"")</f>
        <v>299921.90146098979</v>
      </c>
      <c r="C10" s="6">
        <f>IF(((Intensity!I55-Intensity!I$5)/Intensity!I$4)*Intensity!$C55*Intensity!$D55/(Intensity!$E55/1000)&gt;Intensity!I$3, ((Intensity!I55-Intensity!I$5)/Intensity!I$4)*Intensity!$C55*Intensity!$D55/(Intensity!$E55/1000),"")</f>
        <v>2466630.8699603807</v>
      </c>
      <c r="D10" s="6">
        <f>IF(((Intensity!N55-Intensity!N$5)/Intensity!N$4)*Intensity!$C55*Intensity!$D55/(Intensity!$E55/1000)&gt;Intensity!N$3, ((Intensity!N55-Intensity!N$5)/Intensity!N$4)*Intensity!$C55*Intensity!$D55/(Intensity!$E55/1000),"")</f>
        <v>125174.53400944466</v>
      </c>
      <c r="E10" s="6">
        <f>IF(((Intensity!O55-Intensity!O$5)/Intensity!O$4)*Intensity!$C55*Intensity!$D55/(Intensity!$E55/1000)&gt;Intensity!O$3, ((Intensity!O55-Intensity!O$5)/Intensity!O$4)*Intensity!$C55*Intensity!$D55/(Intensity!$E55/1000),"")</f>
        <v>3964.1472820337149</v>
      </c>
      <c r="F10" s="6">
        <f>IF(((Intensity!P55-Intensity!P$5)/Intensity!P$4)*Intensity!$C55*Intensity!$D55/(Intensity!$E55/1000)&gt;Intensity!P$3, ((Intensity!P55-Intensity!P$5)/Intensity!P$4)*Intensity!$C55*Intensity!$D55/(Intensity!$E55/1000),"")</f>
        <v>6959.7137001694773</v>
      </c>
      <c r="G10" s="6">
        <f>IF(((Intensity!Q55-Intensity!Q$5)/Intensity!Q$4)*Intensity!$C55*Intensity!$D55/(Intensity!$E55/1000)&gt;Intensity!Q$3, ((Intensity!Q55-Intensity!Q$5)/Intensity!Q$4)*Intensity!$C55*Intensity!$D55/(Intensity!$E55/1000),"")</f>
        <v>2803.7078957938538</v>
      </c>
      <c r="H10" s="6">
        <f>IF(((Intensity!R55-Intensity!R$5)/Intensity!R$4)*Intensity!$C55*Intensity!$D55/(Intensity!$E55/1000)&gt;Intensity!R$3, ((Intensity!R55-Intensity!R$5)/Intensity!R$4)*Intensity!$C55*Intensity!$D55/(Intensity!$E55/1000),"")</f>
        <v>129092.06880046208</v>
      </c>
      <c r="I10" s="6">
        <f>IF(((Intensity!U55-Intensity!U$5)/Intensity!U$4)*Intensity!$C55*Intensity!$D55/(Intensity!$E55/1000)&gt;Intensity!U$3, ((Intensity!U55-Intensity!U$5)/Intensity!U$4)*Intensity!$C55*Intensity!$D55/(Intensity!$E55/1000),"")</f>
        <v>245.18340895730432</v>
      </c>
      <c r="J10" s="6">
        <f>IF(((Intensity!V55-Intensity!V$5)/Intensity!V$4)*Intensity!$C55*Intensity!$D55/(Intensity!$E55/1000)&gt;Intensity!V$3, ((Intensity!V55-Intensity!V$5)/Intensity!V$4)*Intensity!$C55*Intensity!$D55/(Intensity!$E55/1000),"")</f>
        <v>1421.7748698140686</v>
      </c>
      <c r="K10" s="6">
        <f>IF(((Intensity!Y55-Intensity!Y$5)/Intensity!Y$4)*Intensity!$C55*Intensity!$D55/(Intensity!$E55/1000)&gt;Intensity!Y$3, ((Intensity!Y55-Intensity!Y$5)/Intensity!Y$4)*Intensity!$C55*Intensity!$D55/(Intensity!$E55/1000),"")</f>
        <v>5590.6602112417477</v>
      </c>
      <c r="L10" s="6">
        <f>IF(((Intensity!Z55-Intensity!Z$5)/Intensity!Z$4)*Intensity!$C55*Intensity!$D55/(Intensity!$E55/1000)&gt;Intensity!Z$3, ((Intensity!Z55-Intensity!Z$5)/Intensity!Z$4)*Intensity!$C55*Intensity!$D55/(Intensity!$E55/1000),"")</f>
        <v>26501.02953361399</v>
      </c>
      <c r="M10" s="6">
        <f>IF(((Intensity!AC55-Intensity!AC$5)/Intensity!AC$4)*Intensity!$C55*Intensity!$D55/(Intensity!$E55/1000)&gt;Intensity!AC$3, ((Intensity!AC55-Intensity!AC$5)/Intensity!AC$4)*Intensity!$C55*Intensity!$D55/(Intensity!$E55/1000),"")</f>
        <v>790.1585256355022</v>
      </c>
      <c r="N10" s="6">
        <f>IF(((Intensity!AD55-Intensity!AD$5)/Intensity!AD$4)*Intensity!$C55*Intensity!$D55/(Intensity!$E55/1000)&gt;Intensity!AD$3, ((Intensity!AD55-Intensity!AD$5)/Intensity!AD$4)*Intensity!$C55*Intensity!$D55/(Intensity!$E55/1000),"")</f>
        <v>515.47607240051548</v>
      </c>
      <c r="O10" s="6">
        <f>IF(((Intensity!AE55-Intensity!AE$5)/Intensity!AE$4)*Intensity!$C55*Intensity!$D55/(Intensity!$E55/1000)&gt;Intensity!AE$3, ((Intensity!AE55-Intensity!AE$5)/Intensity!AE$4)*Intensity!$C55*Intensity!$D55/(Intensity!$E55/1000),"")</f>
        <v>145.47670713466132</v>
      </c>
      <c r="P10" s="6">
        <f>IF(((Intensity!AF55-Intensity!AF$5)/Intensity!AF$4)*Intensity!$C55*Intensity!$D55/(Intensity!$E55/1000)&gt;Intensity!AF$3, ((Intensity!AF55-Intensity!AF$5)/Intensity!AF$4)*Intensity!$C55*Intensity!$D55/(Intensity!$E55/1000),"")</f>
        <v>324655.49429351982</v>
      </c>
      <c r="Q10" s="6">
        <f>IF(((Intensity!AG55-Intensity!AG$5)/Intensity!AG$4)*Intensity!$C55*Intensity!$D55/(Intensity!$E55/1000)&gt;Intensity!AG$3, ((Intensity!AG55-Intensity!AG$5)/Intensity!AG$4)*Intensity!$C55*Intensity!$D55/(Intensity!$E55/1000),"")</f>
        <v>323.55405242884189</v>
      </c>
      <c r="R10" s="6">
        <f>IF(((Intensity!AH55-Intensity!AH$5)/Intensity!AH$4)*Intensity!$C55*Intensity!$D55/(Intensity!$E55/1000)&gt;Intensity!AH$3, ((Intensity!AH55-Intensity!AH$5)/Intensity!AH$4)*Intensity!$C55*Intensity!$D55/(Intensity!$E55/1000),"")</f>
        <v>1512.1738137742773</v>
      </c>
      <c r="S10" s="6">
        <f>IF(((Intensity!AI55-Intensity!AI$5)/Intensity!AI$4)*Intensity!$C55*Intensity!$D55/(Intensity!$E55/1000)&gt;Intensity!AI$3, ((Intensity!AI55-Intensity!AI$5)/Intensity!AI$4)*Intensity!$C55*Intensity!$D55/(Intensity!$E55/1000),"")</f>
        <v>256.49079780947926</v>
      </c>
      <c r="T10" s="6">
        <f>IF(((Intensity!AJ55-Intensity!AJ$5)/Intensity!AJ$4)*Intensity!$C55*Intensity!$D55/(Intensity!$E55/1000)&gt;Intensity!AJ$3, ((Intensity!AJ55-Intensity!AJ$5)/Intensity!AJ$4)*Intensity!$C55*Intensity!$D55/(Intensity!$E55/1000),"")</f>
        <v>313.73170515085656</v>
      </c>
      <c r="U10" s="6">
        <f>IF(((Intensity!AK55-Intensity!AK$5)/Intensity!AK$4)*Intensity!$C55*Intensity!$D55/(Intensity!$E55/1000)&gt;Intensity!AK$3, ((Intensity!AK55-Intensity!AK$5)/Intensity!AK$4)*Intensity!$C55*Intensity!$D55/(Intensity!$E55/1000),"")</f>
        <v>619.4265251650628</v>
      </c>
      <c r="V10" s="6">
        <f>IF(((Intensity!AM55-Intensity!AM$5)/Intensity!AM$4)*Intensity!$C55*Intensity!$D55/(Intensity!$E55/1000)&gt;Intensity!AM$3, ((Intensity!AM55-Intensity!AM$5)/Intensity!AM$4)*Intensity!$C55*Intensity!$D55/(Intensity!$E55/1000),"")</f>
        <v>6482.3828363839903</v>
      </c>
      <c r="W10" s="6">
        <f>IF(((Intensity!AN55-Intensity!AN$5)/Intensity!AN$4)*Intensity!$C55*Intensity!$D55/(Intensity!$E55/1000)&gt;Intensity!AN$3, ((Intensity!AN55-Intensity!AN$5)/Intensity!AN$4)*Intensity!$C55*Intensity!$D55/(Intensity!$E55/1000),"")</f>
        <v>11.794351190138102</v>
      </c>
      <c r="X10" s="6">
        <f>IF(((Intensity!AP55-Intensity!AP$5)/Intensity!AP$4)*Intensity!$C55*Intensity!$D55/(Intensity!$E55/1000)&gt;Intensity!AP$3, ((Intensity!AP55-Intensity!AP$5)/Intensity!AP$4)*Intensity!$C55*Intensity!$D55/(Intensity!$E55/1000),"")</f>
        <v>879.82726207750557</v>
      </c>
      <c r="Y10" s="6">
        <f>IF(((Intensity!AQ55-Intensity!AQ$5)/Intensity!AQ$4)*Intensity!$C55*Intensity!$D55/(Intensity!$E55/1000)&gt;Intensity!AQ$3, ((Intensity!AQ55-Intensity!AQ$5)/Intensity!AQ$4)*Intensity!$C55*Intensity!$D55/(Intensity!$E55/1000),"")</f>
        <v>3921.0301203312147</v>
      </c>
      <c r="Z10" s="6">
        <f>IF(((Intensity!AS55-Intensity!AS$5)/Intensity!AS$4)*Intensity!$C55*Intensity!$D55/(Intensity!$E55/1000)&gt;Intensity!AS$3, ((Intensity!AS55-Intensity!AS$5)/Intensity!AS$4)*Intensity!$C55*Intensity!$D55/(Intensity!$E55/1000),"")</f>
        <v>27305.809536011799</v>
      </c>
      <c r="AA10" s="6">
        <f>IF(((Intensity!AT55-Intensity!AT$5)/Intensity!AT$4)*Intensity!$C55*Intensity!$D55/(Intensity!$E55/1000)&gt;Intensity!AT$3, ((Intensity!AT55-Intensity!AT$5)/Intensity!AT$4)*Intensity!$C55*Intensity!$D55/(Intensity!$E55/1000),"")</f>
        <v>122.26522748010798</v>
      </c>
      <c r="AB10" s="6">
        <f>IF(((Intensity!AU55-Intensity!AU$5)/Intensity!AU$4)*Intensity!$C55*Intensity!$D55/(Intensity!$E55/1000)&gt;Intensity!AU$3, ((Intensity!AU55-Intensity!AU$5)/Intensity!AU$4)*Intensity!$C55*Intensity!$D55/(Intensity!$E55/1000),"")</f>
        <v>183.00805430908929</v>
      </c>
      <c r="AC10" s="6">
        <f>IF(((Intensity!AV55-Intensity!AV$5)/Intensity!AV$4)*Intensity!$C55*Intensity!$D55/(Intensity!$E55/1000)&gt;Intensity!AV$3, ((Intensity!AV55-Intensity!AV$5)/Intensity!AV$4)*Intensity!$C55*Intensity!$D55/(Intensity!$E55/1000),"")</f>
        <v>36.080960420230383</v>
      </c>
      <c r="AD10" s="6">
        <f>IF(((Intensity!AX55-Intensity!AX$5)/Intensity!AX$4)*Intensity!$C55*Intensity!$D55/(Intensity!$E55/1000)&gt;Intensity!AX$3, ((Intensity!AX55-Intensity!AX$5)/Intensity!AX$4)*Intensity!$C55*Intensity!$D55/(Intensity!$E55/1000),"")</f>
        <v>108.83852644235267</v>
      </c>
      <c r="AE10" s="6">
        <f>IF(((Intensity!AY55-Intensity!AY$5)/Intensity!AY$4)*Intensity!$C55*Intensity!$D55/(Intensity!$E55/1000)&gt;Intensity!AY$3, ((Intensity!AY55-Intensity!AY$5)/Intensity!AY$4)*Intensity!$C55*Intensity!$D55/(Intensity!$E55/1000),"")</f>
        <v>34.898781602186681</v>
      </c>
      <c r="AF10" s="6">
        <f>IF(((Intensity!AZ55-Intensity!AZ$5)/Intensity!AZ$4)*Intensity!$C55*Intensity!$D55/(Intensity!$E55/1000)&gt;Intensity!AZ$3, ((Intensity!AZ55-Intensity!AZ$5)/Intensity!AZ$4)*Intensity!$C55*Intensity!$D55/(Intensity!$E55/1000),"")</f>
        <v>23.188357961805064</v>
      </c>
      <c r="AG10" s="6">
        <f>IF(((Intensity!BA55-Intensity!BA$5)/Intensity!BA$4)*Intensity!$C55*Intensity!$D55/(Intensity!$E55/1000)&gt;Intensity!BA$3, ((Intensity!BA55-Intensity!BA$5)/Intensity!BA$4)*Intensity!$C55*Intensity!$D55/(Intensity!$E55/1000),"")</f>
        <v>37.685235405597098</v>
      </c>
      <c r="AH10" s="6">
        <f>IF(((Intensity!BB55-Intensity!BB$5)/Intensity!BB$4)*Intensity!$C55*Intensity!$D55/(Intensity!$E55/1000)&gt;Intensity!BB$3, ((Intensity!BB55-Intensity!BB$5)/Intensity!BB$4)*Intensity!$C55*Intensity!$D55/(Intensity!$E55/1000),"")</f>
        <v>7.4792232082786407</v>
      </c>
      <c r="AI10" s="6">
        <f>IF(((Intensity!BC55-Intensity!BC$5)/Intensity!BC$4)*Intensity!$C55*Intensity!$D55/(Intensity!$E55/1000)&gt;Intensity!BC$3, ((Intensity!BC55-Intensity!BC$5)/Intensity!BC$4)*Intensity!$C55*Intensity!$D55/(Intensity!$E55/1000),"")</f>
        <v>24.117835496879884</v>
      </c>
      <c r="AJ10" s="6">
        <f>IF(((Intensity!BD55-Intensity!BD$5)/Intensity!BD$4)*Intensity!$C55*Intensity!$D55/(Intensity!$E55/1000)&gt;Intensity!BD$3, ((Intensity!BD55-Intensity!BD$5)/Intensity!BD$4)*Intensity!$C55*Intensity!$D55/(Intensity!$E55/1000),"")</f>
        <v>6.7271078740522299</v>
      </c>
      <c r="AK10" s="6">
        <f>IF(((Intensity!BE55-Intensity!BE$5)/Intensity!BE$4)*Intensity!$C55*Intensity!$D55/(Intensity!$E55/1000)&gt;Intensity!BE$3, ((Intensity!BE55-Intensity!BE$5)/Intensity!BE$4)*Intensity!$C55*Intensity!$D55/(Intensity!$E55/1000),"")</f>
        <v>19.04474163159281</v>
      </c>
      <c r="AL10" s="6">
        <f>IF(((Intensity!BF55-Intensity!BF$5)/Intensity!BF$4)*Intensity!$C55*Intensity!$D55/(Intensity!$E55/1000)&gt;Intensity!BF$3, ((Intensity!BF55-Intensity!BF$5)/Intensity!BF$4)*Intensity!$C55*Intensity!$D55/(Intensity!$E55/1000),"")</f>
        <v>4.4248037476313256</v>
      </c>
      <c r="AM10" s="6">
        <f>IF(((Intensity!BG55-Intensity!BG$5)/Intensity!BG$4)*Intensity!$C55*Intensity!$D55/(Intensity!$E55/1000)&gt;Intensity!BG$3, ((Intensity!BG55-Intensity!BG$5)/Intensity!BG$4)*Intensity!$C55*Intensity!$D55/(Intensity!$E55/1000),"")</f>
        <v>17.648378034534641</v>
      </c>
      <c r="AN10" s="6">
        <f>IF(((Intensity!BH55-Intensity!BH$5)/Intensity!BH$4)*Intensity!$C55*Intensity!$D55/(Intensity!$E55/1000)&gt;Intensity!BH$3, ((Intensity!BH55-Intensity!BH$5)/Intensity!BH$4)*Intensity!$C55*Intensity!$D55/(Intensity!$E55/1000),"")</f>
        <v>4.8271623108411514</v>
      </c>
      <c r="AO10" s="6">
        <f>IF(((Intensity!BI55-Intensity!BI$5)/Intensity!BI$4)*Intensity!$C55*Intensity!$D55/(Intensity!$E55/1000)&gt;Intensity!BI$3, ((Intensity!BI55-Intensity!BI$5)/Intensity!BI$4)*Intensity!$C55*Intensity!$D55/(Intensity!$E55/1000),"")</f>
        <v>98.611008948989536</v>
      </c>
      <c r="AP10" s="6">
        <f>IF(((Intensity!BJ55-Intensity!BJ$5)/Intensity!BJ$4)*Intensity!$C55*Intensity!$D55/(Intensity!$E55/1000)&gt;Intensity!BJ$3, ((Intensity!BJ55-Intensity!BJ$5)/Intensity!BJ$4)*Intensity!$C55*Intensity!$D55/(Intensity!$E55/1000),"")</f>
        <v>88.907747825737687</v>
      </c>
      <c r="AQ10" s="6">
        <f>IF(((Intensity!BK55-Intensity!BK$5)/Intensity!BK$4)*Intensity!$C55*Intensity!$D55/(Intensity!$E55/1000)&gt;Intensity!BK$3, ((Intensity!BK55-Intensity!BK$5)/Intensity!BK$4)*Intensity!$C55*Intensity!$D55/(Intensity!$E55/1000),"")</f>
        <v>62.593317324767689</v>
      </c>
      <c r="AR10" s="6">
        <f>IF(((Intensity!BL55-Intensity!BL$5)/Intensity!BL$4)*Intensity!$C55*Intensity!$D55/(Intensity!$E55/1000)&gt;Intensity!BL$3, ((Intensity!BL55-Intensity!BL$5)/Intensity!BL$4)*Intensity!$C55*Intensity!$D55/(Intensity!$E55/1000),"")</f>
        <v>49549.80649489614</v>
      </c>
      <c r="AS10" s="6">
        <f>IF(((Intensity!BM55-Intensity!BM$5)/Intensity!BM$4)*Intensity!$C55*Intensity!$D55/(Intensity!$E55/1000)&gt;Intensity!BM$3, ((Intensity!BM55-Intensity!BM$5)/Intensity!BM$4)*Intensity!$C55*Intensity!$D55/(Intensity!$E55/1000),"")</f>
        <v>62.974046189465042</v>
      </c>
      <c r="AT10" s="6">
        <f>IF(((Intensity!BN55-Intensity!BN$5)/Intensity!BN$4)*Intensity!$C55*Intensity!$D55/(Intensity!$E55/1000)&gt;Intensity!BN$3, ((Intensity!BN55-Intensity!BN$5)/Intensity!BN$4)*Intensity!$C55*Intensity!$D55/(Intensity!$E55/1000),"")</f>
        <v>35.595989707897765</v>
      </c>
      <c r="AU10" s="6">
        <f>IF(((Intensity!BO55-Intensity!BO$5)/Intensity!BO$4)*Intensity!$C55*Intensity!$D55/(Intensity!$E55/1000)&gt;Intensity!BO$3, ((Intensity!BO55-Intensity!BO$5)/Intensity!BO$4)*Intensity!$C55*Intensity!$D55/(Intensity!$E55/1000),"")</f>
        <v>128.14694546462957</v>
      </c>
      <c r="AW10" s="27">
        <f t="shared" si="0"/>
        <v>488.02738764306076</v>
      </c>
      <c r="AX10" s="27">
        <f t="shared" si="1"/>
        <v>8.2242439046459914</v>
      </c>
      <c r="AY10" s="27">
        <f t="shared" si="2"/>
        <v>1.4968119561129014</v>
      </c>
      <c r="AZ10" s="27">
        <f t="shared" si="3"/>
        <v>1.6814639107230214</v>
      </c>
      <c r="BA10" s="27">
        <f t="shared" si="4"/>
        <v>1.1233634952313223</v>
      </c>
      <c r="BB10" s="27">
        <f t="shared" si="5"/>
        <v>0.48844954593197354</v>
      </c>
      <c r="BC10" s="27">
        <f t="shared" si="6"/>
        <v>5.3912790807676372E-2</v>
      </c>
      <c r="BD10" s="27">
        <f t="shared" si="7"/>
        <v>1.1013650048568897E-2</v>
      </c>
      <c r="BE10" s="27"/>
      <c r="BF10" s="27"/>
      <c r="BG10" s="27"/>
      <c r="BH10" s="27"/>
      <c r="BK10" s="6">
        <f>D10-[1]BgRatios!$B$1*S10</f>
        <v>43097.478710411291</v>
      </c>
      <c r="BL10" s="6" t="str">
        <f>IF((AB10-[1]BgRatios!$B$2*AA10)&gt;0,AB10-[1]BgRatios!$B$2*AA10,"")</f>
        <v/>
      </c>
      <c r="BM10" s="6">
        <f>IF((AA10-[1]BgRatios!$B$3*AB10)&gt;0,(AA10-[1]BgRatios!$B$3*AB10),"")</f>
        <v>35.118534951970233</v>
      </c>
      <c r="BN10" s="6">
        <f>AQ10-[1]BgRatios!$B$4*AU10</f>
        <v>-13.013380499363755</v>
      </c>
      <c r="BP10" s="6">
        <f>AA10/[1]BgRatios!F$2</f>
        <v>3.9440395961325154</v>
      </c>
      <c r="BQ10" s="6">
        <f>AB10/[1]BgRatios!G$2</f>
        <v>2.904889750937925</v>
      </c>
      <c r="BR10" s="6">
        <f>AC10/[1]BgRatios!H$2</f>
        <v>5.0818254113000538</v>
      </c>
      <c r="BS10" s="6" t="e">
        <f>#REF!/[1]BgRatios!I$2</f>
        <v>#REF!</v>
      </c>
      <c r="BT10" s="6">
        <f>AD10/[1]BgRatios!J$2</f>
        <v>4.0310565349019507</v>
      </c>
      <c r="BU10" s="6">
        <f>AE10/[1]BgRatios!K$2</f>
        <v>7.425272681316315</v>
      </c>
      <c r="BV10" s="6">
        <f>AF10/[1]BgRatios!L$2</f>
        <v>23.188357961805064</v>
      </c>
      <c r="BW10" s="6">
        <f>AG10/[1]BgRatios!M$2</f>
        <v>9.4213088513992744</v>
      </c>
      <c r="BX10" s="6">
        <f>AH10/[1]BgRatios!N$2</f>
        <v>10.684604583255203</v>
      </c>
      <c r="BY10" s="6">
        <f>AI10/[1]BgRatios!O$2</f>
        <v>6.1840603838153552</v>
      </c>
      <c r="BZ10" s="6">
        <f>AJ10/[1]BgRatios!P$2</f>
        <v>8.1049492458460612</v>
      </c>
      <c r="CA10" s="6">
        <f>AK10/[1]BgRatios!Q$2</f>
        <v>8.2803224485186142</v>
      </c>
      <c r="CB10" s="6">
        <f>AL10/[1]BgRatios!R$2</f>
        <v>14.749345825437752</v>
      </c>
      <c r="CC10" s="6">
        <f>AM10/[1]BgRatios!S$2</f>
        <v>9.0042745074156336</v>
      </c>
      <c r="CD10" s="6">
        <f>AN10/[1]BgRatios!T$2</f>
        <v>15.571491325294037</v>
      </c>
    </row>
    <row r="11" spans="1:82" x14ac:dyDescent="0.25">
      <c r="A11" s="7" t="str">
        <f>Intensity!B56</f>
        <v>ENP1</v>
      </c>
      <c r="B11" s="6">
        <f>IF(((Intensity!H56-Intensity!H$5)/Intensity!H$4)*Intensity!$C56*Intensity!$D56/(Intensity!$E56/1000)&gt;Intensity!H$3, ((Intensity!H56-Intensity!H$5)/Intensity!H$4)*Intensity!$C56*Intensity!$D56/(Intensity!$E56/1000),"")</f>
        <v>244264.46390103435</v>
      </c>
      <c r="C11" s="6">
        <f>IF(((Intensity!I56-Intensity!I$5)/Intensity!I$4)*Intensity!$C56*Intensity!$D56/(Intensity!$E56/1000)&gt;Intensity!I$3, ((Intensity!I56-Intensity!I$5)/Intensity!I$4)*Intensity!$C56*Intensity!$D56/(Intensity!$E56/1000),"")</f>
        <v>1545352.5912223838</v>
      </c>
      <c r="D11" s="6">
        <f>IF(((Intensity!N56-Intensity!N$5)/Intensity!N$4)*Intensity!$C56*Intensity!$D56/(Intensity!$E56/1000)&gt;Intensity!N$3, ((Intensity!N56-Intensity!N$5)/Intensity!N$4)*Intensity!$C56*Intensity!$D56/(Intensity!$E56/1000),"")</f>
        <v>132672.29603246989</v>
      </c>
      <c r="E11" s="6">
        <f>IF(((Intensity!O56-Intensity!O$5)/Intensity!O$4)*Intensity!$C56*Intensity!$D56/(Intensity!$E56/1000)&gt;Intensity!O$3, ((Intensity!O56-Intensity!O$5)/Intensity!O$4)*Intensity!$C56*Intensity!$D56/(Intensity!$E56/1000),"")</f>
        <v>4333.5261116990605</v>
      </c>
      <c r="F11" s="6">
        <f>IF(((Intensity!P56-Intensity!P$5)/Intensity!P$4)*Intensity!$C56*Intensity!$D56/(Intensity!$E56/1000)&gt;Intensity!P$3, ((Intensity!P56-Intensity!P$5)/Intensity!P$4)*Intensity!$C56*Intensity!$D56/(Intensity!$E56/1000),"")</f>
        <v>6701.9270772323698</v>
      </c>
      <c r="G11" s="6">
        <f>IF(((Intensity!Q56-Intensity!Q$5)/Intensity!Q$4)*Intensity!$C56*Intensity!$D56/(Intensity!$E56/1000)&gt;Intensity!Q$3, ((Intensity!Q56-Intensity!Q$5)/Intensity!Q$4)*Intensity!$C56*Intensity!$D56/(Intensity!$E56/1000),"")</f>
        <v>2707.261619085501</v>
      </c>
      <c r="H11" s="6">
        <f>IF(((Intensity!R56-Intensity!R$5)/Intensity!R$4)*Intensity!$C56*Intensity!$D56/(Intensity!$E56/1000)&gt;Intensity!R$3, ((Intensity!R56-Intensity!R$5)/Intensity!R$4)*Intensity!$C56*Intensity!$D56/(Intensity!$E56/1000),"")</f>
        <v>122641.23740812868</v>
      </c>
      <c r="I11" s="6">
        <f>IF(((Intensity!U56-Intensity!U$5)/Intensity!U$4)*Intensity!$C56*Intensity!$D56/(Intensity!$E56/1000)&gt;Intensity!U$3, ((Intensity!U56-Intensity!U$5)/Intensity!U$4)*Intensity!$C56*Intensity!$D56/(Intensity!$E56/1000),"")</f>
        <v>236.04662698534526</v>
      </c>
      <c r="J11" s="6">
        <f>IF(((Intensity!V56-Intensity!V$5)/Intensity!V$4)*Intensity!$C56*Intensity!$D56/(Intensity!$E56/1000)&gt;Intensity!V$3, ((Intensity!V56-Intensity!V$5)/Intensity!V$4)*Intensity!$C56*Intensity!$D56/(Intensity!$E56/1000),"")</f>
        <v>1582.9094469986292</v>
      </c>
      <c r="K11" s="6">
        <f>IF(((Intensity!Y56-Intensity!Y$5)/Intensity!Y$4)*Intensity!$C56*Intensity!$D56/(Intensity!$E56/1000)&gt;Intensity!Y$3, ((Intensity!Y56-Intensity!Y$5)/Intensity!Y$4)*Intensity!$C56*Intensity!$D56/(Intensity!$E56/1000),"")</f>
        <v>6045.9224459774159</v>
      </c>
      <c r="L11" s="6">
        <f>IF(((Intensity!Z56-Intensity!Z$5)/Intensity!Z$4)*Intensity!$C56*Intensity!$D56/(Intensity!$E56/1000)&gt;Intensity!Z$3, ((Intensity!Z56-Intensity!Z$5)/Intensity!Z$4)*Intensity!$C56*Intensity!$D56/(Intensity!$E56/1000),"")</f>
        <v>26126.843623065623</v>
      </c>
      <c r="M11" s="6">
        <f>IF(((Intensity!AC56-Intensity!AC$5)/Intensity!AC$4)*Intensity!$C56*Intensity!$D56/(Intensity!$E56/1000)&gt;Intensity!AC$3, ((Intensity!AC56-Intensity!AC$5)/Intensity!AC$4)*Intensity!$C56*Intensity!$D56/(Intensity!$E56/1000),"")</f>
        <v>782.10446143067816</v>
      </c>
      <c r="N11" s="6">
        <f>IF(((Intensity!AD56-Intensity!AD$5)/Intensity!AD$4)*Intensity!$C56*Intensity!$D56/(Intensity!$E56/1000)&gt;Intensity!AD$3, ((Intensity!AD56-Intensity!AD$5)/Intensity!AD$4)*Intensity!$C56*Intensity!$D56/(Intensity!$E56/1000),"")</f>
        <v>488.614340821535</v>
      </c>
      <c r="O11" s="6">
        <f>IF(((Intensity!AE56-Intensity!AE$5)/Intensity!AE$4)*Intensity!$C56*Intensity!$D56/(Intensity!$E56/1000)&gt;Intensity!AE$3, ((Intensity!AE56-Intensity!AE$5)/Intensity!AE$4)*Intensity!$C56*Intensity!$D56/(Intensity!$E56/1000),"")</f>
        <v>140.41399135378205</v>
      </c>
      <c r="P11" s="6">
        <f>IF(((Intensity!AF56-Intensity!AF$5)/Intensity!AF$4)*Intensity!$C56*Intensity!$D56/(Intensity!$E56/1000)&gt;Intensity!AF$3, ((Intensity!AF56-Intensity!AF$5)/Intensity!AF$4)*Intensity!$C56*Intensity!$D56/(Intensity!$E56/1000),"")</f>
        <v>307359.1254729263</v>
      </c>
      <c r="Q11" s="6">
        <f>IF(((Intensity!AG56-Intensity!AG$5)/Intensity!AG$4)*Intensity!$C56*Intensity!$D56/(Intensity!$E56/1000)&gt;Intensity!AG$3, ((Intensity!AG56-Intensity!AG$5)/Intensity!AG$4)*Intensity!$C56*Intensity!$D56/(Intensity!$E56/1000),"")</f>
        <v>301.07259128091931</v>
      </c>
      <c r="R11" s="6">
        <f>IF(((Intensity!AH56-Intensity!AH$5)/Intensity!AH$4)*Intensity!$C56*Intensity!$D56/(Intensity!$E56/1000)&gt;Intensity!AH$3, ((Intensity!AH56-Intensity!AH$5)/Intensity!AH$4)*Intensity!$C56*Intensity!$D56/(Intensity!$E56/1000),"")</f>
        <v>1439.2751350869071</v>
      </c>
      <c r="S11" s="6">
        <f>IF(((Intensity!AI56-Intensity!AI$5)/Intensity!AI$4)*Intensity!$C56*Intensity!$D56/(Intensity!$E56/1000)&gt;Intensity!AI$3, ((Intensity!AI56-Intensity!AI$5)/Intensity!AI$4)*Intensity!$C56*Intensity!$D56/(Intensity!$E56/1000),"")</f>
        <v>230.99670680664931</v>
      </c>
      <c r="T11" s="6">
        <f>IF(((Intensity!AJ56-Intensity!AJ$5)/Intensity!AJ$4)*Intensity!$C56*Intensity!$D56/(Intensity!$E56/1000)&gt;Intensity!AJ$3, ((Intensity!AJ56-Intensity!AJ$5)/Intensity!AJ$4)*Intensity!$C56*Intensity!$D56/(Intensity!$E56/1000),"")</f>
        <v>294.75995170861376</v>
      </c>
      <c r="U11" s="6">
        <f>IF(((Intensity!AK56-Intensity!AK$5)/Intensity!AK$4)*Intensity!$C56*Intensity!$D56/(Intensity!$E56/1000)&gt;Intensity!AK$3, ((Intensity!AK56-Intensity!AK$5)/Intensity!AK$4)*Intensity!$C56*Intensity!$D56/(Intensity!$E56/1000),"")</f>
        <v>604.19434078222889</v>
      </c>
      <c r="V11" s="6">
        <f>IF(((Intensity!AM56-Intensity!AM$5)/Intensity!AM$4)*Intensity!$C56*Intensity!$D56/(Intensity!$E56/1000)&gt;Intensity!AM$3, ((Intensity!AM56-Intensity!AM$5)/Intensity!AM$4)*Intensity!$C56*Intensity!$D56/(Intensity!$E56/1000),"")</f>
        <v>6184.914097527253</v>
      </c>
      <c r="W11" s="6">
        <f>IF(((Intensity!AN56-Intensity!AN$5)/Intensity!AN$4)*Intensity!$C56*Intensity!$D56/(Intensity!$E56/1000)&gt;Intensity!AN$3, ((Intensity!AN56-Intensity!AN$5)/Intensity!AN$4)*Intensity!$C56*Intensity!$D56/(Intensity!$E56/1000),"")</f>
        <v>10.683387905295604</v>
      </c>
      <c r="X11" s="6">
        <f>IF(((Intensity!AP56-Intensity!AP$5)/Intensity!AP$4)*Intensity!$C56*Intensity!$D56/(Intensity!$E56/1000)&gt;Intensity!AP$3, ((Intensity!AP56-Intensity!AP$5)/Intensity!AP$4)*Intensity!$C56*Intensity!$D56/(Intensity!$E56/1000),"")</f>
        <v>844.71708334025129</v>
      </c>
      <c r="Y11" s="6">
        <f>IF(((Intensity!AQ56-Intensity!AQ$5)/Intensity!AQ$4)*Intensity!$C56*Intensity!$D56/(Intensity!$E56/1000)&gt;Intensity!AQ$3, ((Intensity!AQ56-Intensity!AQ$5)/Intensity!AQ$4)*Intensity!$C56*Intensity!$D56/(Intensity!$E56/1000),"")</f>
        <v>3842.741094078076</v>
      </c>
      <c r="Z11" s="6">
        <f>IF(((Intensity!AS56-Intensity!AS$5)/Intensity!AS$4)*Intensity!$C56*Intensity!$D56/(Intensity!$E56/1000)&gt;Intensity!AS$3, ((Intensity!AS56-Intensity!AS$5)/Intensity!AS$4)*Intensity!$C56*Intensity!$D56/(Intensity!$E56/1000),"")</f>
        <v>26032.931477808528</v>
      </c>
      <c r="AA11" s="6">
        <f>IF(((Intensity!AT56-Intensity!AT$5)/Intensity!AT$4)*Intensity!$C56*Intensity!$D56/(Intensity!$E56/1000)&gt;Intensity!AT$3, ((Intensity!AT56-Intensity!AT$5)/Intensity!AT$4)*Intensity!$C56*Intensity!$D56/(Intensity!$E56/1000),"")</f>
        <v>95.559222503912267</v>
      </c>
      <c r="AB11" s="6">
        <f>IF(((Intensity!AU56-Intensity!AU$5)/Intensity!AU$4)*Intensity!$C56*Intensity!$D56/(Intensity!$E56/1000)&gt;Intensity!AU$3, ((Intensity!AU56-Intensity!AU$5)/Intensity!AU$4)*Intensity!$C56*Intensity!$D56/(Intensity!$E56/1000),"")</f>
        <v>114.29201574327837</v>
      </c>
      <c r="AC11" s="6">
        <f>IF(((Intensity!AV56-Intensity!AV$5)/Intensity!AV$4)*Intensity!$C56*Intensity!$D56/(Intensity!$E56/1000)&gt;Intensity!AV$3, ((Intensity!AV56-Intensity!AV$5)/Intensity!AV$4)*Intensity!$C56*Intensity!$D56/(Intensity!$E56/1000),"")</f>
        <v>26.935179103765183</v>
      </c>
      <c r="AD11" s="6">
        <f>IF(((Intensity!AX56-Intensity!AX$5)/Intensity!AX$4)*Intensity!$C56*Intensity!$D56/(Intensity!$E56/1000)&gt;Intensity!AX$3, ((Intensity!AX56-Intensity!AX$5)/Intensity!AX$4)*Intensity!$C56*Intensity!$D56/(Intensity!$E56/1000),"")</f>
        <v>86.610437709528739</v>
      </c>
      <c r="AE11" s="6">
        <f>IF(((Intensity!AY56-Intensity!AY$5)/Intensity!AY$4)*Intensity!$C56*Intensity!$D56/(Intensity!$E56/1000)&gt;Intensity!AY$3, ((Intensity!AY56-Intensity!AY$5)/Intensity!AY$4)*Intensity!$C56*Intensity!$D56/(Intensity!$E56/1000),"")</f>
        <v>33.403955051524029</v>
      </c>
      <c r="AF11" s="6">
        <f>IF(((Intensity!AZ56-Intensity!AZ$5)/Intensity!AZ$4)*Intensity!$C56*Intensity!$D56/(Intensity!$E56/1000)&gt;Intensity!AZ$3, ((Intensity!AZ56-Intensity!AZ$5)/Intensity!AZ$4)*Intensity!$C56*Intensity!$D56/(Intensity!$E56/1000),"")</f>
        <v>21.486449259296915</v>
      </c>
      <c r="AG11" s="6">
        <f>IF(((Intensity!BA56-Intensity!BA$5)/Intensity!BA$4)*Intensity!$C56*Intensity!$D56/(Intensity!$E56/1000)&gt;Intensity!BA$3, ((Intensity!BA56-Intensity!BA$5)/Intensity!BA$4)*Intensity!$C56*Intensity!$D56/(Intensity!$E56/1000),"")</f>
        <v>31.396142832162294</v>
      </c>
      <c r="AH11" s="6">
        <f>IF(((Intensity!BB56-Intensity!BB$5)/Intensity!BB$4)*Intensity!$C56*Intensity!$D56/(Intensity!$E56/1000)&gt;Intensity!BB$3, ((Intensity!BB56-Intensity!BB$5)/Intensity!BB$4)*Intensity!$C56*Intensity!$D56/(Intensity!$E56/1000),"")</f>
        <v>6.5132946756072236</v>
      </c>
      <c r="AI11" s="6">
        <f>IF(((Intensity!BC56-Intensity!BC$5)/Intensity!BC$4)*Intensity!$C56*Intensity!$D56/(Intensity!$E56/1000)&gt;Intensity!BC$3, ((Intensity!BC56-Intensity!BC$5)/Intensity!BC$4)*Intensity!$C56*Intensity!$D56/(Intensity!$E56/1000),"")</f>
        <v>21.891106693476971</v>
      </c>
      <c r="AJ11" s="6">
        <f>IF(((Intensity!BD56-Intensity!BD$5)/Intensity!BD$4)*Intensity!$C56*Intensity!$D56/(Intensity!$E56/1000)&gt;Intensity!BD$3, ((Intensity!BD56-Intensity!BD$5)/Intensity!BD$4)*Intensity!$C56*Intensity!$D56/(Intensity!$E56/1000),"")</f>
        <v>6.0513606931279398</v>
      </c>
      <c r="AK11" s="6">
        <f>IF(((Intensity!BE56-Intensity!BE$5)/Intensity!BE$4)*Intensity!$C56*Intensity!$D56/(Intensity!$E56/1000)&gt;Intensity!BE$3, ((Intensity!BE56-Intensity!BE$5)/Intensity!BE$4)*Intensity!$C56*Intensity!$D56/(Intensity!$E56/1000),"")</f>
        <v>17.528106026250228</v>
      </c>
      <c r="AL11" s="6">
        <f>IF(((Intensity!BF56-Intensity!BF$5)/Intensity!BF$4)*Intensity!$C56*Intensity!$D56/(Intensity!$E56/1000)&gt;Intensity!BF$3, ((Intensity!BF56-Intensity!BF$5)/Intensity!BF$4)*Intensity!$C56*Intensity!$D56/(Intensity!$E56/1000),"")</f>
        <v>3.5680133102000093</v>
      </c>
      <c r="AM11" s="6">
        <f>IF(((Intensity!BG56-Intensity!BG$5)/Intensity!BG$4)*Intensity!$C56*Intensity!$D56/(Intensity!$E56/1000)&gt;Intensity!BG$3, ((Intensity!BG56-Intensity!BG$5)/Intensity!BG$4)*Intensity!$C56*Intensity!$D56/(Intensity!$E56/1000),"")</f>
        <v>16.085080948833998</v>
      </c>
      <c r="AN11" s="6">
        <f>IF(((Intensity!BH56-Intensity!BH$5)/Intensity!BH$4)*Intensity!$C56*Intensity!$D56/(Intensity!$E56/1000)&gt;Intensity!BH$3, ((Intensity!BH56-Intensity!BH$5)/Intensity!BH$4)*Intensity!$C56*Intensity!$D56/(Intensity!$E56/1000),"")</f>
        <v>4.1471678411729078</v>
      </c>
      <c r="AO11" s="6">
        <f>IF(((Intensity!BI56-Intensity!BI$5)/Intensity!BI$4)*Intensity!$C56*Intensity!$D56/(Intensity!$E56/1000)&gt;Intensity!BI$3, ((Intensity!BI56-Intensity!BI$5)/Intensity!BI$4)*Intensity!$C56*Intensity!$D56/(Intensity!$E56/1000),"")</f>
        <v>64.803548956232831</v>
      </c>
      <c r="AP11" s="6">
        <f>IF(((Intensity!BJ56-Intensity!BJ$5)/Intensity!BJ$4)*Intensity!$C56*Intensity!$D56/(Intensity!$E56/1000)&gt;Intensity!BJ$3, ((Intensity!BJ56-Intensity!BJ$5)/Intensity!BJ$4)*Intensity!$C56*Intensity!$D56/(Intensity!$E56/1000),"")</f>
        <v>46.858457979846179</v>
      </c>
      <c r="AQ11" s="6">
        <f>IF(((Intensity!BK56-Intensity!BK$5)/Intensity!BK$4)*Intensity!$C56*Intensity!$D56/(Intensity!$E56/1000)&gt;Intensity!BK$3, ((Intensity!BK56-Intensity!BK$5)/Intensity!BK$4)*Intensity!$C56*Intensity!$D56/(Intensity!$E56/1000),"")</f>
        <v>60.29544502623763</v>
      </c>
      <c r="AR11" s="6">
        <f>IF(((Intensity!BL56-Intensity!BL$5)/Intensity!BL$4)*Intensity!$C56*Intensity!$D56/(Intensity!$E56/1000)&gt;Intensity!BL$3, ((Intensity!BL56-Intensity!BL$5)/Intensity!BL$4)*Intensity!$C56*Intensity!$D56/(Intensity!$E56/1000),"")</f>
        <v>48891.160732653203</v>
      </c>
      <c r="AS11" s="6">
        <f>IF(((Intensity!BM56-Intensity!BM$5)/Intensity!BM$4)*Intensity!$C56*Intensity!$D56/(Intensity!$E56/1000)&gt;Intensity!BM$3, ((Intensity!BM56-Intensity!BM$5)/Intensity!BM$4)*Intensity!$C56*Intensity!$D56/(Intensity!$E56/1000),"")</f>
        <v>60.331572578346538</v>
      </c>
      <c r="AT11" s="6">
        <f>IF(((Intensity!BN56-Intensity!BN$5)/Intensity!BN$4)*Intensity!$C56*Intensity!$D56/(Intensity!$E56/1000)&gt;Intensity!BN$3, ((Intensity!BN56-Intensity!BN$5)/Intensity!BN$4)*Intensity!$C56*Intensity!$D56/(Intensity!$E56/1000),"")</f>
        <v>29.515155780503534</v>
      </c>
      <c r="AU11" s="6">
        <f>IF(((Intensity!BO56-Intensity!BO$5)/Intensity!BO$4)*Intensity!$C56*Intensity!$D56/(Intensity!$E56/1000)&gt;Intensity!BO$3, ((Intensity!BO56-Intensity!BO$5)/Intensity!BO$4)*Intensity!$C56*Intensity!$D56/(Intensity!$E56/1000),"")</f>
        <v>124.63032133819807</v>
      </c>
      <c r="AW11" s="27">
        <f t="shared" si="0"/>
        <v>574.34713189881234</v>
      </c>
      <c r="AX11" s="27">
        <f t="shared" si="1"/>
        <v>6.3265551056517797</v>
      </c>
      <c r="AY11" s="27">
        <f t="shared" si="2"/>
        <v>1.1960333366944165</v>
      </c>
      <c r="AZ11" s="27">
        <f t="shared" si="3"/>
        <v>1.3196101851671411</v>
      </c>
      <c r="BA11" s="27">
        <f t="shared" si="4"/>
        <v>1.1033222441895014</v>
      </c>
      <c r="BB11" s="27">
        <f t="shared" si="5"/>
        <v>0.48379434778651748</v>
      </c>
      <c r="BC11" s="27">
        <f t="shared" si="6"/>
        <v>5.4646603531318942E-2</v>
      </c>
      <c r="BD11" s="27">
        <f t="shared" si="7"/>
        <v>1.2906828734375715E-2</v>
      </c>
      <c r="BE11" s="27"/>
      <c r="BF11" s="27"/>
      <c r="BG11" s="27"/>
      <c r="BH11" s="27"/>
      <c r="BK11" s="6">
        <f>D11-[1]BgRatios!$B$1*S11</f>
        <v>58753.349854342116</v>
      </c>
      <c r="BL11" s="6" t="str">
        <f>IF((AB11-[1]BgRatios!$B$2*AA11)&gt;0,AB11-[1]BgRatios!$B$2*AA11,"")</f>
        <v/>
      </c>
      <c r="BM11" s="6">
        <f>IF((AA11-[1]BgRatios!$B$3*AB11)&gt;0,(AA11-[1]BgRatios!$B$3*AB11),"")</f>
        <v>41.134453102351138</v>
      </c>
      <c r="BN11" s="6">
        <f>AQ11-[1]BgRatios!$B$4*AU11</f>
        <v>-13.23644456329923</v>
      </c>
      <c r="BP11" s="6">
        <f>AA11/[1]BgRatios!F$2</f>
        <v>3.0825555646423313</v>
      </c>
      <c r="BQ11" s="6">
        <f>AB11/[1]BgRatios!G$2</f>
        <v>1.8141589800520377</v>
      </c>
      <c r="BR11" s="6">
        <f>AC11/[1]BgRatios!H$2</f>
        <v>3.7936871977134063</v>
      </c>
      <c r="BS11" s="6" t="e">
        <f>#REF!/[1]BgRatios!I$2</f>
        <v>#REF!</v>
      </c>
      <c r="BT11" s="6">
        <f>AD11/[1]BgRatios!J$2</f>
        <v>3.207793989241805</v>
      </c>
      <c r="BU11" s="6">
        <f>AE11/[1]BgRatios!K$2</f>
        <v>7.107224479047666</v>
      </c>
      <c r="BV11" s="6">
        <f>AF11/[1]BgRatios!L$2</f>
        <v>21.486449259296915</v>
      </c>
      <c r="BW11" s="6">
        <f>AG11/[1]BgRatios!M$2</f>
        <v>7.8490357080405735</v>
      </c>
      <c r="BX11" s="6">
        <f>AH11/[1]BgRatios!N$2</f>
        <v>9.3047066794388922</v>
      </c>
      <c r="BY11" s="6">
        <f>AI11/[1]BgRatios!O$2</f>
        <v>5.6131042803787103</v>
      </c>
      <c r="BZ11" s="6">
        <f>AJ11/[1]BgRatios!P$2</f>
        <v>7.2907960158167953</v>
      </c>
      <c r="CA11" s="6">
        <f>AK11/[1]BgRatios!Q$2</f>
        <v>7.6209156635870565</v>
      </c>
      <c r="CB11" s="6">
        <f>AL11/[1]BgRatios!R$2</f>
        <v>11.893377700666699</v>
      </c>
      <c r="CC11" s="6">
        <f>AM11/[1]BgRatios!S$2</f>
        <v>8.2066739534867335</v>
      </c>
      <c r="CD11" s="6">
        <f>AN11/[1]BgRatios!T$2</f>
        <v>13.377960777977123</v>
      </c>
    </row>
    <row r="12" spans="1:82" x14ac:dyDescent="0.25">
      <c r="A12" s="7" t="str">
        <f>Intensity!B57</f>
        <v>ENP1</v>
      </c>
      <c r="B12" s="6">
        <f>IF(((Intensity!H57-Intensity!H$5)/Intensity!H$4)*Intensity!$C57*Intensity!$D57/(Intensity!$E57/1000)&gt;Intensity!H$3, ((Intensity!H57-Intensity!H$5)/Intensity!H$4)*Intensity!$C57*Intensity!$D57/(Intensity!$E57/1000),"")</f>
        <v>242705.65665951365</v>
      </c>
      <c r="C12" s="6">
        <f>IF(((Intensity!I57-Intensity!I$5)/Intensity!I$4)*Intensity!$C57*Intensity!$D57/(Intensity!$E57/1000)&gt;Intensity!I$3, ((Intensity!I57-Intensity!I$5)/Intensity!I$4)*Intensity!$C57*Intensity!$D57/(Intensity!$E57/1000),"")</f>
        <v>2503028.9795590714</v>
      </c>
      <c r="D12" s="6">
        <f>IF(((Intensity!N57-Intensity!N$5)/Intensity!N$4)*Intensity!$C57*Intensity!$D57/(Intensity!$E57/1000)&gt;Intensity!N$3, ((Intensity!N57-Intensity!N$5)/Intensity!N$4)*Intensity!$C57*Intensity!$D57/(Intensity!$E57/1000),"")</f>
        <v>151986.19273841454</v>
      </c>
      <c r="E12" s="6">
        <f>IF(((Intensity!O57-Intensity!O$5)/Intensity!O$4)*Intensity!$C57*Intensity!$D57/(Intensity!$E57/1000)&gt;Intensity!O$3, ((Intensity!O57-Intensity!O$5)/Intensity!O$4)*Intensity!$C57*Intensity!$D57/(Intensity!$E57/1000),"")</f>
        <v>3898.8393239081474</v>
      </c>
      <c r="F12" s="6">
        <f>IF(((Intensity!P57-Intensity!P$5)/Intensity!P$4)*Intensity!$C57*Intensity!$D57/(Intensity!$E57/1000)&gt;Intensity!P$3, ((Intensity!P57-Intensity!P$5)/Intensity!P$4)*Intensity!$C57*Intensity!$D57/(Intensity!$E57/1000),"")</f>
        <v>6684.847269445414</v>
      </c>
      <c r="G12" s="6">
        <f>IF(((Intensity!Q57-Intensity!Q$5)/Intensity!Q$4)*Intensity!$C57*Intensity!$D57/(Intensity!$E57/1000)&gt;Intensity!Q$3, ((Intensity!Q57-Intensity!Q$5)/Intensity!Q$4)*Intensity!$C57*Intensity!$D57/(Intensity!$E57/1000),"")</f>
        <v>2669.1683961413969</v>
      </c>
      <c r="H12" s="6">
        <f>IF(((Intensity!R57-Intensity!R$5)/Intensity!R$4)*Intensity!$C57*Intensity!$D57/(Intensity!$E57/1000)&gt;Intensity!R$3, ((Intensity!R57-Intensity!R$5)/Intensity!R$4)*Intensity!$C57*Intensity!$D57/(Intensity!$E57/1000),"")</f>
        <v>119117.43756584385</v>
      </c>
      <c r="I12" s="6">
        <f>IF(((Intensity!U57-Intensity!U$5)/Intensity!U$4)*Intensity!$C57*Intensity!$D57/(Intensity!$E57/1000)&gt;Intensity!U$3, ((Intensity!U57-Intensity!U$5)/Intensity!U$4)*Intensity!$C57*Intensity!$D57/(Intensity!$E57/1000),"")</f>
        <v>234.39437106655865</v>
      </c>
      <c r="J12" s="6">
        <f>IF(((Intensity!V57-Intensity!V$5)/Intensity!V$4)*Intensity!$C57*Intensity!$D57/(Intensity!$E57/1000)&gt;Intensity!V$3, ((Intensity!V57-Intensity!V$5)/Intensity!V$4)*Intensity!$C57*Intensity!$D57/(Intensity!$E57/1000),"")</f>
        <v>1432.5036261968596</v>
      </c>
      <c r="K12" s="6">
        <f>IF(((Intensity!Y57-Intensity!Y$5)/Intensity!Y$4)*Intensity!$C57*Intensity!$D57/(Intensity!$E57/1000)&gt;Intensity!Y$3, ((Intensity!Y57-Intensity!Y$5)/Intensity!Y$4)*Intensity!$C57*Intensity!$D57/(Intensity!$E57/1000),"")</f>
        <v>6008.1351607756851</v>
      </c>
      <c r="L12" s="6">
        <f>IF(((Intensity!Z57-Intensity!Z$5)/Intensity!Z$4)*Intensity!$C57*Intensity!$D57/(Intensity!$E57/1000)&gt;Intensity!Z$3, ((Intensity!Z57-Intensity!Z$5)/Intensity!Z$4)*Intensity!$C57*Intensity!$D57/(Intensity!$E57/1000),"")</f>
        <v>26124.599243278022</v>
      </c>
      <c r="M12" s="6">
        <f>IF(((Intensity!AC57-Intensity!AC$5)/Intensity!AC$4)*Intensity!$C57*Intensity!$D57/(Intensity!$E57/1000)&gt;Intensity!AC$3, ((Intensity!AC57-Intensity!AC$5)/Intensity!AC$4)*Intensity!$C57*Intensity!$D57/(Intensity!$E57/1000),"")</f>
        <v>750.45868357880397</v>
      </c>
      <c r="N12" s="6">
        <f>IF(((Intensity!AD57-Intensity!AD$5)/Intensity!AD$4)*Intensity!$C57*Intensity!$D57/(Intensity!$E57/1000)&gt;Intensity!AD$3, ((Intensity!AD57-Intensity!AD$5)/Intensity!AD$4)*Intensity!$C57*Intensity!$D57/(Intensity!$E57/1000),"")</f>
        <v>480.53879732426606</v>
      </c>
      <c r="O12" s="6">
        <f>IF(((Intensity!AE57-Intensity!AE$5)/Intensity!AE$4)*Intensity!$C57*Intensity!$D57/(Intensity!$E57/1000)&gt;Intensity!AE$3, ((Intensity!AE57-Intensity!AE$5)/Intensity!AE$4)*Intensity!$C57*Intensity!$D57/(Intensity!$E57/1000),"")</f>
        <v>140.14998103097076</v>
      </c>
      <c r="P12" s="6">
        <f>IF(((Intensity!AF57-Intensity!AF$5)/Intensity!AF$4)*Intensity!$C57*Intensity!$D57/(Intensity!$E57/1000)&gt;Intensity!AF$3, ((Intensity!AF57-Intensity!AF$5)/Intensity!AF$4)*Intensity!$C57*Intensity!$D57/(Intensity!$E57/1000),"")</f>
        <v>302842.10114375106</v>
      </c>
      <c r="Q12" s="6">
        <f>IF(((Intensity!AG57-Intensity!AG$5)/Intensity!AG$4)*Intensity!$C57*Intensity!$D57/(Intensity!$E57/1000)&gt;Intensity!AG$3, ((Intensity!AG57-Intensity!AG$5)/Intensity!AG$4)*Intensity!$C57*Intensity!$D57/(Intensity!$E57/1000),"")</f>
        <v>304.93451064514591</v>
      </c>
      <c r="R12" s="6">
        <f>IF(((Intensity!AH57-Intensity!AH$5)/Intensity!AH$4)*Intensity!$C57*Intensity!$D57/(Intensity!$E57/1000)&gt;Intensity!AH$3, ((Intensity!AH57-Intensity!AH$5)/Intensity!AH$4)*Intensity!$C57*Intensity!$D57/(Intensity!$E57/1000),"")</f>
        <v>1429.0054455007828</v>
      </c>
      <c r="S12" s="6">
        <f>IF(((Intensity!AI57-Intensity!AI$5)/Intensity!AI$4)*Intensity!$C57*Intensity!$D57/(Intensity!$E57/1000)&gt;Intensity!AI$3, ((Intensity!AI57-Intensity!AI$5)/Intensity!AI$4)*Intensity!$C57*Intensity!$D57/(Intensity!$E57/1000),"")</f>
        <v>238.8584015982494</v>
      </c>
      <c r="T12" s="6">
        <f>IF(((Intensity!AJ57-Intensity!AJ$5)/Intensity!AJ$4)*Intensity!$C57*Intensity!$D57/(Intensity!$E57/1000)&gt;Intensity!AJ$3, ((Intensity!AJ57-Intensity!AJ$5)/Intensity!AJ$4)*Intensity!$C57*Intensity!$D57/(Intensity!$E57/1000),"")</f>
        <v>300.94170322805815</v>
      </c>
      <c r="U12" s="6">
        <f>IF(((Intensity!AK57-Intensity!AK$5)/Intensity!AK$4)*Intensity!$C57*Intensity!$D57/(Intensity!$E57/1000)&gt;Intensity!AK$3, ((Intensity!AK57-Intensity!AK$5)/Intensity!AK$4)*Intensity!$C57*Intensity!$D57/(Intensity!$E57/1000),"")</f>
        <v>611.99078870144456</v>
      </c>
      <c r="V12" s="6">
        <f>IF(((Intensity!AM57-Intensity!AM$5)/Intensity!AM$4)*Intensity!$C57*Intensity!$D57/(Intensity!$E57/1000)&gt;Intensity!AM$3, ((Intensity!AM57-Intensity!AM$5)/Intensity!AM$4)*Intensity!$C57*Intensity!$D57/(Intensity!$E57/1000),"")</f>
        <v>6163.1128723560196</v>
      </c>
      <c r="W12" s="6">
        <f>IF(((Intensity!AN57-Intensity!AN$5)/Intensity!AN$4)*Intensity!$C57*Intensity!$D57/(Intensity!$E57/1000)&gt;Intensity!AN$3, ((Intensity!AN57-Intensity!AN$5)/Intensity!AN$4)*Intensity!$C57*Intensity!$D57/(Intensity!$E57/1000),"")</f>
        <v>10.77142848130001</v>
      </c>
      <c r="X12" s="6">
        <f>IF(((Intensity!AP57-Intensity!AP$5)/Intensity!AP$4)*Intensity!$C57*Intensity!$D57/(Intensity!$E57/1000)&gt;Intensity!AP$3, ((Intensity!AP57-Intensity!AP$5)/Intensity!AP$4)*Intensity!$C57*Intensity!$D57/(Intensity!$E57/1000),"")</f>
        <v>835.32338501702282</v>
      </c>
      <c r="Y12" s="6">
        <f>IF(((Intensity!AQ57-Intensity!AQ$5)/Intensity!AQ$4)*Intensity!$C57*Intensity!$D57/(Intensity!$E57/1000)&gt;Intensity!AQ$3, ((Intensity!AQ57-Intensity!AQ$5)/Intensity!AQ$4)*Intensity!$C57*Intensity!$D57/(Intensity!$E57/1000),"")</f>
        <v>3640.9948540754554</v>
      </c>
      <c r="Z12" s="6">
        <f>IF(((Intensity!AS57-Intensity!AS$5)/Intensity!AS$4)*Intensity!$C57*Intensity!$D57/(Intensity!$E57/1000)&gt;Intensity!AS$3, ((Intensity!AS57-Intensity!AS$5)/Intensity!AS$4)*Intensity!$C57*Intensity!$D57/(Intensity!$E57/1000),"")</f>
        <v>26140.695990178327</v>
      </c>
      <c r="AA12" s="6">
        <f>IF(((Intensity!AT57-Intensity!AT$5)/Intensity!AT$4)*Intensity!$C57*Intensity!$D57/(Intensity!$E57/1000)&gt;Intensity!AT$3, ((Intensity!AT57-Intensity!AT$5)/Intensity!AT$4)*Intensity!$C57*Intensity!$D57/(Intensity!$E57/1000),"")</f>
        <v>95.026848872686926</v>
      </c>
      <c r="AB12" s="6">
        <f>IF(((Intensity!AU57-Intensity!AU$5)/Intensity!AU$4)*Intensity!$C57*Intensity!$D57/(Intensity!$E57/1000)&gt;Intensity!AU$3, ((Intensity!AU57-Intensity!AU$5)/Intensity!AU$4)*Intensity!$C57*Intensity!$D57/(Intensity!$E57/1000),"")</f>
        <v>113.81362997029882</v>
      </c>
      <c r="AC12" s="6">
        <f>IF(((Intensity!AV57-Intensity!AV$5)/Intensity!AV$4)*Intensity!$C57*Intensity!$D57/(Intensity!$E57/1000)&gt;Intensity!AV$3, ((Intensity!AV57-Intensity!AV$5)/Intensity!AV$4)*Intensity!$C57*Intensity!$D57/(Intensity!$E57/1000),"")</f>
        <v>26.935740914905519</v>
      </c>
      <c r="AD12" s="6">
        <f>IF(((Intensity!AX57-Intensity!AX$5)/Intensity!AX$4)*Intensity!$C57*Intensity!$D57/(Intensity!$E57/1000)&gt;Intensity!AX$3, ((Intensity!AX57-Intensity!AX$5)/Intensity!AX$4)*Intensity!$C57*Intensity!$D57/(Intensity!$E57/1000),"")</f>
        <v>87.90860798330111</v>
      </c>
      <c r="AE12" s="6">
        <f>IF(((Intensity!AY57-Intensity!AY$5)/Intensity!AY$4)*Intensity!$C57*Intensity!$D57/(Intensity!$E57/1000)&gt;Intensity!AY$3, ((Intensity!AY57-Intensity!AY$5)/Intensity!AY$4)*Intensity!$C57*Intensity!$D57/(Intensity!$E57/1000),"")</f>
        <v>32.477303158999085</v>
      </c>
      <c r="AF12" s="6">
        <f>IF(((Intensity!AZ57-Intensity!AZ$5)/Intensity!AZ$4)*Intensity!$C57*Intensity!$D57/(Intensity!$E57/1000)&gt;Intensity!AZ$3, ((Intensity!AZ57-Intensity!AZ$5)/Intensity!AZ$4)*Intensity!$C57*Intensity!$D57/(Intensity!$E57/1000),"")</f>
        <v>22.280022053608171</v>
      </c>
      <c r="AG12" s="6">
        <f>IF(((Intensity!BA57-Intensity!BA$5)/Intensity!BA$4)*Intensity!$C57*Intensity!$D57/(Intensity!$E57/1000)&gt;Intensity!BA$3, ((Intensity!BA57-Intensity!BA$5)/Intensity!BA$4)*Intensity!$C57*Intensity!$D57/(Intensity!$E57/1000),"")</f>
        <v>30.735192616790151</v>
      </c>
      <c r="AH12" s="6">
        <f>IF(((Intensity!BB57-Intensity!BB$5)/Intensity!BB$4)*Intensity!$C57*Intensity!$D57/(Intensity!$E57/1000)&gt;Intensity!BB$3, ((Intensity!BB57-Intensity!BB$5)/Intensity!BB$4)*Intensity!$C57*Intensity!$D57/(Intensity!$E57/1000),"")</f>
        <v>6.3616945229135355</v>
      </c>
      <c r="AI12" s="6">
        <f>IF(((Intensity!BC57-Intensity!BC$5)/Intensity!BC$4)*Intensity!$C57*Intensity!$D57/(Intensity!$E57/1000)&gt;Intensity!BC$3, ((Intensity!BC57-Intensity!BC$5)/Intensity!BC$4)*Intensity!$C57*Intensity!$D57/(Intensity!$E57/1000),"")</f>
        <v>21.989949248318897</v>
      </c>
      <c r="AJ12" s="6">
        <f>IF(((Intensity!BD57-Intensity!BD$5)/Intensity!BD$4)*Intensity!$C57*Intensity!$D57/(Intensity!$E57/1000)&gt;Intensity!BD$3, ((Intensity!BD57-Intensity!BD$5)/Intensity!BD$4)*Intensity!$C57*Intensity!$D57/(Intensity!$E57/1000),"")</f>
        <v>5.9219527299078711</v>
      </c>
      <c r="AK12" s="6">
        <f>IF(((Intensity!BE57-Intensity!BE$5)/Intensity!BE$4)*Intensity!$C57*Intensity!$D57/(Intensity!$E57/1000)&gt;Intensity!BE$3, ((Intensity!BE57-Intensity!BE$5)/Intensity!BE$4)*Intensity!$C57*Intensity!$D57/(Intensity!$E57/1000),"")</f>
        <v>17.871935544892299</v>
      </c>
      <c r="AL12" s="6">
        <f>IF(((Intensity!BF57-Intensity!BF$5)/Intensity!BF$4)*Intensity!$C57*Intensity!$D57/(Intensity!$E57/1000)&gt;Intensity!BF$3, ((Intensity!BF57-Intensity!BF$5)/Intensity!BF$4)*Intensity!$C57*Intensity!$D57/(Intensity!$E57/1000),"")</f>
        <v>3.6158710038533473</v>
      </c>
      <c r="AM12" s="6">
        <f>IF(((Intensity!BG57-Intensity!BG$5)/Intensity!BG$4)*Intensity!$C57*Intensity!$D57/(Intensity!$E57/1000)&gt;Intensity!BG$3, ((Intensity!BG57-Intensity!BG$5)/Intensity!BG$4)*Intensity!$C57*Intensity!$D57/(Intensity!$E57/1000),"")</f>
        <v>16.023141438292342</v>
      </c>
      <c r="AN12" s="6">
        <f>IF(((Intensity!BH57-Intensity!BH$5)/Intensity!BH$4)*Intensity!$C57*Intensity!$D57/(Intensity!$E57/1000)&gt;Intensity!BH$3, ((Intensity!BH57-Intensity!BH$5)/Intensity!BH$4)*Intensity!$C57*Intensity!$D57/(Intensity!$E57/1000),"")</f>
        <v>3.9783613932014452</v>
      </c>
      <c r="AO12" s="6">
        <f>IF(((Intensity!BI57-Intensity!BI$5)/Intensity!BI$4)*Intensity!$C57*Intensity!$D57/(Intensity!$E57/1000)&gt;Intensity!BI$3, ((Intensity!BI57-Intensity!BI$5)/Intensity!BI$4)*Intensity!$C57*Intensity!$D57/(Intensity!$E57/1000),"")</f>
        <v>59.597011882125756</v>
      </c>
      <c r="AP12" s="6">
        <f>IF(((Intensity!BJ57-Intensity!BJ$5)/Intensity!BJ$4)*Intensity!$C57*Intensity!$D57/(Intensity!$E57/1000)&gt;Intensity!BJ$3, ((Intensity!BJ57-Intensity!BJ$5)/Intensity!BJ$4)*Intensity!$C57*Intensity!$D57/(Intensity!$E57/1000),"")</f>
        <v>35.285823920418842</v>
      </c>
      <c r="AQ12" s="6">
        <f>IF(((Intensity!BK57-Intensity!BK$5)/Intensity!BK$4)*Intensity!$C57*Intensity!$D57/(Intensity!$E57/1000)&gt;Intensity!BK$3, ((Intensity!BK57-Intensity!BK$5)/Intensity!BK$4)*Intensity!$C57*Intensity!$D57/(Intensity!$E57/1000),"")</f>
        <v>59.284438563841164</v>
      </c>
      <c r="AR12" s="6">
        <f>IF(((Intensity!BL57-Intensity!BL$5)/Intensity!BL$4)*Intensity!$C57*Intensity!$D57/(Intensity!$E57/1000)&gt;Intensity!BL$3, ((Intensity!BL57-Intensity!BL$5)/Intensity!BL$4)*Intensity!$C57*Intensity!$D57/(Intensity!$E57/1000),"")</f>
        <v>48051.586555370151</v>
      </c>
      <c r="AS12" s="6">
        <f>IF(((Intensity!BM57-Intensity!BM$5)/Intensity!BM$4)*Intensity!$C57*Intensity!$D57/(Intensity!$E57/1000)&gt;Intensity!BM$3, ((Intensity!BM57-Intensity!BM$5)/Intensity!BM$4)*Intensity!$C57*Intensity!$D57/(Intensity!$E57/1000),"")</f>
        <v>59.517752143645744</v>
      </c>
      <c r="AT12" s="6">
        <f>IF(((Intensity!BN57-Intensity!BN$5)/Intensity!BN$4)*Intensity!$C57*Intensity!$D57/(Intensity!$E57/1000)&gt;Intensity!BN$3, ((Intensity!BN57-Intensity!BN$5)/Intensity!BN$4)*Intensity!$C57*Intensity!$D57/(Intensity!$E57/1000),"")</f>
        <v>27.35490762187796</v>
      </c>
      <c r="AU12" s="6">
        <f>IF(((Intensity!BO57-Intensity!BO$5)/Intensity!BO$4)*Intensity!$C57*Intensity!$D57/(Intensity!$E57/1000)&gt;Intensity!BO$3, ((Intensity!BO57-Intensity!BO$5)/Intensity!BO$4)*Intensity!$C57*Intensity!$D57/(Intensity!$E57/1000),"")</f>
        <v>123.44854734871147</v>
      </c>
      <c r="AW12" s="27">
        <f t="shared" si="0"/>
        <v>636.30247762458634</v>
      </c>
      <c r="AX12" s="27">
        <f t="shared" si="1"/>
        <v>10.313022836012903</v>
      </c>
      <c r="AY12" s="27">
        <f t="shared" si="2"/>
        <v>1.1976997166640941</v>
      </c>
      <c r="AZ12" s="27">
        <f t="shared" si="3"/>
        <v>1.2946812898222499</v>
      </c>
      <c r="BA12" s="27">
        <f t="shared" si="4"/>
        <v>1.0809731953751103</v>
      </c>
      <c r="BB12" s="27">
        <f t="shared" si="5"/>
        <v>0.48023601603328192</v>
      </c>
      <c r="BC12" s="27">
        <f t="shared" si="6"/>
        <v>5.6119804170151576E-2</v>
      </c>
      <c r="BD12" s="27">
        <f t="shared" si="7"/>
        <v>1.2025977518237184E-2</v>
      </c>
      <c r="BE12" s="27"/>
      <c r="BF12" s="27"/>
      <c r="BG12" s="27"/>
      <c r="BH12" s="27"/>
      <c r="BK12" s="6">
        <f>D12-[1]BgRatios!$B$1*S12</f>
        <v>75551.504226974736</v>
      </c>
      <c r="BL12" s="6" t="str">
        <f>IF((AB12-[1]BgRatios!$B$2*AA12)&gt;0,AB12-[1]BgRatios!$B$2*AA12,"")</f>
        <v/>
      </c>
      <c r="BM12" s="6">
        <f>IF((AA12-[1]BgRatios!$B$3*AB12)&gt;0,(AA12-[1]BgRatios!$B$3*AB12),"")</f>
        <v>40.829882220163682</v>
      </c>
      <c r="BN12" s="6">
        <f>AQ12-[1]BgRatios!$B$4*AU12</f>
        <v>-13.550204371898602</v>
      </c>
      <c r="BP12" s="6">
        <f>AA12/[1]BgRatios!F$2</f>
        <v>3.0653822216995783</v>
      </c>
      <c r="BQ12" s="6">
        <f>AB12/[1]BgRatios!G$2</f>
        <v>1.8065655550841082</v>
      </c>
      <c r="BR12" s="6">
        <f>AC12/[1]BgRatios!H$2</f>
        <v>3.793766326043031</v>
      </c>
      <c r="BS12" s="6" t="e">
        <f>#REF!/[1]BgRatios!I$2</f>
        <v>#REF!</v>
      </c>
      <c r="BT12" s="6">
        <f>AD12/[1]BgRatios!J$2</f>
        <v>3.255874369751893</v>
      </c>
      <c r="BU12" s="6">
        <f>AE12/[1]BgRatios!K$2</f>
        <v>6.9100645019146985</v>
      </c>
      <c r="BV12" s="6">
        <f>AF12/[1]BgRatios!L$2</f>
        <v>22.280022053608171</v>
      </c>
      <c r="BW12" s="6">
        <f>AG12/[1]BgRatios!M$2</f>
        <v>7.6837981541975378</v>
      </c>
      <c r="BX12" s="6">
        <f>AH12/[1]BgRatios!N$2</f>
        <v>9.0881350327336232</v>
      </c>
      <c r="BY12" s="6">
        <f>AI12/[1]BgRatios!O$2</f>
        <v>5.6384485252099736</v>
      </c>
      <c r="BZ12" s="6">
        <f>AJ12/[1]BgRatios!P$2</f>
        <v>7.1348828071179176</v>
      </c>
      <c r="CA12" s="6">
        <f>AK12/[1]BgRatios!Q$2</f>
        <v>7.7704067586488259</v>
      </c>
      <c r="CB12" s="6">
        <f>AL12/[1]BgRatios!R$2</f>
        <v>12.052903346177825</v>
      </c>
      <c r="CC12" s="6">
        <f>AM12/[1]BgRatios!S$2</f>
        <v>8.1750721623940521</v>
      </c>
      <c r="CD12" s="6">
        <f>AN12/[1]BgRatios!T$2</f>
        <v>12.833423849036921</v>
      </c>
    </row>
    <row r="13" spans="1:82" s="5" customFormat="1" x14ac:dyDescent="0.25">
      <c r="A13" s="24" t="str">
        <f>Intensity!B58</f>
        <v>Bl-5 X50</v>
      </c>
      <c r="B13" s="22">
        <f>IF(((Intensity!H58-Intensity!H$5)/Intensity!H$4)*Intensity!$C58*Intensity!$D58/(Intensity!$E58/1000)&gt;Intensity!H$3, ((Intensity!H58-Intensity!H$5)/Intensity!H$4)*Intensity!$C58*Intensity!$D58/(Intensity!$E58/1000),"")</f>
        <v>1305.3110555314463</v>
      </c>
      <c r="C13" s="22">
        <f>IF(((Intensity!I58-Intensity!I$5)/Intensity!I$4)*Intensity!$C58*Intensity!$D58/(Intensity!$E58/1000)&gt;Intensity!I$3, ((Intensity!I58-Intensity!I$5)/Intensity!I$4)*Intensity!$C58*Intensity!$D58/(Intensity!$E58/1000),"")</f>
        <v>506500.56438377959</v>
      </c>
      <c r="D13" s="22">
        <f>IF(((Intensity!N58-Intensity!N$5)/Intensity!N$4)*Intensity!$C58*Intensity!$D58/(Intensity!$E58/1000)&gt;Intensity!N$3, ((Intensity!N58-Intensity!N$5)/Intensity!N$4)*Intensity!$C58*Intensity!$D58/(Intensity!$E58/1000),"")</f>
        <v>113.38367787491721</v>
      </c>
      <c r="E13" s="22">
        <f>IF(((Intensity!O58-Intensity!O$5)/Intensity!O$4)*Intensity!$C58*Intensity!$D58/(Intensity!$E58/1000)&gt;Intensity!O$3, ((Intensity!O58-Intensity!O$5)/Intensity!O$4)*Intensity!$C58*Intensity!$D58/(Intensity!$E58/1000),"")</f>
        <v>1623.8879774928348</v>
      </c>
      <c r="F13" s="22">
        <f>IF(((Intensity!P58-Intensity!P$5)/Intensity!P$4)*Intensity!$C58*Intensity!$D58/(Intensity!$E58/1000)&gt;Intensity!P$3, ((Intensity!P58-Intensity!P$5)/Intensity!P$4)*Intensity!$C58*Intensity!$D58/(Intensity!$E58/1000),"")</f>
        <v>70.923331949663748</v>
      </c>
      <c r="G13" s="22">
        <f>IF(((Intensity!Q58-Intensity!Q$5)/Intensity!Q$4)*Intensity!$C58*Intensity!$D58/(Intensity!$E58/1000)&gt;Intensity!Q$3, ((Intensity!Q58-Intensity!Q$5)/Intensity!Q$4)*Intensity!$C58*Intensity!$D58/(Intensity!$E58/1000),"")</f>
        <v>10.862277030654624</v>
      </c>
      <c r="H13" s="22" t="str">
        <f>IF(((Intensity!R58-Intensity!R$5)/Intensity!R$4)*Intensity!$C58*Intensity!$D58/(Intensity!$E58/1000)&gt;Intensity!R$3, ((Intensity!R58-Intensity!R$5)/Intensity!R$4)*Intensity!$C58*Intensity!$D58/(Intensity!$E58/1000),"")</f>
        <v/>
      </c>
      <c r="I13" s="22">
        <f>IF(((Intensity!U58-Intensity!U$5)/Intensity!U$4)*Intensity!$C58*Intensity!$D58/(Intensity!$E58/1000)&gt;Intensity!U$3, ((Intensity!U58-Intensity!U$5)/Intensity!U$4)*Intensity!$C58*Intensity!$D58/(Intensity!$E58/1000),"")</f>
        <v>0.54052583101506468</v>
      </c>
      <c r="J13" s="22">
        <f>IF(((Intensity!V58-Intensity!V$5)/Intensity!V$4)*Intensity!$C58*Intensity!$D58/(Intensity!$E58/1000)&gt;Intensity!V$3, ((Intensity!V58-Intensity!V$5)/Intensity!V$4)*Intensity!$C58*Intensity!$D58/(Intensity!$E58/1000),"")</f>
        <v>15.342237108335521</v>
      </c>
      <c r="K13" s="22" t="str">
        <f>IF(((Intensity!Y58-Intensity!Y$5)/Intensity!Y$4)*Intensity!$C58*Intensity!$D58/(Intensity!$E58/1000)&gt;Intensity!Y$3, ((Intensity!Y58-Intensity!Y$5)/Intensity!Y$4)*Intensity!$C58*Intensity!$D58/(Intensity!$E58/1000),"")</f>
        <v/>
      </c>
      <c r="L13" s="22">
        <f>IF(((Intensity!Z58-Intensity!Z$5)/Intensity!Z$4)*Intensity!$C58*Intensity!$D58/(Intensity!$E58/1000)&gt;Intensity!Z$3, ((Intensity!Z58-Intensity!Z$5)/Intensity!Z$4)*Intensity!$C58*Intensity!$D58/(Intensity!$E58/1000),"")</f>
        <v>42.765616402533993</v>
      </c>
      <c r="M13" s="22">
        <f>IF(((Intensity!AC58-Intensity!AC$5)/Intensity!AC$4)*Intensity!$C58*Intensity!$D58/(Intensity!$E58/1000)&gt;Intensity!AC$3, ((Intensity!AC58-Intensity!AC$5)/Intensity!AC$4)*Intensity!$C58*Intensity!$D58/(Intensity!$E58/1000),"")</f>
        <v>10.676608678259532</v>
      </c>
      <c r="N13" s="22" t="str">
        <f>IF(((Intensity!AD58-Intensity!AD$5)/Intensity!AD$4)*Intensity!$C58*Intensity!$D58/(Intensity!$E58/1000)&gt;Intensity!AD$3, ((Intensity!AD58-Intensity!AD$5)/Intensity!AD$4)*Intensity!$C58*Intensity!$D58/(Intensity!$E58/1000),"")</f>
        <v/>
      </c>
      <c r="O13" s="22" t="str">
        <f>IF(((Intensity!AE58-Intensity!AE$5)/Intensity!AE$4)*Intensity!$C58*Intensity!$D58/(Intensity!$E58/1000)&gt;Intensity!AE$3, ((Intensity!AE58-Intensity!AE$5)/Intensity!AE$4)*Intensity!$C58*Intensity!$D58/(Intensity!$E58/1000),"")</f>
        <v/>
      </c>
      <c r="P13" s="22" t="str">
        <f>IF(((Intensity!AF58-Intensity!AF$5)/Intensity!AF$4)*Intensity!$C58*Intensity!$D58/(Intensity!$E58/1000)&gt;Intensity!AF$3, ((Intensity!AF58-Intensity!AF$5)/Intensity!AF$4)*Intensity!$C58*Intensity!$D58/(Intensity!$E58/1000),"")</f>
        <v/>
      </c>
      <c r="Q13" s="22">
        <f>IF(((Intensity!AG58-Intensity!AG$5)/Intensity!AG$4)*Intensity!$C58*Intensity!$D58/(Intensity!$E58/1000)&gt;Intensity!AG$3, ((Intensity!AG58-Intensity!AG$5)/Intensity!AG$4)*Intensity!$C58*Intensity!$D58/(Intensity!$E58/1000),"")</f>
        <v>0.58548349314796844</v>
      </c>
      <c r="R13" s="22">
        <f>IF(((Intensity!AH58-Intensity!AH$5)/Intensity!AH$4)*Intensity!$C58*Intensity!$D58/(Intensity!$E58/1000)&gt;Intensity!AH$3, ((Intensity!AH58-Intensity!AH$5)/Intensity!AH$4)*Intensity!$C58*Intensity!$D58/(Intensity!$E58/1000),"")</f>
        <v>31.655680019798787</v>
      </c>
      <c r="S13" s="22">
        <f>IF(((Intensity!AI58-Intensity!AI$5)/Intensity!AI$4)*Intensity!$C58*Intensity!$D58/(Intensity!$E58/1000)&gt;Intensity!AI$3, ((Intensity!AI58-Intensity!AI$5)/Intensity!AI$4)*Intensity!$C58*Intensity!$D58/(Intensity!$E58/1000),"")</f>
        <v>2.397249564895739</v>
      </c>
      <c r="T13" s="22">
        <f>IF(((Intensity!AJ58-Intensity!AJ$5)/Intensity!AJ$4)*Intensity!$C58*Intensity!$D58/(Intensity!$E58/1000)&gt;Intensity!AJ$3, ((Intensity!AJ58-Intensity!AJ$5)/Intensity!AJ$4)*Intensity!$C58*Intensity!$D58/(Intensity!$E58/1000),"")</f>
        <v>2.0614794714455389</v>
      </c>
      <c r="U13" s="22" t="str">
        <f>IF(((Intensity!AK58-Intensity!AK$5)/Intensity!AK$4)*Intensity!$C58*Intensity!$D58/(Intensity!$E58/1000)&gt;Intensity!AK$3, ((Intensity!AK58-Intensity!AK$5)/Intensity!AK$4)*Intensity!$C58*Intensity!$D58/(Intensity!$E58/1000),"")</f>
        <v/>
      </c>
      <c r="V13" s="22" t="str">
        <f>IF(((Intensity!AM58-Intensity!AM$5)/Intensity!AM$4)*Intensity!$C58*Intensity!$D58/(Intensity!$E58/1000)&gt;Intensity!AM$3, ((Intensity!AM58-Intensity!AM$5)/Intensity!AM$4)*Intensity!$C58*Intensity!$D58/(Intensity!$E58/1000),"")</f>
        <v/>
      </c>
      <c r="W13" s="22">
        <f>IF(((Intensity!AN58-Intensity!AN$5)/Intensity!AN$4)*Intensity!$C58*Intensity!$D58/(Intensity!$E58/1000)&gt;Intensity!AN$3, ((Intensity!AN58-Intensity!AN$5)/Intensity!AN$4)*Intensity!$C58*Intensity!$D58/(Intensity!$E58/1000),"")</f>
        <v>0.1120596035047562</v>
      </c>
      <c r="X13" s="22">
        <f>IF(((Intensity!AP58-Intensity!AP$5)/Intensity!AP$4)*Intensity!$C58*Intensity!$D58/(Intensity!$E58/1000)&gt;Intensity!AP$3, ((Intensity!AP58-Intensity!AP$5)/Intensity!AP$4)*Intensity!$C58*Intensity!$D58/(Intensity!$E58/1000),"")</f>
        <v>23.616000795945478</v>
      </c>
      <c r="Y13" s="22">
        <f>IF(((Intensity!AQ58-Intensity!AQ$5)/Intensity!AQ$4)*Intensity!$C58*Intensity!$D58/(Intensity!$E58/1000)&gt;Intensity!AQ$3, ((Intensity!AQ58-Intensity!AQ$5)/Intensity!AQ$4)*Intensity!$C58*Intensity!$D58/(Intensity!$E58/1000),"")</f>
        <v>2.3394937792976842</v>
      </c>
      <c r="Z13" s="22" t="str">
        <f>IF(((Intensity!AS58-Intensity!AS$5)/Intensity!AS$4)*Intensity!$C58*Intensity!$D58/(Intensity!$E58/1000)&gt;Intensity!AS$3, ((Intensity!AS58-Intensity!AS$5)/Intensity!AS$4)*Intensity!$C58*Intensity!$D58/(Intensity!$E58/1000),"")</f>
        <v/>
      </c>
      <c r="AA13" s="22">
        <f>IF(((Intensity!AT58-Intensity!AT$5)/Intensity!AT$4)*Intensity!$C58*Intensity!$D58/(Intensity!$E58/1000)&gt;Intensity!AT$3, ((Intensity!AT58-Intensity!AT$5)/Intensity!AT$4)*Intensity!$C58*Intensity!$D58/(Intensity!$E58/1000),"")</f>
        <v>0.64748806503246858</v>
      </c>
      <c r="AB13" s="22">
        <f>IF(((Intensity!AU58-Intensity!AU$5)/Intensity!AU$4)*Intensity!$C58*Intensity!$D58/(Intensity!$E58/1000)&gt;Intensity!AU$3, ((Intensity!AU58-Intensity!AU$5)/Intensity!AU$4)*Intensity!$C58*Intensity!$D58/(Intensity!$E58/1000),"")</f>
        <v>1.1262431273813098</v>
      </c>
      <c r="AC13" s="22">
        <f>IF(((Intensity!AV58-Intensity!AV$5)/Intensity!AV$4)*Intensity!$C58*Intensity!$D58/(Intensity!$E58/1000)&gt;Intensity!AV$3, ((Intensity!AV58-Intensity!AV$5)/Intensity!AV$4)*Intensity!$C58*Intensity!$D58/(Intensity!$E58/1000),"")</f>
        <v>0.28119191547024469</v>
      </c>
      <c r="AD13" s="22">
        <f>IF(((Intensity!AX58-Intensity!AX$5)/Intensity!AX$4)*Intensity!$C58*Intensity!$D58/(Intensity!$E58/1000)&gt;Intensity!AX$3, ((Intensity!AX58-Intensity!AX$5)/Intensity!AX$4)*Intensity!$C58*Intensity!$D58/(Intensity!$E58/1000),"")</f>
        <v>0.76854769868168427</v>
      </c>
      <c r="AE13" s="22">
        <f>IF(((Intensity!AY58-Intensity!AY$5)/Intensity!AY$4)*Intensity!$C58*Intensity!$D58/(Intensity!$E58/1000)&gt;Intensity!AY$3, ((Intensity!AY58-Intensity!AY$5)/Intensity!AY$4)*Intensity!$C58*Intensity!$D58/(Intensity!$E58/1000),"")</f>
        <v>0.38078122259578334</v>
      </c>
      <c r="AF13" s="22" t="str">
        <f>IF(((Intensity!AZ58-Intensity!AZ$5)/Intensity!AZ$4)*Intensity!$C58*Intensity!$D58/(Intensity!$E58/1000)&gt;Intensity!AZ$3, ((Intensity!AZ58-Intensity!AZ$5)/Intensity!AZ$4)*Intensity!$C58*Intensity!$D58/(Intensity!$E58/1000),"")</f>
        <v/>
      </c>
      <c r="AG13" s="22">
        <f>IF(((Intensity!BA58-Intensity!BA$5)/Intensity!BA$4)*Intensity!$C58*Intensity!$D58/(Intensity!$E58/1000)&gt;Intensity!BA$3, ((Intensity!BA58-Intensity!BA$5)/Intensity!BA$4)*Intensity!$C58*Intensity!$D58/(Intensity!$E58/1000),"")</f>
        <v>0.30120683046551799</v>
      </c>
      <c r="AH13" s="22" t="str">
        <f>IF(((Intensity!BB58-Intensity!BB$5)/Intensity!BB$4)*Intensity!$C58*Intensity!$D58/(Intensity!$E58/1000)&gt;Intensity!BB$3, ((Intensity!BB58-Intensity!BB$5)/Intensity!BB$4)*Intensity!$C58*Intensity!$D58/(Intensity!$E58/1000),"")</f>
        <v/>
      </c>
      <c r="AI13" s="22">
        <f>IF(((Intensity!BC58-Intensity!BC$5)/Intensity!BC$4)*Intensity!$C58*Intensity!$D58/(Intensity!$E58/1000)&gt;Intensity!BC$3, ((Intensity!BC58-Intensity!BC$5)/Intensity!BC$4)*Intensity!$C58*Intensity!$D58/(Intensity!$E58/1000),"")</f>
        <v>0.46043205140653054</v>
      </c>
      <c r="AJ13" s="22" t="str">
        <f>IF(((Intensity!BD58-Intensity!BD$5)/Intensity!BD$4)*Intensity!$C58*Intensity!$D58/(Intensity!$E58/1000)&gt;Intensity!BD$3, ((Intensity!BD58-Intensity!BD$5)/Intensity!BD$4)*Intensity!$C58*Intensity!$D58/(Intensity!$E58/1000),"")</f>
        <v/>
      </c>
      <c r="AK13" s="22" t="str">
        <f>IF(((Intensity!BE58-Intensity!BE$5)/Intensity!BE$4)*Intensity!$C58*Intensity!$D58/(Intensity!$E58/1000)&gt;Intensity!BE$3, ((Intensity!BE58-Intensity!BE$5)/Intensity!BE$4)*Intensity!$C58*Intensity!$D58/(Intensity!$E58/1000),"")</f>
        <v/>
      </c>
      <c r="AL13" s="22" t="str">
        <f>IF(((Intensity!BF58-Intensity!BF$5)/Intensity!BF$4)*Intensity!$C58*Intensity!$D58/(Intensity!$E58/1000)&gt;Intensity!BF$3, ((Intensity!BF58-Intensity!BF$5)/Intensity!BF$4)*Intensity!$C58*Intensity!$D58/(Intensity!$E58/1000),"")</f>
        <v/>
      </c>
      <c r="AM13" s="22">
        <f>IF(((Intensity!BG58-Intensity!BG$5)/Intensity!BG$4)*Intensity!$C58*Intensity!$D58/(Intensity!$E58/1000)&gt;Intensity!BG$3, ((Intensity!BG58-Intensity!BG$5)/Intensity!BG$4)*Intensity!$C58*Intensity!$D58/(Intensity!$E58/1000),"")</f>
        <v>3.7011446561554369E-2</v>
      </c>
      <c r="AN13" s="22" t="str">
        <f>IF(((Intensity!BH58-Intensity!BH$5)/Intensity!BH$4)*Intensity!$C58*Intensity!$D58/(Intensity!$E58/1000)&gt;Intensity!BH$3, ((Intensity!BH58-Intensity!BH$5)/Intensity!BH$4)*Intensity!$C58*Intensity!$D58/(Intensity!$E58/1000),"")</f>
        <v/>
      </c>
      <c r="AO13" s="22">
        <f>IF(((Intensity!BI58-Intensity!BI$5)/Intensity!BI$4)*Intensity!$C58*Intensity!$D58/(Intensity!$E58/1000)&gt;Intensity!BI$3, ((Intensity!BI58-Intensity!BI$5)/Intensity!BI$4)*Intensity!$C58*Intensity!$D58/(Intensity!$E58/1000),"")</f>
        <v>3.8687989840250752</v>
      </c>
      <c r="AP13" s="22">
        <f>IF(((Intensity!BJ58-Intensity!BJ$5)/Intensity!BJ$4)*Intensity!$C58*Intensity!$D58/(Intensity!$E58/1000)&gt;Intensity!BJ$3, ((Intensity!BJ58-Intensity!BJ$5)/Intensity!BJ$4)*Intensity!$C58*Intensity!$D58/(Intensity!$E58/1000),"")</f>
        <v>7.3490182895553362</v>
      </c>
      <c r="AQ13" s="22">
        <f>IF(((Intensity!BK58-Intensity!BK$5)/Intensity!BK$4)*Intensity!$C58*Intensity!$D58/(Intensity!$E58/1000)&gt;Intensity!BK$3, ((Intensity!BK58-Intensity!BK$5)/Intensity!BK$4)*Intensity!$C58*Intensity!$D58/(Intensity!$E58/1000),"")</f>
        <v>21.217606106549148</v>
      </c>
      <c r="AR13" s="22" t="str">
        <f>IF(((Intensity!BL58-Intensity!BL$5)/Intensity!BL$4)*Intensity!$C58*Intensity!$D58/(Intensity!$E58/1000)&gt;Intensity!BL$3, ((Intensity!BL58-Intensity!BL$5)/Intensity!BL$4)*Intensity!$C58*Intensity!$D58/(Intensity!$E58/1000),"")</f>
        <v/>
      </c>
      <c r="AS13" s="22">
        <f>IF(((Intensity!BM58-Intensity!BM$5)/Intensity!BM$4)*Intensity!$C58*Intensity!$D58/(Intensity!$E58/1000)&gt;Intensity!BM$3, ((Intensity!BM58-Intensity!BM$5)/Intensity!BM$4)*Intensity!$C58*Intensity!$D58/(Intensity!$E58/1000),"")</f>
        <v>0.98120731781828252</v>
      </c>
      <c r="AT13" s="22">
        <f>IF(((Intensity!BN58-Intensity!BN$5)/Intensity!BN$4)*Intensity!$C58*Intensity!$D58/(Intensity!$E58/1000)&gt;Intensity!BN$3, ((Intensity!BN58-Intensity!BN$5)/Intensity!BN$4)*Intensity!$C58*Intensity!$D58/(Intensity!$E58/1000),"")</f>
        <v>1.3779673612246657</v>
      </c>
      <c r="AU13" s="22">
        <f>IF(((Intensity!BO58-Intensity!BO$5)/Intensity!BO$4)*Intensity!$C58*Intensity!$D58/(Intensity!$E58/1000)&gt;Intensity!BO$3, ((Intensity!BO58-Intensity!BO$5)/Intensity!BO$4)*Intensity!$C58*Intensity!$D58/(Intensity!$E58/1000),"")</f>
        <v>0.33528872476368843</v>
      </c>
      <c r="AW13" s="27">
        <f t="shared" si="0"/>
        <v>47.297402629771042</v>
      </c>
      <c r="AX13" s="27">
        <f t="shared" si="1"/>
        <v>388.03054814973751</v>
      </c>
      <c r="AY13" s="27">
        <f t="shared" si="2"/>
        <v>1.7394036866530256</v>
      </c>
      <c r="AZ13" s="27">
        <f t="shared" si="3"/>
        <v>1.4654173440544973</v>
      </c>
      <c r="BA13" s="27">
        <f t="shared" si="4"/>
        <v>0.84248260211191406</v>
      </c>
      <c r="BB13" s="27">
        <f t="shared" si="5"/>
        <v>63.281597439649431</v>
      </c>
      <c r="BC13" s="27" t="e">
        <f t="shared" si="6"/>
        <v>#VALUE!</v>
      </c>
      <c r="BD13" s="27" t="e">
        <f t="shared" si="7"/>
        <v>#VALUE!</v>
      </c>
      <c r="BE13" s="27"/>
      <c r="BF13" s="27"/>
      <c r="BG13" s="27"/>
      <c r="BH13" s="27"/>
      <c r="BI13" s="4"/>
      <c r="BJ13" s="4"/>
      <c r="BK13" s="6">
        <f>D13-[1]BgRatios!$B$1*S13</f>
        <v>-653.7361828917193</v>
      </c>
      <c r="BL13" s="6" t="str">
        <f>IF((AB13-[1]BgRatios!$B$2*AA13)&gt;0,AB13-[1]BgRatios!$B$2*AA13,"")</f>
        <v/>
      </c>
      <c r="BM13" s="6">
        <f>IF((AA13-[1]BgRatios!$B$3*AB13)&gt;0,(AA13-[1]BgRatios!$B$3*AB13),"")</f>
        <v>0.11118181389851156</v>
      </c>
      <c r="BN13" s="6">
        <f>AQ13-[1]BgRatios!$B$4*AU13</f>
        <v>21.019785758938571</v>
      </c>
      <c r="BO13" s="4"/>
      <c r="BP13" s="6">
        <f>AA13/[1]BgRatios!F$2</f>
        <v>2.0886711775240922E-2</v>
      </c>
      <c r="BQ13" s="6">
        <f>AB13/[1]BgRatios!G$2</f>
        <v>1.787687503779857E-2</v>
      </c>
      <c r="BR13" s="6">
        <f>AC13/[1]BgRatios!H$2</f>
        <v>3.9604495136654184E-2</v>
      </c>
      <c r="BS13" s="6" t="e">
        <f>#REF!/[1]BgRatios!I$2</f>
        <v>#REF!</v>
      </c>
      <c r="BT13" s="6">
        <f>AD13/[1]BgRatios!J$2</f>
        <v>2.8464729580803122E-2</v>
      </c>
      <c r="BU13" s="6">
        <f>AE13/[1]BgRatios!K$2</f>
        <v>8.1017281403358149E-2</v>
      </c>
      <c r="BV13" s="6" t="e">
        <f>AF13/[1]BgRatios!L$2</f>
        <v>#VALUE!</v>
      </c>
      <c r="BW13" s="6">
        <f>AG13/[1]BgRatios!M$2</f>
        <v>7.5301707616379498E-2</v>
      </c>
      <c r="BX13" s="6" t="e">
        <f>AH13/[1]BgRatios!N$2</f>
        <v>#VALUE!</v>
      </c>
      <c r="BY13" s="6">
        <f>AI13/[1]BgRatios!O$2</f>
        <v>0.11805950036064886</v>
      </c>
      <c r="BZ13" s="6" t="e">
        <f>AJ13/[1]BgRatios!P$2</f>
        <v>#VALUE!</v>
      </c>
      <c r="CA13" s="6" t="e">
        <f>AK13/[1]BgRatios!Q$2</f>
        <v>#VALUE!</v>
      </c>
      <c r="CB13" s="6" t="e">
        <f>AL13/[1]BgRatios!R$2</f>
        <v>#VALUE!</v>
      </c>
      <c r="CC13" s="6">
        <f>AM13/[1]BgRatios!S$2</f>
        <v>1.8883391102833862E-2</v>
      </c>
      <c r="CD13" s="6" t="e">
        <f>AN13/[1]BgRatios!T$2</f>
        <v>#VALUE!</v>
      </c>
    </row>
    <row r="14" spans="1:82" x14ac:dyDescent="0.25">
      <c r="A14" s="7" t="str">
        <f>Intensity!B59</f>
        <v>ENP2</v>
      </c>
      <c r="B14" s="6">
        <f>IF(((Intensity!H59-Intensity!H$5)/Intensity!H$4)*Intensity!$C59*Intensity!$D59/(Intensity!$E59/1000)&gt;Intensity!H$3, ((Intensity!H59-Intensity!H$5)/Intensity!H$4)*Intensity!$C59*Intensity!$D59/(Intensity!$E59/1000),"")</f>
        <v>266088.46466171963</v>
      </c>
      <c r="C14" s="6">
        <f>IF(((Intensity!I59-Intensity!I$5)/Intensity!I$4)*Intensity!$C59*Intensity!$D59/(Intensity!$E59/1000)&gt;Intensity!I$3, ((Intensity!I59-Intensity!I$5)/Intensity!I$4)*Intensity!$C59*Intensity!$D59/(Intensity!$E59/1000),"")</f>
        <v>2175289.39686399</v>
      </c>
      <c r="D14" s="6">
        <f>IF(((Intensity!N59-Intensity!N$5)/Intensity!N$4)*Intensity!$C59*Intensity!$D59/(Intensity!$E59/1000)&gt;Intensity!N$3, ((Intensity!N59-Intensity!N$5)/Intensity!N$4)*Intensity!$C59*Intensity!$D59/(Intensity!$E59/1000),"")</f>
        <v>158603.60274063429</v>
      </c>
      <c r="E14" s="6">
        <f>IF(((Intensity!O59-Intensity!O$5)/Intensity!O$4)*Intensity!$C59*Intensity!$D59/(Intensity!$E59/1000)&gt;Intensity!O$3, ((Intensity!O59-Intensity!O$5)/Intensity!O$4)*Intensity!$C59*Intensity!$D59/(Intensity!$E59/1000),"")</f>
        <v>3503.9514354018552</v>
      </c>
      <c r="F14" s="6">
        <f>IF(((Intensity!P59-Intensity!P$5)/Intensity!P$4)*Intensity!$C59*Intensity!$D59/(Intensity!$E59/1000)&gt;Intensity!P$3, ((Intensity!P59-Intensity!P$5)/Intensity!P$4)*Intensity!$C59*Intensity!$D59/(Intensity!$E59/1000),"")</f>
        <v>3542.362826642634</v>
      </c>
      <c r="G14" s="6">
        <f>IF(((Intensity!Q59-Intensity!Q$5)/Intensity!Q$4)*Intensity!$C59*Intensity!$D59/(Intensity!$E59/1000)&gt;Intensity!Q$3, ((Intensity!Q59-Intensity!Q$5)/Intensity!Q$4)*Intensity!$C59*Intensity!$D59/(Intensity!$E59/1000),"")</f>
        <v>1393.2583413951445</v>
      </c>
      <c r="H14" s="6">
        <f>IF(((Intensity!R59-Intensity!R$5)/Intensity!R$4)*Intensity!$C59*Intensity!$D59/(Intensity!$E59/1000)&gt;Intensity!R$3, ((Intensity!R59-Intensity!R$5)/Intensity!R$4)*Intensity!$C59*Intensity!$D59/(Intensity!$E59/1000),"")</f>
        <v>93992.189838568505</v>
      </c>
      <c r="I14" s="6">
        <f>IF(((Intensity!U59-Intensity!U$5)/Intensity!U$4)*Intensity!$C59*Intensity!$D59/(Intensity!$E59/1000)&gt;Intensity!U$3, ((Intensity!U59-Intensity!U$5)/Intensity!U$4)*Intensity!$C59*Intensity!$D59/(Intensity!$E59/1000),"")</f>
        <v>112.54274139097478</v>
      </c>
      <c r="J14" s="6">
        <f>IF(((Intensity!V59-Intensity!V$5)/Intensity!V$4)*Intensity!$C59*Intensity!$D59/(Intensity!$E59/1000)&gt;Intensity!V$3, ((Intensity!V59-Intensity!V$5)/Intensity!V$4)*Intensity!$C59*Intensity!$D59/(Intensity!$E59/1000),"")</f>
        <v>2536.6936000989563</v>
      </c>
      <c r="K14" s="6">
        <f>IF(((Intensity!Y59-Intensity!Y$5)/Intensity!Y$4)*Intensity!$C59*Intensity!$D59/(Intensity!$E59/1000)&gt;Intensity!Y$3, ((Intensity!Y59-Intensity!Y$5)/Intensity!Y$4)*Intensity!$C59*Intensity!$D59/(Intensity!$E59/1000),"")</f>
        <v>93548.018270121334</v>
      </c>
      <c r="L14" s="6">
        <f>IF(((Intensity!Z59-Intensity!Z$5)/Intensity!Z$4)*Intensity!$C59*Intensity!$D59/(Intensity!$E59/1000)&gt;Intensity!Z$3, ((Intensity!Z59-Intensity!Z$5)/Intensity!Z$4)*Intensity!$C59*Intensity!$D59/(Intensity!$E59/1000),"")</f>
        <v>42677.823171828953</v>
      </c>
      <c r="M14" s="6">
        <f>IF(((Intensity!AC59-Intensity!AC$5)/Intensity!AC$4)*Intensity!$C59*Intensity!$D59/(Intensity!$E59/1000)&gt;Intensity!AC$3, ((Intensity!AC59-Intensity!AC$5)/Intensity!AC$4)*Intensity!$C59*Intensity!$D59/(Intensity!$E59/1000),"")</f>
        <v>801.17750035035624</v>
      </c>
      <c r="N14" s="6">
        <f>IF(((Intensity!AD59-Intensity!AD$5)/Intensity!AD$4)*Intensity!$C59*Intensity!$D59/(Intensity!$E59/1000)&gt;Intensity!AD$3, ((Intensity!AD59-Intensity!AD$5)/Intensity!AD$4)*Intensity!$C59*Intensity!$D59/(Intensity!$E59/1000),"")</f>
        <v>2234.6406858128735</v>
      </c>
      <c r="O14" s="6">
        <f>IF(((Intensity!AE59-Intensity!AE$5)/Intensity!AE$4)*Intensity!$C59*Intensity!$D59/(Intensity!$E59/1000)&gt;Intensity!AE$3, ((Intensity!AE59-Intensity!AE$5)/Intensity!AE$4)*Intensity!$C59*Intensity!$D59/(Intensity!$E59/1000),"")</f>
        <v>69.200978522526455</v>
      </c>
      <c r="P14" s="6">
        <f>IF(((Intensity!AF59-Intensity!AF$5)/Intensity!AF$4)*Intensity!$C59*Intensity!$D59/(Intensity!$E59/1000)&gt;Intensity!AF$3, ((Intensity!AF59-Intensity!AF$5)/Intensity!AF$4)*Intensity!$C59*Intensity!$D59/(Intensity!$E59/1000),"")</f>
        <v>314907.27843347087</v>
      </c>
      <c r="Q14" s="6">
        <f>IF(((Intensity!AG59-Intensity!AG$5)/Intensity!AG$4)*Intensity!$C59*Intensity!$D59/(Intensity!$E59/1000)&gt;Intensity!AG$3, ((Intensity!AG59-Intensity!AG$5)/Intensity!AG$4)*Intensity!$C59*Intensity!$D59/(Intensity!$E59/1000),"")</f>
        <v>275.84960022645254</v>
      </c>
      <c r="R14" s="6">
        <f>IF(((Intensity!AH59-Intensity!AH$5)/Intensity!AH$4)*Intensity!$C59*Intensity!$D59/(Intensity!$E59/1000)&gt;Intensity!AH$3, ((Intensity!AH59-Intensity!AH$5)/Intensity!AH$4)*Intensity!$C59*Intensity!$D59/(Intensity!$E59/1000),"")</f>
        <v>438.62545956450253</v>
      </c>
      <c r="S14" s="6">
        <f>IF(((Intensity!AI59-Intensity!AI$5)/Intensity!AI$4)*Intensity!$C59*Intensity!$D59/(Intensity!$E59/1000)&gt;Intensity!AI$3, ((Intensity!AI59-Intensity!AI$5)/Intensity!AI$4)*Intensity!$C59*Intensity!$D59/(Intensity!$E59/1000),"")</f>
        <v>190.5210221500582</v>
      </c>
      <c r="T14" s="6">
        <f>IF(((Intensity!AJ59-Intensity!AJ$5)/Intensity!AJ$4)*Intensity!$C59*Intensity!$D59/(Intensity!$E59/1000)&gt;Intensity!AJ$3, ((Intensity!AJ59-Intensity!AJ$5)/Intensity!AJ$4)*Intensity!$C59*Intensity!$D59/(Intensity!$E59/1000),"")</f>
        <v>173.16728662248585</v>
      </c>
      <c r="U14" s="6">
        <f>IF(((Intensity!AK59-Intensity!AK$5)/Intensity!AK$4)*Intensity!$C59*Intensity!$D59/(Intensity!$E59/1000)&gt;Intensity!AK$3, ((Intensity!AK59-Intensity!AK$5)/Intensity!AK$4)*Intensity!$C59*Intensity!$D59/(Intensity!$E59/1000),"")</f>
        <v>546.51070970962689</v>
      </c>
      <c r="V14" s="6">
        <f>IF(((Intensity!AM59-Intensity!AM$5)/Intensity!AM$4)*Intensity!$C59*Intensity!$D59/(Intensity!$E59/1000)&gt;Intensity!AM$3, ((Intensity!AM59-Intensity!AM$5)/Intensity!AM$4)*Intensity!$C59*Intensity!$D59/(Intensity!$E59/1000),"")</f>
        <v>25216.517534281626</v>
      </c>
      <c r="W14" s="6">
        <f>IF(((Intensity!AN59-Intensity!AN$5)/Intensity!AN$4)*Intensity!$C59*Intensity!$D59/(Intensity!$E59/1000)&gt;Intensity!AN$3, ((Intensity!AN59-Intensity!AN$5)/Intensity!AN$4)*Intensity!$C59*Intensity!$D59/(Intensity!$E59/1000),"")</f>
        <v>15.577481070314928</v>
      </c>
      <c r="X14" s="6">
        <f>IF(((Intensity!AP59-Intensity!AP$5)/Intensity!AP$4)*Intensity!$C59*Intensity!$D59/(Intensity!$E59/1000)&gt;Intensity!AP$3, ((Intensity!AP59-Intensity!AP$5)/Intensity!AP$4)*Intensity!$C59*Intensity!$D59/(Intensity!$E59/1000),"")</f>
        <v>487.53959531893747</v>
      </c>
      <c r="Y14" s="6">
        <f>IF(((Intensity!AQ59-Intensity!AQ$5)/Intensity!AQ$4)*Intensity!$C59*Intensity!$D59/(Intensity!$E59/1000)&gt;Intensity!AQ$3, ((Intensity!AQ59-Intensity!AQ$5)/Intensity!AQ$4)*Intensity!$C59*Intensity!$D59/(Intensity!$E59/1000),"")</f>
        <v>267.31362163443453</v>
      </c>
      <c r="Z14" s="6">
        <f>IF(((Intensity!AS59-Intensity!AS$5)/Intensity!AS$4)*Intensity!$C59*Intensity!$D59/(Intensity!$E59/1000)&gt;Intensity!AS$3, ((Intensity!AS59-Intensity!AS$5)/Intensity!AS$4)*Intensity!$C59*Intensity!$D59/(Intensity!$E59/1000),"")</f>
        <v>14317.628517230143</v>
      </c>
      <c r="AA14" s="6">
        <f>IF(((Intensity!AT59-Intensity!AT$5)/Intensity!AT$4)*Intensity!$C59*Intensity!$D59/(Intensity!$E59/1000)&gt;Intensity!AT$3, ((Intensity!AT59-Intensity!AT$5)/Intensity!AT$4)*Intensity!$C59*Intensity!$D59/(Intensity!$E59/1000),"")</f>
        <v>67.143005011919186</v>
      </c>
      <c r="AB14" s="6">
        <f>IF(((Intensity!AU59-Intensity!AU$5)/Intensity!AU$4)*Intensity!$C59*Intensity!$D59/(Intensity!$E59/1000)&gt;Intensity!AU$3, ((Intensity!AU59-Intensity!AU$5)/Intensity!AU$4)*Intensity!$C59*Intensity!$D59/(Intensity!$E59/1000),"")</f>
        <v>69.311958478180415</v>
      </c>
      <c r="AC14" s="6">
        <f>IF(((Intensity!AV59-Intensity!AV$5)/Intensity!AV$4)*Intensity!$C59*Intensity!$D59/(Intensity!$E59/1000)&gt;Intensity!AV$3, ((Intensity!AV59-Intensity!AV$5)/Intensity!AV$4)*Intensity!$C59*Intensity!$D59/(Intensity!$E59/1000),"")</f>
        <v>19.063248904541201</v>
      </c>
      <c r="AD14" s="6">
        <f>IF(((Intensity!AX59-Intensity!AX$5)/Intensity!AX$4)*Intensity!$C59*Intensity!$D59/(Intensity!$E59/1000)&gt;Intensity!AX$3, ((Intensity!AX59-Intensity!AX$5)/Intensity!AX$4)*Intensity!$C59*Intensity!$D59/(Intensity!$E59/1000),"")</f>
        <v>64.197627349987414</v>
      </c>
      <c r="AE14" s="6">
        <f>IF(((Intensity!AY59-Intensity!AY$5)/Intensity!AY$4)*Intensity!$C59*Intensity!$D59/(Intensity!$E59/1000)&gt;Intensity!AY$3, ((Intensity!AY59-Intensity!AY$5)/Intensity!AY$4)*Intensity!$C59*Intensity!$D59/(Intensity!$E59/1000),"")</f>
        <v>23.318227017472413</v>
      </c>
      <c r="AF14" s="6">
        <f>IF(((Intensity!AZ59-Intensity!AZ$5)/Intensity!AZ$4)*Intensity!$C59*Intensity!$D59/(Intensity!$E59/1000)&gt;Intensity!AZ$3, ((Intensity!AZ59-Intensity!AZ$5)/Intensity!AZ$4)*Intensity!$C59*Intensity!$D59/(Intensity!$E59/1000),"")</f>
        <v>17.522712643510278</v>
      </c>
      <c r="AG14" s="6">
        <f>IF(((Intensity!BA59-Intensity!BA$5)/Intensity!BA$4)*Intensity!$C59*Intensity!$D59/(Intensity!$E59/1000)&gt;Intensity!BA$3, ((Intensity!BA59-Intensity!BA$5)/Intensity!BA$4)*Intensity!$C59*Intensity!$D59/(Intensity!$E59/1000),"")</f>
        <v>22.920738977435601</v>
      </c>
      <c r="AH14" s="6">
        <f>IF(((Intensity!BB59-Intensity!BB$5)/Intensity!BB$4)*Intensity!$C59*Intensity!$D59/(Intensity!$E59/1000)&gt;Intensity!BB$3, ((Intensity!BB59-Intensity!BB$5)/Intensity!BB$4)*Intensity!$C59*Intensity!$D59/(Intensity!$E59/1000),"")</f>
        <v>4.23411169958408</v>
      </c>
      <c r="AI14" s="6">
        <f>IF(((Intensity!BC59-Intensity!BC$5)/Intensity!BC$4)*Intensity!$C59*Intensity!$D59/(Intensity!$E59/1000)&gt;Intensity!BC$3, ((Intensity!BC59-Intensity!BC$5)/Intensity!BC$4)*Intensity!$C59*Intensity!$D59/(Intensity!$E59/1000),"")</f>
        <v>17.178815542332078</v>
      </c>
      <c r="AJ14" s="6">
        <f>IF(((Intensity!BD59-Intensity!BD$5)/Intensity!BD$4)*Intensity!$C59*Intensity!$D59/(Intensity!$E59/1000)&gt;Intensity!BD$3, ((Intensity!BD59-Intensity!BD$5)/Intensity!BD$4)*Intensity!$C59*Intensity!$D59/(Intensity!$E59/1000),"")</f>
        <v>4.2524114797369901</v>
      </c>
      <c r="AK14" s="6">
        <f>IF(((Intensity!BE59-Intensity!BE$5)/Intensity!BE$4)*Intensity!$C59*Intensity!$D59/(Intensity!$E59/1000)&gt;Intensity!BE$3, ((Intensity!BE59-Intensity!BE$5)/Intensity!BE$4)*Intensity!$C59*Intensity!$D59/(Intensity!$E59/1000),"")</f>
        <v>13.248067044938676</v>
      </c>
      <c r="AL14" s="6">
        <f>IF(((Intensity!BF59-Intensity!BF$5)/Intensity!BF$4)*Intensity!$C59*Intensity!$D59/(Intensity!$E59/1000)&gt;Intensity!BF$3, ((Intensity!BF59-Intensity!BF$5)/Intensity!BF$4)*Intensity!$C59*Intensity!$D59/(Intensity!$E59/1000),"")</f>
        <v>2.4416769432149668</v>
      </c>
      <c r="AM14" s="6">
        <f>IF(((Intensity!BG59-Intensity!BG$5)/Intensity!BG$4)*Intensity!$C59*Intensity!$D59/(Intensity!$E59/1000)&gt;Intensity!BG$3, ((Intensity!BG59-Intensity!BG$5)/Intensity!BG$4)*Intensity!$C59*Intensity!$D59/(Intensity!$E59/1000),"")</f>
        <v>11.569980108587538</v>
      </c>
      <c r="AN14" s="6">
        <f>IF(((Intensity!BH59-Intensity!BH$5)/Intensity!BH$4)*Intensity!$C59*Intensity!$D59/(Intensity!$E59/1000)&gt;Intensity!BH$3, ((Intensity!BH59-Intensity!BH$5)/Intensity!BH$4)*Intensity!$C59*Intensity!$D59/(Intensity!$E59/1000),"")</f>
        <v>3.0914890419541745</v>
      </c>
      <c r="AO14" s="6">
        <f>IF(((Intensity!BI59-Intensity!BI$5)/Intensity!BI$4)*Intensity!$C59*Intensity!$D59/(Intensity!$E59/1000)&gt;Intensity!BI$3, ((Intensity!BI59-Intensity!BI$5)/Intensity!BI$4)*Intensity!$C59*Intensity!$D59/(Intensity!$E59/1000),"")</f>
        <v>22.355821766438311</v>
      </c>
      <c r="AP14" s="6">
        <f>IF(((Intensity!BJ59-Intensity!BJ$5)/Intensity!BJ$4)*Intensity!$C59*Intensity!$D59/(Intensity!$E59/1000)&gt;Intensity!BJ$3, ((Intensity!BJ59-Intensity!BJ$5)/Intensity!BJ$4)*Intensity!$C59*Intensity!$D59/(Intensity!$E59/1000),"")</f>
        <v>29.035653251347277</v>
      </c>
      <c r="AQ14" s="6">
        <f>IF(((Intensity!BK59-Intensity!BK$5)/Intensity!BK$4)*Intensity!$C59*Intensity!$D59/(Intensity!$E59/1000)&gt;Intensity!BK$3, ((Intensity!BK59-Intensity!BK$5)/Intensity!BK$4)*Intensity!$C59*Intensity!$D59/(Intensity!$E59/1000),"")</f>
        <v>55.967664006019099</v>
      </c>
      <c r="AR14" s="6">
        <f>IF(((Intensity!BL59-Intensity!BL$5)/Intensity!BL$4)*Intensity!$C59*Intensity!$D59/(Intensity!$E59/1000)&gt;Intensity!BL$3, ((Intensity!BL59-Intensity!BL$5)/Intensity!BL$4)*Intensity!$C59*Intensity!$D59/(Intensity!$E59/1000),"")</f>
        <v>17756.273373665124</v>
      </c>
      <c r="AS14" s="6">
        <f>IF(((Intensity!BM59-Intensity!BM$5)/Intensity!BM$4)*Intensity!$C59*Intensity!$D59/(Intensity!$E59/1000)&gt;Intensity!BM$3, ((Intensity!BM59-Intensity!BM$5)/Intensity!BM$4)*Intensity!$C59*Intensity!$D59/(Intensity!$E59/1000),"")</f>
        <v>26.92529678808123</v>
      </c>
      <c r="AT14" s="6">
        <f>IF(((Intensity!BN59-Intensity!BN$5)/Intensity!BN$4)*Intensity!$C59*Intensity!$D59/(Intensity!$E59/1000)&gt;Intensity!BN$3, ((Intensity!BN59-Intensity!BN$5)/Intensity!BN$4)*Intensity!$C59*Intensity!$D59/(Intensity!$E59/1000),"")</f>
        <v>9.3151592595840036</v>
      </c>
      <c r="AU14" s="6">
        <f>IF(((Intensity!BO59-Intensity!BO$5)/Intensity!BO$4)*Intensity!$C59*Intensity!$D59/(Intensity!$E59/1000)&gt;Intensity!BO$3, ((Intensity!BO59-Intensity!BO$5)/Intensity!BO$4)*Intensity!$C59*Intensity!$D59/(Intensity!$E59/1000),"")</f>
        <v>131.52643863443322</v>
      </c>
      <c r="AW14" s="27">
        <f t="shared" si="0"/>
        <v>832.47297831372589</v>
      </c>
      <c r="AX14" s="27">
        <f t="shared" si="1"/>
        <v>8.1750608754477678</v>
      </c>
      <c r="AY14" s="27">
        <f t="shared" si="2"/>
        <v>1.0323034911213194</v>
      </c>
      <c r="AZ14" s="27">
        <f t="shared" si="3"/>
        <v>1.0796654228404907</v>
      </c>
      <c r="BA14" s="27">
        <f t="shared" si="4"/>
        <v>1.0458798523171955</v>
      </c>
      <c r="BB14" s="27">
        <f t="shared" si="5"/>
        <v>0.42552405879076949</v>
      </c>
      <c r="BC14" s="27">
        <f t="shared" si="6"/>
        <v>3.7687842284839186E-2</v>
      </c>
      <c r="BD14" s="27">
        <f t="shared" si="7"/>
        <v>2.6988344504535165E-2</v>
      </c>
      <c r="BE14" s="27"/>
      <c r="BF14" s="27"/>
      <c r="BG14" s="27"/>
      <c r="BH14" s="27"/>
      <c r="BK14" s="6">
        <f>D14-[1]BgRatios!$B$1*S14</f>
        <v>97636.875652615665</v>
      </c>
      <c r="BL14" s="6" t="str">
        <f>IF((AB14-[1]BgRatios!$B$2*AA14)&gt;0,AB14-[1]BgRatios!$B$2*AA14,"")</f>
        <v/>
      </c>
      <c r="BM14" s="6">
        <f>IF((AA14-[1]BgRatios!$B$3*AB14)&gt;0,(AA14-[1]BgRatios!$B$3*AB14),"")</f>
        <v>34.137310498499943</v>
      </c>
      <c r="BN14" s="6">
        <f>AQ14-[1]BgRatios!$B$4*AU14</f>
        <v>-21.632934788296502</v>
      </c>
      <c r="BP14" s="6">
        <f>AA14/[1]BgRatios!F$2</f>
        <v>2.1659033874812641</v>
      </c>
      <c r="BQ14" s="6">
        <f>AB14/[1]BgRatios!G$2</f>
        <v>1.1001898171139748</v>
      </c>
      <c r="BR14" s="6">
        <f>AC14/[1]BgRatios!H$2</f>
        <v>2.6849646344424229</v>
      </c>
      <c r="BS14" s="6" t="e">
        <f>#REF!/[1]BgRatios!I$2</f>
        <v>#REF!</v>
      </c>
      <c r="BT14" s="6">
        <f>AD14/[1]BgRatios!J$2</f>
        <v>2.3776899018513857</v>
      </c>
      <c r="BU14" s="6">
        <f>AE14/[1]BgRatios!K$2</f>
        <v>4.9613248973345554</v>
      </c>
      <c r="BV14" s="6">
        <f>AF14/[1]BgRatios!L$2</f>
        <v>17.522712643510278</v>
      </c>
      <c r="BW14" s="6">
        <f>AG14/[1]BgRatios!M$2</f>
        <v>5.7301847443589002</v>
      </c>
      <c r="BX14" s="6">
        <f>AH14/[1]BgRatios!N$2</f>
        <v>6.0487309994058291</v>
      </c>
      <c r="BY14" s="6">
        <f>AI14/[1]BgRatios!O$2</f>
        <v>4.4048244980338662</v>
      </c>
      <c r="BZ14" s="6">
        <f>AJ14/[1]BgRatios!P$2</f>
        <v>5.1233873249843258</v>
      </c>
      <c r="CA14" s="6">
        <f>AK14/[1]BgRatios!Q$2</f>
        <v>5.760029149973338</v>
      </c>
      <c r="CB14" s="6">
        <f>AL14/[1]BgRatios!R$2</f>
        <v>8.1389231440498904</v>
      </c>
      <c r="CC14" s="6">
        <f>AM14/[1]BgRatios!S$2</f>
        <v>5.9030510758099686</v>
      </c>
      <c r="CD14" s="6">
        <f>AN14/[1]BgRatios!T$2</f>
        <v>9.9725452966263699</v>
      </c>
    </row>
    <row r="15" spans="1:82" x14ac:dyDescent="0.25">
      <c r="A15" s="7" t="str">
        <f>Intensity!B60</f>
        <v>ENP2</v>
      </c>
      <c r="B15" s="6">
        <f>IF(((Intensity!H60-Intensity!H$5)/Intensity!H$4)*Intensity!$C60*Intensity!$D60/(Intensity!$E60/1000)&gt;Intensity!H$3, ((Intensity!H60-Intensity!H$5)/Intensity!H$4)*Intensity!$C60*Intensity!$D60/(Intensity!$E60/1000),"")</f>
        <v>278808.78051136836</v>
      </c>
      <c r="C15" s="6">
        <f>IF(((Intensity!I60-Intensity!I$5)/Intensity!I$4)*Intensity!$C60*Intensity!$D60/(Intensity!$E60/1000)&gt;Intensity!I$3, ((Intensity!I60-Intensity!I$5)/Intensity!I$4)*Intensity!$C60*Intensity!$D60/(Intensity!$E60/1000),"")</f>
        <v>1909990.1999596686</v>
      </c>
      <c r="D15" s="6">
        <f>IF(((Intensity!N60-Intensity!N$5)/Intensity!N$4)*Intensity!$C60*Intensity!$D60/(Intensity!$E60/1000)&gt;Intensity!N$3, ((Intensity!N60-Intensity!N$5)/Intensity!N$4)*Intensity!$C60*Intensity!$D60/(Intensity!$E60/1000),"")</f>
        <v>217868.27480977966</v>
      </c>
      <c r="E15" s="6">
        <f>IF(((Intensity!O60-Intensity!O$5)/Intensity!O$4)*Intensity!$C60*Intensity!$D60/(Intensity!$E60/1000)&gt;Intensity!O$3, ((Intensity!O60-Intensity!O$5)/Intensity!O$4)*Intensity!$C60*Intensity!$D60/(Intensity!$E60/1000),"")</f>
        <v>2835.5948545345846</v>
      </c>
      <c r="F15" s="6">
        <f>IF(((Intensity!P60-Intensity!P$5)/Intensity!P$4)*Intensity!$C60*Intensity!$D60/(Intensity!$E60/1000)&gt;Intensity!P$3, ((Intensity!P60-Intensity!P$5)/Intensity!P$4)*Intensity!$C60*Intensity!$D60/(Intensity!$E60/1000),"")</f>
        <v>3787.2572238746975</v>
      </c>
      <c r="G15" s="6">
        <f>IF(((Intensity!Q60-Intensity!Q$5)/Intensity!Q$4)*Intensity!$C60*Intensity!$D60/(Intensity!$E60/1000)&gt;Intensity!Q$3, ((Intensity!Q60-Intensity!Q$5)/Intensity!Q$4)*Intensity!$C60*Intensity!$D60/(Intensity!$E60/1000),"")</f>
        <v>1532.1077639113219</v>
      </c>
      <c r="H15" s="6">
        <f>IF(((Intensity!R60-Intensity!R$5)/Intensity!R$4)*Intensity!$C60*Intensity!$D60/(Intensity!$E60/1000)&gt;Intensity!R$3, ((Intensity!R60-Intensity!R$5)/Intensity!R$4)*Intensity!$C60*Intensity!$D60/(Intensity!$E60/1000),"")</f>
        <v>83096.459812057059</v>
      </c>
      <c r="I15" s="6">
        <f>IF(((Intensity!U60-Intensity!U$5)/Intensity!U$4)*Intensity!$C60*Intensity!$D60/(Intensity!$E60/1000)&gt;Intensity!U$3, ((Intensity!U60-Intensity!U$5)/Intensity!U$4)*Intensity!$C60*Intensity!$D60/(Intensity!$E60/1000),"")</f>
        <v>116.69474311771206</v>
      </c>
      <c r="J15" s="6">
        <f>IF(((Intensity!V60-Intensity!V$5)/Intensity!V$4)*Intensity!$C60*Intensity!$D60/(Intensity!$E60/1000)&gt;Intensity!V$3, ((Intensity!V60-Intensity!V$5)/Intensity!V$4)*Intensity!$C60*Intensity!$D60/(Intensity!$E60/1000),"")</f>
        <v>1236.9089544202188</v>
      </c>
      <c r="K15" s="6">
        <f>IF(((Intensity!Y60-Intensity!Y$5)/Intensity!Y$4)*Intensity!$C60*Intensity!$D60/(Intensity!$E60/1000)&gt;Intensity!Y$3, ((Intensity!Y60-Intensity!Y$5)/Intensity!Y$4)*Intensity!$C60*Intensity!$D60/(Intensity!$E60/1000),"")</f>
        <v>102138.26607786739</v>
      </c>
      <c r="L15" s="6">
        <f>IF(((Intensity!Z60-Intensity!Z$5)/Intensity!Z$4)*Intensity!$C60*Intensity!$D60/(Intensity!$E60/1000)&gt;Intensity!Z$3, ((Intensity!Z60-Intensity!Z$5)/Intensity!Z$4)*Intensity!$C60*Intensity!$D60/(Intensity!$E60/1000),"")</f>
        <v>43153.359732200872</v>
      </c>
      <c r="M15" s="6">
        <f>IF(((Intensity!AC60-Intensity!AC$5)/Intensity!AC$4)*Intensity!$C60*Intensity!$D60/(Intensity!$E60/1000)&gt;Intensity!AC$3, ((Intensity!AC60-Intensity!AC$5)/Intensity!AC$4)*Intensity!$C60*Intensity!$D60/(Intensity!$E60/1000),"")</f>
        <v>776.77265326786289</v>
      </c>
      <c r="N15" s="6">
        <f>IF(((Intensity!AD60-Intensity!AD$5)/Intensity!AD$4)*Intensity!$C60*Intensity!$D60/(Intensity!$E60/1000)&gt;Intensity!AD$3, ((Intensity!AD60-Intensity!AD$5)/Intensity!AD$4)*Intensity!$C60*Intensity!$D60/(Intensity!$E60/1000),"")</f>
        <v>2330.3844304541858</v>
      </c>
      <c r="O15" s="6">
        <f>IF(((Intensity!AE60-Intensity!AE$5)/Intensity!AE$4)*Intensity!$C60*Intensity!$D60/(Intensity!$E60/1000)&gt;Intensity!AE$3, ((Intensity!AE60-Intensity!AE$5)/Intensity!AE$4)*Intensity!$C60*Intensity!$D60/(Intensity!$E60/1000),"")</f>
        <v>70.922772547930421</v>
      </c>
      <c r="P15" s="6">
        <f>IF(((Intensity!AF60-Intensity!AF$5)/Intensity!AF$4)*Intensity!$C60*Intensity!$D60/(Intensity!$E60/1000)&gt;Intensity!AF$3, ((Intensity!AF60-Intensity!AF$5)/Intensity!AF$4)*Intensity!$C60*Intensity!$D60/(Intensity!$E60/1000),"")</f>
        <v>319811.90193066758</v>
      </c>
      <c r="Q15" s="6">
        <f>IF(((Intensity!AG60-Intensity!AG$5)/Intensity!AG$4)*Intensity!$C60*Intensity!$D60/(Intensity!$E60/1000)&gt;Intensity!AG$3, ((Intensity!AG60-Intensity!AG$5)/Intensity!AG$4)*Intensity!$C60*Intensity!$D60/(Intensity!$E60/1000),"")</f>
        <v>283.83924386156838</v>
      </c>
      <c r="R15" s="6">
        <f>IF(((Intensity!AH60-Intensity!AH$5)/Intensity!AH$4)*Intensity!$C60*Intensity!$D60/(Intensity!$E60/1000)&gt;Intensity!AH$3, ((Intensity!AH60-Intensity!AH$5)/Intensity!AH$4)*Intensity!$C60*Intensity!$D60/(Intensity!$E60/1000),"")</f>
        <v>433.72036278473348</v>
      </c>
      <c r="S15" s="6">
        <f>IF(((Intensity!AI60-Intensity!AI$5)/Intensity!AI$4)*Intensity!$C60*Intensity!$D60/(Intensity!$E60/1000)&gt;Intensity!AI$3, ((Intensity!AI60-Intensity!AI$5)/Intensity!AI$4)*Intensity!$C60*Intensity!$D60/(Intensity!$E60/1000),"")</f>
        <v>207.59596308651183</v>
      </c>
      <c r="T15" s="6">
        <f>IF(((Intensity!AJ60-Intensity!AJ$5)/Intensity!AJ$4)*Intensity!$C60*Intensity!$D60/(Intensity!$E60/1000)&gt;Intensity!AJ$3, ((Intensity!AJ60-Intensity!AJ$5)/Intensity!AJ$4)*Intensity!$C60*Intensity!$D60/(Intensity!$E60/1000),"")</f>
        <v>181.82738919278535</v>
      </c>
      <c r="U15" s="6">
        <f>IF(((Intensity!AK60-Intensity!AK$5)/Intensity!AK$4)*Intensity!$C60*Intensity!$D60/(Intensity!$E60/1000)&gt;Intensity!AK$3, ((Intensity!AK60-Intensity!AK$5)/Intensity!AK$4)*Intensity!$C60*Intensity!$D60/(Intensity!$E60/1000),"")</f>
        <v>573.4929256482518</v>
      </c>
      <c r="V15" s="6">
        <f>IF(((Intensity!AM60-Intensity!AM$5)/Intensity!AM$4)*Intensity!$C60*Intensity!$D60/(Intensity!$E60/1000)&gt;Intensity!AM$3, ((Intensity!AM60-Intensity!AM$5)/Intensity!AM$4)*Intensity!$C60*Intensity!$D60/(Intensity!$E60/1000),"")</f>
        <v>25639.673525909588</v>
      </c>
      <c r="W15" s="6">
        <f>IF(((Intensity!AN60-Intensity!AN$5)/Intensity!AN$4)*Intensity!$C60*Intensity!$D60/(Intensity!$E60/1000)&gt;Intensity!AN$3, ((Intensity!AN60-Intensity!AN$5)/Intensity!AN$4)*Intensity!$C60*Intensity!$D60/(Intensity!$E60/1000),"")</f>
        <v>15.997269785355014</v>
      </c>
      <c r="X15" s="6">
        <f>IF(((Intensity!AP60-Intensity!AP$5)/Intensity!AP$4)*Intensity!$C60*Intensity!$D60/(Intensity!$E60/1000)&gt;Intensity!AP$3, ((Intensity!AP60-Intensity!AP$5)/Intensity!AP$4)*Intensity!$C60*Intensity!$D60/(Intensity!$E60/1000),"")</f>
        <v>487.3723112449224</v>
      </c>
      <c r="Y15" s="6">
        <f>IF(((Intensity!AQ60-Intensity!AQ$5)/Intensity!AQ$4)*Intensity!$C60*Intensity!$D60/(Intensity!$E60/1000)&gt;Intensity!AQ$3, ((Intensity!AQ60-Intensity!AQ$5)/Intensity!AQ$4)*Intensity!$C60*Intensity!$D60/(Intensity!$E60/1000),"")</f>
        <v>239.06586524306493</v>
      </c>
      <c r="Z15" s="6">
        <f>IF(((Intensity!AS60-Intensity!AS$5)/Intensity!AS$4)*Intensity!$C60*Intensity!$D60/(Intensity!$E60/1000)&gt;Intensity!AS$3, ((Intensity!AS60-Intensity!AS$5)/Intensity!AS$4)*Intensity!$C60*Intensity!$D60/(Intensity!$E60/1000),"")</f>
        <v>14370.253418573942</v>
      </c>
      <c r="AA15" s="6">
        <f>IF(((Intensity!AT60-Intensity!AT$5)/Intensity!AT$4)*Intensity!$C60*Intensity!$D60/(Intensity!$E60/1000)&gt;Intensity!AT$3, ((Intensity!AT60-Intensity!AT$5)/Intensity!AT$4)*Intensity!$C60*Intensity!$D60/(Intensity!$E60/1000),"")</f>
        <v>66.261092568166418</v>
      </c>
      <c r="AB15" s="6">
        <f>IF(((Intensity!AU60-Intensity!AU$5)/Intensity!AU$4)*Intensity!$C60*Intensity!$D60/(Intensity!$E60/1000)&gt;Intensity!AU$3, ((Intensity!AU60-Intensity!AU$5)/Intensity!AU$4)*Intensity!$C60*Intensity!$D60/(Intensity!$E60/1000),"")</f>
        <v>66.943501348128962</v>
      </c>
      <c r="AC15" s="6">
        <f>IF(((Intensity!AV60-Intensity!AV$5)/Intensity!AV$4)*Intensity!$C60*Intensity!$D60/(Intensity!$E60/1000)&gt;Intensity!AV$3, ((Intensity!AV60-Intensity!AV$5)/Intensity!AV$4)*Intensity!$C60*Intensity!$D60/(Intensity!$E60/1000),"")</f>
        <v>18.638189313746047</v>
      </c>
      <c r="AD15" s="6">
        <f>IF(((Intensity!AX60-Intensity!AX$5)/Intensity!AX$4)*Intensity!$C60*Intensity!$D60/(Intensity!$E60/1000)&gt;Intensity!AX$3, ((Intensity!AX60-Intensity!AX$5)/Intensity!AX$4)*Intensity!$C60*Intensity!$D60/(Intensity!$E60/1000),"")</f>
        <v>63.337920695836736</v>
      </c>
      <c r="AE15" s="6">
        <f>IF(((Intensity!AY60-Intensity!AY$5)/Intensity!AY$4)*Intensity!$C60*Intensity!$D60/(Intensity!$E60/1000)&gt;Intensity!AY$3, ((Intensity!AY60-Intensity!AY$5)/Intensity!AY$4)*Intensity!$C60*Intensity!$D60/(Intensity!$E60/1000),"")</f>
        <v>22.631469596100015</v>
      </c>
      <c r="AF15" s="6">
        <f>IF(((Intensity!AZ60-Intensity!AZ$5)/Intensity!AZ$4)*Intensity!$C60*Intensity!$D60/(Intensity!$E60/1000)&gt;Intensity!AZ$3, ((Intensity!AZ60-Intensity!AZ$5)/Intensity!AZ$4)*Intensity!$C60*Intensity!$D60/(Intensity!$E60/1000),"")</f>
        <v>17.821333058869559</v>
      </c>
      <c r="AG15" s="6">
        <f>IF(((Intensity!BA60-Intensity!BA$5)/Intensity!BA$4)*Intensity!$C60*Intensity!$D60/(Intensity!$E60/1000)&gt;Intensity!BA$3, ((Intensity!BA60-Intensity!BA$5)/Intensity!BA$4)*Intensity!$C60*Intensity!$D60/(Intensity!$E60/1000),"")</f>
        <v>23.308078427418987</v>
      </c>
      <c r="AH15" s="6">
        <f>IF(((Intensity!BB60-Intensity!BB$5)/Intensity!BB$4)*Intensity!$C60*Intensity!$D60/(Intensity!$E60/1000)&gt;Intensity!BB$3, ((Intensity!BB60-Intensity!BB$5)/Intensity!BB$4)*Intensity!$C60*Intensity!$D60/(Intensity!$E60/1000),"")</f>
        <v>4.2678397147379963</v>
      </c>
      <c r="AI15" s="6">
        <f>IF(((Intensity!BC60-Intensity!BC$5)/Intensity!BC$4)*Intensity!$C60*Intensity!$D60/(Intensity!$E60/1000)&gt;Intensity!BC$3, ((Intensity!BC60-Intensity!BC$5)/Intensity!BC$4)*Intensity!$C60*Intensity!$D60/(Intensity!$E60/1000),"")</f>
        <v>17.659519640938569</v>
      </c>
      <c r="AJ15" s="6">
        <f>IF(((Intensity!BD60-Intensity!BD$5)/Intensity!BD$4)*Intensity!$C60*Intensity!$D60/(Intensity!$E60/1000)&gt;Intensity!BD$3, ((Intensity!BD60-Intensity!BD$5)/Intensity!BD$4)*Intensity!$C60*Intensity!$D60/(Intensity!$E60/1000),"")</f>
        <v>4.1782465791268546</v>
      </c>
      <c r="AK15" s="6">
        <f>IF(((Intensity!BE60-Intensity!BE$5)/Intensity!BE$4)*Intensity!$C60*Intensity!$D60/(Intensity!$E60/1000)&gt;Intensity!BE$3, ((Intensity!BE60-Intensity!BE$5)/Intensity!BE$4)*Intensity!$C60*Intensity!$D60/(Intensity!$E60/1000),"")</f>
        <v>14.007623626345136</v>
      </c>
      <c r="AL15" s="6">
        <f>IF(((Intensity!BF60-Intensity!BF$5)/Intensity!BF$4)*Intensity!$C60*Intensity!$D60/(Intensity!$E60/1000)&gt;Intensity!BF$3, ((Intensity!BF60-Intensity!BF$5)/Intensity!BF$4)*Intensity!$C60*Intensity!$D60/(Intensity!$E60/1000),"")</f>
        <v>2.4816112825294305</v>
      </c>
      <c r="AM15" s="6">
        <f>IF(((Intensity!BG60-Intensity!BG$5)/Intensity!BG$4)*Intensity!$C60*Intensity!$D60/(Intensity!$E60/1000)&gt;Intensity!BG$3, ((Intensity!BG60-Intensity!BG$5)/Intensity!BG$4)*Intensity!$C60*Intensity!$D60/(Intensity!$E60/1000),"")</f>
        <v>12.187291744918754</v>
      </c>
      <c r="AN15" s="6">
        <f>IF(((Intensity!BH60-Intensity!BH$5)/Intensity!BH$4)*Intensity!$C60*Intensity!$D60/(Intensity!$E60/1000)&gt;Intensity!BH$3, ((Intensity!BH60-Intensity!BH$5)/Intensity!BH$4)*Intensity!$C60*Intensity!$D60/(Intensity!$E60/1000),"")</f>
        <v>3.1486539781373639</v>
      </c>
      <c r="AO15" s="6">
        <f>IF(((Intensity!BI60-Intensity!BI$5)/Intensity!BI$4)*Intensity!$C60*Intensity!$D60/(Intensity!$E60/1000)&gt;Intensity!BI$3, ((Intensity!BI60-Intensity!BI$5)/Intensity!BI$4)*Intensity!$C60*Intensity!$D60/(Intensity!$E60/1000),"")</f>
        <v>19.62862883137419</v>
      </c>
      <c r="AP15" s="6">
        <f>IF(((Intensity!BJ60-Intensity!BJ$5)/Intensity!BJ$4)*Intensity!$C60*Intensity!$D60/(Intensity!$E60/1000)&gt;Intensity!BJ$3, ((Intensity!BJ60-Intensity!BJ$5)/Intensity!BJ$4)*Intensity!$C60*Intensity!$D60/(Intensity!$E60/1000),"")</f>
        <v>23.814956738003314</v>
      </c>
      <c r="AQ15" s="6">
        <f>IF(((Intensity!BK60-Intensity!BK$5)/Intensity!BK$4)*Intensity!$C60*Intensity!$D60/(Intensity!$E60/1000)&gt;Intensity!BK$3, ((Intensity!BK60-Intensity!BK$5)/Intensity!BK$4)*Intensity!$C60*Intensity!$D60/(Intensity!$E60/1000),"")</f>
        <v>51.590654451133595</v>
      </c>
      <c r="AR15" s="6">
        <f>IF(((Intensity!BL60-Intensity!BL$5)/Intensity!BL$4)*Intensity!$C60*Intensity!$D60/(Intensity!$E60/1000)&gt;Intensity!BL$3, ((Intensity!BL60-Intensity!BL$5)/Intensity!BL$4)*Intensity!$C60*Intensity!$D60/(Intensity!$E60/1000),"")</f>
        <v>17624.785878666848</v>
      </c>
      <c r="AS15" s="6">
        <f>IF(((Intensity!BM60-Intensity!BM$5)/Intensity!BM$4)*Intensity!$C60*Intensity!$D60/(Intensity!$E60/1000)&gt;Intensity!BM$3, ((Intensity!BM60-Intensity!BM$5)/Intensity!BM$4)*Intensity!$C60*Intensity!$D60/(Intensity!$E60/1000),"")</f>
        <v>25.559854595880974</v>
      </c>
      <c r="AT15" s="6">
        <f>IF(((Intensity!BN60-Intensity!BN$5)/Intensity!BN$4)*Intensity!$C60*Intensity!$D60/(Intensity!$E60/1000)&gt;Intensity!BN$3, ((Intensity!BN60-Intensity!BN$5)/Intensity!BN$4)*Intensity!$C60*Intensity!$D60/(Intensity!$E60/1000),"")</f>
        <v>10.216512609408628</v>
      </c>
      <c r="AU15" s="6">
        <f>IF(((Intensity!BO60-Intensity!BO$5)/Intensity!BO$4)*Intensity!$C60*Intensity!$D60/(Intensity!$E60/1000)&gt;Intensity!BO$3, ((Intensity!BO60-Intensity!BO$5)/Intensity!BO$4)*Intensity!$C60*Intensity!$D60/(Intensity!$E60/1000),"")</f>
        <v>129.61266340562148</v>
      </c>
      <c r="AW15" s="27">
        <f t="shared" si="0"/>
        <v>1049.4822325566467</v>
      </c>
      <c r="AX15" s="27">
        <f t="shared" si="1"/>
        <v>6.8505381948750683</v>
      </c>
      <c r="AY15" s="27">
        <f t="shared" si="2"/>
        <v>1.0102987855091661</v>
      </c>
      <c r="AZ15" s="27">
        <f t="shared" si="3"/>
        <v>1.0569260975523187</v>
      </c>
      <c r="BA15" s="27">
        <f t="shared" si="4"/>
        <v>1.0461520024689068</v>
      </c>
      <c r="BB15" s="27">
        <f t="shared" si="5"/>
        <v>0.39803714463980405</v>
      </c>
      <c r="BC15" s="27">
        <f t="shared" si="6"/>
        <v>4.5576637469761101E-2</v>
      </c>
      <c r="BD15" s="27">
        <f t="shared" si="7"/>
        <v>1.4885218422274433E-2</v>
      </c>
      <c r="BE15" s="27"/>
      <c r="BF15" s="27"/>
      <c r="BG15" s="27"/>
      <c r="BH15" s="27"/>
      <c r="BK15" s="6">
        <f>D15-[1]BgRatios!$B$1*S15</f>
        <v>151437.56662209588</v>
      </c>
      <c r="BL15" s="6" t="str">
        <f>IF((AB15-[1]BgRatios!$B$2*AA15)&gt;0,AB15-[1]BgRatios!$B$2*AA15,"")</f>
        <v/>
      </c>
      <c r="BM15" s="6">
        <f>IF((AA15-[1]BgRatios!$B$3*AB15)&gt;0,(AA15-[1]BgRatios!$B$3*AB15),"")</f>
        <v>34.383234783343106</v>
      </c>
      <c r="BN15" s="6">
        <f>AQ15-[1]BgRatios!$B$4*AU15</f>
        <v>-24.880816958183068</v>
      </c>
      <c r="BP15" s="6">
        <f>AA15/[1]BgRatios!F$2</f>
        <v>2.1374545989731102</v>
      </c>
      <c r="BQ15" s="6">
        <f>AB15/[1]BgRatios!G$2</f>
        <v>1.0625952594941106</v>
      </c>
      <c r="BR15" s="6">
        <f>AC15/[1]BgRatios!H$2</f>
        <v>2.6250970864431054</v>
      </c>
      <c r="BS15" s="6" t="e">
        <f>#REF!/[1]BgRatios!I$2</f>
        <v>#REF!</v>
      </c>
      <c r="BT15" s="6">
        <f>AD15/[1]BgRatios!J$2</f>
        <v>2.3458489146606198</v>
      </c>
      <c r="BU15" s="6">
        <f>AE15/[1]BgRatios!K$2</f>
        <v>4.8152062970425558</v>
      </c>
      <c r="BV15" s="6">
        <f>AF15/[1]BgRatios!L$2</f>
        <v>17.821333058869559</v>
      </c>
      <c r="BW15" s="6">
        <f>AG15/[1]BgRatios!M$2</f>
        <v>5.8270196068547468</v>
      </c>
      <c r="BX15" s="6">
        <f>AH15/[1]BgRatios!N$2</f>
        <v>6.0969138781971379</v>
      </c>
      <c r="BY15" s="6">
        <f>AI15/[1]BgRatios!O$2</f>
        <v>4.5280819592150179</v>
      </c>
      <c r="BZ15" s="6">
        <f>AJ15/[1]BgRatios!P$2</f>
        <v>5.0340320230444036</v>
      </c>
      <c r="CA15" s="6">
        <f>AK15/[1]BgRatios!Q$2</f>
        <v>6.0902711418891906</v>
      </c>
      <c r="CB15" s="6">
        <f>AL15/[1]BgRatios!R$2</f>
        <v>8.272037608431436</v>
      </c>
      <c r="CC15" s="6">
        <f>AM15/[1]BgRatios!S$2</f>
        <v>6.2180059923054873</v>
      </c>
      <c r="CD15" s="6">
        <f>AN15/[1]BgRatios!T$2</f>
        <v>10.156948316572143</v>
      </c>
    </row>
    <row r="16" spans="1:82" x14ac:dyDescent="0.25">
      <c r="A16" s="7" t="str">
        <f>Intensity!B61</f>
        <v>ENP2</v>
      </c>
      <c r="B16" s="6">
        <f>IF(((Intensity!H61-Intensity!H$5)/Intensity!H$4)*Intensity!$C61*Intensity!$D61/(Intensity!$E61/1000)&gt;Intensity!H$3, ((Intensity!H61-Intensity!H$5)/Intensity!H$4)*Intensity!$C61*Intensity!$D61/(Intensity!$E61/1000),"")</f>
        <v>283234.14390449639</v>
      </c>
      <c r="C16" s="6">
        <f>IF(((Intensity!I61-Intensity!I$5)/Intensity!I$4)*Intensity!$C61*Intensity!$D61/(Intensity!$E61/1000)&gt;Intensity!I$3, ((Intensity!I61-Intensity!I$5)/Intensity!I$4)*Intensity!$C61*Intensity!$D61/(Intensity!$E61/1000),"")</f>
        <v>1437605.4252551792</v>
      </c>
      <c r="D16" s="6">
        <f>IF(((Intensity!N61-Intensity!N$5)/Intensity!N$4)*Intensity!$C61*Intensity!$D61/(Intensity!$E61/1000)&gt;Intensity!N$3, ((Intensity!N61-Intensity!N$5)/Intensity!N$4)*Intensity!$C61*Intensity!$D61/(Intensity!$E61/1000),"")</f>
        <v>170383.26194766667</v>
      </c>
      <c r="E16" s="6">
        <f>IF(((Intensity!O61-Intensity!O$5)/Intensity!O$4)*Intensity!$C61*Intensity!$D61/(Intensity!$E61/1000)&gt;Intensity!O$3, ((Intensity!O61-Intensity!O$5)/Intensity!O$4)*Intensity!$C61*Intensity!$D61/(Intensity!$E61/1000),"")</f>
        <v>2949.2050224214831</v>
      </c>
      <c r="F16" s="6">
        <f>IF(((Intensity!P61-Intensity!P$5)/Intensity!P$4)*Intensity!$C61*Intensity!$D61/(Intensity!$E61/1000)&gt;Intensity!P$3, ((Intensity!P61-Intensity!P$5)/Intensity!P$4)*Intensity!$C61*Intensity!$D61/(Intensity!$E61/1000),"")</f>
        <v>3605.3598951908621</v>
      </c>
      <c r="G16" s="6">
        <f>IF(((Intensity!Q61-Intensity!Q$5)/Intensity!Q$4)*Intensity!$C61*Intensity!$D61/(Intensity!$E61/1000)&gt;Intensity!Q$3, ((Intensity!Q61-Intensity!Q$5)/Intensity!Q$4)*Intensity!$C61*Intensity!$D61/(Intensity!$E61/1000),"")</f>
        <v>1377.8056388004165</v>
      </c>
      <c r="H16" s="6">
        <f>IF(((Intensity!R61-Intensity!R$5)/Intensity!R$4)*Intensity!$C61*Intensity!$D61/(Intensity!$E61/1000)&gt;Intensity!R$3, ((Intensity!R61-Intensity!R$5)/Intensity!R$4)*Intensity!$C61*Intensity!$D61/(Intensity!$E61/1000),"")</f>
        <v>86239.830804969955</v>
      </c>
      <c r="I16" s="6">
        <f>IF(((Intensity!U61-Intensity!U$5)/Intensity!U$4)*Intensity!$C61*Intensity!$D61/(Intensity!$E61/1000)&gt;Intensity!U$3, ((Intensity!U61-Intensity!U$5)/Intensity!U$4)*Intensity!$C61*Intensity!$D61/(Intensity!$E61/1000),"")</f>
        <v>119.75159178861806</v>
      </c>
      <c r="J16" s="6">
        <f>IF(((Intensity!V61-Intensity!V$5)/Intensity!V$4)*Intensity!$C61*Intensity!$D61/(Intensity!$E61/1000)&gt;Intensity!V$3, ((Intensity!V61-Intensity!V$5)/Intensity!V$4)*Intensity!$C61*Intensity!$D61/(Intensity!$E61/1000),"")</f>
        <v>974.88595430766975</v>
      </c>
      <c r="K16" s="6">
        <f>IF(((Intensity!Y61-Intensity!Y$5)/Intensity!Y$4)*Intensity!$C61*Intensity!$D61/(Intensity!$E61/1000)&gt;Intensity!Y$3, ((Intensity!Y61-Intensity!Y$5)/Intensity!Y$4)*Intensity!$C61*Intensity!$D61/(Intensity!$E61/1000),"")</f>
        <v>96596.177640821508</v>
      </c>
      <c r="L16" s="6">
        <f>IF(((Intensity!Z61-Intensity!Z$5)/Intensity!Z$4)*Intensity!$C61*Intensity!$D61/(Intensity!$E61/1000)&gt;Intensity!Z$3, ((Intensity!Z61-Intensity!Z$5)/Intensity!Z$4)*Intensity!$C61*Intensity!$D61/(Intensity!$E61/1000),"")</f>
        <v>43037.236593005306</v>
      </c>
      <c r="M16" s="6">
        <f>IF(((Intensity!AC61-Intensity!AC$5)/Intensity!AC$4)*Intensity!$C61*Intensity!$D61/(Intensity!$E61/1000)&gt;Intensity!AC$3, ((Intensity!AC61-Intensity!AC$5)/Intensity!AC$4)*Intensity!$C61*Intensity!$D61/(Intensity!$E61/1000),"")</f>
        <v>783.38812023170601</v>
      </c>
      <c r="N16" s="6">
        <f>IF(((Intensity!AD61-Intensity!AD$5)/Intensity!AD$4)*Intensity!$C61*Intensity!$D61/(Intensity!$E61/1000)&gt;Intensity!AD$3, ((Intensity!AD61-Intensity!AD$5)/Intensity!AD$4)*Intensity!$C61*Intensity!$D61/(Intensity!$E61/1000),"")</f>
        <v>2376.8390485806649</v>
      </c>
      <c r="O16" s="6">
        <f>IF(((Intensity!AE61-Intensity!AE$5)/Intensity!AE$4)*Intensity!$C61*Intensity!$D61/(Intensity!$E61/1000)&gt;Intensity!AE$3, ((Intensity!AE61-Intensity!AE$5)/Intensity!AE$4)*Intensity!$C61*Intensity!$D61/(Intensity!$E61/1000),"")</f>
        <v>70.480586106110167</v>
      </c>
      <c r="P16" s="6">
        <f>IF(((Intensity!AF61-Intensity!AF$5)/Intensity!AF$4)*Intensity!$C61*Intensity!$D61/(Intensity!$E61/1000)&gt;Intensity!AF$3, ((Intensity!AF61-Intensity!AF$5)/Intensity!AF$4)*Intensity!$C61*Intensity!$D61/(Intensity!$E61/1000),"")</f>
        <v>320110.81816810434</v>
      </c>
      <c r="Q16" s="6">
        <f>IF(((Intensity!AG61-Intensity!AG$5)/Intensity!AG$4)*Intensity!$C61*Intensity!$D61/(Intensity!$E61/1000)&gt;Intensity!AG$3, ((Intensity!AG61-Intensity!AG$5)/Intensity!AG$4)*Intensity!$C61*Intensity!$D61/(Intensity!$E61/1000),"")</f>
        <v>286.52036096031281</v>
      </c>
      <c r="R16" s="6">
        <f>IF(((Intensity!AH61-Intensity!AH$5)/Intensity!AH$4)*Intensity!$C61*Intensity!$D61/(Intensity!$E61/1000)&gt;Intensity!AH$3, ((Intensity!AH61-Intensity!AH$5)/Intensity!AH$4)*Intensity!$C61*Intensity!$D61/(Intensity!$E61/1000),"")</f>
        <v>456.18075161121948</v>
      </c>
      <c r="S16" s="6">
        <f>IF(((Intensity!AI61-Intensity!AI$5)/Intensity!AI$4)*Intensity!$C61*Intensity!$D61/(Intensity!$E61/1000)&gt;Intensity!AI$3, ((Intensity!AI61-Intensity!AI$5)/Intensity!AI$4)*Intensity!$C61*Intensity!$D61/(Intensity!$E61/1000),"")</f>
        <v>199.09709576218563</v>
      </c>
      <c r="T16" s="6">
        <f>IF(((Intensity!AJ61-Intensity!AJ$5)/Intensity!AJ$4)*Intensity!$C61*Intensity!$D61/(Intensity!$E61/1000)&gt;Intensity!AJ$3, ((Intensity!AJ61-Intensity!AJ$5)/Intensity!AJ$4)*Intensity!$C61*Intensity!$D61/(Intensity!$E61/1000),"")</f>
        <v>180.19958042836441</v>
      </c>
      <c r="U16" s="6">
        <f>IF(((Intensity!AK61-Intensity!AK$5)/Intensity!AK$4)*Intensity!$C61*Intensity!$D61/(Intensity!$E61/1000)&gt;Intensity!AK$3, ((Intensity!AK61-Intensity!AK$5)/Intensity!AK$4)*Intensity!$C61*Intensity!$D61/(Intensity!$E61/1000),"")</f>
        <v>587.84819617411631</v>
      </c>
      <c r="V16" s="6">
        <f>IF(((Intensity!AM61-Intensity!AM$5)/Intensity!AM$4)*Intensity!$C61*Intensity!$D61/(Intensity!$E61/1000)&gt;Intensity!AM$3, ((Intensity!AM61-Intensity!AM$5)/Intensity!AM$4)*Intensity!$C61*Intensity!$D61/(Intensity!$E61/1000),"")</f>
        <v>25955.334471127535</v>
      </c>
      <c r="W16" s="6">
        <f>IF(((Intensity!AN61-Intensity!AN$5)/Intensity!AN$4)*Intensity!$C61*Intensity!$D61/(Intensity!$E61/1000)&gt;Intensity!AN$3, ((Intensity!AN61-Intensity!AN$5)/Intensity!AN$4)*Intensity!$C61*Intensity!$D61/(Intensity!$E61/1000),"")</f>
        <v>15.617461202785034</v>
      </c>
      <c r="X16" s="6">
        <f>IF(((Intensity!AP61-Intensity!AP$5)/Intensity!AP$4)*Intensity!$C61*Intensity!$D61/(Intensity!$E61/1000)&gt;Intensity!AP$3, ((Intensity!AP61-Intensity!AP$5)/Intensity!AP$4)*Intensity!$C61*Intensity!$D61/(Intensity!$E61/1000),"")</f>
        <v>470.5366381858866</v>
      </c>
      <c r="Y16" s="6">
        <f>IF(((Intensity!AQ61-Intensity!AQ$5)/Intensity!AQ$4)*Intensity!$C61*Intensity!$D61/(Intensity!$E61/1000)&gt;Intensity!AQ$3, ((Intensity!AQ61-Intensity!AQ$5)/Intensity!AQ$4)*Intensity!$C61*Intensity!$D61/(Intensity!$E61/1000),"")</f>
        <v>256.58116454862835</v>
      </c>
      <c r="Z16" s="6">
        <f>IF(((Intensity!AS61-Intensity!AS$5)/Intensity!AS$4)*Intensity!$C61*Intensity!$D61/(Intensity!$E61/1000)&gt;Intensity!AS$3, ((Intensity!AS61-Intensity!AS$5)/Intensity!AS$4)*Intensity!$C61*Intensity!$D61/(Intensity!$E61/1000),"")</f>
        <v>14829.764061780501</v>
      </c>
      <c r="AA16" s="6">
        <f>IF(((Intensity!AT61-Intensity!AT$5)/Intensity!AT$4)*Intensity!$C61*Intensity!$D61/(Intensity!$E61/1000)&gt;Intensity!AT$3, ((Intensity!AT61-Intensity!AT$5)/Intensity!AT$4)*Intensity!$C61*Intensity!$D61/(Intensity!$E61/1000),"")</f>
        <v>71.555031052715762</v>
      </c>
      <c r="AB16" s="6">
        <f>IF(((Intensity!AU61-Intensity!AU$5)/Intensity!AU$4)*Intensity!$C61*Intensity!$D61/(Intensity!$E61/1000)&gt;Intensity!AU$3, ((Intensity!AU61-Intensity!AU$5)/Intensity!AU$4)*Intensity!$C61*Intensity!$D61/(Intensity!$E61/1000),"")</f>
        <v>74.584004108703212</v>
      </c>
      <c r="AC16" s="6">
        <f>IF(((Intensity!AV61-Intensity!AV$5)/Intensity!AV$4)*Intensity!$C61*Intensity!$D61/(Intensity!$E61/1000)&gt;Intensity!AV$3, ((Intensity!AV61-Intensity!AV$5)/Intensity!AV$4)*Intensity!$C61*Intensity!$D61/(Intensity!$E61/1000),"")</f>
        <v>19.539216215157538</v>
      </c>
      <c r="AD16" s="6">
        <f>IF(((Intensity!AX61-Intensity!AX$5)/Intensity!AX$4)*Intensity!$C61*Intensity!$D61/(Intensity!$E61/1000)&gt;Intensity!AX$3, ((Intensity!AX61-Intensity!AX$5)/Intensity!AX$4)*Intensity!$C61*Intensity!$D61/(Intensity!$E61/1000),"")</f>
        <v>66.050273036742198</v>
      </c>
      <c r="AE16" s="6">
        <f>IF(((Intensity!AY61-Intensity!AY$5)/Intensity!AY$4)*Intensity!$C61*Intensity!$D61/(Intensity!$E61/1000)&gt;Intensity!AY$3, ((Intensity!AY61-Intensity!AY$5)/Intensity!AY$4)*Intensity!$C61*Intensity!$D61/(Intensity!$E61/1000),"")</f>
        <v>23.922320655941398</v>
      </c>
      <c r="AF16" s="6">
        <f>IF(((Intensity!AZ61-Intensity!AZ$5)/Intensity!AZ$4)*Intensity!$C61*Intensity!$D61/(Intensity!$E61/1000)&gt;Intensity!AZ$3, ((Intensity!AZ61-Intensity!AZ$5)/Intensity!AZ$4)*Intensity!$C61*Intensity!$D61/(Intensity!$E61/1000),"")</f>
        <v>17.827051919801718</v>
      </c>
      <c r="AG16" s="6">
        <f>IF(((Intensity!BA61-Intensity!BA$5)/Intensity!BA$4)*Intensity!$C61*Intensity!$D61/(Intensity!$E61/1000)&gt;Intensity!BA$3, ((Intensity!BA61-Intensity!BA$5)/Intensity!BA$4)*Intensity!$C61*Intensity!$D61/(Intensity!$E61/1000),"")</f>
        <v>23.821214919536075</v>
      </c>
      <c r="AH16" s="6">
        <f>IF(((Intensity!BB61-Intensity!BB$5)/Intensity!BB$4)*Intensity!$C61*Intensity!$D61/(Intensity!$E61/1000)&gt;Intensity!BB$3, ((Intensity!BB61-Intensity!BB$5)/Intensity!BB$4)*Intensity!$C61*Intensity!$D61/(Intensity!$E61/1000),"")</f>
        <v>4.2086592911582148</v>
      </c>
      <c r="AI16" s="6">
        <f>IF(((Intensity!BC61-Intensity!BC$5)/Intensity!BC$4)*Intensity!$C61*Intensity!$D61/(Intensity!$E61/1000)&gt;Intensity!BC$3, ((Intensity!BC61-Intensity!BC$5)/Intensity!BC$4)*Intensity!$C61*Intensity!$D61/(Intensity!$E61/1000),"")</f>
        <v>18.253632991389694</v>
      </c>
      <c r="AJ16" s="6">
        <f>IF(((Intensity!BD61-Intensity!BD$5)/Intensity!BD$4)*Intensity!$C61*Intensity!$D61/(Intensity!$E61/1000)&gt;Intensity!BD$3, ((Intensity!BD61-Intensity!BD$5)/Intensity!BD$4)*Intensity!$C61*Intensity!$D61/(Intensity!$E61/1000),"")</f>
        <v>4.332238604329234</v>
      </c>
      <c r="AK16" s="6">
        <f>IF(((Intensity!BE61-Intensity!BE$5)/Intensity!BE$4)*Intensity!$C61*Intensity!$D61/(Intensity!$E61/1000)&gt;Intensity!BE$3, ((Intensity!BE61-Intensity!BE$5)/Intensity!BE$4)*Intensity!$C61*Intensity!$D61/(Intensity!$E61/1000),"")</f>
        <v>13.716286729695454</v>
      </c>
      <c r="AL16" s="6">
        <f>IF(((Intensity!BF61-Intensity!BF$5)/Intensity!BF$4)*Intensity!$C61*Intensity!$D61/(Intensity!$E61/1000)&gt;Intensity!BF$3, ((Intensity!BF61-Intensity!BF$5)/Intensity!BF$4)*Intensity!$C61*Intensity!$D61/(Intensity!$E61/1000),"")</f>
        <v>2.6365003754082328</v>
      </c>
      <c r="AM16" s="6">
        <f>IF(((Intensity!BG61-Intensity!BG$5)/Intensity!BG$4)*Intensity!$C61*Intensity!$D61/(Intensity!$E61/1000)&gt;Intensity!BG$3, ((Intensity!BG61-Intensity!BG$5)/Intensity!BG$4)*Intensity!$C61*Intensity!$D61/(Intensity!$E61/1000),"")</f>
        <v>12.371681776987995</v>
      </c>
      <c r="AN16" s="6">
        <f>IF(((Intensity!BH61-Intensity!BH$5)/Intensity!BH$4)*Intensity!$C61*Intensity!$D61/(Intensity!$E61/1000)&gt;Intensity!BH$3, ((Intensity!BH61-Intensity!BH$5)/Intensity!BH$4)*Intensity!$C61*Intensity!$D61/(Intensity!$E61/1000),"")</f>
        <v>3.3068115283767989</v>
      </c>
      <c r="AO16" s="6">
        <f>IF(((Intensity!BI61-Intensity!BI$5)/Intensity!BI$4)*Intensity!$C61*Intensity!$D61/(Intensity!$E61/1000)&gt;Intensity!BI$3, ((Intensity!BI61-Intensity!BI$5)/Intensity!BI$4)*Intensity!$C61*Intensity!$D61/(Intensity!$E61/1000),"")</f>
        <v>21.425912952314423</v>
      </c>
      <c r="AP16" s="6">
        <f>IF(((Intensity!BJ61-Intensity!BJ$5)/Intensity!BJ$4)*Intensity!$C61*Intensity!$D61/(Intensity!$E61/1000)&gt;Intensity!BJ$3, ((Intensity!BJ61-Intensity!BJ$5)/Intensity!BJ$4)*Intensity!$C61*Intensity!$D61/(Intensity!$E61/1000),"")</f>
        <v>27.658735951402466</v>
      </c>
      <c r="AQ16" s="6">
        <f>IF(((Intensity!BK61-Intensity!BK$5)/Intensity!BK$4)*Intensity!$C61*Intensity!$D61/(Intensity!$E61/1000)&gt;Intensity!BK$3, ((Intensity!BK61-Intensity!BK$5)/Intensity!BK$4)*Intensity!$C61*Intensity!$D61/(Intensity!$E61/1000),"")</f>
        <v>55.627674860324518</v>
      </c>
      <c r="AR16" s="6">
        <f>IF(((Intensity!BL61-Intensity!BL$5)/Intensity!BL$4)*Intensity!$C61*Intensity!$D61/(Intensity!$E61/1000)&gt;Intensity!BL$3, ((Intensity!BL61-Intensity!BL$5)/Intensity!BL$4)*Intensity!$C61*Intensity!$D61/(Intensity!$E61/1000),"")</f>
        <v>17515.90233459666</v>
      </c>
      <c r="AS16" s="6">
        <f>IF(((Intensity!BM61-Intensity!BM$5)/Intensity!BM$4)*Intensity!$C61*Intensity!$D61/(Intensity!$E61/1000)&gt;Intensity!BM$3, ((Intensity!BM61-Intensity!BM$5)/Intensity!BM$4)*Intensity!$C61*Intensity!$D61/(Intensity!$E61/1000),"")</f>
        <v>26.309971970700612</v>
      </c>
      <c r="AT16" s="6">
        <f>IF(((Intensity!BN61-Intensity!BN$5)/Intensity!BN$4)*Intensity!$C61*Intensity!$D61/(Intensity!$E61/1000)&gt;Intensity!BN$3, ((Intensity!BN61-Intensity!BN$5)/Intensity!BN$4)*Intensity!$C61*Intensity!$D61/(Intensity!$E61/1000),"")</f>
        <v>10.035656272323946</v>
      </c>
      <c r="AU16" s="6">
        <f>IF(((Intensity!BO61-Intensity!BO$5)/Intensity!BO$4)*Intensity!$C61*Intensity!$D61/(Intensity!$E61/1000)&gt;Intensity!BO$3, ((Intensity!BO61-Intensity!BO$5)/Intensity!BO$4)*Intensity!$C61*Intensity!$D61/(Intensity!$E61/1000),"")</f>
        <v>128.45671194155548</v>
      </c>
      <c r="AW16" s="27">
        <f t="shared" si="0"/>
        <v>855.77974553271929</v>
      </c>
      <c r="AX16" s="27">
        <f t="shared" si="1"/>
        <v>5.0756783961044079</v>
      </c>
      <c r="AY16" s="27">
        <f t="shared" si="2"/>
        <v>1.0423306790790987</v>
      </c>
      <c r="AZ16" s="27">
        <f t="shared" si="3"/>
        <v>1.1292005419449804</v>
      </c>
      <c r="BA16" s="27">
        <f t="shared" si="4"/>
        <v>1.0833419418707233</v>
      </c>
      <c r="BB16" s="27">
        <f t="shared" si="5"/>
        <v>0.43304607458451594</v>
      </c>
      <c r="BC16" s="27">
        <f t="shared" si="6"/>
        <v>4.1806203253625669E-2</v>
      </c>
      <c r="BD16" s="27">
        <f t="shared" si="7"/>
        <v>1.1304358382988475E-2</v>
      </c>
      <c r="BE16" s="27"/>
      <c r="BF16" s="27"/>
      <c r="BG16" s="27"/>
      <c r="BH16" s="27"/>
      <c r="BK16" s="6">
        <f>D16-[1]BgRatios!$B$1*S16</f>
        <v>106672.19130376726</v>
      </c>
      <c r="BL16" s="6" t="str">
        <f>IF((AB16-[1]BgRatios!$B$2*AA16)&gt;0,AB16-[1]BgRatios!$B$2*AA16,"")</f>
        <v/>
      </c>
      <c r="BM16" s="6">
        <f>IF((AA16-[1]BgRatios!$B$3*AB16)&gt;0,(AA16-[1]BgRatios!$B$3*AB16),"")</f>
        <v>36.03883861999995</v>
      </c>
      <c r="BN16" s="6">
        <f>AQ16-[1]BgRatios!$B$4*AU16</f>
        <v>-20.16178518519321</v>
      </c>
      <c r="BP16" s="6">
        <f>AA16/[1]BgRatios!F$2</f>
        <v>2.3082268081521216</v>
      </c>
      <c r="BQ16" s="6">
        <f>AB16/[1]BgRatios!G$2</f>
        <v>1.1838730810905271</v>
      </c>
      <c r="BR16" s="6">
        <f>AC16/[1]BgRatios!H$2</f>
        <v>2.7520022838250053</v>
      </c>
      <c r="BS16" s="6" t="e">
        <f>#REF!/[1]BgRatios!I$2</f>
        <v>#REF!</v>
      </c>
      <c r="BT16" s="6">
        <f>AD16/[1]BgRatios!J$2</f>
        <v>2.4463064087682294</v>
      </c>
      <c r="BU16" s="6">
        <f>AE16/[1]BgRatios!K$2</f>
        <v>5.0898554587109359</v>
      </c>
      <c r="BV16" s="6">
        <f>AF16/[1]BgRatios!L$2</f>
        <v>17.827051919801718</v>
      </c>
      <c r="BW16" s="6">
        <f>AG16/[1]BgRatios!M$2</f>
        <v>5.9553037298840188</v>
      </c>
      <c r="BX16" s="6">
        <f>AH16/[1]BgRatios!N$2</f>
        <v>6.0123704159403069</v>
      </c>
      <c r="BY16" s="6">
        <f>AI16/[1]BgRatios!O$2</f>
        <v>4.6804187157409469</v>
      </c>
      <c r="BZ16" s="6">
        <f>AJ16/[1]BgRatios!P$2</f>
        <v>5.2195645835291975</v>
      </c>
      <c r="CA16" s="6">
        <f>AK16/[1]BgRatios!Q$2</f>
        <v>5.9636029259545458</v>
      </c>
      <c r="CB16" s="6">
        <f>AL16/[1]BgRatios!R$2</f>
        <v>8.788334584694109</v>
      </c>
      <c r="CC16" s="6">
        <f>AM16/[1]BgRatios!S$2</f>
        <v>6.3120825392795892</v>
      </c>
      <c r="CD16" s="6">
        <f>AN16/[1]BgRatios!T$2</f>
        <v>10.667133962505803</v>
      </c>
    </row>
    <row r="17" spans="1:82" s="5" customFormat="1" x14ac:dyDescent="0.25">
      <c r="A17" s="24" t="str">
        <f>Intensity!B62</f>
        <v>HNO3 check</v>
      </c>
      <c r="B17" s="22" t="str">
        <f>IF(((Intensity!H62-Intensity!H$5)/Intensity!H$4)*Intensity!$C62*Intensity!$D62/(Intensity!$E62/1000)&gt;Intensity!H$3, ((Intensity!H62-Intensity!H$5)/Intensity!H$4)*Intensity!$C62*Intensity!$D62/(Intensity!$E62/1000),"")</f>
        <v/>
      </c>
      <c r="C17" s="22" t="str">
        <f>IF(((Intensity!I62-Intensity!I$5)/Intensity!I$4)*Intensity!$C62*Intensity!$D62/(Intensity!$E62/1000)&gt;Intensity!I$3, ((Intensity!I62-Intensity!I$5)/Intensity!I$4)*Intensity!$C62*Intensity!$D62/(Intensity!$E62/1000),"")</f>
        <v/>
      </c>
      <c r="D17" s="22" t="str">
        <f>IF(((Intensity!N62-Intensity!N$5)/Intensity!N$4)*Intensity!$C62*Intensity!$D62/(Intensity!$E62/1000)&gt;Intensity!N$3, ((Intensity!N62-Intensity!N$5)/Intensity!N$4)*Intensity!$C62*Intensity!$D62/(Intensity!$E62/1000),"")</f>
        <v/>
      </c>
      <c r="E17" s="22">
        <f>IF(((Intensity!O62-Intensity!O$5)/Intensity!O$4)*Intensity!$C62*Intensity!$D62/(Intensity!$E62/1000)&gt;Intensity!O$3, ((Intensity!O62-Intensity!O$5)/Intensity!O$4)*Intensity!$C62*Intensity!$D62/(Intensity!$E62/1000),"")</f>
        <v>15.445771876546738</v>
      </c>
      <c r="F17" s="22" t="str">
        <f>IF(((Intensity!P62-Intensity!P$5)/Intensity!P$4)*Intensity!$C62*Intensity!$D62/(Intensity!$E62/1000)&gt;Intensity!P$3, ((Intensity!P62-Intensity!P$5)/Intensity!P$4)*Intensity!$C62*Intensity!$D62/(Intensity!$E62/1000),"")</f>
        <v/>
      </c>
      <c r="G17" s="22" t="str">
        <f>IF(((Intensity!Q62-Intensity!Q$5)/Intensity!Q$4)*Intensity!$C62*Intensity!$D62/(Intensity!$E62/1000)&gt;Intensity!Q$3, ((Intensity!Q62-Intensity!Q$5)/Intensity!Q$4)*Intensity!$C62*Intensity!$D62/(Intensity!$E62/1000),"")</f>
        <v/>
      </c>
      <c r="H17" s="22" t="str">
        <f>IF(((Intensity!R62-Intensity!R$5)/Intensity!R$4)*Intensity!$C62*Intensity!$D62/(Intensity!$E62/1000)&gt;Intensity!R$3, ((Intensity!R62-Intensity!R$5)/Intensity!R$4)*Intensity!$C62*Intensity!$D62/(Intensity!$E62/1000),"")</f>
        <v/>
      </c>
      <c r="I17" s="22" t="str">
        <f>IF(((Intensity!U62-Intensity!U$5)/Intensity!U$4)*Intensity!$C62*Intensity!$D62/(Intensity!$E62/1000)&gt;Intensity!U$3, ((Intensity!U62-Intensity!U$5)/Intensity!U$4)*Intensity!$C62*Intensity!$D62/(Intensity!$E62/1000),"")</f>
        <v/>
      </c>
      <c r="J17" s="22" t="str">
        <f>IF(((Intensity!V62-Intensity!V$5)/Intensity!V$4)*Intensity!$C62*Intensity!$D62/(Intensity!$E62/1000)&gt;Intensity!V$3, ((Intensity!V62-Intensity!V$5)/Intensity!V$4)*Intensity!$C62*Intensity!$D62/(Intensity!$E62/1000),"")</f>
        <v/>
      </c>
      <c r="K17" s="22" t="str">
        <f>IF(((Intensity!Y62-Intensity!Y$5)/Intensity!Y$4)*Intensity!$C62*Intensity!$D62/(Intensity!$E62/1000)&gt;Intensity!Y$3, ((Intensity!Y62-Intensity!Y$5)/Intensity!Y$4)*Intensity!$C62*Intensity!$D62/(Intensity!$E62/1000),"")</f>
        <v/>
      </c>
      <c r="L17" s="22" t="str">
        <f>IF(((Intensity!Z62-Intensity!Z$5)/Intensity!Z$4)*Intensity!$C62*Intensity!$D62/(Intensity!$E62/1000)&gt;Intensity!Z$3, ((Intensity!Z62-Intensity!Z$5)/Intensity!Z$4)*Intensity!$C62*Intensity!$D62/(Intensity!$E62/1000),"")</f>
        <v/>
      </c>
      <c r="M17" s="22" t="str">
        <f>IF(((Intensity!AC62-Intensity!AC$5)/Intensity!AC$4)*Intensity!$C62*Intensity!$D62/(Intensity!$E62/1000)&gt;Intensity!AC$3, ((Intensity!AC62-Intensity!AC$5)/Intensity!AC$4)*Intensity!$C62*Intensity!$D62/(Intensity!$E62/1000),"")</f>
        <v/>
      </c>
      <c r="N17" s="22" t="str">
        <f>IF(((Intensity!AD62-Intensity!AD$5)/Intensity!AD$4)*Intensity!$C62*Intensity!$D62/(Intensity!$E62/1000)&gt;Intensity!AD$3, ((Intensity!AD62-Intensity!AD$5)/Intensity!AD$4)*Intensity!$C62*Intensity!$D62/(Intensity!$E62/1000),"")</f>
        <v/>
      </c>
      <c r="O17" s="22" t="str">
        <f>IF(((Intensity!AE62-Intensity!AE$5)/Intensity!AE$4)*Intensity!$C62*Intensity!$D62/(Intensity!$E62/1000)&gt;Intensity!AE$3, ((Intensity!AE62-Intensity!AE$5)/Intensity!AE$4)*Intensity!$C62*Intensity!$D62/(Intensity!$E62/1000),"")</f>
        <v/>
      </c>
      <c r="P17" s="22" t="str">
        <f>IF(((Intensity!AF62-Intensity!AF$5)/Intensity!AF$4)*Intensity!$C62*Intensity!$D62/(Intensity!$E62/1000)&gt;Intensity!AF$3, ((Intensity!AF62-Intensity!AF$5)/Intensity!AF$4)*Intensity!$C62*Intensity!$D62/(Intensity!$E62/1000),"")</f>
        <v/>
      </c>
      <c r="Q17" s="22">
        <f>IF(((Intensity!AG62-Intensity!AG$5)/Intensity!AG$4)*Intensity!$C62*Intensity!$D62/(Intensity!$E62/1000)&gt;Intensity!AG$3, ((Intensity!AG62-Intensity!AG$5)/Intensity!AG$4)*Intensity!$C62*Intensity!$D62/(Intensity!$E62/1000),"")</f>
        <v>9.1738474461546843E-2</v>
      </c>
      <c r="R17" s="22">
        <f>IF(((Intensity!AH62-Intensity!AH$5)/Intensity!AH$4)*Intensity!$C62*Intensity!$D62/(Intensity!$E62/1000)&gt;Intensity!AH$3, ((Intensity!AH62-Intensity!AH$5)/Intensity!AH$4)*Intensity!$C62*Intensity!$D62/(Intensity!$E62/1000),"")</f>
        <v>14.85476341437993</v>
      </c>
      <c r="S17" s="22">
        <f>IF(((Intensity!AI62-Intensity!AI$5)/Intensity!AI$4)*Intensity!$C62*Intensity!$D62/(Intensity!$E62/1000)&gt;Intensity!AI$3, ((Intensity!AI62-Intensity!AI$5)/Intensity!AI$4)*Intensity!$C62*Intensity!$D62/(Intensity!$E62/1000),"")</f>
        <v>8.8751530352501232E-2</v>
      </c>
      <c r="T17" s="22">
        <f>IF(((Intensity!AJ62-Intensity!AJ$5)/Intensity!AJ$4)*Intensity!$C62*Intensity!$D62/(Intensity!$E62/1000)&gt;Intensity!AJ$3, ((Intensity!AJ62-Intensity!AJ$5)/Intensity!AJ$4)*Intensity!$C62*Intensity!$D62/(Intensity!$E62/1000),"")</f>
        <v>0.10247712919452436</v>
      </c>
      <c r="U17" s="22" t="str">
        <f>IF(((Intensity!AK62-Intensity!AK$5)/Intensity!AK$4)*Intensity!$C62*Intensity!$D62/(Intensity!$E62/1000)&gt;Intensity!AK$3, ((Intensity!AK62-Intensity!AK$5)/Intensity!AK$4)*Intensity!$C62*Intensity!$D62/(Intensity!$E62/1000),"")</f>
        <v/>
      </c>
      <c r="V17" s="22" t="str">
        <f>IF(((Intensity!AM62-Intensity!AM$5)/Intensity!AM$4)*Intensity!$C62*Intensity!$D62/(Intensity!$E62/1000)&gt;Intensity!AM$3, ((Intensity!AM62-Intensity!AM$5)/Intensity!AM$4)*Intensity!$C62*Intensity!$D62/(Intensity!$E62/1000),"")</f>
        <v/>
      </c>
      <c r="W17" s="22" t="str">
        <f>IF(((Intensity!AN62-Intensity!AN$5)/Intensity!AN$4)*Intensity!$C62*Intensity!$D62/(Intensity!$E62/1000)&gt;Intensity!AN$3, ((Intensity!AN62-Intensity!AN$5)/Intensity!AN$4)*Intensity!$C62*Intensity!$D62/(Intensity!$E62/1000),"")</f>
        <v/>
      </c>
      <c r="X17" s="22">
        <f>IF(((Intensity!AP62-Intensity!AP$5)/Intensity!AP$4)*Intensity!$C62*Intensity!$D62/(Intensity!$E62/1000)&gt;Intensity!AP$3, ((Intensity!AP62-Intensity!AP$5)/Intensity!AP$4)*Intensity!$C62*Intensity!$D62/(Intensity!$E62/1000),"")</f>
        <v>1.2265900906614682</v>
      </c>
      <c r="Y17" s="22" t="str">
        <f>IF(((Intensity!AQ62-Intensity!AQ$5)/Intensity!AQ$4)*Intensity!$C62*Intensity!$D62/(Intensity!$E62/1000)&gt;Intensity!AQ$3, ((Intensity!AQ62-Intensity!AQ$5)/Intensity!AQ$4)*Intensity!$C62*Intensity!$D62/(Intensity!$E62/1000),"")</f>
        <v/>
      </c>
      <c r="Z17" s="22" t="str">
        <f>IF(((Intensity!AS62-Intensity!AS$5)/Intensity!AS$4)*Intensity!$C62*Intensity!$D62/(Intensity!$E62/1000)&gt;Intensity!AS$3, ((Intensity!AS62-Intensity!AS$5)/Intensity!AS$4)*Intensity!$C62*Intensity!$D62/(Intensity!$E62/1000),"")</f>
        <v/>
      </c>
      <c r="AA17" s="22">
        <f>IF(((Intensity!AT62-Intensity!AT$5)/Intensity!AT$4)*Intensity!$C62*Intensity!$D62/(Intensity!$E62/1000)&gt;Intensity!AT$3, ((Intensity!AT62-Intensity!AT$5)/Intensity!AT$4)*Intensity!$C62*Intensity!$D62/(Intensity!$E62/1000),"")</f>
        <v>2.7573548907050757E-2</v>
      </c>
      <c r="AB17" s="22">
        <f>IF(((Intensity!AU62-Intensity!AU$5)/Intensity!AU$4)*Intensity!$C62*Intensity!$D62/(Intensity!$E62/1000)&gt;Intensity!AU$3, ((Intensity!AU62-Intensity!AU$5)/Intensity!AU$4)*Intensity!$C62*Intensity!$D62/(Intensity!$E62/1000),"")</f>
        <v>2.5504421876663318E-2</v>
      </c>
      <c r="AC17" s="22">
        <f>IF(((Intensity!AV62-Intensity!AV$5)/Intensity!AV$4)*Intensity!$C62*Intensity!$D62/(Intensity!$E62/1000)&gt;Intensity!AV$3, ((Intensity!AV62-Intensity!AV$5)/Intensity!AV$4)*Intensity!$C62*Intensity!$D62/(Intensity!$E62/1000),"")</f>
        <v>3.6944294614363868E-2</v>
      </c>
      <c r="AD17" s="22">
        <f>IF(((Intensity!AX62-Intensity!AX$5)/Intensity!AX$4)*Intensity!$C62*Intensity!$D62/(Intensity!$E62/1000)&gt;Intensity!AX$3, ((Intensity!AX62-Intensity!AX$5)/Intensity!AX$4)*Intensity!$C62*Intensity!$D62/(Intensity!$E62/1000),"")</f>
        <v>3.4373747278741124E-2</v>
      </c>
      <c r="AE17" s="22" t="str">
        <f>IF(((Intensity!AY62-Intensity!AY$5)/Intensity!AY$4)*Intensity!$C62*Intensity!$D62/(Intensity!$E62/1000)&gt;Intensity!AY$3, ((Intensity!AY62-Intensity!AY$5)/Intensity!AY$4)*Intensity!$C62*Intensity!$D62/(Intensity!$E62/1000),"")</f>
        <v/>
      </c>
      <c r="AF17" s="22" t="str">
        <f>IF(((Intensity!AZ62-Intensity!AZ$5)/Intensity!AZ$4)*Intensity!$C62*Intensity!$D62/(Intensity!$E62/1000)&gt;Intensity!AZ$3, ((Intensity!AZ62-Intensity!AZ$5)/Intensity!AZ$4)*Intensity!$C62*Intensity!$D62/(Intensity!$E62/1000),"")</f>
        <v/>
      </c>
      <c r="AG17" s="22">
        <f>IF(((Intensity!BA62-Intensity!BA$5)/Intensity!BA$4)*Intensity!$C62*Intensity!$D62/(Intensity!$E62/1000)&gt;Intensity!BA$3, ((Intensity!BA62-Intensity!BA$5)/Intensity!BA$4)*Intensity!$C62*Intensity!$D62/(Intensity!$E62/1000),"")</f>
        <v>8.0943006693953261E-3</v>
      </c>
      <c r="AH17" s="22" t="str">
        <f>IF(((Intensity!BB62-Intensity!BB$5)/Intensity!BB$4)*Intensity!$C62*Intensity!$D62/(Intensity!$E62/1000)&gt;Intensity!BB$3, ((Intensity!BB62-Intensity!BB$5)/Intensity!BB$4)*Intensity!$C62*Intensity!$D62/(Intensity!$E62/1000),"")</f>
        <v/>
      </c>
      <c r="AI17" s="22">
        <f>IF(((Intensity!BC62-Intensity!BC$5)/Intensity!BC$4)*Intensity!$C62*Intensity!$D62/(Intensity!$E62/1000)&gt;Intensity!BC$3, ((Intensity!BC62-Intensity!BC$5)/Intensity!BC$4)*Intensity!$C62*Intensity!$D62/(Intensity!$E62/1000),"")</f>
        <v>0.15754032609031884</v>
      </c>
      <c r="AJ17" s="22" t="str">
        <f>IF(((Intensity!BD62-Intensity!BD$5)/Intensity!BD$4)*Intensity!$C62*Intensity!$D62/(Intensity!$E62/1000)&gt;Intensity!BD$3, ((Intensity!BD62-Intensity!BD$5)/Intensity!BD$4)*Intensity!$C62*Intensity!$D62/(Intensity!$E62/1000),"")</f>
        <v/>
      </c>
      <c r="AK17" s="22" t="str">
        <f>IF(((Intensity!BE62-Intensity!BE$5)/Intensity!BE$4)*Intensity!$C62*Intensity!$D62/(Intensity!$E62/1000)&gt;Intensity!BE$3, ((Intensity!BE62-Intensity!BE$5)/Intensity!BE$4)*Intensity!$C62*Intensity!$D62/(Intensity!$E62/1000),"")</f>
        <v/>
      </c>
      <c r="AL17" s="22" t="str">
        <f>IF(((Intensity!BF62-Intensity!BF$5)/Intensity!BF$4)*Intensity!$C62*Intensity!$D62/(Intensity!$E62/1000)&gt;Intensity!BF$3, ((Intensity!BF62-Intensity!BF$5)/Intensity!BF$4)*Intensity!$C62*Intensity!$D62/(Intensity!$E62/1000),"")</f>
        <v/>
      </c>
      <c r="AM17" s="22" t="str">
        <f>IF(((Intensity!BG62-Intensity!BG$5)/Intensity!BG$4)*Intensity!$C62*Intensity!$D62/(Intensity!$E62/1000)&gt;Intensity!BG$3, ((Intensity!BG62-Intensity!BG$5)/Intensity!BG$4)*Intensity!$C62*Intensity!$D62/(Intensity!$E62/1000),"")</f>
        <v/>
      </c>
      <c r="AN17" s="22" t="str">
        <f>IF(((Intensity!BH62-Intensity!BH$5)/Intensity!BH$4)*Intensity!$C62*Intensity!$D62/(Intensity!$E62/1000)&gt;Intensity!BH$3, ((Intensity!BH62-Intensity!BH$5)/Intensity!BH$4)*Intensity!$C62*Intensity!$D62/(Intensity!$E62/1000),"")</f>
        <v/>
      </c>
      <c r="AO17" s="22">
        <f>IF(((Intensity!BI62-Intensity!BI$5)/Intensity!BI$4)*Intensity!$C62*Intensity!$D62/(Intensity!$E62/1000)&gt;Intensity!BI$3, ((Intensity!BI62-Intensity!BI$5)/Intensity!BI$4)*Intensity!$C62*Intensity!$D62/(Intensity!$E62/1000),"")</f>
        <v>0.7785823120875881</v>
      </c>
      <c r="AP17" s="22">
        <f>IF(((Intensity!BJ62-Intensity!BJ$5)/Intensity!BJ$4)*Intensity!$C62*Intensity!$D62/(Intensity!$E62/1000)&gt;Intensity!BJ$3, ((Intensity!BJ62-Intensity!BJ$5)/Intensity!BJ$4)*Intensity!$C62*Intensity!$D62/(Intensity!$E62/1000),"")</f>
        <v>0.59842625857896214</v>
      </c>
      <c r="AQ17" s="22">
        <f>IF(((Intensity!BK62-Intensity!BK$5)/Intensity!BK$4)*Intensity!$C62*Intensity!$D62/(Intensity!$E62/1000)&gt;Intensity!BK$3, ((Intensity!BK62-Intensity!BK$5)/Intensity!BK$4)*Intensity!$C62*Intensity!$D62/(Intensity!$E62/1000),"")</f>
        <v>0.64878859728365357</v>
      </c>
      <c r="AR17" s="22" t="str">
        <f>IF(((Intensity!BL62-Intensity!BL$5)/Intensity!BL$4)*Intensity!$C62*Intensity!$D62/(Intensity!$E62/1000)&gt;Intensity!BL$3, ((Intensity!BL62-Intensity!BL$5)/Intensity!BL$4)*Intensity!$C62*Intensity!$D62/(Intensity!$E62/1000),"")</f>
        <v/>
      </c>
      <c r="AS17" s="22">
        <f>IF(((Intensity!BM62-Intensity!BM$5)/Intensity!BM$4)*Intensity!$C62*Intensity!$D62/(Intensity!$E62/1000)&gt;Intensity!BM$3, ((Intensity!BM62-Intensity!BM$5)/Intensity!BM$4)*Intensity!$C62*Intensity!$D62/(Intensity!$E62/1000),"")</f>
        <v>0.46460316350720571</v>
      </c>
      <c r="AT17" s="22">
        <f>IF(((Intensity!BN62-Intensity!BN$5)/Intensity!BN$4)*Intensity!$C62*Intensity!$D62/(Intensity!$E62/1000)&gt;Intensity!BN$3, ((Intensity!BN62-Intensity!BN$5)/Intensity!BN$4)*Intensity!$C62*Intensity!$D62/(Intensity!$E62/1000),"")</f>
        <v>3.525103747022202E-2</v>
      </c>
      <c r="AU17" s="22">
        <f>IF(((Intensity!BO62-Intensity!BO$5)/Intensity!BO$4)*Intensity!$C62*Intensity!$D62/(Intensity!$E62/1000)&gt;Intensity!BO$3, ((Intensity!BO62-Intensity!BO$5)/Intensity!BO$4)*Intensity!$C62*Intensity!$D62/(Intensity!$E62/1000),"")</f>
        <v>6.8532798545242163E-2</v>
      </c>
      <c r="AW17" s="27" t="e">
        <f t="shared" si="0"/>
        <v>#VALUE!</v>
      </c>
      <c r="AX17" s="27" t="e">
        <f t="shared" si="1"/>
        <v>#VALUE!</v>
      </c>
      <c r="AY17" s="27">
        <f t="shared" si="2"/>
        <v>0.92495971275361122</v>
      </c>
      <c r="AZ17" s="27">
        <f t="shared" si="3"/>
        <v>0.74197385783530356</v>
      </c>
      <c r="BA17" s="27">
        <f t="shared" si="4"/>
        <v>0.80216883784748039</v>
      </c>
      <c r="BB17" s="27">
        <f t="shared" si="5"/>
        <v>9.4668335608001399</v>
      </c>
      <c r="BC17" s="27" t="e">
        <f t="shared" si="6"/>
        <v>#VALUE!</v>
      </c>
      <c r="BD17" s="27" t="e">
        <f t="shared" si="7"/>
        <v>#VALUE!</v>
      </c>
      <c r="BE17" s="27"/>
      <c r="BF17" s="27"/>
      <c r="BG17" s="27"/>
      <c r="BH17" s="27"/>
      <c r="BI17" s="4"/>
      <c r="BJ17" s="4"/>
      <c r="BK17" s="6" t="e">
        <f>D17-[1]BgRatios!$B$1*S17</f>
        <v>#VALUE!</v>
      </c>
      <c r="BL17" s="6" t="str">
        <f>IF((AB17-[1]BgRatios!$B$2*AA17)&gt;0,AB17-[1]BgRatios!$B$2*AA17,"")</f>
        <v/>
      </c>
      <c r="BM17" s="6">
        <f>IF((AA17-[1]BgRatios!$B$3*AB17)&gt;0,(AA17-[1]BgRatios!$B$3*AB17),"")</f>
        <v>1.5428586108639654E-2</v>
      </c>
      <c r="BN17" s="6">
        <f>AQ17-[1]BgRatios!$B$4*AU17</f>
        <v>0.60835424614196065</v>
      </c>
      <c r="BO17" s="4"/>
      <c r="BP17" s="6">
        <f>AA17/[1]BgRatios!F$2</f>
        <v>8.8946931958228245E-4</v>
      </c>
      <c r="BQ17" s="6">
        <f>AB17/[1]BgRatios!G$2</f>
        <v>4.0483209328037013E-4</v>
      </c>
      <c r="BR17" s="6">
        <f>AC17/[1]BgRatios!H$2</f>
        <v>5.2034217766709677E-3</v>
      </c>
      <c r="BS17" s="6" t="e">
        <f>#REF!/[1]BgRatios!I$2</f>
        <v>#REF!</v>
      </c>
      <c r="BT17" s="6">
        <f>AD17/[1]BgRatios!J$2</f>
        <v>1.273101751064486E-3</v>
      </c>
      <c r="BU17" s="6" t="e">
        <f>AE17/[1]BgRatios!K$2</f>
        <v>#VALUE!</v>
      </c>
      <c r="BV17" s="6" t="e">
        <f>AF17/[1]BgRatios!L$2</f>
        <v>#VALUE!</v>
      </c>
      <c r="BW17" s="6">
        <f>AG17/[1]BgRatios!M$2</f>
        <v>2.0235751673488315E-3</v>
      </c>
      <c r="BX17" s="6" t="e">
        <f>AH17/[1]BgRatios!N$2</f>
        <v>#VALUE!</v>
      </c>
      <c r="BY17" s="6">
        <f>AI17/[1]BgRatios!O$2</f>
        <v>4.0394955407774061E-2</v>
      </c>
      <c r="BZ17" s="6" t="e">
        <f>AJ17/[1]BgRatios!P$2</f>
        <v>#VALUE!</v>
      </c>
      <c r="CA17" s="6" t="e">
        <f>AK17/[1]BgRatios!Q$2</f>
        <v>#VALUE!</v>
      </c>
      <c r="CB17" s="6" t="e">
        <f>AL17/[1]BgRatios!R$2</f>
        <v>#VALUE!</v>
      </c>
      <c r="CC17" s="6" t="e">
        <f>AM17/[1]BgRatios!S$2</f>
        <v>#VALUE!</v>
      </c>
      <c r="CD17" s="6" t="e">
        <f>AN17/[1]BgRatios!T$2</f>
        <v>#VALUE!</v>
      </c>
    </row>
    <row r="18" spans="1:82" s="5" customFormat="1" x14ac:dyDescent="0.25">
      <c r="A18" s="24" t="str">
        <f>Intensity!B63</f>
        <v>Blank</v>
      </c>
      <c r="B18" s="22">
        <f>IF(((Intensity!H63-Intensity!H$5)/Intensity!H$4)*Intensity!$C63*Intensity!$D63/(Intensity!$E63/1000)&gt;Intensity!H$3, ((Intensity!H63-Intensity!H$5)/Intensity!H$4)*Intensity!$C63*Intensity!$D63/(Intensity!$E63/1000),"")</f>
        <v>3241.1162781313215</v>
      </c>
      <c r="C18" s="22">
        <f>IF(((Intensity!I63-Intensity!I$5)/Intensity!I$4)*Intensity!$C63*Intensity!$D63/(Intensity!$E63/1000)&gt;Intensity!I$3, ((Intensity!I63-Intensity!I$5)/Intensity!I$4)*Intensity!$C63*Intensity!$D63/(Intensity!$E63/1000),"")</f>
        <v>192383.85767287618</v>
      </c>
      <c r="D18" s="22" t="str">
        <f>IF(((Intensity!N63-Intensity!N$5)/Intensity!N$4)*Intensity!$C63*Intensity!$D63/(Intensity!$E63/1000)&gt;Intensity!N$3, ((Intensity!N63-Intensity!N$5)/Intensity!N$4)*Intensity!$C63*Intensity!$D63/(Intensity!$E63/1000),"")</f>
        <v/>
      </c>
      <c r="E18" s="22">
        <f>IF(((Intensity!O63-Intensity!O$5)/Intensity!O$4)*Intensity!$C63*Intensity!$D63/(Intensity!$E63/1000)&gt;Intensity!O$3, ((Intensity!O63-Intensity!O$5)/Intensity!O$4)*Intensity!$C63*Intensity!$D63/(Intensity!$E63/1000),"")</f>
        <v>15.900518528190757</v>
      </c>
      <c r="F18" s="22">
        <f>IF(((Intensity!P63-Intensity!P$5)/Intensity!P$4)*Intensity!$C63*Intensity!$D63/(Intensity!$E63/1000)&gt;Intensity!P$3, ((Intensity!P63-Intensity!P$5)/Intensity!P$4)*Intensity!$C63*Intensity!$D63/(Intensity!$E63/1000),"")</f>
        <v>14.733767525480841</v>
      </c>
      <c r="G18" s="22">
        <f>IF(((Intensity!Q63-Intensity!Q$5)/Intensity!Q$4)*Intensity!$C63*Intensity!$D63/(Intensity!$E63/1000)&gt;Intensity!Q$3, ((Intensity!Q63-Intensity!Q$5)/Intensity!Q$4)*Intensity!$C63*Intensity!$D63/(Intensity!$E63/1000),"")</f>
        <v>8.4342624646324218</v>
      </c>
      <c r="H18" s="22" t="str">
        <f>IF(((Intensity!R63-Intensity!R$5)/Intensity!R$4)*Intensity!$C63*Intensity!$D63/(Intensity!$E63/1000)&gt;Intensity!R$3, ((Intensity!R63-Intensity!R$5)/Intensity!R$4)*Intensity!$C63*Intensity!$D63/(Intensity!$E63/1000),"")</f>
        <v/>
      </c>
      <c r="I18" s="22">
        <f>IF(((Intensity!U63-Intensity!U$5)/Intensity!U$4)*Intensity!$C63*Intensity!$D63/(Intensity!$E63/1000)&gt;Intensity!U$3, ((Intensity!U63-Intensity!U$5)/Intensity!U$4)*Intensity!$C63*Intensity!$D63/(Intensity!$E63/1000),"")</f>
        <v>0.51825721224663768</v>
      </c>
      <c r="J18" s="22">
        <f>IF(((Intensity!V63-Intensity!V$5)/Intensity!V$4)*Intensity!$C63*Intensity!$D63/(Intensity!$E63/1000)&gt;Intensity!V$3, ((Intensity!V63-Intensity!V$5)/Intensity!V$4)*Intensity!$C63*Intensity!$D63/(Intensity!$E63/1000),"")</f>
        <v>20.269145429549379</v>
      </c>
      <c r="K18" s="22">
        <f>IF(((Intensity!Y63-Intensity!Y$5)/Intensity!Y$4)*Intensity!$C63*Intensity!$D63/(Intensity!$E63/1000)&gt;Intensity!Y$3, ((Intensity!Y63-Intensity!Y$5)/Intensity!Y$4)*Intensity!$C63*Intensity!$D63/(Intensity!$E63/1000),"")</f>
        <v>208.84740377216298</v>
      </c>
      <c r="L18" s="22">
        <f>IF(((Intensity!Z63-Intensity!Z$5)/Intensity!Z$4)*Intensity!$C63*Intensity!$D63/(Intensity!$E63/1000)&gt;Intensity!Z$3, ((Intensity!Z63-Intensity!Z$5)/Intensity!Z$4)*Intensity!$C63*Intensity!$D63/(Intensity!$E63/1000),"")</f>
        <v>409.19635225360605</v>
      </c>
      <c r="M18" s="22">
        <f>IF(((Intensity!AC63-Intensity!AC$5)/Intensity!AC$4)*Intensity!$C63*Intensity!$D63/(Intensity!$E63/1000)&gt;Intensity!AC$3, ((Intensity!AC63-Intensity!AC$5)/Intensity!AC$4)*Intensity!$C63*Intensity!$D63/(Intensity!$E63/1000),"")</f>
        <v>0.30784603133667127</v>
      </c>
      <c r="N18" s="22" t="str">
        <f>IF(((Intensity!AD63-Intensity!AD$5)/Intensity!AD$4)*Intensity!$C63*Intensity!$D63/(Intensity!$E63/1000)&gt;Intensity!AD$3, ((Intensity!AD63-Intensity!AD$5)/Intensity!AD$4)*Intensity!$C63*Intensity!$D63/(Intensity!$E63/1000),"")</f>
        <v/>
      </c>
      <c r="O18" s="22">
        <f>IF(((Intensity!AE63-Intensity!AE$5)/Intensity!AE$4)*Intensity!$C63*Intensity!$D63/(Intensity!$E63/1000)&gt;Intensity!AE$3, ((Intensity!AE63-Intensity!AE$5)/Intensity!AE$4)*Intensity!$C63*Intensity!$D63/(Intensity!$E63/1000),"")</f>
        <v>1.6399007041883344</v>
      </c>
      <c r="P18" s="22" t="str">
        <f>IF(((Intensity!AF63-Intensity!AF$5)/Intensity!AF$4)*Intensity!$C63*Intensity!$D63/(Intensity!$E63/1000)&gt;Intensity!AF$3, ((Intensity!AF63-Intensity!AF$5)/Intensity!AF$4)*Intensity!$C63*Intensity!$D63/(Intensity!$E63/1000),"")</f>
        <v/>
      </c>
      <c r="Q18" s="22">
        <f>IF(((Intensity!AG63-Intensity!AG$5)/Intensity!AG$4)*Intensity!$C63*Intensity!$D63/(Intensity!$E63/1000)&gt;Intensity!AG$3, ((Intensity!AG63-Intensity!AG$5)/Intensity!AG$4)*Intensity!$C63*Intensity!$D63/(Intensity!$E63/1000),"")</f>
        <v>0.51148982488701289</v>
      </c>
      <c r="R18" s="22">
        <f>IF(((Intensity!AH63-Intensity!AH$5)/Intensity!AH$4)*Intensity!$C63*Intensity!$D63/(Intensity!$E63/1000)&gt;Intensity!AH$3, ((Intensity!AH63-Intensity!AH$5)/Intensity!AH$4)*Intensity!$C63*Intensity!$D63/(Intensity!$E63/1000),"")</f>
        <v>37.458716298769893</v>
      </c>
      <c r="S18" s="22">
        <f>IF(((Intensity!AI63-Intensity!AI$5)/Intensity!AI$4)*Intensity!$C63*Intensity!$D63/(Intensity!$E63/1000)&gt;Intensity!AI$3, ((Intensity!AI63-Intensity!AI$5)/Intensity!AI$4)*Intensity!$C63*Intensity!$D63/(Intensity!$E63/1000),"")</f>
        <v>1.2846515545233266</v>
      </c>
      <c r="T18" s="22">
        <f>IF(((Intensity!AJ63-Intensity!AJ$5)/Intensity!AJ$4)*Intensity!$C63*Intensity!$D63/(Intensity!$E63/1000)&gt;Intensity!AJ$3, ((Intensity!AJ63-Intensity!AJ$5)/Intensity!AJ$4)*Intensity!$C63*Intensity!$D63/(Intensity!$E63/1000),"")</f>
        <v>2.0042497708568052</v>
      </c>
      <c r="U18" s="22" t="str">
        <f>IF(((Intensity!AK63-Intensity!AK$5)/Intensity!AK$4)*Intensity!$C63*Intensity!$D63/(Intensity!$E63/1000)&gt;Intensity!AK$3, ((Intensity!AK63-Intensity!AK$5)/Intensity!AK$4)*Intensity!$C63*Intensity!$D63/(Intensity!$E63/1000),"")</f>
        <v/>
      </c>
      <c r="V18" s="22" t="str">
        <f>IF(((Intensity!AM63-Intensity!AM$5)/Intensity!AM$4)*Intensity!$C63*Intensity!$D63/(Intensity!$E63/1000)&gt;Intensity!AM$3, ((Intensity!AM63-Intensity!AM$5)/Intensity!AM$4)*Intensity!$C63*Intensity!$D63/(Intensity!$E63/1000),"")</f>
        <v/>
      </c>
      <c r="W18" s="22" t="str">
        <f>IF(((Intensity!AN63-Intensity!AN$5)/Intensity!AN$4)*Intensity!$C63*Intensity!$D63/(Intensity!$E63/1000)&gt;Intensity!AN$3, ((Intensity!AN63-Intensity!AN$5)/Intensity!AN$4)*Intensity!$C63*Intensity!$D63/(Intensity!$E63/1000),"")</f>
        <v/>
      </c>
      <c r="X18" s="22">
        <f>IF(((Intensity!AP63-Intensity!AP$5)/Intensity!AP$4)*Intensity!$C63*Intensity!$D63/(Intensity!$E63/1000)&gt;Intensity!AP$3, ((Intensity!AP63-Intensity!AP$5)/Intensity!AP$4)*Intensity!$C63*Intensity!$D63/(Intensity!$E63/1000),"")</f>
        <v>20.108800153960839</v>
      </c>
      <c r="Y18" s="22">
        <f>IF(((Intensity!AQ63-Intensity!AQ$5)/Intensity!AQ$4)*Intensity!$C63*Intensity!$D63/(Intensity!$E63/1000)&gt;Intensity!AQ$3, ((Intensity!AQ63-Intensity!AQ$5)/Intensity!AQ$4)*Intensity!$C63*Intensity!$D63/(Intensity!$E63/1000),"")</f>
        <v>1.6908253551762373</v>
      </c>
      <c r="Z18" s="22" t="str">
        <f>IF(((Intensity!AS63-Intensity!AS$5)/Intensity!AS$4)*Intensity!$C63*Intensity!$D63/(Intensity!$E63/1000)&gt;Intensity!AS$3, ((Intensity!AS63-Intensity!AS$5)/Intensity!AS$4)*Intensity!$C63*Intensity!$D63/(Intensity!$E63/1000),"")</f>
        <v/>
      </c>
      <c r="AA18" s="22">
        <f>IF(((Intensity!AT63-Intensity!AT$5)/Intensity!AT$4)*Intensity!$C63*Intensity!$D63/(Intensity!$E63/1000)&gt;Intensity!AT$3, ((Intensity!AT63-Intensity!AT$5)/Intensity!AT$4)*Intensity!$C63*Intensity!$D63/(Intensity!$E63/1000),"")</f>
        <v>0.68707329255989757</v>
      </c>
      <c r="AB18" s="22">
        <f>IF(((Intensity!AU63-Intensity!AU$5)/Intensity!AU$4)*Intensity!$C63*Intensity!$D63/(Intensity!$E63/1000)&gt;Intensity!AU$3, ((Intensity!AU63-Intensity!AU$5)/Intensity!AU$4)*Intensity!$C63*Intensity!$D63/(Intensity!$E63/1000),"")</f>
        <v>1.2806646504357566</v>
      </c>
      <c r="AC18" s="22">
        <f>IF(((Intensity!AV63-Intensity!AV$5)/Intensity!AV$4)*Intensity!$C63*Intensity!$D63/(Intensity!$E63/1000)&gt;Intensity!AV$3, ((Intensity!AV63-Intensity!AV$5)/Intensity!AV$4)*Intensity!$C63*Intensity!$D63/(Intensity!$E63/1000),"")</f>
        <v>0.19219605766383163</v>
      </c>
      <c r="AD18" s="22">
        <f>IF(((Intensity!AX63-Intensity!AX$5)/Intensity!AX$4)*Intensity!$C63*Intensity!$D63/(Intensity!$E63/1000)&gt;Intensity!AX$3, ((Intensity!AX63-Intensity!AX$5)/Intensity!AX$4)*Intensity!$C63*Intensity!$D63/(Intensity!$E63/1000),"")</f>
        <v>0.40340328332807834</v>
      </c>
      <c r="AE18" s="22">
        <f>IF(((Intensity!AY63-Intensity!AY$5)/Intensity!AY$4)*Intensity!$C63*Intensity!$D63/(Intensity!$E63/1000)&gt;Intensity!AY$3, ((Intensity!AY63-Intensity!AY$5)/Intensity!AY$4)*Intensity!$C63*Intensity!$D63/(Intensity!$E63/1000),"")</f>
        <v>0.12769187848556096</v>
      </c>
      <c r="AF18" s="22" t="str">
        <f>IF(((Intensity!AZ63-Intensity!AZ$5)/Intensity!AZ$4)*Intensity!$C63*Intensity!$D63/(Intensity!$E63/1000)&gt;Intensity!AZ$3, ((Intensity!AZ63-Intensity!AZ$5)/Intensity!AZ$4)*Intensity!$C63*Intensity!$D63/(Intensity!$E63/1000),"")</f>
        <v/>
      </c>
      <c r="AG18" s="22">
        <f>IF(((Intensity!BA63-Intensity!BA$5)/Intensity!BA$4)*Intensity!$C63*Intensity!$D63/(Intensity!$E63/1000)&gt;Intensity!BA$3, ((Intensity!BA63-Intensity!BA$5)/Intensity!BA$4)*Intensity!$C63*Intensity!$D63/(Intensity!$E63/1000),"")</f>
        <v>0.11786449470265586</v>
      </c>
      <c r="AH18" s="22" t="str">
        <f>IF(((Intensity!BB63-Intensity!BB$5)/Intensity!BB$4)*Intensity!$C63*Intensity!$D63/(Intensity!$E63/1000)&gt;Intensity!BB$3, ((Intensity!BB63-Intensity!BB$5)/Intensity!BB$4)*Intensity!$C63*Intensity!$D63/(Intensity!$E63/1000),"")</f>
        <v/>
      </c>
      <c r="AI18" s="22">
        <f>IF(((Intensity!BC63-Intensity!BC$5)/Intensity!BC$4)*Intensity!$C63*Intensity!$D63/(Intensity!$E63/1000)&gt;Intensity!BC$3, ((Intensity!BC63-Intensity!BC$5)/Intensity!BC$4)*Intensity!$C63*Intensity!$D63/(Intensity!$E63/1000),"")</f>
        <v>0.10399192020398051</v>
      </c>
      <c r="AJ18" s="22" t="str">
        <f>IF(((Intensity!BD63-Intensity!BD$5)/Intensity!BD$4)*Intensity!$C63*Intensity!$D63/(Intensity!$E63/1000)&gt;Intensity!BD$3, ((Intensity!BD63-Intensity!BD$5)/Intensity!BD$4)*Intensity!$C63*Intensity!$D63/(Intensity!$E63/1000),"")</f>
        <v/>
      </c>
      <c r="AK18" s="22" t="str">
        <f>IF(((Intensity!BE63-Intensity!BE$5)/Intensity!BE$4)*Intensity!$C63*Intensity!$D63/(Intensity!$E63/1000)&gt;Intensity!BE$3, ((Intensity!BE63-Intensity!BE$5)/Intensity!BE$4)*Intensity!$C63*Intensity!$D63/(Intensity!$E63/1000),"")</f>
        <v/>
      </c>
      <c r="AL18" s="22" t="str">
        <f>IF(((Intensity!BF63-Intensity!BF$5)/Intensity!BF$4)*Intensity!$C63*Intensity!$D63/(Intensity!$E63/1000)&gt;Intensity!BF$3, ((Intensity!BF63-Intensity!BF$5)/Intensity!BF$4)*Intensity!$C63*Intensity!$D63/(Intensity!$E63/1000),"")</f>
        <v/>
      </c>
      <c r="AM18" s="22" t="str">
        <f>IF(((Intensity!BG63-Intensity!BG$5)/Intensity!BG$4)*Intensity!$C63*Intensity!$D63/(Intensity!$E63/1000)&gt;Intensity!BG$3, ((Intensity!BG63-Intensity!BG$5)/Intensity!BG$4)*Intensity!$C63*Intensity!$D63/(Intensity!$E63/1000),"")</f>
        <v/>
      </c>
      <c r="AN18" s="22" t="str">
        <f>IF(((Intensity!BH63-Intensity!BH$5)/Intensity!BH$4)*Intensity!$C63*Intensity!$D63/(Intensity!$E63/1000)&gt;Intensity!BH$3, ((Intensity!BH63-Intensity!BH$5)/Intensity!BH$4)*Intensity!$C63*Intensity!$D63/(Intensity!$E63/1000),"")</f>
        <v/>
      </c>
      <c r="AO18" s="22">
        <f>IF(((Intensity!BI63-Intensity!BI$5)/Intensity!BI$4)*Intensity!$C63*Intensity!$D63/(Intensity!$E63/1000)&gt;Intensity!BI$3, ((Intensity!BI63-Intensity!BI$5)/Intensity!BI$4)*Intensity!$C63*Intensity!$D63/(Intensity!$E63/1000),"")</f>
        <v>2.6022413838104406</v>
      </c>
      <c r="AP18" s="22">
        <f>IF(((Intensity!BJ63-Intensity!BJ$5)/Intensity!BJ$4)*Intensity!$C63*Intensity!$D63/(Intensity!$E63/1000)&gt;Intensity!BJ$3, ((Intensity!BJ63-Intensity!BJ$5)/Intensity!BJ$4)*Intensity!$C63*Intensity!$D63/(Intensity!$E63/1000),"")</f>
        <v>3.6741591716358197</v>
      </c>
      <c r="AQ18" s="22">
        <f>IF(((Intensity!BK63-Intensity!BK$5)/Intensity!BK$4)*Intensity!$C63*Intensity!$D63/(Intensity!$E63/1000)&gt;Intensity!BK$3, ((Intensity!BK63-Intensity!BK$5)/Intensity!BK$4)*Intensity!$C63*Intensity!$D63/(Intensity!$E63/1000),"")</f>
        <v>22.627552514379243</v>
      </c>
      <c r="AR18" s="22" t="str">
        <f>IF(((Intensity!BL63-Intensity!BL$5)/Intensity!BL$4)*Intensity!$C63*Intensity!$D63/(Intensity!$E63/1000)&gt;Intensity!BL$3, ((Intensity!BL63-Intensity!BL$5)/Intensity!BL$4)*Intensity!$C63*Intensity!$D63/(Intensity!$E63/1000),"")</f>
        <v/>
      </c>
      <c r="AS18" s="22">
        <f>IF(((Intensity!BM63-Intensity!BM$5)/Intensity!BM$4)*Intensity!$C63*Intensity!$D63/(Intensity!$E63/1000)&gt;Intensity!BM$3, ((Intensity!BM63-Intensity!BM$5)/Intensity!BM$4)*Intensity!$C63*Intensity!$D63/(Intensity!$E63/1000),"")</f>
        <v>0.69343801721137388</v>
      </c>
      <c r="AT18" s="22">
        <f>IF(((Intensity!BN63-Intensity!BN$5)/Intensity!BN$4)*Intensity!$C63*Intensity!$D63/(Intensity!$E63/1000)&gt;Intensity!BN$3, ((Intensity!BN63-Intensity!BN$5)/Intensity!BN$4)*Intensity!$C63*Intensity!$D63/(Intensity!$E63/1000),"")</f>
        <v>0.74851646226442392</v>
      </c>
      <c r="AU18" s="22">
        <f>IF(((Intensity!BO63-Intensity!BO$5)/Intensity!BO$4)*Intensity!$C63*Intensity!$D63/(Intensity!$E63/1000)&gt;Intensity!BO$3, ((Intensity!BO63-Intensity!BO$5)/Intensity!BO$4)*Intensity!$C63*Intensity!$D63/(Intensity!$E63/1000),"")</f>
        <v>0.20795016252448789</v>
      </c>
      <c r="AW18" s="27" t="e">
        <f t="shared" si="0"/>
        <v>#VALUE!</v>
      </c>
      <c r="AX18" s="27">
        <f t="shared" si="1"/>
        <v>59.357283467718062</v>
      </c>
      <c r="AY18" s="27">
        <f t="shared" si="2"/>
        <v>1.8639418302292852</v>
      </c>
      <c r="AZ18" s="27">
        <f t="shared" si="3"/>
        <v>3.1746510337503189</v>
      </c>
      <c r="BA18" s="27">
        <f t="shared" si="4"/>
        <v>1.7031921180500584</v>
      </c>
      <c r="BB18" s="27">
        <f t="shared" si="5"/>
        <v>108.81238196538874</v>
      </c>
      <c r="BC18" s="27" t="e">
        <f t="shared" si="6"/>
        <v>#VALUE!</v>
      </c>
      <c r="BD18" s="27" t="e">
        <f t="shared" si="7"/>
        <v>#VALUE!</v>
      </c>
      <c r="BE18" s="27"/>
      <c r="BF18" s="27"/>
      <c r="BG18" s="27"/>
      <c r="BH18" s="27"/>
      <c r="BI18" s="4"/>
      <c r="BJ18" s="4"/>
      <c r="BK18" s="6" t="e">
        <f>D18-[1]BgRatios!$B$1*S18</f>
        <v>#VALUE!</v>
      </c>
      <c r="BL18" s="6" t="str">
        <f>IF((AB18-[1]BgRatios!$B$2*AA18)&gt;0,AB18-[1]BgRatios!$B$2*AA18,"")</f>
        <v/>
      </c>
      <c r="BM18" s="6">
        <f>IF((AA18-[1]BgRatios!$B$3*AB18)&gt;0,(AA18-[1]BgRatios!$B$3*AB18),"")</f>
        <v>7.7232982828584928E-2</v>
      </c>
      <c r="BN18" s="6">
        <f>AQ18-[1]BgRatios!$B$4*AU18</f>
        <v>22.504861918489794</v>
      </c>
      <c r="BO18" s="4"/>
      <c r="BP18" s="6">
        <f>AA18/[1]BgRatios!F$2</f>
        <v>2.2163654598706374E-2</v>
      </c>
      <c r="BQ18" s="6">
        <f>AB18/[1]BgRatios!G$2</f>
        <v>2.0328010324377088E-2</v>
      </c>
      <c r="BR18" s="6">
        <f>AC18/[1]BgRatios!H$2</f>
        <v>2.7069867276596007E-2</v>
      </c>
      <c r="BS18" s="6" t="e">
        <f>#REF!/[1]BgRatios!I$2</f>
        <v>#REF!</v>
      </c>
      <c r="BT18" s="6">
        <f>AD18/[1]BgRatios!J$2</f>
        <v>1.4940862345484383E-2</v>
      </c>
      <c r="BU18" s="6">
        <f>AE18/[1]BgRatios!K$2</f>
        <v>2.7168484784161905E-2</v>
      </c>
      <c r="BV18" s="6" t="e">
        <f>AF18/[1]BgRatios!L$2</f>
        <v>#VALUE!</v>
      </c>
      <c r="BW18" s="6">
        <f>AG18/[1]BgRatios!M$2</f>
        <v>2.9466123675663966E-2</v>
      </c>
      <c r="BX18" s="6" t="e">
        <f>AH18/[1]BgRatios!N$2</f>
        <v>#VALUE!</v>
      </c>
      <c r="BY18" s="6">
        <f>AI18/[1]BgRatios!O$2</f>
        <v>2.6664594924097569E-2</v>
      </c>
      <c r="BZ18" s="6" t="e">
        <f>AJ18/[1]BgRatios!P$2</f>
        <v>#VALUE!</v>
      </c>
      <c r="CA18" s="6" t="e">
        <f>AK18/[1]BgRatios!Q$2</f>
        <v>#VALUE!</v>
      </c>
      <c r="CB18" s="6" t="e">
        <f>AL18/[1]BgRatios!R$2</f>
        <v>#VALUE!</v>
      </c>
      <c r="CC18" s="6" t="e">
        <f>AM18/[1]BgRatios!S$2</f>
        <v>#VALUE!</v>
      </c>
      <c r="CD18" s="6" t="e">
        <f>AN18/[1]BgRatios!T$2</f>
        <v>#VALUE!</v>
      </c>
    </row>
    <row r="19" spans="1:82" x14ac:dyDescent="0.25">
      <c r="A19" s="7" t="str">
        <f>Intensity!B64</f>
        <v>ENP4</v>
      </c>
      <c r="B19" s="6">
        <f>IF(((Intensity!H64-Intensity!H$5)/Intensity!H$4)*Intensity!$C64*Intensity!$D64/(Intensity!$E64/1000)&gt;Intensity!H$3, ((Intensity!H64-Intensity!H$5)/Intensity!H$4)*Intensity!$C64*Intensity!$D64/(Intensity!$E64/1000),"")</f>
        <v>462841.26003026502</v>
      </c>
      <c r="C19" s="6">
        <f>IF(((Intensity!I64-Intensity!I$5)/Intensity!I$4)*Intensity!$C64*Intensity!$D64/(Intensity!$E64/1000)&gt;Intensity!I$3, ((Intensity!I64-Intensity!I$5)/Intensity!I$4)*Intensity!$C64*Intensity!$D64/(Intensity!$E64/1000),"")*1.5</f>
        <v>4514508.7518172264</v>
      </c>
      <c r="D19" s="6">
        <f>IF(((Intensity!N64-Intensity!N$5)/Intensity!N$4)*Intensity!$C64*Intensity!$D64/(Intensity!$E64/1000)&gt;Intensity!N$3, ((Intensity!N64-Intensity!N$5)/Intensity!N$4)*Intensity!$C64*Intensity!$D64/(Intensity!$E64/1000),"")</f>
        <v>240711.49396881027</v>
      </c>
      <c r="E19" s="6">
        <f>IF(((Intensity!O64-Intensity!O$5)/Intensity!O$4)*Intensity!$C64*Intensity!$D64/(Intensity!$E64/1000)&gt;Intensity!O$3, ((Intensity!O64-Intensity!O$5)/Intensity!O$4)*Intensity!$C64*Intensity!$D64/(Intensity!$E64/1000),"")</f>
        <v>3777.5950456694923</v>
      </c>
      <c r="F19" s="6">
        <f>IF(((Intensity!P64-Intensity!P$5)/Intensity!P$4)*Intensity!$C64*Intensity!$D64/(Intensity!$E64/1000)&gt;Intensity!P$3, ((Intensity!P64-Intensity!P$5)/Intensity!P$4)*Intensity!$C64*Intensity!$D64/(Intensity!$E64/1000),"")</f>
        <v>12282.199111357681</v>
      </c>
      <c r="G19" s="6">
        <f>IF(((Intensity!Q64-Intensity!Q$5)/Intensity!Q$4)*Intensity!$C64*Intensity!$D64/(Intensity!$E64/1000)&gt;Intensity!Q$3, ((Intensity!Q64-Intensity!Q$5)/Intensity!Q$4)*Intensity!$C64*Intensity!$D64/(Intensity!$E64/1000),"")</f>
        <v>2589.9102203026678</v>
      </c>
      <c r="H19" s="6">
        <f>IF(((Intensity!R64-Intensity!R$5)/Intensity!R$4)*Intensity!$C64*Intensity!$D64/(Intensity!$E64/1000)&gt;Intensity!R$3, ((Intensity!R64-Intensity!R$5)/Intensity!R$4)*Intensity!$C64*Intensity!$D64/(Intensity!$E64/1000),"")</f>
        <v>176225.78610696379</v>
      </c>
      <c r="I19" s="6">
        <f>IF(((Intensity!U64-Intensity!U$5)/Intensity!U$4)*Intensity!$C64*Intensity!$D64/(Intensity!$E64/1000)&gt;Intensity!U$3, ((Intensity!U64-Intensity!U$5)/Intensity!U$4)*Intensity!$C64*Intensity!$D64/(Intensity!$E64/1000),"")</f>
        <v>737.6666081784881</v>
      </c>
      <c r="J19" s="6">
        <f>IF(((Intensity!V64-Intensity!V$5)/Intensity!V$4)*Intensity!$C64*Intensity!$D64/(Intensity!$E64/1000)&gt;Intensity!V$3, ((Intensity!V64-Intensity!V$5)/Intensity!V$4)*Intensity!$C64*Intensity!$D64/(Intensity!$E64/1000),"")</f>
        <v>2139.3734100934521</v>
      </c>
      <c r="K19" s="6">
        <f>IF(((Intensity!Y64-Intensity!Y$5)/Intensity!Y$4)*Intensity!$C64*Intensity!$D64/(Intensity!$E64/1000)&gt;Intensity!Y$3, ((Intensity!Y64-Intensity!Y$5)/Intensity!Y$4)*Intensity!$C64*Intensity!$D64/(Intensity!$E64/1000),"")</f>
        <v>19194.347348939024</v>
      </c>
      <c r="L19" s="6">
        <f>IF(((Intensity!Z64-Intensity!Z$5)/Intensity!Z$4)*Intensity!$C64*Intensity!$D64/(Intensity!$E64/1000)&gt;Intensity!Z$3, ((Intensity!Z64-Intensity!Z$5)/Intensity!Z$4)*Intensity!$C64*Intensity!$D64/(Intensity!$E64/1000),"")</f>
        <v>43984.262335940934</v>
      </c>
      <c r="M19" s="6">
        <f>IF(((Intensity!AC64-Intensity!AC$5)/Intensity!AC$4)*Intensity!$C64*Intensity!$D64/(Intensity!$E64/1000)&gt;Intensity!AC$3, ((Intensity!AC64-Intensity!AC$5)/Intensity!AC$4)*Intensity!$C64*Intensity!$D64/(Intensity!$E64/1000),"")</f>
        <v>898.99485912619093</v>
      </c>
      <c r="N19" s="6">
        <f>IF(((Intensity!AD64-Intensity!AD$5)/Intensity!AD$4)*Intensity!$C64*Intensity!$D64/(Intensity!$E64/1000)&gt;Intensity!AD$3, ((Intensity!AD64-Intensity!AD$5)/Intensity!AD$4)*Intensity!$C64*Intensity!$D64/(Intensity!$E64/1000),"")</f>
        <v>662.69544288490692</v>
      </c>
      <c r="O19" s="6">
        <f>IF(((Intensity!AE64-Intensity!AE$5)/Intensity!AE$4)*Intensity!$C64*Intensity!$D64/(Intensity!$E64/1000)&gt;Intensity!AE$3, ((Intensity!AE64-Intensity!AE$5)/Intensity!AE$4)*Intensity!$C64*Intensity!$D64/(Intensity!$E64/1000),"")</f>
        <v>307.26371380820956</v>
      </c>
      <c r="P19" s="6">
        <f>IF(((Intensity!AF64-Intensity!AF$5)/Intensity!AF$4)*Intensity!$C64*Intensity!$D64/(Intensity!$E64/1000)&gt;Intensity!AF$3, ((Intensity!AF64-Intensity!AF$5)/Intensity!AF$4)*Intensity!$C64*Intensity!$D64/(Intensity!$E64/1000),"")</f>
        <v>256349.6584742766</v>
      </c>
      <c r="Q19" s="6">
        <f>IF(((Intensity!AG64-Intensity!AG$5)/Intensity!AG$4)*Intensity!$C64*Intensity!$D64/(Intensity!$E64/1000)&gt;Intensity!AG$3, ((Intensity!AG64-Intensity!AG$5)/Intensity!AG$4)*Intensity!$C64*Intensity!$D64/(Intensity!$E64/1000),"")</f>
        <v>291.45937112194662</v>
      </c>
      <c r="R19" s="6">
        <f>IF(((Intensity!AH64-Intensity!AH$5)/Intensity!AH$4)*Intensity!$C64*Intensity!$D64/(Intensity!$E64/1000)&gt;Intensity!AH$3, ((Intensity!AH64-Intensity!AH$5)/Intensity!AH$4)*Intensity!$C64*Intensity!$D64/(Intensity!$E64/1000),"")</f>
        <v>1573.5630208460584</v>
      </c>
      <c r="S19" s="6">
        <f>IF(((Intensity!AI64-Intensity!AI$5)/Intensity!AI$4)*Intensity!$C64*Intensity!$D64/(Intensity!$E64/1000)&gt;Intensity!AI$3, ((Intensity!AI64-Intensity!AI$5)/Intensity!AI$4)*Intensity!$C64*Intensity!$D64/(Intensity!$E64/1000),"")</f>
        <v>439.4890437684154</v>
      </c>
      <c r="T19" s="6">
        <f>IF(((Intensity!AJ64-Intensity!AJ$5)/Intensity!AJ$4)*Intensity!$C64*Intensity!$D64/(Intensity!$E64/1000)&gt;Intensity!AJ$3, ((Intensity!AJ64-Intensity!AJ$5)/Intensity!AJ$4)*Intensity!$C64*Intensity!$D64/(Intensity!$E64/1000),"")</f>
        <v>420.53192801819</v>
      </c>
      <c r="U19" s="6">
        <f>IF(((Intensity!AK64-Intensity!AK$5)/Intensity!AK$4)*Intensity!$C64*Intensity!$D64/(Intensity!$E64/1000)&gt;Intensity!AK$3, ((Intensity!AK64-Intensity!AK$5)/Intensity!AK$4)*Intensity!$C64*Intensity!$D64/(Intensity!$E64/1000),"")</f>
        <v>465.59807861555936</v>
      </c>
      <c r="V19" s="6">
        <f>IF(((Intensity!AM64-Intensity!AM$5)/Intensity!AM$4)*Intensity!$C64*Intensity!$D64/(Intensity!$E64/1000)&gt;Intensity!AM$3, ((Intensity!AM64-Intensity!AM$5)/Intensity!AM$4)*Intensity!$C64*Intensity!$D64/(Intensity!$E64/1000),"")</f>
        <v>13569.618764146471</v>
      </c>
      <c r="W19" s="6">
        <f>IF(((Intensity!AN64-Intensity!AN$5)/Intensity!AN$4)*Intensity!$C64*Intensity!$D64/(Intensity!$E64/1000)&gt;Intensity!AN$3, ((Intensity!AN64-Intensity!AN$5)/Intensity!AN$4)*Intensity!$C64*Intensity!$D64/(Intensity!$E64/1000),"")</f>
        <v>14.123964892859714</v>
      </c>
      <c r="X19" s="6">
        <f>IF(((Intensity!AP64-Intensity!AP$5)/Intensity!AP$4)*Intensity!$C64*Intensity!$D64/(Intensity!$E64/1000)&gt;Intensity!AP$3, ((Intensity!AP64-Intensity!AP$5)/Intensity!AP$4)*Intensity!$C64*Intensity!$D64/(Intensity!$E64/1000),"")</f>
        <v>975.18775592330906</v>
      </c>
      <c r="Y19" s="6">
        <f>IF(((Intensity!AQ64-Intensity!AQ$5)/Intensity!AQ$4)*Intensity!$C64*Intensity!$D64/(Intensity!$E64/1000)&gt;Intensity!AQ$3, ((Intensity!AQ64-Intensity!AQ$5)/Intensity!AQ$4)*Intensity!$C64*Intensity!$D64/(Intensity!$E64/1000),"")</f>
        <v>395.24361354629127</v>
      </c>
      <c r="Z19" s="6">
        <f>IF(((Intensity!AS64-Intensity!AS$5)/Intensity!AS$4)*Intensity!$C64*Intensity!$D64/(Intensity!$E64/1000)&gt;Intensity!AS$3, ((Intensity!AS64-Intensity!AS$5)/Intensity!AS$4)*Intensity!$C64*Intensity!$D64/(Intensity!$E64/1000),"")</f>
        <v>55877.682681401573</v>
      </c>
      <c r="AA19" s="6">
        <f>IF(((Intensity!AT64-Intensity!AT$5)/Intensity!AT$4)*Intensity!$C64*Intensity!$D64/(Intensity!$E64/1000)&gt;Intensity!AT$3, ((Intensity!AT64-Intensity!AT$5)/Intensity!AT$4)*Intensity!$C64*Intensity!$D64/(Intensity!$E64/1000),"")</f>
        <v>139.42093493137651</v>
      </c>
      <c r="AB19" s="6">
        <f>IF(((Intensity!AU64-Intensity!AU$5)/Intensity!AU$4)*Intensity!$C64*Intensity!$D64/(Intensity!$E64/1000)&gt;Intensity!AU$3, ((Intensity!AU64-Intensity!AU$5)/Intensity!AU$4)*Intensity!$C64*Intensity!$D64/(Intensity!$E64/1000),"")</f>
        <v>160.34850905073321</v>
      </c>
      <c r="AC19" s="6">
        <f>IF(((Intensity!AV64-Intensity!AV$5)/Intensity!AV$4)*Intensity!$C64*Intensity!$D64/(Intensity!$E64/1000)&gt;Intensity!AV$3, ((Intensity!AV64-Intensity!AV$5)/Intensity!AV$4)*Intensity!$C64*Intensity!$D64/(Intensity!$E64/1000),"")</f>
        <v>41.878659346787337</v>
      </c>
      <c r="AD19" s="6">
        <f>IF(((Intensity!AX64-Intensity!AX$5)/Intensity!AX$4)*Intensity!$C64*Intensity!$D64/(Intensity!$E64/1000)&gt;Intensity!AX$3, ((Intensity!AX64-Intensity!AX$5)/Intensity!AX$4)*Intensity!$C64*Intensity!$D64/(Intensity!$E64/1000),"")</f>
        <v>113.55510859175206</v>
      </c>
      <c r="AE19" s="6">
        <f>IF(((Intensity!AY64-Intensity!AY$5)/Intensity!AY$4)*Intensity!$C64*Intensity!$D64/(Intensity!$E64/1000)&gt;Intensity!AY$3, ((Intensity!AY64-Intensity!AY$5)/Intensity!AY$4)*Intensity!$C64*Intensity!$D64/(Intensity!$E64/1000),"")</f>
        <v>48.343764225094901</v>
      </c>
      <c r="AF19" s="6">
        <f>IF(((Intensity!AZ64-Intensity!AZ$5)/Intensity!AZ$4)*Intensity!$C64*Intensity!$D64/(Intensity!$E64/1000)&gt;Intensity!AZ$3, ((Intensity!AZ64-Intensity!AZ$5)/Intensity!AZ$4)*Intensity!$C64*Intensity!$D64/(Intensity!$E64/1000),"")</f>
        <v>35.686660356465104</v>
      </c>
      <c r="AG19" s="6">
        <f>IF(((Intensity!BA64-Intensity!BA$5)/Intensity!BA$4)*Intensity!$C64*Intensity!$D64/(Intensity!$E64/1000)&gt;Intensity!BA$3, ((Intensity!BA64-Intensity!BA$5)/Intensity!BA$4)*Intensity!$C64*Intensity!$D64/(Intensity!$E64/1000),"")</f>
        <v>39.736687760550367</v>
      </c>
      <c r="AH19" s="6">
        <f>IF(((Intensity!BB64-Intensity!BB$5)/Intensity!BB$4)*Intensity!$C64*Intensity!$D64/(Intensity!$E64/1000)&gt;Intensity!BB$3, ((Intensity!BB64-Intensity!BB$5)/Intensity!BB$4)*Intensity!$C64*Intensity!$D64/(Intensity!$E64/1000),"")</f>
        <v>7.4163328208905019</v>
      </c>
      <c r="AI19" s="6">
        <f>IF(((Intensity!BC64-Intensity!BC$5)/Intensity!BC$4)*Intensity!$C64*Intensity!$D64/(Intensity!$E64/1000)&gt;Intensity!BC$3, ((Intensity!BC64-Intensity!BC$5)/Intensity!BC$4)*Intensity!$C64*Intensity!$D64/(Intensity!$E64/1000),"")</f>
        <v>26.609842268119145</v>
      </c>
      <c r="AJ19" s="6">
        <f>IF(((Intensity!BD64-Intensity!BD$5)/Intensity!BD$4)*Intensity!$C64*Intensity!$D64/(Intensity!$E64/1000)&gt;Intensity!BD$3, ((Intensity!BD64-Intensity!BD$5)/Intensity!BD$4)*Intensity!$C64*Intensity!$D64/(Intensity!$E64/1000),"")</f>
        <v>7.0330156158565034</v>
      </c>
      <c r="AK19" s="6">
        <f>IF(((Intensity!BE64-Intensity!BE$5)/Intensity!BE$4)*Intensity!$C64*Intensity!$D64/(Intensity!$E64/1000)&gt;Intensity!BE$3, ((Intensity!BE64-Intensity!BE$5)/Intensity!BE$4)*Intensity!$C64*Intensity!$D64/(Intensity!$E64/1000),"")</f>
        <v>22.849353906341065</v>
      </c>
      <c r="AL19" s="6">
        <f>IF(((Intensity!BF64-Intensity!BF$5)/Intensity!BF$4)*Intensity!$C64*Intensity!$D64/(Intensity!$E64/1000)&gt;Intensity!BF$3, ((Intensity!BF64-Intensity!BF$5)/Intensity!BF$4)*Intensity!$C64*Intensity!$D64/(Intensity!$E64/1000),"")</f>
        <v>4.6728790724140143</v>
      </c>
      <c r="AM19" s="6">
        <f>IF(((Intensity!BG64-Intensity!BG$5)/Intensity!BG$4)*Intensity!$C64*Intensity!$D64/(Intensity!$E64/1000)&gt;Intensity!BG$3, ((Intensity!BG64-Intensity!BG$5)/Intensity!BG$4)*Intensity!$C64*Intensity!$D64/(Intensity!$E64/1000),"")</f>
        <v>20.31046413853641</v>
      </c>
      <c r="AN19" s="6">
        <f>IF(((Intensity!BH64-Intensity!BH$5)/Intensity!BH$4)*Intensity!$C64*Intensity!$D64/(Intensity!$E64/1000)&gt;Intensity!BH$3, ((Intensity!BH64-Intensity!BH$5)/Intensity!BH$4)*Intensity!$C64*Intensity!$D64/(Intensity!$E64/1000),"")</f>
        <v>4.9340294055132352</v>
      </c>
      <c r="AO19" s="6">
        <f>IF(((Intensity!BI64-Intensity!BI$5)/Intensity!BI$4)*Intensity!$C64*Intensity!$D64/(Intensity!$E64/1000)&gt;Intensity!BI$3, ((Intensity!BI64-Intensity!BI$5)/Intensity!BI$4)*Intensity!$C64*Intensity!$D64/(Intensity!$E64/1000),"")</f>
        <v>58.268123981636258</v>
      </c>
      <c r="AP19" s="6">
        <f>IF(((Intensity!BJ64-Intensity!BJ$5)/Intensity!BJ$4)*Intensity!$C64*Intensity!$D64/(Intensity!$E64/1000)&gt;Intensity!BJ$3, ((Intensity!BJ64-Intensity!BJ$5)/Intensity!BJ$4)*Intensity!$C64*Intensity!$D64/(Intensity!$E64/1000),"")</f>
        <v>28.769838892057521</v>
      </c>
      <c r="AQ19" s="6">
        <f>IF(((Intensity!BK64-Intensity!BK$5)/Intensity!BK$4)*Intensity!$C64*Intensity!$D64/(Intensity!$E64/1000)&gt;Intensity!BK$3, ((Intensity!BK64-Intensity!BK$5)/Intensity!BK$4)*Intensity!$C64*Intensity!$D64/(Intensity!$E64/1000),"")</f>
        <v>60.236650577668293</v>
      </c>
      <c r="AR19" s="6">
        <f>IF(((Intensity!BL64-Intensity!BL$5)/Intensity!BL$4)*Intensity!$C64*Intensity!$D64/(Intensity!$E64/1000)&gt;Intensity!BL$3, ((Intensity!BL64-Intensity!BL$5)/Intensity!BL$4)*Intensity!$C64*Intensity!$D64/(Intensity!$E64/1000),"")</f>
        <v>88407.177117352781</v>
      </c>
      <c r="AS19" s="6">
        <f>IF(((Intensity!BM64-Intensity!BM$5)/Intensity!BM$4)*Intensity!$C64*Intensity!$D64/(Intensity!$E64/1000)&gt;Intensity!BM$3, ((Intensity!BM64-Intensity!BM$5)/Intensity!BM$4)*Intensity!$C64*Intensity!$D64/(Intensity!$E64/1000),"")</f>
        <v>116.70454149359567</v>
      </c>
      <c r="AT19" s="6">
        <f>IF(((Intensity!BN64-Intensity!BN$5)/Intensity!BN$4)*Intensity!$C64*Intensity!$D64/(Intensity!$E64/1000)&gt;Intensity!BN$3, ((Intensity!BN64-Intensity!BN$5)/Intensity!BN$4)*Intensity!$C64*Intensity!$D64/(Intensity!$E64/1000),"")</f>
        <v>28.867022472139432</v>
      </c>
      <c r="AU19" s="6">
        <f>IF(((Intensity!BO64-Intensity!BO$5)/Intensity!BO$4)*Intensity!$C64*Intensity!$D64/(Intensity!$E64/1000)&gt;Intensity!BO$3, ((Intensity!BO64-Intensity!BO$5)/Intensity!BO$4)*Intensity!$C64*Intensity!$D64/(Intensity!$E64/1000),"")</f>
        <v>140.40084595442835</v>
      </c>
      <c r="AW19" s="27">
        <f t="shared" si="0"/>
        <v>547.70761042145784</v>
      </c>
      <c r="AX19" s="27">
        <f t="shared" si="1"/>
        <v>9.7539029937003114</v>
      </c>
      <c r="AY19" s="27">
        <f t="shared" si="2"/>
        <v>1.150103527348008</v>
      </c>
      <c r="AZ19" s="27">
        <f t="shared" si="3"/>
        <v>1.4120765770847929</v>
      </c>
      <c r="BA19" s="27">
        <f t="shared" si="4"/>
        <v>1.2277821461350193</v>
      </c>
      <c r="BB19" s="27">
        <f t="shared" si="5"/>
        <v>0.42903338771349037</v>
      </c>
      <c r="BC19" s="27">
        <f t="shared" si="6"/>
        <v>6.969581116751411E-2</v>
      </c>
      <c r="BD19" s="27">
        <f t="shared" si="7"/>
        <v>1.2139956684857211E-2</v>
      </c>
      <c r="BE19" s="27"/>
      <c r="BF19" s="27"/>
      <c r="BG19" s="27"/>
      <c r="BH19" s="27"/>
      <c r="BK19" s="6">
        <f>D19-[1]BgRatios!$B$1*S19</f>
        <v>100074.99996291735</v>
      </c>
      <c r="BL19" s="6" t="str">
        <f>IF((AB19-[1]BgRatios!$B$2*AA19)&gt;0,AB19-[1]BgRatios!$B$2*AA19,"")</f>
        <v/>
      </c>
      <c r="BM19" s="6">
        <f>IF((AA19-[1]BgRatios!$B$3*AB19)&gt;0,(AA19-[1]BgRatios!$B$3*AB19),"")</f>
        <v>63.064502050074978</v>
      </c>
      <c r="BN19" s="6">
        <f>AQ19-[1]BgRatios!$B$4*AU19</f>
        <v>-22.59984853544443</v>
      </c>
      <c r="BP19" s="6">
        <f>AA19/[1]BgRatios!F$2</f>
        <v>4.4974495139153712</v>
      </c>
      <c r="BQ19" s="6">
        <f>AB19/[1]BgRatios!G$2</f>
        <v>2.5452144293767178</v>
      </c>
      <c r="BR19" s="6">
        <f>AC19/[1]BgRatios!H$2</f>
        <v>5.8984027248996256</v>
      </c>
      <c r="BS19" s="6" t="e">
        <f>#REF!/[1]BgRatios!I$2</f>
        <v>#REF!</v>
      </c>
      <c r="BT19" s="6">
        <f>AD19/[1]BgRatios!J$2</f>
        <v>4.205744762657484</v>
      </c>
      <c r="BU19" s="6">
        <f>AE19/[1]BgRatios!K$2</f>
        <v>10.285907281935085</v>
      </c>
      <c r="BV19" s="6">
        <f>AF19/[1]BgRatios!L$2</f>
        <v>35.686660356465104</v>
      </c>
      <c r="BW19" s="6">
        <f>AG19/[1]BgRatios!M$2</f>
        <v>9.9341719401375919</v>
      </c>
      <c r="BX19" s="6">
        <f>AH19/[1]BgRatios!N$2</f>
        <v>10.594761172700718</v>
      </c>
      <c r="BY19" s="6">
        <f>AI19/[1]BgRatios!O$2</f>
        <v>6.8230364790049087</v>
      </c>
      <c r="BZ19" s="6">
        <f>AJ19/[1]BgRatios!P$2</f>
        <v>8.4735127901885594</v>
      </c>
      <c r="CA19" s="6">
        <f>AK19/[1]BgRatios!Q$2</f>
        <v>9.934501698409159</v>
      </c>
      <c r="CB19" s="6">
        <f>AL19/[1]BgRatios!R$2</f>
        <v>15.576263574713382</v>
      </c>
      <c r="CC19" s="6">
        <f>AM19/[1]BgRatios!S$2</f>
        <v>10.362481703334904</v>
      </c>
      <c r="CD19" s="6">
        <f>AN19/[1]BgRatios!T$2</f>
        <v>15.916223888752372</v>
      </c>
    </row>
    <row r="20" spans="1:82" x14ac:dyDescent="0.25">
      <c r="A20" s="7" t="str">
        <f>Intensity!B65</f>
        <v>ENP4</v>
      </c>
      <c r="B20" s="6">
        <f>IF(((Intensity!H65-Intensity!H$5)/Intensity!H$4)*Intensity!$C65*Intensity!$D65/(Intensity!$E65/1000)&gt;Intensity!H$3, ((Intensity!H65-Intensity!H$5)/Intensity!H$4)*Intensity!$C65*Intensity!$D65/(Intensity!$E65/1000),"")</f>
        <v>486395.61523877346</v>
      </c>
      <c r="C20" s="6"/>
      <c r="D20" s="6">
        <f>IF(((Intensity!N65-Intensity!N$5)/Intensity!N$4)*Intensity!$C65*Intensity!$D65/(Intensity!$E65/1000)&gt;Intensity!N$3, ((Intensity!N65-Intensity!N$5)/Intensity!N$4)*Intensity!$C65*Intensity!$D65/(Intensity!$E65/1000),"")</f>
        <v>18278.967059728333</v>
      </c>
      <c r="E20" s="6">
        <f>IF(((Intensity!O65-Intensity!O$5)/Intensity!O$4)*Intensity!$C65*Intensity!$D65/(Intensity!$E65/1000)&gt;Intensity!O$3, ((Intensity!O65-Intensity!O$5)/Intensity!O$4)*Intensity!$C65*Intensity!$D65/(Intensity!$E65/1000),"")</f>
        <v>4384.1161789212611</v>
      </c>
      <c r="F20" s="6">
        <f>IF(((Intensity!P65-Intensity!P$5)/Intensity!P$4)*Intensity!$C65*Intensity!$D65/(Intensity!$E65/1000)&gt;Intensity!P$3, ((Intensity!P65-Intensity!P$5)/Intensity!P$4)*Intensity!$C65*Intensity!$D65/(Intensity!$E65/1000),"")</f>
        <v>17431.667014574548</v>
      </c>
      <c r="G20" s="6">
        <f>IF(((Intensity!Q65-Intensity!Q$5)/Intensity!Q$4)*Intensity!$C65*Intensity!$D65/(Intensity!$E65/1000)&gt;Intensity!Q$3, ((Intensity!Q65-Intensity!Q$5)/Intensity!Q$4)*Intensity!$C65*Intensity!$D65/(Intensity!$E65/1000),"")</f>
        <v>3265.365035585708</v>
      </c>
      <c r="H20" s="6">
        <f>IF(((Intensity!R65-Intensity!R$5)/Intensity!R$4)*Intensity!$C65*Intensity!$D65/(Intensity!$E65/1000)&gt;Intensity!R$3, ((Intensity!R65-Intensity!R$5)/Intensity!R$4)*Intensity!$C65*Intensity!$D65/(Intensity!$E65/1000),"")</f>
        <v>195796.92634397646</v>
      </c>
      <c r="I20" s="6">
        <f>IF(((Intensity!U65-Intensity!U$5)/Intensity!U$4)*Intensity!$C65*Intensity!$D65/(Intensity!$E65/1000)&gt;Intensity!U$3, ((Intensity!U65-Intensity!U$5)/Intensity!U$4)*Intensity!$C65*Intensity!$D65/(Intensity!$E65/1000),"")</f>
        <v>610.8445337511107</v>
      </c>
      <c r="J20" s="6">
        <f>IF(((Intensity!V65-Intensity!V$5)/Intensity!V$4)*Intensity!$C65*Intensity!$D65/(Intensity!$E65/1000)&gt;Intensity!V$3, ((Intensity!V65-Intensity!V$5)/Intensity!V$4)*Intensity!$C65*Intensity!$D65/(Intensity!$E65/1000),"")</f>
        <v>2818.7340850893165</v>
      </c>
      <c r="K20" s="6">
        <f>IF(((Intensity!Y65-Intensity!Y$5)/Intensity!Y$4)*Intensity!$C65*Intensity!$D65/(Intensity!$E65/1000)&gt;Intensity!Y$3, ((Intensity!Y65-Intensity!Y$5)/Intensity!Y$4)*Intensity!$C65*Intensity!$D65/(Intensity!$E65/1000),"")</f>
        <v>26270.904431124862</v>
      </c>
      <c r="L20" s="6">
        <f>IF(((Intensity!Z65-Intensity!Z$5)/Intensity!Z$4)*Intensity!$C65*Intensity!$D65/(Intensity!$E65/1000)&gt;Intensity!Z$3, ((Intensity!Z65-Intensity!Z$5)/Intensity!Z$4)*Intensity!$C65*Intensity!$D65/(Intensity!$E65/1000),"")</f>
        <v>68743.610068433263</v>
      </c>
      <c r="M20" s="6">
        <f>IF(((Intensity!AC65-Intensity!AC$5)/Intensity!AC$4)*Intensity!$C65*Intensity!$D65/(Intensity!$E65/1000)&gt;Intensity!AC$3, ((Intensity!AC65-Intensity!AC$5)/Intensity!AC$4)*Intensity!$C65*Intensity!$D65/(Intensity!$E65/1000),"")</f>
        <v>1194.231259630121</v>
      </c>
      <c r="N20" s="6">
        <f>IF(((Intensity!AD65-Intensity!AD$5)/Intensity!AD$4)*Intensity!$C65*Intensity!$D65/(Intensity!$E65/1000)&gt;Intensity!AD$3, ((Intensity!AD65-Intensity!AD$5)/Intensity!AD$4)*Intensity!$C65*Intensity!$D65/(Intensity!$E65/1000),"")</f>
        <v>871.00554210202074</v>
      </c>
      <c r="O20" s="6">
        <f>IF(((Intensity!AE65-Intensity!AE$5)/Intensity!AE$4)*Intensity!$C65*Intensity!$D65/(Intensity!$E65/1000)&gt;Intensity!AE$3, ((Intensity!AE65-Intensity!AE$5)/Intensity!AE$4)*Intensity!$C65*Intensity!$D65/(Intensity!$E65/1000),"")</f>
        <v>241.615188795085</v>
      </c>
      <c r="P20" s="6">
        <f>IF(((Intensity!AF65-Intensity!AF$5)/Intensity!AF$4)*Intensity!$C65*Intensity!$D65/(Intensity!$E65/1000)&gt;Intensity!AF$3, ((Intensity!AF65-Intensity!AF$5)/Intensity!AF$4)*Intensity!$C65*Intensity!$D65/(Intensity!$E65/1000),"")</f>
        <v>376072.96061065333</v>
      </c>
      <c r="Q20" s="6">
        <f>IF(((Intensity!AG65-Intensity!AG$5)/Intensity!AG$4)*Intensity!$C65*Intensity!$D65/(Intensity!$E65/1000)&gt;Intensity!AG$3, ((Intensity!AG65-Intensity!AG$5)/Intensity!AG$4)*Intensity!$C65*Intensity!$D65/(Intensity!$E65/1000),"")</f>
        <v>390.72333628353215</v>
      </c>
      <c r="R20" s="6">
        <f>IF(((Intensity!AH65-Intensity!AH$5)/Intensity!AH$4)*Intensity!$C65*Intensity!$D65/(Intensity!$E65/1000)&gt;Intensity!AH$3, ((Intensity!AH65-Intensity!AH$5)/Intensity!AH$4)*Intensity!$C65*Intensity!$D65/(Intensity!$E65/1000),"")</f>
        <v>736.04087276973689</v>
      </c>
      <c r="S20" s="6">
        <f>IF(((Intensity!AI65-Intensity!AI$5)/Intensity!AI$4)*Intensity!$C65*Intensity!$D65/(Intensity!$E65/1000)&gt;Intensity!AI$3, ((Intensity!AI65-Intensity!AI$5)/Intensity!AI$4)*Intensity!$C65*Intensity!$D65/(Intensity!$E65/1000),"")</f>
        <v>93.457495717139778</v>
      </c>
      <c r="T20" s="6">
        <f>IF(((Intensity!AJ65-Intensity!AJ$5)/Intensity!AJ$4)*Intensity!$C65*Intensity!$D65/(Intensity!$E65/1000)&gt;Intensity!AJ$3, ((Intensity!AJ65-Intensity!AJ$5)/Intensity!AJ$4)*Intensity!$C65*Intensity!$D65/(Intensity!$E65/1000),"")</f>
        <v>540.36030437612692</v>
      </c>
      <c r="U20" s="6">
        <f>IF(((Intensity!AK65-Intensity!AK$5)/Intensity!AK$4)*Intensity!$C65*Intensity!$D65/(Intensity!$E65/1000)&gt;Intensity!AK$3, ((Intensity!AK65-Intensity!AK$5)/Intensity!AK$4)*Intensity!$C65*Intensity!$D65/(Intensity!$E65/1000),"")</f>
        <v>772.74659975080772</v>
      </c>
      <c r="V20" s="6">
        <f>IF(((Intensity!AM65-Intensity!AM$5)/Intensity!AM$4)*Intensity!$C65*Intensity!$D65/(Intensity!$E65/1000)&gt;Intensity!AM$3, ((Intensity!AM65-Intensity!AM$5)/Intensity!AM$4)*Intensity!$C65*Intensity!$D65/(Intensity!$E65/1000),"")</f>
        <v>21089.838008881808</v>
      </c>
      <c r="W20" s="6">
        <f>IF(((Intensity!AN65-Intensity!AN$5)/Intensity!AN$4)*Intensity!$C65*Intensity!$D65/(Intensity!$E65/1000)&gt;Intensity!AN$3, ((Intensity!AN65-Intensity!AN$5)/Intensity!AN$4)*Intensity!$C65*Intensity!$D65/(Intensity!$E65/1000),"")</f>
        <v>19.162917413018576</v>
      </c>
      <c r="X20" s="6">
        <f>IF(((Intensity!AP65-Intensity!AP$5)/Intensity!AP$4)*Intensity!$C65*Intensity!$D65/(Intensity!$E65/1000)&gt;Intensity!AP$3, ((Intensity!AP65-Intensity!AP$5)/Intensity!AP$4)*Intensity!$C65*Intensity!$D65/(Intensity!$E65/1000),"")</f>
        <v>1063.3534640735884</v>
      </c>
      <c r="Y20" s="6">
        <f>IF(((Intensity!AQ65-Intensity!AQ$5)/Intensity!AQ$4)*Intensity!$C65*Intensity!$D65/(Intensity!$E65/1000)&gt;Intensity!AQ$3, ((Intensity!AQ65-Intensity!AQ$5)/Intensity!AQ$4)*Intensity!$C65*Intensity!$D65/(Intensity!$E65/1000),"")</f>
        <v>1036.7033523119962</v>
      </c>
      <c r="Z20" s="6">
        <f>IF(((Intensity!AS65-Intensity!AS$5)/Intensity!AS$4)*Intensity!$C65*Intensity!$D65/(Intensity!$E65/1000)&gt;Intensity!AS$3, ((Intensity!AS65-Intensity!AS$5)/Intensity!AS$4)*Intensity!$C65*Intensity!$D65/(Intensity!$E65/1000),"")</f>
        <v>46703.087793060367</v>
      </c>
      <c r="AA20" s="6">
        <f>IF(((Intensity!AT65-Intensity!AT$5)/Intensity!AT$4)*Intensity!$C65*Intensity!$D65/(Intensity!$E65/1000)&gt;Intensity!AT$3, ((Intensity!AT65-Intensity!AT$5)/Intensity!AT$4)*Intensity!$C65*Intensity!$D65/(Intensity!$E65/1000),"")</f>
        <v>152.29699458576872</v>
      </c>
      <c r="AB20" s="6">
        <f>IF(((Intensity!AU65-Intensity!AU$5)/Intensity!AU$4)*Intensity!$C65*Intensity!$D65/(Intensity!$E65/1000)&gt;Intensity!AU$3, ((Intensity!AU65-Intensity!AU$5)/Intensity!AU$4)*Intensity!$C65*Intensity!$D65/(Intensity!$E65/1000),"")</f>
        <v>171.42871040000648</v>
      </c>
      <c r="AC20" s="6">
        <f>IF(((Intensity!AV65-Intensity!AV$5)/Intensity!AV$4)*Intensity!$C65*Intensity!$D65/(Intensity!$E65/1000)&gt;Intensity!AV$3, ((Intensity!AV65-Intensity!AV$5)/Intensity!AV$4)*Intensity!$C65*Intensity!$D65/(Intensity!$E65/1000),"")</f>
        <v>42.522231989852699</v>
      </c>
      <c r="AD20" s="6">
        <f>IF(((Intensity!AX65-Intensity!AX$5)/Intensity!AX$4)*Intensity!$C65*Intensity!$D65/(Intensity!$E65/1000)&gt;Intensity!AX$3, ((Intensity!AX65-Intensity!AX$5)/Intensity!AX$4)*Intensity!$C65*Intensity!$D65/(Intensity!$E65/1000),"")</f>
        <v>128.43500529997695</v>
      </c>
      <c r="AE20" s="6">
        <f>IF(((Intensity!AY65-Intensity!AY$5)/Intensity!AY$4)*Intensity!$C65*Intensity!$D65/(Intensity!$E65/1000)&gt;Intensity!AY$3, ((Intensity!AY65-Intensity!AY$5)/Intensity!AY$4)*Intensity!$C65*Intensity!$D65/(Intensity!$E65/1000),"")</f>
        <v>49.269261719687826</v>
      </c>
      <c r="AF20" s="6">
        <f>IF(((Intensity!AZ65-Intensity!AZ$5)/Intensity!AZ$4)*Intensity!$C65*Intensity!$D65/(Intensity!$E65/1000)&gt;Intensity!AZ$3, ((Intensity!AZ65-Intensity!AZ$5)/Intensity!AZ$4)*Intensity!$C65*Intensity!$D65/(Intensity!$E65/1000),"")</f>
        <v>34.682617524525114</v>
      </c>
      <c r="AG20" s="6">
        <f>IF(((Intensity!BA65-Intensity!BA$5)/Intensity!BA$4)*Intensity!$C65*Intensity!$D65/(Intensity!$E65/1000)&gt;Intensity!BA$3, ((Intensity!BA65-Intensity!BA$5)/Intensity!BA$4)*Intensity!$C65*Intensity!$D65/(Intensity!$E65/1000),"")</f>
        <v>46.605629332721719</v>
      </c>
      <c r="AH20" s="6">
        <f>IF(((Intensity!BB65-Intensity!BB$5)/Intensity!BB$4)*Intensity!$C65*Intensity!$D65/(Intensity!$E65/1000)&gt;Intensity!BB$3, ((Intensity!BB65-Intensity!BB$5)/Intensity!BB$4)*Intensity!$C65*Intensity!$D65/(Intensity!$E65/1000),"")</f>
        <v>8.4399517707159699</v>
      </c>
      <c r="AI20" s="6">
        <f>IF(((Intensity!BC65-Intensity!BC$5)/Intensity!BC$4)*Intensity!$C65*Intensity!$D65/(Intensity!$E65/1000)&gt;Intensity!BC$3, ((Intensity!BC65-Intensity!BC$5)/Intensity!BC$4)*Intensity!$C65*Intensity!$D65/(Intensity!$E65/1000),"")</f>
        <v>29.161111500513329</v>
      </c>
      <c r="AJ20" s="6">
        <f>IF(((Intensity!BD65-Intensity!BD$5)/Intensity!BD$4)*Intensity!$C65*Intensity!$D65/(Intensity!$E65/1000)&gt;Intensity!BD$3, ((Intensity!BD65-Intensity!BD$5)/Intensity!BD$4)*Intensity!$C65*Intensity!$D65/(Intensity!$E65/1000),"")</f>
        <v>7.7490999056533791</v>
      </c>
      <c r="AK20" s="6">
        <f>IF(((Intensity!BE65-Intensity!BE$5)/Intensity!BE$4)*Intensity!$C65*Intensity!$D65/(Intensity!$E65/1000)&gt;Intensity!BE$3, ((Intensity!BE65-Intensity!BE$5)/Intensity!BE$4)*Intensity!$C65*Intensity!$D65/(Intensity!$E65/1000),"")</f>
        <v>23.945001522070594</v>
      </c>
      <c r="AL20" s="6">
        <f>IF(((Intensity!BF65-Intensity!BF$5)/Intensity!BF$4)*Intensity!$C65*Intensity!$D65/(Intensity!$E65/1000)&gt;Intensity!BF$3, ((Intensity!BF65-Intensity!BF$5)/Intensity!BF$4)*Intensity!$C65*Intensity!$D65/(Intensity!$E65/1000),"")</f>
        <v>5.122895675601618</v>
      </c>
      <c r="AM20" s="6">
        <f>IF(((Intensity!BG65-Intensity!BG$5)/Intensity!BG$4)*Intensity!$C65*Intensity!$D65/(Intensity!$E65/1000)&gt;Intensity!BG$3, ((Intensity!BG65-Intensity!BG$5)/Intensity!BG$4)*Intensity!$C65*Intensity!$D65/(Intensity!$E65/1000),"")</f>
        <v>21.795423727019639</v>
      </c>
      <c r="AN20" s="6">
        <f>IF(((Intensity!BH65-Intensity!BH$5)/Intensity!BH$4)*Intensity!$C65*Intensity!$D65/(Intensity!$E65/1000)&gt;Intensity!BH$3, ((Intensity!BH65-Intensity!BH$5)/Intensity!BH$4)*Intensity!$C65*Intensity!$D65/(Intensity!$E65/1000),"")</f>
        <v>5.4445164791695451</v>
      </c>
      <c r="AO20" s="6">
        <f>IF(((Intensity!BI65-Intensity!BI$5)/Intensity!BI$4)*Intensity!$C65*Intensity!$D65/(Intensity!$E65/1000)&gt;Intensity!BI$3, ((Intensity!BI65-Intensity!BI$5)/Intensity!BI$4)*Intensity!$C65*Intensity!$D65/(Intensity!$E65/1000),"")</f>
        <v>25.142633968395398</v>
      </c>
      <c r="AP20" s="6">
        <f>IF(((Intensity!BJ65-Intensity!BJ$5)/Intensity!BJ$4)*Intensity!$C65*Intensity!$D65/(Intensity!$E65/1000)&gt;Intensity!BJ$3, ((Intensity!BJ65-Intensity!BJ$5)/Intensity!BJ$4)*Intensity!$C65*Intensity!$D65/(Intensity!$E65/1000),"")</f>
        <v>8.1545187208630647</v>
      </c>
      <c r="AQ20" s="6">
        <f>IF(((Intensity!BK65-Intensity!BK$5)/Intensity!BK$4)*Intensity!$C65*Intensity!$D65/(Intensity!$E65/1000)&gt;Intensity!BK$3, ((Intensity!BK65-Intensity!BK$5)/Intensity!BK$4)*Intensity!$C65*Intensity!$D65/(Intensity!$E65/1000),"")</f>
        <v>94.670991614217058</v>
      </c>
      <c r="AR20" s="6">
        <f>IF(((Intensity!BL65-Intensity!BL$5)/Intensity!BL$4)*Intensity!$C65*Intensity!$D65/(Intensity!$E65/1000)&gt;Intensity!BL$3, ((Intensity!BL65-Intensity!BL$5)/Intensity!BL$4)*Intensity!$C65*Intensity!$D65/(Intensity!$E65/1000),"")</f>
        <v>129465.09851713423</v>
      </c>
      <c r="AS20" s="6">
        <f>IF(((Intensity!BM65-Intensity!BM$5)/Intensity!BM$4)*Intensity!$C65*Intensity!$D65/(Intensity!$E65/1000)&gt;Intensity!BM$3, ((Intensity!BM65-Intensity!BM$5)/Intensity!BM$4)*Intensity!$C65*Intensity!$D65/(Intensity!$E65/1000),"")</f>
        <v>167.59118378881743</v>
      </c>
      <c r="AT20" s="6">
        <f>IF(((Intensity!BN65-Intensity!BN$5)/Intensity!BN$4)*Intensity!$C65*Intensity!$D65/(Intensity!$E65/1000)&gt;Intensity!BN$3, ((Intensity!BN65-Intensity!BN$5)/Intensity!BN$4)*Intensity!$C65*Intensity!$D65/(Intensity!$E65/1000),"")</f>
        <v>19.82519694154216</v>
      </c>
      <c r="AU20" s="6">
        <f>IF(((Intensity!BO65-Intensity!BO$5)/Intensity!BO$4)*Intensity!$C65*Intensity!$D65/(Intensity!$E65/1000)&gt;Intensity!BO$3, ((Intensity!BO65-Intensity!BO$5)/Intensity!BO$4)*Intensity!$C65*Intensity!$D65/(Intensity!$E65/1000),"")</f>
        <v>179.92508432572396</v>
      </c>
      <c r="AW20" s="27">
        <f t="shared" si="0"/>
        <v>195.58588553508645</v>
      </c>
      <c r="AX20" s="27">
        <f t="shared" si="1"/>
        <v>0</v>
      </c>
      <c r="AY20" s="27">
        <f t="shared" si="2"/>
        <v>1.1256210988685229</v>
      </c>
      <c r="AZ20" s="27">
        <f t="shared" si="3"/>
        <v>1.3347506779760863</v>
      </c>
      <c r="BA20" s="27">
        <f t="shared" si="4"/>
        <v>1.1857903865854869</v>
      </c>
      <c r="BB20" s="27">
        <f t="shared" si="5"/>
        <v>0.52616894397465575</v>
      </c>
      <c r="BC20" s="27">
        <f t="shared" si="6"/>
        <v>8.9029318999372636E-2</v>
      </c>
      <c r="BD20" s="27">
        <f t="shared" si="7"/>
        <v>1.4396212125094131E-2</v>
      </c>
      <c r="BE20" s="27"/>
      <c r="BF20" s="27"/>
      <c r="BG20" s="27"/>
      <c r="BH20" s="27"/>
      <c r="BK20" s="6">
        <f>D20-[1]BgRatios!$B$1*S20</f>
        <v>-11627.431569756394</v>
      </c>
      <c r="BL20" s="6" t="str">
        <f>IF((AB20-[1]BgRatios!$B$2*AA20)&gt;0,AB20-[1]BgRatios!$B$2*AA20,"")</f>
        <v/>
      </c>
      <c r="BM20" s="6">
        <f>IF((AA20-[1]BgRatios!$B$3*AB20)&gt;0,(AA20-[1]BgRatios!$B$3*AB20),"")</f>
        <v>70.664275347670397</v>
      </c>
      <c r="BN20" s="6">
        <f>AQ20-[1]BgRatios!$B$4*AU20</f>
        <v>-11.484808137960073</v>
      </c>
      <c r="BP20" s="6">
        <f>AA20/[1]BgRatios!F$2</f>
        <v>4.9128062769602812</v>
      </c>
      <c r="BQ20" s="6">
        <f>AB20/[1]BgRatios!G$2</f>
        <v>2.721090641269944</v>
      </c>
      <c r="BR20" s="6">
        <f>AC20/[1]BgRatios!H$2</f>
        <v>5.9890467591341832</v>
      </c>
      <c r="BS20" s="6" t="e">
        <f>#REF!/[1]BgRatios!I$2</f>
        <v>#REF!</v>
      </c>
      <c r="BT20" s="6">
        <f>AD20/[1]BgRatios!J$2</f>
        <v>4.7568520481472945</v>
      </c>
      <c r="BU20" s="6">
        <f>AE20/[1]BgRatios!K$2</f>
        <v>10.482821642486771</v>
      </c>
      <c r="BV20" s="6">
        <f>AF20/[1]BgRatios!L$2</f>
        <v>34.682617524525114</v>
      </c>
      <c r="BW20" s="6">
        <f>AG20/[1]BgRatios!M$2</f>
        <v>11.65140733318043</v>
      </c>
      <c r="BX20" s="6">
        <f>AH20/[1]BgRatios!N$2</f>
        <v>12.057073958165672</v>
      </c>
      <c r="BY20" s="6">
        <f>AI20/[1]BgRatios!O$2</f>
        <v>7.4772080770546996</v>
      </c>
      <c r="BZ20" s="6">
        <f>AJ20/[1]BgRatios!P$2</f>
        <v>9.3362649465703367</v>
      </c>
      <c r="CA20" s="6">
        <f>AK20/[1]BgRatios!Q$2</f>
        <v>10.410870226987216</v>
      </c>
      <c r="CB20" s="6">
        <f>AL20/[1]BgRatios!R$2</f>
        <v>17.076318918672062</v>
      </c>
      <c r="CC20" s="6">
        <f>AM20/[1]BgRatios!S$2</f>
        <v>11.120114146438592</v>
      </c>
      <c r="CD20" s="6">
        <f>AN20/[1]BgRatios!T$2</f>
        <v>17.562956384417888</v>
      </c>
    </row>
    <row r="21" spans="1:82" x14ac:dyDescent="0.25">
      <c r="A21" s="7" t="str">
        <f>Intensity!B66</f>
        <v>ENP4</v>
      </c>
      <c r="B21" s="6">
        <f>IF(((Intensity!H66-Intensity!H$5)/Intensity!H$4)*Intensity!$C66*Intensity!$D66/(Intensity!$E66/1000)&gt;Intensity!H$3, ((Intensity!H66-Intensity!H$5)/Intensity!H$4)*Intensity!$C66*Intensity!$D66/(Intensity!$E66/1000),"")</f>
        <v>1011430.9499041175</v>
      </c>
      <c r="C21" s="6">
        <f>IF(((Intensity!I66-Intensity!I$5)/Intensity!I$4)*Intensity!$C66*Intensity!$D66/(Intensity!$E66/1000)&gt;Intensity!I$3, ((Intensity!I66-Intensity!I$5)/Intensity!I$4)*Intensity!$C66*Intensity!$D66/(Intensity!$E66/1000),"")/1.5</f>
        <v>5632098.1256425381</v>
      </c>
      <c r="D21" s="6">
        <f>IF(((Intensity!N66-Intensity!N$5)/Intensity!N$4)*Intensity!$C66*Intensity!$D66/(Intensity!$E66/1000)&gt;Intensity!N$3, ((Intensity!N66-Intensity!N$5)/Intensity!N$4)*Intensity!$C66*Intensity!$D66/(Intensity!$E66/1000),"")</f>
        <v>384289.10477242112</v>
      </c>
      <c r="E21" s="6">
        <f>IF(((Intensity!O66-Intensity!O$5)/Intensity!O$4)*Intensity!$C66*Intensity!$D66/(Intensity!$E66/1000)&gt;Intensity!O$3, ((Intensity!O66-Intensity!O$5)/Intensity!O$4)*Intensity!$C66*Intensity!$D66/(Intensity!$E66/1000),"")</f>
        <v>5986.1930692765527</v>
      </c>
      <c r="F21" s="6">
        <f>IF(((Intensity!P66-Intensity!P$5)/Intensity!P$4)*Intensity!$C66*Intensity!$D66/(Intensity!$E66/1000)&gt;Intensity!P$3, ((Intensity!P66-Intensity!P$5)/Intensity!P$4)*Intensity!$C66*Intensity!$D66/(Intensity!$E66/1000),"")</f>
        <v>14934.818759891941</v>
      </c>
      <c r="G21" s="6">
        <f>IF(((Intensity!Q66-Intensity!Q$5)/Intensity!Q$4)*Intensity!$C66*Intensity!$D66/(Intensity!$E66/1000)&gt;Intensity!Q$3, ((Intensity!Q66-Intensity!Q$5)/Intensity!Q$4)*Intensity!$C66*Intensity!$D66/(Intensity!$E66/1000),"")</f>
        <v>3212.4443682564124</v>
      </c>
      <c r="H21" s="6">
        <f>IF(((Intensity!R66-Intensity!R$5)/Intensity!R$4)*Intensity!$C66*Intensity!$D66/(Intensity!$E66/1000)&gt;Intensity!R$3, ((Intensity!R66-Intensity!R$5)/Intensity!R$4)*Intensity!$C66*Intensity!$D66/(Intensity!$E66/1000),"")</f>
        <v>328113.73548786331</v>
      </c>
      <c r="I21" s="6">
        <f>IF(((Intensity!U66-Intensity!U$5)/Intensity!U$4)*Intensity!$C66*Intensity!$D66/(Intensity!$E66/1000)&gt;Intensity!U$3, ((Intensity!U66-Intensity!U$5)/Intensity!U$4)*Intensity!$C66*Intensity!$D66/(Intensity!$E66/1000),"")</f>
        <v>929.84537361672392</v>
      </c>
      <c r="J21" s="6">
        <f>IF(((Intensity!V66-Intensity!V$5)/Intensity!V$4)*Intensity!$C66*Intensity!$D66/(Intensity!$E66/1000)&gt;Intensity!V$3, ((Intensity!V66-Intensity!V$5)/Intensity!V$4)*Intensity!$C66*Intensity!$D66/(Intensity!$E66/1000),"")</f>
        <v>2625.1092805774615</v>
      </c>
      <c r="K21" s="6">
        <f>IF(((Intensity!Y66-Intensity!Y$5)/Intensity!Y$4)*Intensity!$C66*Intensity!$D66/(Intensity!$E66/1000)&gt;Intensity!Y$3, ((Intensity!Y66-Intensity!Y$5)/Intensity!Y$4)*Intensity!$C66*Intensity!$D66/(Intensity!$E66/1000),"")</f>
        <v>22484.657985375936</v>
      </c>
      <c r="L21" s="6">
        <f>IF(((Intensity!Z66-Intensity!Z$5)/Intensity!Z$4)*Intensity!$C66*Intensity!$D66/(Intensity!$E66/1000)&gt;Intensity!Z$3, ((Intensity!Z66-Intensity!Z$5)/Intensity!Z$4)*Intensity!$C66*Intensity!$D66/(Intensity!$E66/1000),"")</f>
        <v>56366.066266214242</v>
      </c>
      <c r="M21" s="6">
        <f>IF(((Intensity!AC66-Intensity!AC$5)/Intensity!AC$4)*Intensity!$C66*Intensity!$D66/(Intensity!$E66/1000)&gt;Intensity!AC$3, ((Intensity!AC66-Intensity!AC$5)/Intensity!AC$4)*Intensity!$C66*Intensity!$D66/(Intensity!$E66/1000),"")</f>
        <v>1180.2297794938825</v>
      </c>
      <c r="N21" s="6">
        <f>IF(((Intensity!AD66-Intensity!AD$5)/Intensity!AD$4)*Intensity!$C66*Intensity!$D66/(Intensity!$E66/1000)&gt;Intensity!AD$3, ((Intensity!AD66-Intensity!AD$5)/Intensity!AD$4)*Intensity!$C66*Intensity!$D66/(Intensity!$E66/1000),"")</f>
        <v>976.01673123531998</v>
      </c>
      <c r="O21" s="6">
        <f>IF(((Intensity!AE66-Intensity!AE$5)/Intensity!AE$4)*Intensity!$C66*Intensity!$D66/(Intensity!$E66/1000)&gt;Intensity!AE$3, ((Intensity!AE66-Intensity!AE$5)/Intensity!AE$4)*Intensity!$C66*Intensity!$D66/(Intensity!$E66/1000),"")</f>
        <v>543.89922413870795</v>
      </c>
      <c r="P21" s="6">
        <f>IF(((Intensity!AF66-Intensity!AF$5)/Intensity!AF$4)*Intensity!$C66*Intensity!$D66/(Intensity!$E66/1000)&gt;Intensity!AF$3, ((Intensity!AF66-Intensity!AF$5)/Intensity!AF$4)*Intensity!$C66*Intensity!$D66/(Intensity!$E66/1000),"")</f>
        <v>312525.32813060103</v>
      </c>
      <c r="Q21" s="6">
        <f>IF(((Intensity!AG66-Intensity!AG$5)/Intensity!AG$4)*Intensity!$C66*Intensity!$D66/(Intensity!$E66/1000)&gt;Intensity!AG$3, ((Intensity!AG66-Intensity!AG$5)/Intensity!AG$4)*Intensity!$C66*Intensity!$D66/(Intensity!$E66/1000),"")</f>
        <v>410.89265192613368</v>
      </c>
      <c r="R21" s="6">
        <f>IF(((Intensity!AH66-Intensity!AH$5)/Intensity!AH$4)*Intensity!$C66*Intensity!$D66/(Intensity!$E66/1000)&gt;Intensity!AH$3, ((Intensity!AH66-Intensity!AH$5)/Intensity!AH$4)*Intensity!$C66*Intensity!$D66/(Intensity!$E66/1000),"")</f>
        <v>7344.3756319500671</v>
      </c>
      <c r="S21" s="6">
        <f>IF(((Intensity!AI66-Intensity!AI$5)/Intensity!AI$4)*Intensity!$C66*Intensity!$D66/(Intensity!$E66/1000)&gt;Intensity!AI$3, ((Intensity!AI66-Intensity!AI$5)/Intensity!AI$4)*Intensity!$C66*Intensity!$D66/(Intensity!$E66/1000),"")</f>
        <v>1220.7805307558285</v>
      </c>
      <c r="T21" s="6">
        <f>IF(((Intensity!AJ66-Intensity!AJ$5)/Intensity!AJ$4)*Intensity!$C66*Intensity!$D66/(Intensity!$E66/1000)&gt;Intensity!AJ$3, ((Intensity!AJ66-Intensity!AJ$5)/Intensity!AJ$4)*Intensity!$C66*Intensity!$D66/(Intensity!$E66/1000),"")</f>
        <v>672.05914022012246</v>
      </c>
      <c r="U21" s="6">
        <f>IF(((Intensity!AK66-Intensity!AK$5)/Intensity!AK$4)*Intensity!$C66*Intensity!$D66/(Intensity!$E66/1000)&gt;Intensity!AK$3, ((Intensity!AK66-Intensity!AK$5)/Intensity!AK$4)*Intensity!$C66*Intensity!$D66/(Intensity!$E66/1000),"")</f>
        <v>716.54163055645017</v>
      </c>
      <c r="V21" s="6">
        <f>IF(((Intensity!AM66-Intensity!AM$5)/Intensity!AM$4)*Intensity!$C66*Intensity!$D66/(Intensity!$E66/1000)&gt;Intensity!AM$3, ((Intensity!AM66-Intensity!AM$5)/Intensity!AM$4)*Intensity!$C66*Intensity!$D66/(Intensity!$E66/1000),"")</f>
        <v>17230.655562782351</v>
      </c>
      <c r="W21" s="6">
        <f>IF(((Intensity!AN66-Intensity!AN$5)/Intensity!AN$4)*Intensity!$C66*Intensity!$D66/(Intensity!$E66/1000)&gt;Intensity!AN$3, ((Intensity!AN66-Intensity!AN$5)/Intensity!AN$4)*Intensity!$C66*Intensity!$D66/(Intensity!$E66/1000),"")</f>
        <v>21.492335546439101</v>
      </c>
      <c r="X21" s="6">
        <f>IF(((Intensity!AP66-Intensity!AP$5)/Intensity!AP$4)*Intensity!$C66*Intensity!$D66/(Intensity!$E66/1000)&gt;Intensity!AP$3, ((Intensity!AP66-Intensity!AP$5)/Intensity!AP$4)*Intensity!$C66*Intensity!$D66/(Intensity!$E66/1000),"")</f>
        <v>1381.4711387559935</v>
      </c>
      <c r="Y21" s="6">
        <f>IF(((Intensity!AQ66-Intensity!AQ$5)/Intensity!AQ$4)*Intensity!$C66*Intensity!$D66/(Intensity!$E66/1000)&gt;Intensity!AQ$3, ((Intensity!AQ66-Intensity!AQ$5)/Intensity!AQ$4)*Intensity!$C66*Intensity!$D66/(Intensity!$E66/1000),"")</f>
        <v>787.48297127092678</v>
      </c>
      <c r="Z21" s="6">
        <f>IF(((Intensity!AS66-Intensity!AS$5)/Intensity!AS$4)*Intensity!$C66*Intensity!$D66/(Intensity!$E66/1000)&gt;Intensity!AS$3, ((Intensity!AS66-Intensity!AS$5)/Intensity!AS$4)*Intensity!$C66*Intensity!$D66/(Intensity!$E66/1000),"")</f>
        <v>275687.14378838445</v>
      </c>
      <c r="AA21" s="6">
        <f>IF(((Intensity!AT66-Intensity!AT$5)/Intensity!AT$4)*Intensity!$C66*Intensity!$D66/(Intensity!$E66/1000)&gt;Intensity!AT$3, ((Intensity!AT66-Intensity!AT$5)/Intensity!AT$4)*Intensity!$C66*Intensity!$D66/(Intensity!$E66/1000),"")</f>
        <v>381.64597806587705</v>
      </c>
      <c r="AB21" s="6">
        <f>IF(((Intensity!AU66-Intensity!AU$5)/Intensity!AU$4)*Intensity!$C66*Intensity!$D66/(Intensity!$E66/1000)&gt;Intensity!AU$3, ((Intensity!AU66-Intensity!AU$5)/Intensity!AU$4)*Intensity!$C66*Intensity!$D66/(Intensity!$E66/1000),"")</f>
        <v>364.37476130281249</v>
      </c>
      <c r="AC21" s="6">
        <f>IF(((Intensity!AV66-Intensity!AV$5)/Intensity!AV$4)*Intensity!$C66*Intensity!$D66/(Intensity!$E66/1000)&gt;Intensity!AV$3, ((Intensity!AV66-Intensity!AV$5)/Intensity!AV$4)*Intensity!$C66*Intensity!$D66/(Intensity!$E66/1000),"")</f>
        <v>136.30566271393383</v>
      </c>
      <c r="AD21" s="6">
        <f>IF(((Intensity!AX66-Intensity!AX$5)/Intensity!AX$4)*Intensity!$C66*Intensity!$D66/(Intensity!$E66/1000)&gt;Intensity!AX$3, ((Intensity!AX66-Intensity!AX$5)/Intensity!AX$4)*Intensity!$C66*Intensity!$D66/(Intensity!$E66/1000),"")</f>
        <v>296.55409355018281</v>
      </c>
      <c r="AE21" s="6">
        <f>IF(((Intensity!AY66-Intensity!AY$5)/Intensity!AY$4)*Intensity!$C66*Intensity!$D66/(Intensity!$E66/1000)&gt;Intensity!AY$3, ((Intensity!AY66-Intensity!AY$5)/Intensity!AY$4)*Intensity!$C66*Intensity!$D66/(Intensity!$E66/1000),"")</f>
        <v>167.39007318076835</v>
      </c>
      <c r="AF21" s="6">
        <f>IF(((Intensity!AZ66-Intensity!AZ$5)/Intensity!AZ$4)*Intensity!$C66*Intensity!$D66/(Intensity!$E66/1000)&gt;Intensity!AZ$3, ((Intensity!AZ66-Intensity!AZ$5)/Intensity!AZ$4)*Intensity!$C66*Intensity!$D66/(Intensity!$E66/1000),"")</f>
        <v>156.46901979434148</v>
      </c>
      <c r="AG21" s="6">
        <f>IF(((Intensity!BA66-Intensity!BA$5)/Intensity!BA$4)*Intensity!$C66*Intensity!$D66/(Intensity!$E66/1000)&gt;Intensity!BA$3, ((Intensity!BA66-Intensity!BA$5)/Intensity!BA$4)*Intensity!$C66*Intensity!$D66/(Intensity!$E66/1000),"")</f>
        <v>93.355376296384236</v>
      </c>
      <c r="AH21" s="6">
        <f>IF(((Intensity!BB66-Intensity!BB$5)/Intensity!BB$4)*Intensity!$C66*Intensity!$D66/(Intensity!$E66/1000)&gt;Intensity!BB$3, ((Intensity!BB66-Intensity!BB$5)/Intensity!BB$4)*Intensity!$C66*Intensity!$D66/(Intensity!$E66/1000),"")</f>
        <v>19.52495573223997</v>
      </c>
      <c r="AI21" s="6">
        <f>IF(((Intensity!BC66-Intensity!BC$5)/Intensity!BC$4)*Intensity!$C66*Intensity!$D66/(Intensity!$E66/1000)&gt;Intensity!BC$3, ((Intensity!BC66-Intensity!BC$5)/Intensity!BC$4)*Intensity!$C66*Intensity!$D66/(Intensity!$E66/1000),"")</f>
        <v>59.082213201347493</v>
      </c>
      <c r="AJ21" s="6">
        <f>IF(((Intensity!BD66-Intensity!BD$5)/Intensity!BD$4)*Intensity!$C66*Intensity!$D66/(Intensity!$E66/1000)&gt;Intensity!BD$3, ((Intensity!BD66-Intensity!BD$5)/Intensity!BD$4)*Intensity!$C66*Intensity!$D66/(Intensity!$E66/1000),"")</f>
        <v>16.18890576054195</v>
      </c>
      <c r="AK21" s="6">
        <f>IF(((Intensity!BE66-Intensity!BE$5)/Intensity!BE$4)*Intensity!$C66*Intensity!$D66/(Intensity!$E66/1000)&gt;Intensity!BE$3, ((Intensity!BE66-Intensity!BE$5)/Intensity!BE$4)*Intensity!$C66*Intensity!$D66/(Intensity!$E66/1000),"")</f>
        <v>49.245168135054698</v>
      </c>
      <c r="AL21" s="6">
        <f>IF(((Intensity!BF66-Intensity!BF$5)/Intensity!BF$4)*Intensity!$C66*Intensity!$D66/(Intensity!$E66/1000)&gt;Intensity!BF$3, ((Intensity!BF66-Intensity!BF$5)/Intensity!BF$4)*Intensity!$C66*Intensity!$D66/(Intensity!$E66/1000),"")</f>
        <v>11.508720666371762</v>
      </c>
      <c r="AM21" s="6">
        <f>IF(((Intensity!BG66-Intensity!BG$5)/Intensity!BG$4)*Intensity!$C66*Intensity!$D66/(Intensity!$E66/1000)&gt;Intensity!BG$3, ((Intensity!BG66-Intensity!BG$5)/Intensity!BG$4)*Intensity!$C66*Intensity!$D66/(Intensity!$E66/1000),"")</f>
        <v>45.22230349093293</v>
      </c>
      <c r="AN21" s="6">
        <f>IF(((Intensity!BH66-Intensity!BH$5)/Intensity!BH$4)*Intensity!$C66*Intensity!$D66/(Intensity!$E66/1000)&gt;Intensity!BH$3, ((Intensity!BH66-Intensity!BH$5)/Intensity!BH$4)*Intensity!$C66*Intensity!$D66/(Intensity!$E66/1000),"")</f>
        <v>11.039851937954225</v>
      </c>
      <c r="AO21" s="6">
        <f>IF(((Intensity!BI66-Intensity!BI$5)/Intensity!BI$4)*Intensity!$C66*Intensity!$D66/(Intensity!$E66/1000)&gt;Intensity!BI$3, ((Intensity!BI66-Intensity!BI$5)/Intensity!BI$4)*Intensity!$C66*Intensity!$D66/(Intensity!$E66/1000),"")</f>
        <v>259.5519102493854</v>
      </c>
      <c r="AP21" s="6">
        <f>IF(((Intensity!BJ66-Intensity!BJ$5)/Intensity!BJ$4)*Intensity!$C66*Intensity!$D66/(Intensity!$E66/1000)&gt;Intensity!BJ$3, ((Intensity!BJ66-Intensity!BJ$5)/Intensity!BJ$4)*Intensity!$C66*Intensity!$D66/(Intensity!$E66/1000),"")</f>
        <v>89.932148242712785</v>
      </c>
      <c r="AQ21" s="6">
        <f>IF(((Intensity!BK66-Intensity!BK$5)/Intensity!BK$4)*Intensity!$C66*Intensity!$D66/(Intensity!$E66/1000)&gt;Intensity!BK$3, ((Intensity!BK66-Intensity!BK$5)/Intensity!BK$4)*Intensity!$C66*Intensity!$D66/(Intensity!$E66/1000),"")</f>
        <v>152.8036085444883</v>
      </c>
      <c r="AR21" s="6">
        <f>IF(((Intensity!BL66-Intensity!BL$5)/Intensity!BL$4)*Intensity!$C66*Intensity!$D66/(Intensity!$E66/1000)&gt;Intensity!BL$3, ((Intensity!BL66-Intensity!BL$5)/Intensity!BL$4)*Intensity!$C66*Intensity!$D66/(Intensity!$E66/1000),"")</f>
        <v>110091.49334488502</v>
      </c>
      <c r="AS21" s="6">
        <f>IF(((Intensity!BM66-Intensity!BM$5)/Intensity!BM$4)*Intensity!$C66*Intensity!$D66/(Intensity!$E66/1000)&gt;Intensity!BM$3, ((Intensity!BM66-Intensity!BM$5)/Intensity!BM$4)*Intensity!$C66*Intensity!$D66/(Intensity!$E66/1000),"")</f>
        <v>152.66434055901655</v>
      </c>
      <c r="AT21" s="6">
        <f>IF(((Intensity!BN66-Intensity!BN$5)/Intensity!BN$4)*Intensity!$C66*Intensity!$D66/(Intensity!$E66/1000)&gt;Intensity!BN$3, ((Intensity!BN66-Intensity!BN$5)/Intensity!BN$4)*Intensity!$C66*Intensity!$D66/(Intensity!$E66/1000),"")</f>
        <v>52.894393600767557</v>
      </c>
      <c r="AU21" s="6">
        <f>IF(((Intensity!BO66-Intensity!BO$5)/Intensity!BO$4)*Intensity!$C66*Intensity!$D66/(Intensity!$E66/1000)&gt;Intensity!BO$3, ((Intensity!BO66-Intensity!BO$5)/Intensity!BO$4)*Intensity!$C66*Intensity!$D66/(Intensity!$E66/1000),"")</f>
        <v>191.2278623555431</v>
      </c>
      <c r="AW21" s="27">
        <f t="shared" si="0"/>
        <v>314.78967356605375</v>
      </c>
      <c r="AX21" s="27">
        <f t="shared" si="1"/>
        <v>5.5684455040420255</v>
      </c>
      <c r="AY21" s="27">
        <f t="shared" si="2"/>
        <v>0.95474545061212901</v>
      </c>
      <c r="AZ21" s="27">
        <f t="shared" si="3"/>
        <v>1.2286957733097454</v>
      </c>
      <c r="BA21" s="27">
        <f t="shared" si="4"/>
        <v>1.2869354575316121</v>
      </c>
      <c r="BB21" s="27">
        <f t="shared" si="5"/>
        <v>0.79906561032610424</v>
      </c>
      <c r="BC21" s="27">
        <f t="shared" si="6"/>
        <v>4.5517200728234584E-2</v>
      </c>
      <c r="BD21" s="27">
        <f t="shared" si="7"/>
        <v>8.0006077059659158E-3</v>
      </c>
      <c r="BE21" s="27"/>
      <c r="BF21" s="27"/>
      <c r="BG21" s="27"/>
      <c r="BH21" s="27"/>
      <c r="BK21" s="6">
        <f>D21-[1]BgRatios!$B$1*S21</f>
        <v>-6360.6650694439886</v>
      </c>
      <c r="BL21" s="6" t="str">
        <f>IF((AB21-[1]BgRatios!$B$2*AA21)&gt;0,AB21-[1]BgRatios!$B$2*AA21,"")</f>
        <v/>
      </c>
      <c r="BM21" s="6">
        <f>IF((AA21-[1]BgRatios!$B$3*AB21)&gt;0,(AA21-[1]BgRatios!$B$3*AB21),"")</f>
        <v>208.13418696929969</v>
      </c>
      <c r="BN21" s="6">
        <f>AQ21-[1]BgRatios!$B$4*AU21</f>
        <v>39.979169754717873</v>
      </c>
      <c r="BP21" s="6">
        <f>AA21/[1]BgRatios!F$2</f>
        <v>12.311160582770228</v>
      </c>
      <c r="BQ21" s="6">
        <f>AB21/[1]BgRatios!G$2</f>
        <v>5.7837263698859127</v>
      </c>
      <c r="BR21" s="6">
        <f>AC21/[1]BgRatios!H$2</f>
        <v>19.197980663934342</v>
      </c>
      <c r="BS21" s="6" t="e">
        <f>#REF!/[1]BgRatios!I$2</f>
        <v>#REF!</v>
      </c>
      <c r="BT21" s="6">
        <f>AD21/[1]BgRatios!J$2</f>
        <v>10.983484946303067</v>
      </c>
      <c r="BU21" s="6">
        <f>AE21/[1]BgRatios!K$2</f>
        <v>35.614909187397522</v>
      </c>
      <c r="BV21" s="6">
        <f>AF21/[1]BgRatios!L$2</f>
        <v>156.46901979434148</v>
      </c>
      <c r="BW21" s="6">
        <f>AG21/[1]BgRatios!M$2</f>
        <v>23.338844074096059</v>
      </c>
      <c r="BX21" s="6">
        <f>AH21/[1]BgRatios!N$2</f>
        <v>27.892793903199959</v>
      </c>
      <c r="BY21" s="6">
        <f>AI21/[1]BgRatios!O$2</f>
        <v>15.149285436242947</v>
      </c>
      <c r="BZ21" s="6">
        <f>AJ21/[1]BgRatios!P$2</f>
        <v>19.504705735592712</v>
      </c>
      <c r="CA21" s="6">
        <f>AK21/[1]BgRatios!Q$2</f>
        <v>21.410942667415089</v>
      </c>
      <c r="CB21" s="6">
        <f>AL21/[1]BgRatios!R$2</f>
        <v>38.362402221239208</v>
      </c>
      <c r="CC21" s="6">
        <f>AM21/[1]BgRatios!S$2</f>
        <v>23.072603821904558</v>
      </c>
      <c r="CD21" s="6">
        <f>AN21/[1]BgRatios!T$2</f>
        <v>35.612425606303951</v>
      </c>
    </row>
    <row r="22" spans="1:82" s="5" customFormat="1" x14ac:dyDescent="0.25">
      <c r="A22" s="24" t="str">
        <f>Intensity!B67</f>
        <v>Blank</v>
      </c>
      <c r="B22" s="22">
        <f>IF(((Intensity!H67-Intensity!H$5)/Intensity!H$4)*Intensity!$C67*Intensity!$D67/(Intensity!$E67/1000)&gt;Intensity!H$3, ((Intensity!H67-Intensity!H$5)/Intensity!H$4)*Intensity!$C67*Intensity!$D67/(Intensity!$E67/1000),"")</f>
        <v>8836.5413277167791</v>
      </c>
      <c r="C22" s="22">
        <f>IF(((Intensity!I67-Intensity!I$5)/Intensity!I$4)*Intensity!$C67*Intensity!$D67/(Intensity!$E67/1000)&gt;Intensity!I$3, ((Intensity!I67-Intensity!I$5)/Intensity!I$4)*Intensity!$C67*Intensity!$D67/(Intensity!$E67/1000),"")</f>
        <v>330192.22068333218</v>
      </c>
      <c r="D22" s="22" t="str">
        <f>IF(((Intensity!N67-Intensity!N$5)/Intensity!N$4)*Intensity!$C67*Intensity!$D67/(Intensity!$E67/1000)&gt;Intensity!N$3, ((Intensity!N67-Intensity!N$5)/Intensity!N$4)*Intensity!$C67*Intensity!$D67/(Intensity!$E67/1000),"")</f>
        <v/>
      </c>
      <c r="E22" s="22">
        <f>IF(((Intensity!O67-Intensity!O$5)/Intensity!O$4)*Intensity!$C67*Intensity!$D67/(Intensity!$E67/1000)&gt;Intensity!O$3, ((Intensity!O67-Intensity!O$5)/Intensity!O$4)*Intensity!$C67*Intensity!$D67/(Intensity!$E67/1000),"")</f>
        <v>727.20447195971087</v>
      </c>
      <c r="F22" s="22">
        <f>IF(((Intensity!P67-Intensity!P$5)/Intensity!P$4)*Intensity!$C67*Intensity!$D67/(Intensity!$E67/1000)&gt;Intensity!P$3, ((Intensity!P67-Intensity!P$5)/Intensity!P$4)*Intensity!$C67*Intensity!$D67/(Intensity!$E67/1000),"")</f>
        <v>129.2352254847045</v>
      </c>
      <c r="G22" s="22">
        <f>IF(((Intensity!Q67-Intensity!Q$5)/Intensity!Q$4)*Intensity!$C67*Intensity!$D67/(Intensity!$E67/1000)&gt;Intensity!Q$3, ((Intensity!Q67-Intensity!Q$5)/Intensity!Q$4)*Intensity!$C67*Intensity!$D67/(Intensity!$E67/1000),"")</f>
        <v>36.87631463210046</v>
      </c>
      <c r="H22" s="22">
        <f>IF(((Intensity!R67-Intensity!R$5)/Intensity!R$4)*Intensity!$C67*Intensity!$D67/(Intensity!$E67/1000)&gt;Intensity!R$3, ((Intensity!R67-Intensity!R$5)/Intensity!R$4)*Intensity!$C67*Intensity!$D67/(Intensity!$E67/1000),"")</f>
        <v>836.34060629396049</v>
      </c>
      <c r="I22" s="22">
        <f>IF(((Intensity!U67-Intensity!U$5)/Intensity!U$4)*Intensity!$C67*Intensity!$D67/(Intensity!$E67/1000)&gt;Intensity!U$3, ((Intensity!U67-Intensity!U$5)/Intensity!U$4)*Intensity!$C67*Intensity!$D67/(Intensity!$E67/1000),"")</f>
        <v>2.0964196655801075</v>
      </c>
      <c r="J22" s="22">
        <f>IF(((Intensity!V67-Intensity!V$5)/Intensity!V$4)*Intensity!$C67*Intensity!$D67/(Intensity!$E67/1000)&gt;Intensity!V$3, ((Intensity!V67-Intensity!V$5)/Intensity!V$4)*Intensity!$C67*Intensity!$D67/(Intensity!$E67/1000),"")</f>
        <v>63.384196825535405</v>
      </c>
      <c r="K22" s="22">
        <f>IF(((Intensity!Y67-Intensity!Y$5)/Intensity!Y$4)*Intensity!$C67*Intensity!$D67/(Intensity!$E67/1000)&gt;Intensity!Y$3, ((Intensity!Y67-Intensity!Y$5)/Intensity!Y$4)*Intensity!$C67*Intensity!$D67/(Intensity!$E67/1000),"")</f>
        <v>419.87001425540609</v>
      </c>
      <c r="L22" s="22">
        <f>IF(((Intensity!Z67-Intensity!Z$5)/Intensity!Z$4)*Intensity!$C67*Intensity!$D67/(Intensity!$E67/1000)&gt;Intensity!Z$3, ((Intensity!Z67-Intensity!Z$5)/Intensity!Z$4)*Intensity!$C67*Intensity!$D67/(Intensity!$E67/1000),"")</f>
        <v>949.98468819354491</v>
      </c>
      <c r="M22" s="22">
        <f>IF(((Intensity!AC67-Intensity!AC$5)/Intensity!AC$4)*Intensity!$C67*Intensity!$D67/(Intensity!$E67/1000)&gt;Intensity!AC$3, ((Intensity!AC67-Intensity!AC$5)/Intensity!AC$4)*Intensity!$C67*Intensity!$D67/(Intensity!$E67/1000),"")</f>
        <v>7.3002845965180132</v>
      </c>
      <c r="N22" s="22" t="str">
        <f>IF(((Intensity!AD67-Intensity!AD$5)/Intensity!AD$4)*Intensity!$C67*Intensity!$D67/(Intensity!$E67/1000)&gt;Intensity!AD$3, ((Intensity!AD67-Intensity!AD$5)/Intensity!AD$4)*Intensity!$C67*Intensity!$D67/(Intensity!$E67/1000),"")</f>
        <v/>
      </c>
      <c r="O22" s="22">
        <f>IF(((Intensity!AE67-Intensity!AE$5)/Intensity!AE$4)*Intensity!$C67*Intensity!$D67/(Intensity!$E67/1000)&gt;Intensity!AE$3, ((Intensity!AE67-Intensity!AE$5)/Intensity!AE$4)*Intensity!$C67*Intensity!$D67/(Intensity!$E67/1000),"")</f>
        <v>2.9722807436139234</v>
      </c>
      <c r="P22" s="22" t="str">
        <f>IF(((Intensity!AF67-Intensity!AF$5)/Intensity!AF$4)*Intensity!$C67*Intensity!$D67/(Intensity!$E67/1000)&gt;Intensity!AF$3, ((Intensity!AF67-Intensity!AF$5)/Intensity!AF$4)*Intensity!$C67*Intensity!$D67/(Intensity!$E67/1000),"")</f>
        <v/>
      </c>
      <c r="Q22" s="22">
        <f>IF(((Intensity!AG67-Intensity!AG$5)/Intensity!AG$4)*Intensity!$C67*Intensity!$D67/(Intensity!$E67/1000)&gt;Intensity!AG$3, ((Intensity!AG67-Intensity!AG$5)/Intensity!AG$4)*Intensity!$C67*Intensity!$D67/(Intensity!$E67/1000),"")</f>
        <v>2.8162328985486367</v>
      </c>
      <c r="R22" s="22">
        <f>IF(((Intensity!AH67-Intensity!AH$5)/Intensity!AH$4)*Intensity!$C67*Intensity!$D67/(Intensity!$E67/1000)&gt;Intensity!AH$3, ((Intensity!AH67-Intensity!AH$5)/Intensity!AH$4)*Intensity!$C67*Intensity!$D67/(Intensity!$E67/1000),"")</f>
        <v>48.473329276976891</v>
      </c>
      <c r="S22" s="22">
        <f>IF(((Intensity!AI67-Intensity!AI$5)/Intensity!AI$4)*Intensity!$C67*Intensity!$D67/(Intensity!$E67/1000)&gt;Intensity!AI$3, ((Intensity!AI67-Intensity!AI$5)/Intensity!AI$4)*Intensity!$C67*Intensity!$D67/(Intensity!$E67/1000),"")</f>
        <v>1.5769085400277589</v>
      </c>
      <c r="T22" s="22">
        <f>IF(((Intensity!AJ67-Intensity!AJ$5)/Intensity!AJ$4)*Intensity!$C67*Intensity!$D67/(Intensity!$E67/1000)&gt;Intensity!AJ$3, ((Intensity!AJ67-Intensity!AJ$5)/Intensity!AJ$4)*Intensity!$C67*Intensity!$D67/(Intensity!$E67/1000),"")</f>
        <v>9.4706763636934728</v>
      </c>
      <c r="U22" s="22" t="str">
        <f>IF(((Intensity!AK67-Intensity!AK$5)/Intensity!AK$4)*Intensity!$C67*Intensity!$D67/(Intensity!$E67/1000)&gt;Intensity!AK$3, ((Intensity!AK67-Intensity!AK$5)/Intensity!AK$4)*Intensity!$C67*Intensity!$D67/(Intensity!$E67/1000),"")</f>
        <v/>
      </c>
      <c r="V22" s="22" t="str">
        <f>IF(((Intensity!AM67-Intensity!AM$5)/Intensity!AM$4)*Intensity!$C67*Intensity!$D67/(Intensity!$E67/1000)&gt;Intensity!AM$3, ((Intensity!AM67-Intensity!AM$5)/Intensity!AM$4)*Intensity!$C67*Intensity!$D67/(Intensity!$E67/1000),"")</f>
        <v/>
      </c>
      <c r="W22" s="22" t="str">
        <f>IF(((Intensity!AN67-Intensity!AN$5)/Intensity!AN$4)*Intensity!$C67*Intensity!$D67/(Intensity!$E67/1000)&gt;Intensity!AN$3, ((Intensity!AN67-Intensity!AN$5)/Intensity!AN$4)*Intensity!$C67*Intensity!$D67/(Intensity!$E67/1000),"")</f>
        <v/>
      </c>
      <c r="X22" s="22">
        <f>IF(((Intensity!AP67-Intensity!AP$5)/Intensity!AP$4)*Intensity!$C67*Intensity!$D67/(Intensity!$E67/1000)&gt;Intensity!AP$3, ((Intensity!AP67-Intensity!AP$5)/Intensity!AP$4)*Intensity!$C67*Intensity!$D67/(Intensity!$E67/1000),"")</f>
        <v>12.598665102531601</v>
      </c>
      <c r="Y22" s="22">
        <f>IF(((Intensity!AQ67-Intensity!AQ$5)/Intensity!AQ$4)*Intensity!$C67*Intensity!$D67/(Intensity!$E67/1000)&gt;Intensity!AQ$3, ((Intensity!AQ67-Intensity!AQ$5)/Intensity!AQ$4)*Intensity!$C67*Intensity!$D67/(Intensity!$E67/1000),"")</f>
        <v>4.9793783270573959</v>
      </c>
      <c r="Z22" s="22" t="str">
        <f>IF(((Intensity!AS67-Intensity!AS$5)/Intensity!AS$4)*Intensity!$C67*Intensity!$D67/(Intensity!$E67/1000)&gt;Intensity!AS$3, ((Intensity!AS67-Intensity!AS$5)/Intensity!AS$4)*Intensity!$C67*Intensity!$D67/(Intensity!$E67/1000),"")</f>
        <v/>
      </c>
      <c r="AA22" s="22">
        <f>IF(((Intensity!AT67-Intensity!AT$5)/Intensity!AT$4)*Intensity!$C67*Intensity!$D67/(Intensity!$E67/1000)&gt;Intensity!AT$3, ((Intensity!AT67-Intensity!AT$5)/Intensity!AT$4)*Intensity!$C67*Intensity!$D67/(Intensity!$E67/1000),"")</f>
        <v>2.5119328423943723</v>
      </c>
      <c r="AB22" s="22">
        <f>IF(((Intensity!AU67-Intensity!AU$5)/Intensity!AU$4)*Intensity!$C67*Intensity!$D67/(Intensity!$E67/1000)&gt;Intensity!AU$3, ((Intensity!AU67-Intensity!AU$5)/Intensity!AU$4)*Intensity!$C67*Intensity!$D67/(Intensity!$E67/1000),"")</f>
        <v>4.9108405896582639</v>
      </c>
      <c r="AC22" s="22">
        <f>IF(((Intensity!AV67-Intensity!AV$5)/Intensity!AV$4)*Intensity!$C67*Intensity!$D67/(Intensity!$E67/1000)&gt;Intensity!AV$3, ((Intensity!AV67-Intensity!AV$5)/Intensity!AV$4)*Intensity!$C67*Intensity!$D67/(Intensity!$E67/1000),"")</f>
        <v>0.79980661848089163</v>
      </c>
      <c r="AD22" s="22">
        <f>IF(((Intensity!AX67-Intensity!AX$5)/Intensity!AX$4)*Intensity!$C67*Intensity!$D67/(Intensity!$E67/1000)&gt;Intensity!AX$3, ((Intensity!AX67-Intensity!AX$5)/Intensity!AX$4)*Intensity!$C67*Intensity!$D67/(Intensity!$E67/1000),"")</f>
        <v>2.3124427141216537</v>
      </c>
      <c r="AE22" s="22">
        <f>IF(((Intensity!AY67-Intensity!AY$5)/Intensity!AY$4)*Intensity!$C67*Intensity!$D67/(Intensity!$E67/1000)&gt;Intensity!AY$3, ((Intensity!AY67-Intensity!AY$5)/Intensity!AY$4)*Intensity!$C67*Intensity!$D67/(Intensity!$E67/1000),"")</f>
        <v>0.72561935060813176</v>
      </c>
      <c r="AF22" s="22" t="str">
        <f>IF(((Intensity!AZ67-Intensity!AZ$5)/Intensity!AZ$4)*Intensity!$C67*Intensity!$D67/(Intensity!$E67/1000)&gt;Intensity!AZ$3, ((Intensity!AZ67-Intensity!AZ$5)/Intensity!AZ$4)*Intensity!$C67*Intensity!$D67/(Intensity!$E67/1000),"")</f>
        <v/>
      </c>
      <c r="AG22" s="22">
        <f>IF(((Intensity!BA67-Intensity!BA$5)/Intensity!BA$4)*Intensity!$C67*Intensity!$D67/(Intensity!$E67/1000)&gt;Intensity!BA$3, ((Intensity!BA67-Intensity!BA$5)/Intensity!BA$4)*Intensity!$C67*Intensity!$D67/(Intensity!$E67/1000),"")</f>
        <v>0.85440589391598831</v>
      </c>
      <c r="AH22" s="22" t="str">
        <f>IF(((Intensity!BB67-Intensity!BB$5)/Intensity!BB$4)*Intensity!$C67*Intensity!$D67/(Intensity!$E67/1000)&gt;Intensity!BB$3, ((Intensity!BB67-Intensity!BB$5)/Intensity!BB$4)*Intensity!$C67*Intensity!$D67/(Intensity!$E67/1000),"")</f>
        <v/>
      </c>
      <c r="AI22" s="22">
        <f>IF(((Intensity!BC67-Intensity!BC$5)/Intensity!BC$4)*Intensity!$C67*Intensity!$D67/(Intensity!$E67/1000)&gt;Intensity!BC$3, ((Intensity!BC67-Intensity!BC$5)/Intensity!BC$4)*Intensity!$C67*Intensity!$D67/(Intensity!$E67/1000),"")</f>
        <v>0.68534032830787883</v>
      </c>
      <c r="AJ22" s="22" t="str">
        <f>IF(((Intensity!BD67-Intensity!BD$5)/Intensity!BD$4)*Intensity!$C67*Intensity!$D67/(Intensity!$E67/1000)&gt;Intensity!BD$3, ((Intensity!BD67-Intensity!BD$5)/Intensity!BD$4)*Intensity!$C67*Intensity!$D67/(Intensity!$E67/1000),"")</f>
        <v/>
      </c>
      <c r="AK22" s="22">
        <f>IF(((Intensity!BE67-Intensity!BE$5)/Intensity!BE$4)*Intensity!$C67*Intensity!$D67/(Intensity!$E67/1000)&gt;Intensity!BE$3, ((Intensity!BE67-Intensity!BE$5)/Intensity!BE$4)*Intensity!$C67*Intensity!$D67/(Intensity!$E67/1000),"")</f>
        <v>0.33419185647089711</v>
      </c>
      <c r="AL22" s="22" t="str">
        <f>IF(((Intensity!BF67-Intensity!BF$5)/Intensity!BF$4)*Intensity!$C67*Intensity!$D67/(Intensity!$E67/1000)&gt;Intensity!BF$3, ((Intensity!BF67-Intensity!BF$5)/Intensity!BF$4)*Intensity!$C67*Intensity!$D67/(Intensity!$E67/1000),"")</f>
        <v/>
      </c>
      <c r="AM22" s="22">
        <f>IF(((Intensity!BG67-Intensity!BG$5)/Intensity!BG$4)*Intensity!$C67*Intensity!$D67/(Intensity!$E67/1000)&gt;Intensity!BG$3, ((Intensity!BG67-Intensity!BG$5)/Intensity!BG$4)*Intensity!$C67*Intensity!$D67/(Intensity!$E67/1000),"")</f>
        <v>0.21890734625425001</v>
      </c>
      <c r="AN22" s="22" t="str">
        <f>IF(((Intensity!BH67-Intensity!BH$5)/Intensity!BH$4)*Intensity!$C67*Intensity!$D67/(Intensity!$E67/1000)&gt;Intensity!BH$3, ((Intensity!BH67-Intensity!BH$5)/Intensity!BH$4)*Intensity!$C67*Intensity!$D67/(Intensity!$E67/1000),"")</f>
        <v/>
      </c>
      <c r="AO22" s="22">
        <f>IF(((Intensity!BI67-Intensity!BI$5)/Intensity!BI$4)*Intensity!$C67*Intensity!$D67/(Intensity!$E67/1000)&gt;Intensity!BI$3, ((Intensity!BI67-Intensity!BI$5)/Intensity!BI$4)*Intensity!$C67*Intensity!$D67/(Intensity!$E67/1000),"")</f>
        <v>3.0494284089165933</v>
      </c>
      <c r="AP22" s="22">
        <f>IF(((Intensity!BJ67-Intensity!BJ$5)/Intensity!BJ$4)*Intensity!$C67*Intensity!$D67/(Intensity!$E67/1000)&gt;Intensity!BJ$3, ((Intensity!BJ67-Intensity!BJ$5)/Intensity!BJ$4)*Intensity!$C67*Intensity!$D67/(Intensity!$E67/1000),"")</f>
        <v>3.3579931281083155</v>
      </c>
      <c r="AQ22" s="22">
        <f>IF(((Intensity!BK67-Intensity!BK$5)/Intensity!BK$4)*Intensity!$C67*Intensity!$D67/(Intensity!$E67/1000)&gt;Intensity!BK$3, ((Intensity!BK67-Intensity!BK$5)/Intensity!BK$4)*Intensity!$C67*Intensity!$D67/(Intensity!$E67/1000),"")</f>
        <v>22.980461047083217</v>
      </c>
      <c r="AR22" s="22" t="str">
        <f>IF(((Intensity!BL67-Intensity!BL$5)/Intensity!BL$4)*Intensity!$C67*Intensity!$D67/(Intensity!$E67/1000)&gt;Intensity!BL$3, ((Intensity!BL67-Intensity!BL$5)/Intensity!BL$4)*Intensity!$C67*Intensity!$D67/(Intensity!$E67/1000),"")</f>
        <v/>
      </c>
      <c r="AS22" s="22">
        <f>IF(((Intensity!BM67-Intensity!BM$5)/Intensity!BM$4)*Intensity!$C67*Intensity!$D67/(Intensity!$E67/1000)&gt;Intensity!BM$3, ((Intensity!BM67-Intensity!BM$5)/Intensity!BM$4)*Intensity!$C67*Intensity!$D67/(Intensity!$E67/1000),"")</f>
        <v>1.0685889844421745</v>
      </c>
      <c r="AT22" s="22">
        <f>IF(((Intensity!BN67-Intensity!BN$5)/Intensity!BN$4)*Intensity!$C67*Intensity!$D67/(Intensity!$E67/1000)&gt;Intensity!BN$3, ((Intensity!BN67-Intensity!BN$5)/Intensity!BN$4)*Intensity!$C67*Intensity!$D67/(Intensity!$E67/1000),"")</f>
        <v>1.2186512117525916</v>
      </c>
      <c r="AU22" s="22">
        <f>IF(((Intensity!BO67-Intensity!BO$5)/Intensity!BO$4)*Intensity!$C67*Intensity!$D67/(Intensity!$E67/1000)&gt;Intensity!BO$3, ((Intensity!BO67-Intensity!BO$5)/Intensity!BO$4)*Intensity!$C67*Intensity!$D67/(Intensity!$E67/1000),"")</f>
        <v>0.3353968202521011</v>
      </c>
      <c r="AW22" s="27" t="e">
        <f t="shared" si="0"/>
        <v>#VALUE!</v>
      </c>
      <c r="AX22" s="27">
        <f t="shared" si="1"/>
        <v>37.366680971394103</v>
      </c>
      <c r="AY22" s="27">
        <f t="shared" si="2"/>
        <v>1.955004730531432</v>
      </c>
      <c r="AZ22" s="27">
        <f t="shared" si="3"/>
        <v>2.1236593493402807</v>
      </c>
      <c r="BA22" s="27">
        <f t="shared" si="4"/>
        <v>1.0862681384729964</v>
      </c>
      <c r="BB22" s="27">
        <f t="shared" si="5"/>
        <v>68.517229918309738</v>
      </c>
      <c r="BC22" s="27">
        <f t="shared" si="6"/>
        <v>0.15452463327994906</v>
      </c>
      <c r="BD22" s="27">
        <f t="shared" si="7"/>
        <v>7.5787539608302673E-2</v>
      </c>
      <c r="BE22" s="27"/>
      <c r="BF22" s="27"/>
      <c r="BG22" s="27"/>
      <c r="BH22" s="27"/>
      <c r="BI22" s="4"/>
      <c r="BJ22" s="4"/>
      <c r="BK22" s="6" t="e">
        <f>D22-[1]BgRatios!$B$1*S22</f>
        <v>#VALUE!</v>
      </c>
      <c r="BL22" s="6" t="str">
        <f>IF((AB22-[1]BgRatios!$B$2*AA22)&gt;0,AB22-[1]BgRatios!$B$2*AA22,"")</f>
        <v/>
      </c>
      <c r="BM22" s="6">
        <f>IF((AA22-[1]BgRatios!$B$3*AB22)&gt;0,(AA22-[1]BgRatios!$B$3*AB22),"")</f>
        <v>0.17343732350948482</v>
      </c>
      <c r="BN22" s="6">
        <f>AQ22-[1]BgRatios!$B$4*AU22</f>
        <v>22.782576923134478</v>
      </c>
      <c r="BO22" s="4"/>
      <c r="BP22" s="6">
        <f>AA22/[1]BgRatios!F$2</f>
        <v>8.103009169014104E-2</v>
      </c>
      <c r="BQ22" s="6">
        <f>AB22/[1]BgRatios!G$2</f>
        <v>7.7949850629496248E-2</v>
      </c>
      <c r="BR22" s="6">
        <f>AC22/[1]BgRatios!H$2</f>
        <v>0.11264881950435093</v>
      </c>
      <c r="BS22" s="6" t="e">
        <f>#REF!/[1]BgRatios!I$2</f>
        <v>#REF!</v>
      </c>
      <c r="BT22" s="6">
        <f>AD22/[1]BgRatios!J$2</f>
        <v>8.5646026448950141E-2</v>
      </c>
      <c r="BU22" s="6">
        <f>AE22/[1]BgRatios!K$2</f>
        <v>0.1543870958740706</v>
      </c>
      <c r="BV22" s="6" t="e">
        <f>AF22/[1]BgRatios!L$2</f>
        <v>#VALUE!</v>
      </c>
      <c r="BW22" s="6">
        <f>AG22/[1]BgRatios!M$2</f>
        <v>0.21360147347899708</v>
      </c>
      <c r="BX22" s="6" t="e">
        <f>AH22/[1]BgRatios!N$2</f>
        <v>#VALUE!</v>
      </c>
      <c r="BY22" s="6">
        <f>AI22/[1]BgRatios!O$2</f>
        <v>0.17572828930971252</v>
      </c>
      <c r="BZ22" s="6" t="e">
        <f>AJ22/[1]BgRatios!P$2</f>
        <v>#VALUE!</v>
      </c>
      <c r="CA22" s="6">
        <f>AK22/[1]BgRatios!Q$2</f>
        <v>0.14530080716125962</v>
      </c>
      <c r="CB22" s="6" t="e">
        <f>AL22/[1]BgRatios!R$2</f>
        <v>#VALUE!</v>
      </c>
      <c r="CC22" s="6">
        <f>AM22/[1]BgRatios!S$2</f>
        <v>0.11168742155829083</v>
      </c>
      <c r="CD22" s="6" t="e">
        <f>AN22/[1]BgRatios!T$2</f>
        <v>#VALUE!</v>
      </c>
    </row>
    <row r="23" spans="1:82" x14ac:dyDescent="0.25">
      <c r="A23" s="7" t="str">
        <f>Intensity!B68</f>
        <v>ENP3</v>
      </c>
      <c r="B23" s="6">
        <f>IF(((Intensity!H68-Intensity!H$5)/Intensity!H$4)*Intensity!$C68*Intensity!$D68/(Intensity!$E68/1000)&gt;Intensity!H$3, ((Intensity!H68-Intensity!H$5)/Intensity!H$4)*Intensity!$C68*Intensity!$D68/(Intensity!$E68/1000),"")</f>
        <v>393256.96770876594</v>
      </c>
      <c r="C23" s="6">
        <f>IF(((Intensity!I68-Intensity!I$5)/Intensity!I$4)*Intensity!$C68*Intensity!$D68/(Intensity!$E68/1000)&gt;Intensity!I$3, ((Intensity!I68-Intensity!I$5)/Intensity!I$4)*Intensity!$C68*Intensity!$D68/(Intensity!$E68/1000),"")</f>
        <v>1668123.764521691</v>
      </c>
      <c r="D23" s="6">
        <f>IF(((Intensity!N68-Intensity!N$5)/Intensity!N$4)*Intensity!$C68*Intensity!$D68/(Intensity!$E68/1000)&gt;Intensity!N$3, ((Intensity!N68-Intensity!N$5)/Intensity!N$4)*Intensity!$C68*Intensity!$D68/(Intensity!$E68/1000),"")</f>
        <v>191839.90687126681</v>
      </c>
      <c r="E23" s="6">
        <f>IF(((Intensity!O68-Intensity!O$5)/Intensity!O$4)*Intensity!$C68*Intensity!$D68/(Intensity!$E68/1000)&gt;Intensity!O$3, ((Intensity!O68-Intensity!O$5)/Intensity!O$4)*Intensity!$C68*Intensity!$D68/(Intensity!$E68/1000),"")</f>
        <v>1735.4352892883376</v>
      </c>
      <c r="F23" s="6">
        <f>IF(((Intensity!P68-Intensity!P$5)/Intensity!P$4)*Intensity!$C68*Intensity!$D68/(Intensity!$E68/1000)&gt;Intensity!P$3, ((Intensity!P68-Intensity!P$5)/Intensity!P$4)*Intensity!$C68*Intensity!$D68/(Intensity!$E68/1000),"")</f>
        <v>56818.721431031052</v>
      </c>
      <c r="G23" s="6">
        <f>IF(((Intensity!Q68-Intensity!Q$5)/Intensity!Q$4)*Intensity!$C68*Intensity!$D68/(Intensity!$E68/1000)&gt;Intensity!Q$3, ((Intensity!Q68-Intensity!Q$5)/Intensity!Q$4)*Intensity!$C68*Intensity!$D68/(Intensity!$E68/1000),"")</f>
        <v>3814.5776046201659</v>
      </c>
      <c r="H23" s="6">
        <f>IF(((Intensity!R68-Intensity!R$5)/Intensity!R$4)*Intensity!$C68*Intensity!$D68/(Intensity!$E68/1000)&gt;Intensity!R$3, ((Intensity!R68-Intensity!R$5)/Intensity!R$4)*Intensity!$C68*Intensity!$D68/(Intensity!$E68/1000),"")</f>
        <v>236948.16599968277</v>
      </c>
      <c r="I23" s="6">
        <f>IF(((Intensity!U68-Intensity!U$5)/Intensity!U$4)*Intensity!$C68*Intensity!$D68/(Intensity!$E68/1000)&gt;Intensity!U$3, ((Intensity!U68-Intensity!U$5)/Intensity!U$4)*Intensity!$C68*Intensity!$D68/(Intensity!$E68/1000),"")</f>
        <v>364.10182644577475</v>
      </c>
      <c r="J23" s="6">
        <f>IF(((Intensity!V68-Intensity!V$5)/Intensity!V$4)*Intensity!$C68*Intensity!$D68/(Intensity!$E68/1000)&gt;Intensity!V$3, ((Intensity!V68-Intensity!V$5)/Intensity!V$4)*Intensity!$C68*Intensity!$D68/(Intensity!$E68/1000),"")</f>
        <v>1300.9045728708747</v>
      </c>
      <c r="K23" s="6">
        <f>IF(((Intensity!Y68-Intensity!Y$5)/Intensity!Y$4)*Intensity!$C68*Intensity!$D68/(Intensity!$E68/1000)&gt;Intensity!Y$3, ((Intensity!Y68-Intensity!Y$5)/Intensity!Y$4)*Intensity!$C68*Intensity!$D68/(Intensity!$E68/1000),"")</f>
        <v>58705.089828057018</v>
      </c>
      <c r="L23" s="6">
        <f>IF(((Intensity!Z68-Intensity!Z$5)/Intensity!Z$4)*Intensity!$C68*Intensity!$D68/(Intensity!$E68/1000)&gt;Intensity!Z$3, ((Intensity!Z68-Intensity!Z$5)/Intensity!Z$4)*Intensity!$C68*Intensity!$D68/(Intensity!$E68/1000),"")</f>
        <v>74233.605109492142</v>
      </c>
      <c r="M23" s="6">
        <f>IF(((Intensity!AC68-Intensity!AC$5)/Intensity!AC$4)*Intensity!$C68*Intensity!$D68/(Intensity!$E68/1000)&gt;Intensity!AC$3, ((Intensity!AC68-Intensity!AC$5)/Intensity!AC$4)*Intensity!$C68*Intensity!$D68/(Intensity!$E68/1000),"")</f>
        <v>717.37043295394858</v>
      </c>
      <c r="N23" s="6">
        <f>IF(((Intensity!AD68-Intensity!AD$5)/Intensity!AD$4)*Intensity!$C68*Intensity!$D68/(Intensity!$E68/1000)&gt;Intensity!AD$3, ((Intensity!AD68-Intensity!AD$5)/Intensity!AD$4)*Intensity!$C68*Intensity!$D68/(Intensity!$E68/1000),"")</f>
        <v>9322.4192467521789</v>
      </c>
      <c r="O23" s="6">
        <f>IF(((Intensity!AE68-Intensity!AE$5)/Intensity!AE$4)*Intensity!$C68*Intensity!$D68/(Intensity!$E68/1000)&gt;Intensity!AE$3, ((Intensity!AE68-Intensity!AE$5)/Intensity!AE$4)*Intensity!$C68*Intensity!$D68/(Intensity!$E68/1000),"")</f>
        <v>220.27304095061896</v>
      </c>
      <c r="P23" s="6">
        <f>IF(((Intensity!AF68-Intensity!AF$5)/Intensity!AF$4)*Intensity!$C68*Intensity!$D68/(Intensity!$E68/1000)&gt;Intensity!AF$3, ((Intensity!AF68-Intensity!AF$5)/Intensity!AF$4)*Intensity!$C68*Intensity!$D68/(Intensity!$E68/1000),"")</f>
        <v>253773.65142759317</v>
      </c>
      <c r="Q23" s="6">
        <f>IF(((Intensity!AG68-Intensity!AG$5)/Intensity!AG$4)*Intensity!$C68*Intensity!$D68/(Intensity!$E68/1000)&gt;Intensity!AG$3, ((Intensity!AG68-Intensity!AG$5)/Intensity!AG$4)*Intensity!$C68*Intensity!$D68/(Intensity!$E68/1000),"")</f>
        <v>262.15151154515524</v>
      </c>
      <c r="R23" s="6">
        <f>IF(((Intensity!AH68-Intensity!AH$5)/Intensity!AH$4)*Intensity!$C68*Intensity!$D68/(Intensity!$E68/1000)&gt;Intensity!AH$3, ((Intensity!AH68-Intensity!AH$5)/Intensity!AH$4)*Intensity!$C68*Intensity!$D68/(Intensity!$E68/1000),"")</f>
        <v>530.21973811471128</v>
      </c>
      <c r="S23" s="6">
        <f>IF(((Intensity!AI68-Intensity!AI$5)/Intensity!AI$4)*Intensity!$C68*Intensity!$D68/(Intensity!$E68/1000)&gt;Intensity!AI$3, ((Intensity!AI68-Intensity!AI$5)/Intensity!AI$4)*Intensity!$C68*Intensity!$D68/(Intensity!$E68/1000),"")</f>
        <v>337.63541735626251</v>
      </c>
      <c r="T23" s="6">
        <f>IF(((Intensity!AJ68-Intensity!AJ$5)/Intensity!AJ$4)*Intensity!$C68*Intensity!$D68/(Intensity!$E68/1000)&gt;Intensity!AJ$3, ((Intensity!AJ68-Intensity!AJ$5)/Intensity!AJ$4)*Intensity!$C68*Intensity!$D68/(Intensity!$E68/1000),"")</f>
        <v>335.36310356035858</v>
      </c>
      <c r="U23" s="6">
        <f>IF(((Intensity!AK68-Intensity!AK$5)/Intensity!AK$4)*Intensity!$C68*Intensity!$D68/(Intensity!$E68/1000)&gt;Intensity!AK$3, ((Intensity!AK68-Intensity!AK$5)/Intensity!AK$4)*Intensity!$C68*Intensity!$D68/(Intensity!$E68/1000),"")</f>
        <v>525.22238709750422</v>
      </c>
      <c r="V23" s="6">
        <f>IF(((Intensity!AM68-Intensity!AM$5)/Intensity!AM$4)*Intensity!$C68*Intensity!$D68/(Intensity!$E68/1000)&gt;Intensity!AM$3, ((Intensity!AM68-Intensity!AM$5)/Intensity!AM$4)*Intensity!$C68*Intensity!$D68/(Intensity!$E68/1000),"")</f>
        <v>160614.16537564408</v>
      </c>
      <c r="W23" s="6">
        <f>IF(((Intensity!AN68-Intensity!AN$5)/Intensity!AN$4)*Intensity!$C68*Intensity!$D68/(Intensity!$E68/1000)&gt;Intensity!AN$3, ((Intensity!AN68-Intensity!AN$5)/Intensity!AN$4)*Intensity!$C68*Intensity!$D68/(Intensity!$E68/1000),"")</f>
        <v>69.765699491840579</v>
      </c>
      <c r="X23" s="6">
        <f>IF(((Intensity!AP68-Intensity!AP$5)/Intensity!AP$4)*Intensity!$C68*Intensity!$D68/(Intensity!$E68/1000)&gt;Intensity!AP$3, ((Intensity!AP68-Intensity!AP$5)/Intensity!AP$4)*Intensity!$C68*Intensity!$D68/(Intensity!$E68/1000),"")</f>
        <v>641.56648372905056</v>
      </c>
      <c r="Y23" s="6">
        <f>IF(((Intensity!AQ68-Intensity!AQ$5)/Intensity!AQ$4)*Intensity!$C68*Intensity!$D68/(Intensity!$E68/1000)&gt;Intensity!AQ$3, ((Intensity!AQ68-Intensity!AQ$5)/Intensity!AQ$4)*Intensity!$C68*Intensity!$D68/(Intensity!$E68/1000),"")</f>
        <v>170.86559132049987</v>
      </c>
      <c r="Z23" s="6">
        <f>IF(((Intensity!AS68-Intensity!AS$5)/Intensity!AS$4)*Intensity!$C68*Intensity!$D68/(Intensity!$E68/1000)&gt;Intensity!AS$3, ((Intensity!AS68-Intensity!AS$5)/Intensity!AS$4)*Intensity!$C68*Intensity!$D68/(Intensity!$E68/1000),"")</f>
        <v>385628.13491935679</v>
      </c>
      <c r="AA23" s="6">
        <f>IF(((Intensity!AT68-Intensity!AT$5)/Intensity!AT$4)*Intensity!$C68*Intensity!$D68/(Intensity!$E68/1000)&gt;Intensity!AT$3, ((Intensity!AT68-Intensity!AT$5)/Intensity!AT$4)*Intensity!$C68*Intensity!$D68/(Intensity!$E68/1000),"")</f>
        <v>442.02855116444312</v>
      </c>
      <c r="AB23" s="6">
        <f>IF(((Intensity!AU68-Intensity!AU$5)/Intensity!AU$4)*Intensity!$C68*Intensity!$D68/(Intensity!$E68/1000)&gt;Intensity!AU$3, ((Intensity!AU68-Intensity!AU$5)/Intensity!AU$4)*Intensity!$C68*Intensity!$D68/(Intensity!$E68/1000),"")</f>
        <v>378.384571299485</v>
      </c>
      <c r="AC23" s="6">
        <f>IF(((Intensity!AV68-Intensity!AV$5)/Intensity!AV$4)*Intensity!$C68*Intensity!$D68/(Intensity!$E68/1000)&gt;Intensity!AV$3, ((Intensity!AV68-Intensity!AV$5)/Intensity!AV$4)*Intensity!$C68*Intensity!$D68/(Intensity!$E68/1000),"")</f>
        <v>169.89557803566197</v>
      </c>
      <c r="AD23" s="6">
        <f>IF(((Intensity!AX68-Intensity!AX$5)/Intensity!AX$4)*Intensity!$C68*Intensity!$D68/(Intensity!$E68/1000)&gt;Intensity!AX$3, ((Intensity!AX68-Intensity!AX$5)/Intensity!AX$4)*Intensity!$C68*Intensity!$D68/(Intensity!$E68/1000),"")</f>
        <v>332.94621409928146</v>
      </c>
      <c r="AE23" s="6">
        <f>IF(((Intensity!AY68-Intensity!AY$5)/Intensity!AY$4)*Intensity!$C68*Intensity!$D68/(Intensity!$E68/1000)&gt;Intensity!AY$3, ((Intensity!AY68-Intensity!AY$5)/Intensity!AY$4)*Intensity!$C68*Intensity!$D68/(Intensity!$E68/1000),"")</f>
        <v>213.46722259891135</v>
      </c>
      <c r="AF23" s="6">
        <f>IF(((Intensity!AZ68-Intensity!AZ$5)/Intensity!AZ$4)*Intensity!$C68*Intensity!$D68/(Intensity!$E68/1000)&gt;Intensity!AZ$3, ((Intensity!AZ68-Intensity!AZ$5)/Intensity!AZ$4)*Intensity!$C68*Intensity!$D68/(Intensity!$E68/1000),"")</f>
        <v>240.02169670357375</v>
      </c>
      <c r="AG23" s="6">
        <f>IF(((Intensity!BA68-Intensity!BA$5)/Intensity!BA$4)*Intensity!$C68*Intensity!$D68/(Intensity!$E68/1000)&gt;Intensity!BA$3, ((Intensity!BA68-Intensity!BA$5)/Intensity!BA$4)*Intensity!$C68*Intensity!$D68/(Intensity!$E68/1000),"")</f>
        <v>97.737917684847005</v>
      </c>
      <c r="AH23" s="6">
        <f>IF(((Intensity!BB68-Intensity!BB$5)/Intensity!BB$4)*Intensity!$C68*Intensity!$D68/(Intensity!$E68/1000)&gt;Intensity!BB$3, ((Intensity!BB68-Intensity!BB$5)/Intensity!BB$4)*Intensity!$C68*Intensity!$D68/(Intensity!$E68/1000),"")</f>
        <v>20.955835392252528</v>
      </c>
      <c r="AI23" s="6">
        <f>IF(((Intensity!BC68-Intensity!BC$5)/Intensity!BC$4)*Intensity!$C68*Intensity!$D68/(Intensity!$E68/1000)&gt;Intensity!BC$3, ((Intensity!BC68-Intensity!BC$5)/Intensity!BC$4)*Intensity!$C68*Intensity!$D68/(Intensity!$E68/1000),"")</f>
        <v>91.44366366363063</v>
      </c>
      <c r="AJ23" s="6">
        <f>IF(((Intensity!BD68-Intensity!BD$5)/Intensity!BD$4)*Intensity!$C68*Intensity!$D68/(Intensity!$E68/1000)&gt;Intensity!BD$3, ((Intensity!BD68-Intensity!BD$5)/Intensity!BD$4)*Intensity!$C68*Intensity!$D68/(Intensity!$E68/1000),"")</f>
        <v>15.563897186680348</v>
      </c>
      <c r="AK23" s="6">
        <f>IF(((Intensity!BE68-Intensity!BE$5)/Intensity!BE$4)*Intensity!$C68*Intensity!$D68/(Intensity!$E68/1000)&gt;Intensity!BE$3, ((Intensity!BE68-Intensity!BE$5)/Intensity!BE$4)*Intensity!$C68*Intensity!$D68/(Intensity!$E68/1000),"")</f>
        <v>45.70965866340326</v>
      </c>
      <c r="AL23" s="6">
        <f>IF(((Intensity!BF68-Intensity!BF$5)/Intensity!BF$4)*Intensity!$C68*Intensity!$D68/(Intensity!$E68/1000)&gt;Intensity!BF$3, ((Intensity!BF68-Intensity!BF$5)/Intensity!BF$4)*Intensity!$C68*Intensity!$D68/(Intensity!$E68/1000),"")</f>
        <v>11.813433872894239</v>
      </c>
      <c r="AM23" s="6">
        <f>IF(((Intensity!BG68-Intensity!BG$5)/Intensity!BG$4)*Intensity!$C68*Intensity!$D68/(Intensity!$E68/1000)&gt;Intensity!BG$3, ((Intensity!BG68-Intensity!BG$5)/Intensity!BG$4)*Intensity!$C68*Intensity!$D68/(Intensity!$E68/1000),"")</f>
        <v>39.068745659024955</v>
      </c>
      <c r="AN23" s="6">
        <f>IF(((Intensity!BH68-Intensity!BH$5)/Intensity!BH$4)*Intensity!$C68*Intensity!$D68/(Intensity!$E68/1000)&gt;Intensity!BH$3, ((Intensity!BH68-Intensity!BH$5)/Intensity!BH$4)*Intensity!$C68*Intensity!$D68/(Intensity!$E68/1000),"")</f>
        <v>10.839136040688317</v>
      </c>
      <c r="AO23" s="6">
        <f>IF(((Intensity!BI68-Intensity!BI$5)/Intensity!BI$4)*Intensity!$C68*Intensity!$D68/(Intensity!$E68/1000)&gt;Intensity!BI$3, ((Intensity!BI68-Intensity!BI$5)/Intensity!BI$4)*Intensity!$C68*Intensity!$D68/(Intensity!$E68/1000),"")</f>
        <v>44.554840946383194</v>
      </c>
      <c r="AP23" s="6">
        <f>IF(((Intensity!BJ68-Intensity!BJ$5)/Intensity!BJ$4)*Intensity!$C68*Intensity!$D68/(Intensity!$E68/1000)&gt;Intensity!BJ$3, ((Intensity!BJ68-Intensity!BJ$5)/Intensity!BJ$4)*Intensity!$C68*Intensity!$D68/(Intensity!$E68/1000),"")</f>
        <v>28.427529668717469</v>
      </c>
      <c r="AQ23" s="6">
        <f>IF(((Intensity!BK68-Intensity!BK$5)/Intensity!BK$4)*Intensity!$C68*Intensity!$D68/(Intensity!$E68/1000)&gt;Intensity!BK$3, ((Intensity!BK68-Intensity!BK$5)/Intensity!BK$4)*Intensity!$C68*Intensity!$D68/(Intensity!$E68/1000),"")</f>
        <v>74.273521352070446</v>
      </c>
      <c r="AR23" s="6">
        <f>IF(((Intensity!BL68-Intensity!BL$5)/Intensity!BL$4)*Intensity!$C68*Intensity!$D68/(Intensity!$E68/1000)&gt;Intensity!BL$3, ((Intensity!BL68-Intensity!BL$5)/Intensity!BL$4)*Intensity!$C68*Intensity!$D68/(Intensity!$E68/1000),"")</f>
        <v>108192.96362549429</v>
      </c>
      <c r="AS23" s="6">
        <f>IF(((Intensity!BM68-Intensity!BM$5)/Intensity!BM$4)*Intensity!$C68*Intensity!$D68/(Intensity!$E68/1000)&gt;Intensity!BM$3, ((Intensity!BM68-Intensity!BM$5)/Intensity!BM$4)*Intensity!$C68*Intensity!$D68/(Intensity!$E68/1000),"")</f>
        <v>127.13523590775506</v>
      </c>
      <c r="AT23" s="6">
        <f>IF(((Intensity!BN68-Intensity!BN$5)/Intensity!BN$4)*Intensity!$C68*Intensity!$D68/(Intensity!$E68/1000)&gt;Intensity!BN$3, ((Intensity!BN68-Intensity!BN$5)/Intensity!BN$4)*Intensity!$C68*Intensity!$D68/(Intensity!$E68/1000),"")</f>
        <v>54.119623645773942</v>
      </c>
      <c r="AU23" s="6">
        <f>IF(((Intensity!BO68-Intensity!BO$5)/Intensity!BO$4)*Intensity!$C68*Intensity!$D68/(Intensity!$E68/1000)&gt;Intensity!BO$3, ((Intensity!BO68-Intensity!BO$5)/Intensity!BO$4)*Intensity!$C68*Intensity!$D68/(Intensity!$E68/1000),"")</f>
        <v>106.1381292102085</v>
      </c>
      <c r="AW23" s="27">
        <f t="shared" si="0"/>
        <v>568.18656162734032</v>
      </c>
      <c r="AX23" s="27">
        <f t="shared" si="1"/>
        <v>4.2418161698206767</v>
      </c>
      <c r="AY23" s="27">
        <f t="shared" si="2"/>
        <v>0.85601839587669226</v>
      </c>
      <c r="AZ23" s="27">
        <f t="shared" si="3"/>
        <v>1.13647356622789</v>
      </c>
      <c r="BA23" s="27">
        <f t="shared" si="4"/>
        <v>1.3276275039206011</v>
      </c>
      <c r="BB23" s="27">
        <f t="shared" si="5"/>
        <v>0.69978170808880924</v>
      </c>
      <c r="BC23" s="27">
        <f t="shared" si="6"/>
        <v>0.2397938856851381</v>
      </c>
      <c r="BD23" s="27">
        <f t="shared" si="7"/>
        <v>5.4902495969207732E-3</v>
      </c>
      <c r="BE23" s="27"/>
      <c r="BF23" s="27"/>
      <c r="BG23" s="27"/>
      <c r="BH23" s="27"/>
      <c r="BK23" s="6">
        <f>D23-[1]BgRatios!$B$1*S23</f>
        <v>83796.57331726281</v>
      </c>
      <c r="BL23" s="6" t="str">
        <f>IF((AB23-[1]BgRatios!$B$2*AA23)&gt;0,AB23-[1]BgRatios!$B$2*AA23,"")</f>
        <v/>
      </c>
      <c r="BM23" s="6">
        <f>IF((AA23-[1]BgRatios!$B$3*AB23)&gt;0,(AA23-[1]BgRatios!$B$3*AB23),"")</f>
        <v>261.84542197421217</v>
      </c>
      <c r="BN23" s="6">
        <f>AQ23-[1]BgRatios!$B$4*AU23</f>
        <v>11.652025118047433</v>
      </c>
      <c r="BP23" s="6">
        <f>AA23/[1]BgRatios!F$2</f>
        <v>14.258985521433649</v>
      </c>
      <c r="BQ23" s="6">
        <f>AB23/[1]BgRatios!G$2</f>
        <v>6.0061043063410322</v>
      </c>
      <c r="BR23" s="6">
        <f>AC23/[1]BgRatios!H$2</f>
        <v>23.928954652910139</v>
      </c>
      <c r="BS23" s="6" t="e">
        <f>#REF!/[1]BgRatios!I$2</f>
        <v>#REF!</v>
      </c>
      <c r="BT23" s="6">
        <f>AD23/[1]BgRatios!J$2</f>
        <v>12.33134126293635</v>
      </c>
      <c r="BU23" s="6">
        <f>AE23/[1]BgRatios!K$2</f>
        <v>45.418557999768367</v>
      </c>
      <c r="BV23" s="6">
        <f>AF23/[1]BgRatios!L$2</f>
        <v>240.02169670357375</v>
      </c>
      <c r="BW23" s="6">
        <f>AG23/[1]BgRatios!M$2</f>
        <v>24.434479421211751</v>
      </c>
      <c r="BX23" s="6">
        <f>AH23/[1]BgRatios!N$2</f>
        <v>29.936907703217898</v>
      </c>
      <c r="BY23" s="6">
        <f>AI23/[1]BgRatios!O$2</f>
        <v>23.447093247084776</v>
      </c>
      <c r="BZ23" s="6">
        <f>AJ23/[1]BgRatios!P$2</f>
        <v>18.751683357446204</v>
      </c>
      <c r="CA23" s="6">
        <f>AK23/[1]BgRatios!Q$2</f>
        <v>19.87376463626229</v>
      </c>
      <c r="CB23" s="6">
        <f>AL23/[1]BgRatios!R$2</f>
        <v>39.378112909647463</v>
      </c>
      <c r="CC23" s="6">
        <f>AM23/[1]BgRatios!S$2</f>
        <v>19.933033499502528</v>
      </c>
      <c r="CD23" s="6">
        <f>AN23/[1]BgRatios!T$2</f>
        <v>34.964954969962314</v>
      </c>
    </row>
    <row r="24" spans="1:82" x14ac:dyDescent="0.25">
      <c r="A24" s="7" t="str">
        <f>Intensity!B69</f>
        <v>ENP3</v>
      </c>
      <c r="B24" s="6">
        <f>IF(((Intensity!H69-Intensity!H$5)/Intensity!H$4)*Intensity!$C69*Intensity!$D69/(Intensity!$E69/1000)&gt;Intensity!H$3, ((Intensity!H69-Intensity!H$5)/Intensity!H$4)*Intensity!$C69*Intensity!$D69/(Intensity!$E69/1000),"")</f>
        <v>436246.35508707142</v>
      </c>
      <c r="C24" s="6">
        <f>IF(((Intensity!I69-Intensity!I$5)/Intensity!I$4)*Intensity!$C69*Intensity!$D69/(Intensity!$E69/1000)&gt;Intensity!I$3, ((Intensity!I69-Intensity!I$5)/Intensity!I$4)*Intensity!$C69*Intensity!$D69/(Intensity!$E69/1000),"")</f>
        <v>1674074.2266411697</v>
      </c>
      <c r="D24" s="6">
        <f>IF(((Intensity!N69-Intensity!N$5)/Intensity!N$4)*Intensity!$C69*Intensity!$D69/(Intensity!$E69/1000)&gt;Intensity!N$3, ((Intensity!N69-Intensity!N$5)/Intensity!N$4)*Intensity!$C69*Intensity!$D69/(Intensity!$E69/1000),"")</f>
        <v>187636.01242247349</v>
      </c>
      <c r="E24" s="6">
        <f>IF(((Intensity!O69-Intensity!O$5)/Intensity!O$4)*Intensity!$C69*Intensity!$D69/(Intensity!$E69/1000)&gt;Intensity!O$3, ((Intensity!O69-Intensity!O$5)/Intensity!O$4)*Intensity!$C69*Intensity!$D69/(Intensity!$E69/1000),"")</f>
        <v>3085.3882166734561</v>
      </c>
      <c r="F24" s="6">
        <f>IF(((Intensity!P69-Intensity!P$5)/Intensity!P$4)*Intensity!$C69*Intensity!$D69/(Intensity!$E69/1000)&gt;Intensity!P$3, ((Intensity!P69-Intensity!P$5)/Intensity!P$4)*Intensity!$C69*Intensity!$D69/(Intensity!$E69/1000),"")</f>
        <v>4662.311820264581</v>
      </c>
      <c r="G24" s="6">
        <f>IF(((Intensity!Q69-Intensity!Q$5)/Intensity!Q$4)*Intensity!$C69*Intensity!$D69/(Intensity!$E69/1000)&gt;Intensity!Q$3, ((Intensity!Q69-Intensity!Q$5)/Intensity!Q$4)*Intensity!$C69*Intensity!$D69/(Intensity!$E69/1000),"")</f>
        <v>3457.542614511221</v>
      </c>
      <c r="H24" s="6">
        <f>IF(((Intensity!R69-Intensity!R$5)/Intensity!R$4)*Intensity!$C69*Intensity!$D69/(Intensity!$E69/1000)&gt;Intensity!R$3, ((Intensity!R69-Intensity!R$5)/Intensity!R$4)*Intensity!$C69*Intensity!$D69/(Intensity!$E69/1000),"")</f>
        <v>80963.080598901084</v>
      </c>
      <c r="I24" s="6">
        <f>IF(((Intensity!U69-Intensity!U$5)/Intensity!U$4)*Intensity!$C69*Intensity!$D69/(Intensity!$E69/1000)&gt;Intensity!U$3, ((Intensity!U69-Intensity!U$5)/Intensity!U$4)*Intensity!$C69*Intensity!$D69/(Intensity!$E69/1000),"")</f>
        <v>384.12121005844921</v>
      </c>
      <c r="J24" s="6">
        <f>IF(((Intensity!V69-Intensity!V$5)/Intensity!V$4)*Intensity!$C69*Intensity!$D69/(Intensity!$E69/1000)&gt;Intensity!V$3, ((Intensity!V69-Intensity!V$5)/Intensity!V$4)*Intensity!$C69*Intensity!$D69/(Intensity!$E69/1000),"")</f>
        <v>1722.8920789036906</v>
      </c>
      <c r="K24" s="6">
        <f>IF(((Intensity!Y69-Intensity!Y$5)/Intensity!Y$4)*Intensity!$C69*Intensity!$D69/(Intensity!$E69/1000)&gt;Intensity!Y$3, ((Intensity!Y69-Intensity!Y$5)/Intensity!Y$4)*Intensity!$C69*Intensity!$D69/(Intensity!$E69/1000),"")</f>
        <v>94823.326118591998</v>
      </c>
      <c r="L24" s="6">
        <f>IF(((Intensity!Z69-Intensity!Z$5)/Intensity!Z$4)*Intensity!$C69*Intensity!$D69/(Intensity!$E69/1000)&gt;Intensity!Z$3, ((Intensity!Z69-Intensity!Z$5)/Intensity!Z$4)*Intensity!$C69*Intensity!$D69/(Intensity!$E69/1000),"")</f>
        <v>47617.119126010613</v>
      </c>
      <c r="M24" s="6">
        <f>IF(((Intensity!AC69-Intensity!AC$5)/Intensity!AC$4)*Intensity!$C69*Intensity!$D69/(Intensity!$E69/1000)&gt;Intensity!AC$3, ((Intensity!AC69-Intensity!AC$5)/Intensity!AC$4)*Intensity!$C69*Intensity!$D69/(Intensity!$E69/1000),"")</f>
        <v>873.84433948308981</v>
      </c>
      <c r="N24" s="6">
        <f>IF(((Intensity!AD69-Intensity!AD$5)/Intensity!AD$4)*Intensity!$C69*Intensity!$D69/(Intensity!$E69/1000)&gt;Intensity!AD$3, ((Intensity!AD69-Intensity!AD$5)/Intensity!AD$4)*Intensity!$C69*Intensity!$D69/(Intensity!$E69/1000),"")</f>
        <v>1409.6454156138898</v>
      </c>
      <c r="O24" s="6">
        <f>IF(((Intensity!AE69-Intensity!AE$5)/Intensity!AE$4)*Intensity!$C69*Intensity!$D69/(Intensity!$E69/1000)&gt;Intensity!AE$3, ((Intensity!AE69-Intensity!AE$5)/Intensity!AE$4)*Intensity!$C69*Intensity!$D69/(Intensity!$E69/1000),"")</f>
        <v>110.82233287685096</v>
      </c>
      <c r="P24" s="6">
        <f>IF(((Intensity!AF69-Intensity!AF$5)/Intensity!AF$4)*Intensity!$C69*Intensity!$D69/(Intensity!$E69/1000)&gt;Intensity!AF$3, ((Intensity!AF69-Intensity!AF$5)/Intensity!AF$4)*Intensity!$C69*Intensity!$D69/(Intensity!$E69/1000),"")</f>
        <v>440237.25621530274</v>
      </c>
      <c r="Q24" s="6">
        <f>IF(((Intensity!AG69-Intensity!AG$5)/Intensity!AG$4)*Intensity!$C69*Intensity!$D69/(Intensity!$E69/1000)&gt;Intensity!AG$3, ((Intensity!AG69-Intensity!AG$5)/Intensity!AG$4)*Intensity!$C69*Intensity!$D69/(Intensity!$E69/1000),"")</f>
        <v>397.00241994590374</v>
      </c>
      <c r="R24" s="6">
        <f>IF(((Intensity!AH69-Intensity!AH$5)/Intensity!AH$4)*Intensity!$C69*Intensity!$D69/(Intensity!$E69/1000)&gt;Intensity!AH$3, ((Intensity!AH69-Intensity!AH$5)/Intensity!AH$4)*Intensity!$C69*Intensity!$D69/(Intensity!$E69/1000),"")</f>
        <v>652.8821351218495</v>
      </c>
      <c r="S24" s="6">
        <f>IF(((Intensity!AI69-Intensity!AI$5)/Intensity!AI$4)*Intensity!$C69*Intensity!$D69/(Intensity!$E69/1000)&gt;Intensity!AI$3, ((Intensity!AI69-Intensity!AI$5)/Intensity!AI$4)*Intensity!$C69*Intensity!$D69/(Intensity!$E69/1000),"")</f>
        <v>447.38893631677377</v>
      </c>
      <c r="T24" s="6">
        <f>IF(((Intensity!AJ69-Intensity!AJ$5)/Intensity!AJ$4)*Intensity!$C69*Intensity!$D69/(Intensity!$E69/1000)&gt;Intensity!AJ$3, ((Intensity!AJ69-Intensity!AJ$5)/Intensity!AJ$4)*Intensity!$C69*Intensity!$D69/(Intensity!$E69/1000),"")</f>
        <v>324.01994977957719</v>
      </c>
      <c r="U24" s="6">
        <f>IF(((Intensity!AK69-Intensity!AK$5)/Intensity!AK$4)*Intensity!$C69*Intensity!$D69/(Intensity!$E69/1000)&gt;Intensity!AK$3, ((Intensity!AK69-Intensity!AK$5)/Intensity!AK$4)*Intensity!$C69*Intensity!$D69/(Intensity!$E69/1000),"")</f>
        <v>939.3868542788756</v>
      </c>
      <c r="V24" s="6">
        <f>IF(((Intensity!AM69-Intensity!AM$5)/Intensity!AM$4)*Intensity!$C69*Intensity!$D69/(Intensity!$E69/1000)&gt;Intensity!AM$3, ((Intensity!AM69-Intensity!AM$5)/Intensity!AM$4)*Intensity!$C69*Intensity!$D69/(Intensity!$E69/1000),"")</f>
        <v>121417.55494915489</v>
      </c>
      <c r="W24" s="6">
        <f>IF(((Intensity!AN69-Intensity!AN$5)/Intensity!AN$4)*Intensity!$C69*Intensity!$D69/(Intensity!$E69/1000)&gt;Intensity!AN$3, ((Intensity!AN69-Intensity!AN$5)/Intensity!AN$4)*Intensity!$C69*Intensity!$D69/(Intensity!$E69/1000),"")</f>
        <v>56.89421559424234</v>
      </c>
      <c r="X24" s="6">
        <f>IF(((Intensity!AP69-Intensity!AP$5)/Intensity!AP$4)*Intensity!$C69*Intensity!$D69/(Intensity!$E69/1000)&gt;Intensity!AP$3, ((Intensity!AP69-Intensity!AP$5)/Intensity!AP$4)*Intensity!$C69*Intensity!$D69/(Intensity!$E69/1000),"")</f>
        <v>1341.2252308616539</v>
      </c>
      <c r="Y24" s="6">
        <f>IF(((Intensity!AQ69-Intensity!AQ$5)/Intensity!AQ$4)*Intensity!$C69*Intensity!$D69/(Intensity!$E69/1000)&gt;Intensity!AQ$3, ((Intensity!AQ69-Intensity!AQ$5)/Intensity!AQ$4)*Intensity!$C69*Intensity!$D69/(Intensity!$E69/1000),"")</f>
        <v>148.47204872714212</v>
      </c>
      <c r="Z24" s="6">
        <f>IF(((Intensity!AS69-Intensity!AS$5)/Intensity!AS$4)*Intensity!$C69*Intensity!$D69/(Intensity!$E69/1000)&gt;Intensity!AS$3, ((Intensity!AS69-Intensity!AS$5)/Intensity!AS$4)*Intensity!$C69*Intensity!$D69/(Intensity!$E69/1000),"")</f>
        <v>73181.183757614068</v>
      </c>
      <c r="AA24" s="6">
        <f>IF(((Intensity!AT69-Intensity!AT$5)/Intensity!AT$4)*Intensity!$C69*Intensity!$D69/(Intensity!$E69/1000)&gt;Intensity!AT$3, ((Intensity!AT69-Intensity!AT$5)/Intensity!AT$4)*Intensity!$C69*Intensity!$D69/(Intensity!$E69/1000),"")</f>
        <v>124.18383043351749</v>
      </c>
      <c r="AB24" s="6">
        <f>IF(((Intensity!AU69-Intensity!AU$5)/Intensity!AU$4)*Intensity!$C69*Intensity!$D69/(Intensity!$E69/1000)&gt;Intensity!AU$3, ((Intensity!AU69-Intensity!AU$5)/Intensity!AU$4)*Intensity!$C69*Intensity!$D69/(Intensity!$E69/1000),"")</f>
        <v>102.1307106331968</v>
      </c>
      <c r="AC24" s="6">
        <f>IF(((Intensity!AV69-Intensity!AV$5)/Intensity!AV$4)*Intensity!$C69*Intensity!$D69/(Intensity!$E69/1000)&gt;Intensity!AV$3, ((Intensity!AV69-Intensity!AV$5)/Intensity!AV$4)*Intensity!$C69*Intensity!$D69/(Intensity!$E69/1000),"")</f>
        <v>42.915714832720319</v>
      </c>
      <c r="AD24" s="6">
        <f>IF(((Intensity!AX69-Intensity!AX$5)/Intensity!AX$4)*Intensity!$C69*Intensity!$D69/(Intensity!$E69/1000)&gt;Intensity!AX$3, ((Intensity!AX69-Intensity!AX$5)/Intensity!AX$4)*Intensity!$C69*Intensity!$D69/(Intensity!$E69/1000),"")</f>
        <v>109.31324195330106</v>
      </c>
      <c r="AE24" s="6">
        <f>IF(((Intensity!AY69-Intensity!AY$5)/Intensity!AY$4)*Intensity!$C69*Intensity!$D69/(Intensity!$E69/1000)&gt;Intensity!AY$3, ((Intensity!AY69-Intensity!AY$5)/Intensity!AY$4)*Intensity!$C69*Intensity!$D69/(Intensity!$E69/1000),"")</f>
        <v>57.294161351461455</v>
      </c>
      <c r="AF24" s="6">
        <f>IF(((Intensity!AZ69-Intensity!AZ$5)/Intensity!AZ$4)*Intensity!$C69*Intensity!$D69/(Intensity!$E69/1000)&gt;Intensity!AZ$3, ((Intensity!AZ69-Intensity!AZ$5)/Intensity!AZ$4)*Intensity!$C69*Intensity!$D69/(Intensity!$E69/1000),"")</f>
        <v>114.65614089353504</v>
      </c>
      <c r="AG24" s="6">
        <f>IF(((Intensity!BA69-Intensity!BA$5)/Intensity!BA$4)*Intensity!$C69*Intensity!$D69/(Intensity!$E69/1000)&gt;Intensity!BA$3, ((Intensity!BA69-Intensity!BA$5)/Intensity!BA$4)*Intensity!$C69*Intensity!$D69/(Intensity!$E69/1000),"")</f>
        <v>39.679004028563092</v>
      </c>
      <c r="AH24" s="6">
        <f>IF(((Intensity!BB69-Intensity!BB$5)/Intensity!BB$4)*Intensity!$C69*Intensity!$D69/(Intensity!$E69/1000)&gt;Intensity!BB$3, ((Intensity!BB69-Intensity!BB$5)/Intensity!BB$4)*Intensity!$C69*Intensity!$D69/(Intensity!$E69/1000),"")</f>
        <v>8.1904098742592595</v>
      </c>
      <c r="AI24" s="6">
        <f>IF(((Intensity!BC69-Intensity!BC$5)/Intensity!BC$4)*Intensity!$C69*Intensity!$D69/(Intensity!$E69/1000)&gt;Intensity!BC$3, ((Intensity!BC69-Intensity!BC$5)/Intensity!BC$4)*Intensity!$C69*Intensity!$D69/(Intensity!$E69/1000),"")</f>
        <v>185.9143666521926</v>
      </c>
      <c r="AJ24" s="6">
        <f>IF(((Intensity!BD69-Intensity!BD$5)/Intensity!BD$4)*Intensity!$C69*Intensity!$D69/(Intensity!$E69/1000)&gt;Intensity!BD$3, ((Intensity!BD69-Intensity!BD$5)/Intensity!BD$4)*Intensity!$C69*Intensity!$D69/(Intensity!$E69/1000),"")</f>
        <v>7.5621592219307354</v>
      </c>
      <c r="AK24" s="6">
        <f>IF(((Intensity!BE69-Intensity!BE$5)/Intensity!BE$4)*Intensity!$C69*Intensity!$D69/(Intensity!$E69/1000)&gt;Intensity!BE$3, ((Intensity!BE69-Intensity!BE$5)/Intensity!BE$4)*Intensity!$C69*Intensity!$D69/(Intensity!$E69/1000),"")</f>
        <v>22.920905817828348</v>
      </c>
      <c r="AL24" s="6">
        <f>IF(((Intensity!BF69-Intensity!BF$5)/Intensity!BF$4)*Intensity!$C69*Intensity!$D69/(Intensity!$E69/1000)&gt;Intensity!BF$3, ((Intensity!BF69-Intensity!BF$5)/Intensity!BF$4)*Intensity!$C69*Intensity!$D69/(Intensity!$E69/1000),"")</f>
        <v>5.185426182429075</v>
      </c>
      <c r="AM24" s="6">
        <f>IF(((Intensity!BG69-Intensity!BG$5)/Intensity!BG$4)*Intensity!$C69*Intensity!$D69/(Intensity!$E69/1000)&gt;Intensity!BG$3, ((Intensity!BG69-Intensity!BG$5)/Intensity!BG$4)*Intensity!$C69*Intensity!$D69/(Intensity!$E69/1000),"")</f>
        <v>20.729678207800628</v>
      </c>
      <c r="AN24" s="6">
        <f>IF(((Intensity!BH69-Intensity!BH$5)/Intensity!BH$4)*Intensity!$C69*Intensity!$D69/(Intensity!$E69/1000)&gt;Intensity!BH$3, ((Intensity!BH69-Intensity!BH$5)/Intensity!BH$4)*Intensity!$C69*Intensity!$D69/(Intensity!$E69/1000),"")</f>
        <v>5.56454069880379</v>
      </c>
      <c r="AO24" s="6">
        <f>IF(((Intensity!BI69-Intensity!BI$5)/Intensity!BI$4)*Intensity!$C69*Intensity!$D69/(Intensity!$E69/1000)&gt;Intensity!BI$3, ((Intensity!BI69-Intensity!BI$5)/Intensity!BI$4)*Intensity!$C69*Intensity!$D69/(Intensity!$E69/1000),"")</f>
        <v>31.221829995681841</v>
      </c>
      <c r="AP24" s="6">
        <f>IF(((Intensity!BJ69-Intensity!BJ$5)/Intensity!BJ$4)*Intensity!$C69*Intensity!$D69/(Intensity!$E69/1000)&gt;Intensity!BJ$3, ((Intensity!BJ69-Intensity!BJ$5)/Intensity!BJ$4)*Intensity!$C69*Intensity!$D69/(Intensity!$E69/1000),"")</f>
        <v>40.937487132418646</v>
      </c>
      <c r="AQ24" s="6">
        <f>IF(((Intensity!BK69-Intensity!BK$5)/Intensity!BK$4)*Intensity!$C69*Intensity!$D69/(Intensity!$E69/1000)&gt;Intensity!BK$3, ((Intensity!BK69-Intensity!BK$5)/Intensity!BK$4)*Intensity!$C69*Intensity!$D69/(Intensity!$E69/1000),"")</f>
        <v>67.689362636123604</v>
      </c>
      <c r="AR24" s="6">
        <f>IF(((Intensity!BL69-Intensity!BL$5)/Intensity!BL$4)*Intensity!$C69*Intensity!$D69/(Intensity!$E69/1000)&gt;Intensity!BL$3, ((Intensity!BL69-Intensity!BL$5)/Intensity!BL$4)*Intensity!$C69*Intensity!$D69/(Intensity!$E69/1000),"")</f>
        <v>20482.718726802705</v>
      </c>
      <c r="AS24" s="6">
        <f>IF(((Intensity!BM69-Intensity!BM$5)/Intensity!BM$4)*Intensity!$C69*Intensity!$D69/(Intensity!$E69/1000)&gt;Intensity!BM$3, ((Intensity!BM69-Intensity!BM$5)/Intensity!BM$4)*Intensity!$C69*Intensity!$D69/(Intensity!$E69/1000),"")</f>
        <v>36.537197039362056</v>
      </c>
      <c r="AT24" s="6">
        <f>IF(((Intensity!BN69-Intensity!BN$5)/Intensity!BN$4)*Intensity!$C69*Intensity!$D69/(Intensity!$E69/1000)&gt;Intensity!BN$3, ((Intensity!BN69-Intensity!BN$5)/Intensity!BN$4)*Intensity!$C69*Intensity!$D69/(Intensity!$E69/1000),"")</f>
        <v>15.33807834903868</v>
      </c>
      <c r="AU24" s="6">
        <f>IF(((Intensity!BO69-Intensity!BO$5)/Intensity!BO$4)*Intensity!$C69*Intensity!$D69/(Intensity!$E69/1000)&gt;Intensity!BO$3, ((Intensity!BO69-Intensity!BO$5)/Intensity!BO$4)*Intensity!$C69*Intensity!$D69/(Intensity!$E69/1000),"")</f>
        <v>163.19825845280835</v>
      </c>
      <c r="AW24" s="27">
        <f t="shared" si="0"/>
        <v>419.40244201662108</v>
      </c>
      <c r="AX24" s="27">
        <f t="shared" si="1"/>
        <v>3.8374514929919297</v>
      </c>
      <c r="AY24" s="27">
        <f t="shared" si="2"/>
        <v>0.82241552927353978</v>
      </c>
      <c r="AZ24" s="27">
        <f t="shared" si="3"/>
        <v>0.93429404167545727</v>
      </c>
      <c r="BA24" s="27">
        <f t="shared" si="4"/>
        <v>1.1360364784219754</v>
      </c>
      <c r="BB24" s="27">
        <f t="shared" si="5"/>
        <v>0.41476767753436034</v>
      </c>
      <c r="BC24" s="27">
        <f t="shared" si="6"/>
        <v>5.7585652445243822E-2</v>
      </c>
      <c r="BD24" s="27">
        <f t="shared" si="7"/>
        <v>2.1279971885445715E-2</v>
      </c>
      <c r="BE24" s="27"/>
      <c r="BF24" s="27"/>
      <c r="BG24" s="27"/>
      <c r="BH24" s="27"/>
      <c r="BK24" s="6">
        <f>D24-[1]BgRatios!$B$1*S24</f>
        <v>44471.552801105892</v>
      </c>
      <c r="BL24" s="6" t="str">
        <f>IF((AB24-[1]BgRatios!$B$2*AA24)&gt;0,AB24-[1]BgRatios!$B$2*AA24,"")</f>
        <v/>
      </c>
      <c r="BM24" s="6">
        <f>IF((AA24-[1]BgRatios!$B$3*AB24)&gt;0,(AA24-[1]BgRatios!$B$3*AB24),"")</f>
        <v>75.550158703423776</v>
      </c>
      <c r="BN24" s="6">
        <f>AQ24-[1]BgRatios!$B$4*AU24</f>
        <v>-28.597609851033312</v>
      </c>
      <c r="BP24" s="6">
        <f>AA24/[1]BgRatios!F$2</f>
        <v>4.0059300139844352</v>
      </c>
      <c r="BQ24" s="6">
        <f>AB24/[1]BgRatios!G$2</f>
        <v>1.6211223910031238</v>
      </c>
      <c r="BR24" s="6">
        <f>AC24/[1]BgRatios!H$2</f>
        <v>6.0444668778479329</v>
      </c>
      <c r="BS24" s="6" t="e">
        <f>#REF!/[1]BgRatios!I$2</f>
        <v>#REF!</v>
      </c>
      <c r="BT24" s="6">
        <f>AD24/[1]BgRatios!J$2</f>
        <v>4.0486385908630025</v>
      </c>
      <c r="BU24" s="6">
        <f>AE24/[1]BgRatios!K$2</f>
        <v>12.190247096055629</v>
      </c>
      <c r="BV24" s="6">
        <f>AF24/[1]BgRatios!L$2</f>
        <v>114.65614089353504</v>
      </c>
      <c r="BW24" s="6">
        <f>AG24/[1]BgRatios!M$2</f>
        <v>9.9197510071407731</v>
      </c>
      <c r="BX24" s="6">
        <f>AH24/[1]BgRatios!N$2</f>
        <v>11.700585534656085</v>
      </c>
      <c r="BY24" s="6">
        <f>AI24/[1]BgRatios!O$2</f>
        <v>47.670350423639128</v>
      </c>
      <c r="BZ24" s="6">
        <f>AJ24/[1]BgRatios!P$2</f>
        <v>9.1110352071454646</v>
      </c>
      <c r="CA24" s="6">
        <f>AK24/[1]BgRatios!Q$2</f>
        <v>9.9656112251427604</v>
      </c>
      <c r="CB24" s="6">
        <f>AL24/[1]BgRatios!R$2</f>
        <v>17.28475394143025</v>
      </c>
      <c r="CC24" s="6">
        <f>AM24/[1]BgRatios!S$2</f>
        <v>10.576366432551341</v>
      </c>
      <c r="CD24" s="6">
        <f>AN24/[1]BgRatios!T$2</f>
        <v>17.95013128646384</v>
      </c>
    </row>
    <row r="25" spans="1:82" x14ac:dyDescent="0.25">
      <c r="A25" s="7" t="str">
        <f>Intensity!B70</f>
        <v>ENP3</v>
      </c>
      <c r="B25" s="6">
        <f>IF(((Intensity!H70-Intensity!H$5)/Intensity!H$4)*Intensity!$C70*Intensity!$D70/(Intensity!$E70/1000)&gt;Intensity!H$3, ((Intensity!H70-Intensity!H$5)/Intensity!H$4)*Intensity!$C70*Intensity!$D70/(Intensity!$E70/1000),"")</f>
        <v>393605.39686217578</v>
      </c>
      <c r="C25" s="6">
        <f>IF(((Intensity!I70-Intensity!I$5)/Intensity!I$4)*Intensity!$C70*Intensity!$D70/(Intensity!$E70/1000)&gt;Intensity!I$3, ((Intensity!I70-Intensity!I$5)/Intensity!I$4)*Intensity!$C70*Intensity!$D70/(Intensity!$E70/1000),"")</f>
        <v>1609884.4561634283</v>
      </c>
      <c r="D25" s="6">
        <f>IF(((Intensity!N70-Intensity!N$5)/Intensity!N$4)*Intensity!$C70*Intensity!$D70/(Intensity!$E70/1000)&gt;Intensity!N$3, ((Intensity!N70-Intensity!N$5)/Intensity!N$4)*Intensity!$C70*Intensity!$D70/(Intensity!$E70/1000),"")</f>
        <v>193769.80128066588</v>
      </c>
      <c r="E25" s="6">
        <f>IF(((Intensity!O70-Intensity!O$5)/Intensity!O$4)*Intensity!$C70*Intensity!$D70/(Intensity!$E70/1000)&gt;Intensity!O$3, ((Intensity!O70-Intensity!O$5)/Intensity!O$4)*Intensity!$C70*Intensity!$D70/(Intensity!$E70/1000),"")</f>
        <v>2736.5157050715393</v>
      </c>
      <c r="F25" s="6">
        <f>IF(((Intensity!P70-Intensity!P$5)/Intensity!P$4)*Intensity!$C70*Intensity!$D70/(Intensity!$E70/1000)&gt;Intensity!P$3, ((Intensity!P70-Intensity!P$5)/Intensity!P$4)*Intensity!$C70*Intensity!$D70/(Intensity!$E70/1000),"")</f>
        <v>4784.6735583279351</v>
      </c>
      <c r="G25" s="6">
        <f>IF(((Intensity!Q70-Intensity!Q$5)/Intensity!Q$4)*Intensity!$C70*Intensity!$D70/(Intensity!$E70/1000)&gt;Intensity!Q$3, ((Intensity!Q70-Intensity!Q$5)/Intensity!Q$4)*Intensity!$C70*Intensity!$D70/(Intensity!$E70/1000),"")</f>
        <v>3103.8666172292624</v>
      </c>
      <c r="H25" s="6">
        <f>IF(((Intensity!R70-Intensity!R$5)/Intensity!R$4)*Intensity!$C70*Intensity!$D70/(Intensity!$E70/1000)&gt;Intensity!R$3, ((Intensity!R70-Intensity!R$5)/Intensity!R$4)*Intensity!$C70*Intensity!$D70/(Intensity!$E70/1000),"")</f>
        <v>78964.811000790141</v>
      </c>
      <c r="I25" s="6">
        <f>IF(((Intensity!U70-Intensity!U$5)/Intensity!U$4)*Intensity!$C70*Intensity!$D70/(Intensity!$E70/1000)&gt;Intensity!U$3, ((Intensity!U70-Intensity!U$5)/Intensity!U$4)*Intensity!$C70*Intensity!$D70/(Intensity!$E70/1000),"")</f>
        <v>355.99545068463004</v>
      </c>
      <c r="J25" s="6">
        <f>IF(((Intensity!V70-Intensity!V$5)/Intensity!V$4)*Intensity!$C70*Intensity!$D70/(Intensity!$E70/1000)&gt;Intensity!V$3, ((Intensity!V70-Intensity!V$5)/Intensity!V$4)*Intensity!$C70*Intensity!$D70/(Intensity!$E70/1000),"")</f>
        <v>1702.5812948151574</v>
      </c>
      <c r="K25" s="6">
        <f>IF(((Intensity!Y70-Intensity!Y$5)/Intensity!Y$4)*Intensity!$C70*Intensity!$D70/(Intensity!$E70/1000)&gt;Intensity!Y$3, ((Intensity!Y70-Intensity!Y$5)/Intensity!Y$4)*Intensity!$C70*Intensity!$D70/(Intensity!$E70/1000),"")</f>
        <v>306358.88439801539</v>
      </c>
      <c r="L25" s="6">
        <f>IF(((Intensity!Z70-Intensity!Z$5)/Intensity!Z$4)*Intensity!$C70*Intensity!$D70/(Intensity!$E70/1000)&gt;Intensity!Z$3, ((Intensity!Z70-Intensity!Z$5)/Intensity!Z$4)*Intensity!$C70*Intensity!$D70/(Intensity!$E70/1000),"")</f>
        <v>54867.020564398706</v>
      </c>
      <c r="M25" s="6">
        <f>IF(((Intensity!AC70-Intensity!AC$5)/Intensity!AC$4)*Intensity!$C70*Intensity!$D70/(Intensity!$E70/1000)&gt;Intensity!AC$3, ((Intensity!AC70-Intensity!AC$5)/Intensity!AC$4)*Intensity!$C70*Intensity!$D70/(Intensity!$E70/1000),"")</f>
        <v>834.16077356426604</v>
      </c>
      <c r="N25" s="6">
        <f>IF(((Intensity!AD70-Intensity!AD$5)/Intensity!AD$4)*Intensity!$C70*Intensity!$D70/(Intensity!$E70/1000)&gt;Intensity!AD$3, ((Intensity!AD70-Intensity!AD$5)/Intensity!AD$4)*Intensity!$C70*Intensity!$D70/(Intensity!$E70/1000),"")</f>
        <v>1330.2473879607548</v>
      </c>
      <c r="O25" s="6">
        <f>IF(((Intensity!AE70-Intensity!AE$5)/Intensity!AE$4)*Intensity!$C70*Intensity!$D70/(Intensity!$E70/1000)&gt;Intensity!AE$3, ((Intensity!AE70-Intensity!AE$5)/Intensity!AE$4)*Intensity!$C70*Intensity!$D70/(Intensity!$E70/1000),"")</f>
        <v>108.90703226033067</v>
      </c>
      <c r="P25" s="6">
        <f>IF(((Intensity!AF70-Intensity!AF$5)/Intensity!AF$4)*Intensity!$C70*Intensity!$D70/(Intensity!$E70/1000)&gt;Intensity!AF$3, ((Intensity!AF70-Intensity!AF$5)/Intensity!AF$4)*Intensity!$C70*Intensity!$D70/(Intensity!$E70/1000),"")</f>
        <v>401357.67644267553</v>
      </c>
      <c r="Q25" s="6">
        <f>IF(((Intensity!AG70-Intensity!AG$5)/Intensity!AG$4)*Intensity!$C70*Intensity!$D70/(Intensity!$E70/1000)&gt;Intensity!AG$3, ((Intensity!AG70-Intensity!AG$5)/Intensity!AG$4)*Intensity!$C70*Intensity!$D70/(Intensity!$E70/1000),"")</f>
        <v>366.92956390674863</v>
      </c>
      <c r="R25" s="6">
        <f>IF(((Intensity!AH70-Intensity!AH$5)/Intensity!AH$4)*Intensity!$C70*Intensity!$D70/(Intensity!$E70/1000)&gt;Intensity!AH$3, ((Intensity!AH70-Intensity!AH$5)/Intensity!AH$4)*Intensity!$C70*Intensity!$D70/(Intensity!$E70/1000),"")</f>
        <v>635.17065729474689</v>
      </c>
      <c r="S25" s="6">
        <f>IF(((Intensity!AI70-Intensity!AI$5)/Intensity!AI$4)*Intensity!$C70*Intensity!$D70/(Intensity!$E70/1000)&gt;Intensity!AI$3, ((Intensity!AI70-Intensity!AI$5)/Intensity!AI$4)*Intensity!$C70*Intensity!$D70/(Intensity!$E70/1000),"")</f>
        <v>461.70800657932034</v>
      </c>
      <c r="T25" s="6">
        <f>IF(((Intensity!AJ70-Intensity!AJ$5)/Intensity!AJ$4)*Intensity!$C70*Intensity!$D70/(Intensity!$E70/1000)&gt;Intensity!AJ$3, ((Intensity!AJ70-Intensity!AJ$5)/Intensity!AJ$4)*Intensity!$C70*Intensity!$D70/(Intensity!$E70/1000),"")</f>
        <v>288.92250042956505</v>
      </c>
      <c r="U25" s="6">
        <f>IF(((Intensity!AK70-Intensity!AK$5)/Intensity!AK$4)*Intensity!$C70*Intensity!$D70/(Intensity!$E70/1000)&gt;Intensity!AK$3, ((Intensity!AK70-Intensity!AK$5)/Intensity!AK$4)*Intensity!$C70*Intensity!$D70/(Intensity!$E70/1000),"")</f>
        <v>852.65212810007927</v>
      </c>
      <c r="V25" s="6">
        <f>IF(((Intensity!AM70-Intensity!AM$5)/Intensity!AM$4)*Intensity!$C70*Intensity!$D70/(Intensity!$E70/1000)&gt;Intensity!AM$3, ((Intensity!AM70-Intensity!AM$5)/Intensity!AM$4)*Intensity!$C70*Intensity!$D70/(Intensity!$E70/1000),"")</f>
        <v>109846.49384437497</v>
      </c>
      <c r="W25" s="6">
        <f>IF(((Intensity!AN70-Intensity!AN$5)/Intensity!AN$4)*Intensity!$C70*Intensity!$D70/(Intensity!$E70/1000)&gt;Intensity!AN$3, ((Intensity!AN70-Intensity!AN$5)/Intensity!AN$4)*Intensity!$C70*Intensity!$D70/(Intensity!$E70/1000),"")</f>
        <v>51.52641950347229</v>
      </c>
      <c r="X25" s="6">
        <f>IF(((Intensity!AP70-Intensity!AP$5)/Intensity!AP$4)*Intensity!$C70*Intensity!$D70/(Intensity!$E70/1000)&gt;Intensity!AP$3, ((Intensity!AP70-Intensity!AP$5)/Intensity!AP$4)*Intensity!$C70*Intensity!$D70/(Intensity!$E70/1000),"")</f>
        <v>1082.536983669519</v>
      </c>
      <c r="Y25" s="6">
        <f>IF(((Intensity!AQ70-Intensity!AQ$5)/Intensity!AQ$4)*Intensity!$C70*Intensity!$D70/(Intensity!$E70/1000)&gt;Intensity!AQ$3, ((Intensity!AQ70-Intensity!AQ$5)/Intensity!AQ$4)*Intensity!$C70*Intensity!$D70/(Intensity!$E70/1000),"")</f>
        <v>133.91783198149224</v>
      </c>
      <c r="Z25" s="6">
        <f>IF(((Intensity!AS70-Intensity!AS$5)/Intensity!AS$4)*Intensity!$C70*Intensity!$D70/(Intensity!$E70/1000)&gt;Intensity!AS$3, ((Intensity!AS70-Intensity!AS$5)/Intensity!AS$4)*Intensity!$C70*Intensity!$D70/(Intensity!$E70/1000),"")</f>
        <v>66577.228838132505</v>
      </c>
      <c r="AA25" s="6">
        <f>IF(((Intensity!AT70-Intensity!AT$5)/Intensity!AT$4)*Intensity!$C70*Intensity!$D70/(Intensity!$E70/1000)&gt;Intensity!AT$3, ((Intensity!AT70-Intensity!AT$5)/Intensity!AT$4)*Intensity!$C70*Intensity!$D70/(Intensity!$E70/1000),"")</f>
        <v>115.21347112377147</v>
      </c>
      <c r="AB25" s="6">
        <f>IF(((Intensity!AU70-Intensity!AU$5)/Intensity!AU$4)*Intensity!$C70*Intensity!$D70/(Intensity!$E70/1000)&gt;Intensity!AU$3, ((Intensity!AU70-Intensity!AU$5)/Intensity!AU$4)*Intensity!$C70*Intensity!$D70/(Intensity!$E70/1000),"")</f>
        <v>94.980657831288013</v>
      </c>
      <c r="AC25" s="6">
        <f>IF(((Intensity!AV70-Intensity!AV$5)/Intensity!AV$4)*Intensity!$C70*Intensity!$D70/(Intensity!$E70/1000)&gt;Intensity!AV$3, ((Intensity!AV70-Intensity!AV$5)/Intensity!AV$4)*Intensity!$C70*Intensity!$D70/(Intensity!$E70/1000),"")</f>
        <v>39.493609755758271</v>
      </c>
      <c r="AD25" s="6">
        <f>IF(((Intensity!AX70-Intensity!AX$5)/Intensity!AX$4)*Intensity!$C70*Intensity!$D70/(Intensity!$E70/1000)&gt;Intensity!AX$3, ((Intensity!AX70-Intensity!AX$5)/Intensity!AX$4)*Intensity!$C70*Intensity!$D70/(Intensity!$E70/1000),"")</f>
        <v>102.67764257984517</v>
      </c>
      <c r="AE25" s="6">
        <f>IF(((Intensity!AY70-Intensity!AY$5)/Intensity!AY$4)*Intensity!$C70*Intensity!$D70/(Intensity!$E70/1000)&gt;Intensity!AY$3, ((Intensity!AY70-Intensity!AY$5)/Intensity!AY$4)*Intensity!$C70*Intensity!$D70/(Intensity!$E70/1000),"")</f>
        <v>53.923366539942137</v>
      </c>
      <c r="AF25" s="6">
        <f>IF(((Intensity!AZ70-Intensity!AZ$5)/Intensity!AZ$4)*Intensity!$C70*Intensity!$D70/(Intensity!$E70/1000)&gt;Intensity!AZ$3, ((Intensity!AZ70-Intensity!AZ$5)/Intensity!AZ$4)*Intensity!$C70*Intensity!$D70/(Intensity!$E70/1000),"")</f>
        <v>104.01396806725739</v>
      </c>
      <c r="AG25" s="6">
        <f>IF(((Intensity!BA70-Intensity!BA$5)/Intensity!BA$4)*Intensity!$C70*Intensity!$D70/(Intensity!$E70/1000)&gt;Intensity!BA$3, ((Intensity!BA70-Intensity!BA$5)/Intensity!BA$4)*Intensity!$C70*Intensity!$D70/(Intensity!$E70/1000),"")</f>
        <v>37.619562459136404</v>
      </c>
      <c r="AH25" s="6">
        <f>IF(((Intensity!BB70-Intensity!BB$5)/Intensity!BB$4)*Intensity!$C70*Intensity!$D70/(Intensity!$E70/1000)&gt;Intensity!BB$3, ((Intensity!BB70-Intensity!BB$5)/Intensity!BB$4)*Intensity!$C70*Intensity!$D70/(Intensity!$E70/1000),"")</f>
        <v>7.8468799880418976</v>
      </c>
      <c r="AI25" s="6">
        <f>IF(((Intensity!BC70-Intensity!BC$5)/Intensity!BC$4)*Intensity!$C70*Intensity!$D70/(Intensity!$E70/1000)&gt;Intensity!BC$3, ((Intensity!BC70-Intensity!BC$5)/Intensity!BC$4)*Intensity!$C70*Intensity!$D70/(Intensity!$E70/1000),"")</f>
        <v>141.62006542961504</v>
      </c>
      <c r="AJ25" s="6">
        <f>IF(((Intensity!BD70-Intensity!BD$5)/Intensity!BD$4)*Intensity!$C70*Intensity!$D70/(Intensity!$E70/1000)&gt;Intensity!BD$3, ((Intensity!BD70-Intensity!BD$5)/Intensity!BD$4)*Intensity!$C70*Intensity!$D70/(Intensity!$E70/1000),"")</f>
        <v>7.0670934078626324</v>
      </c>
      <c r="AK25" s="6">
        <f>IF(((Intensity!BE70-Intensity!BE$5)/Intensity!BE$4)*Intensity!$C70*Intensity!$D70/(Intensity!$E70/1000)&gt;Intensity!BE$3, ((Intensity!BE70-Intensity!BE$5)/Intensity!BE$4)*Intensity!$C70*Intensity!$D70/(Intensity!$E70/1000),"")</f>
        <v>21.715548612691649</v>
      </c>
      <c r="AL25" s="6">
        <f>IF(((Intensity!BF70-Intensity!BF$5)/Intensity!BF$4)*Intensity!$C70*Intensity!$D70/(Intensity!$E70/1000)&gt;Intensity!BF$3, ((Intensity!BF70-Intensity!BF$5)/Intensity!BF$4)*Intensity!$C70*Intensity!$D70/(Intensity!$E70/1000),"")</f>
        <v>4.838178157835884</v>
      </c>
      <c r="AM25" s="6">
        <f>IF(((Intensity!BG70-Intensity!BG$5)/Intensity!BG$4)*Intensity!$C70*Intensity!$D70/(Intensity!$E70/1000)&gt;Intensity!BG$3, ((Intensity!BG70-Intensity!BG$5)/Intensity!BG$4)*Intensity!$C70*Intensity!$D70/(Intensity!$E70/1000),"")</f>
        <v>20.147468066513991</v>
      </c>
      <c r="AN25" s="6">
        <f>IF(((Intensity!BH70-Intensity!BH$5)/Intensity!BH$4)*Intensity!$C70*Intensity!$D70/(Intensity!$E70/1000)&gt;Intensity!BH$3, ((Intensity!BH70-Intensity!BH$5)/Intensity!BH$4)*Intensity!$C70*Intensity!$D70/(Intensity!$E70/1000),"")</f>
        <v>5.2627243813806155</v>
      </c>
      <c r="AO25" s="6">
        <f>IF(((Intensity!BI70-Intensity!BI$5)/Intensity!BI$4)*Intensity!$C70*Intensity!$D70/(Intensity!$E70/1000)&gt;Intensity!BI$3, ((Intensity!BI70-Intensity!BI$5)/Intensity!BI$4)*Intensity!$C70*Intensity!$D70/(Intensity!$E70/1000),"")</f>
        <v>29.207248109590445</v>
      </c>
      <c r="AP25" s="6">
        <f>IF(((Intensity!BJ70-Intensity!BJ$5)/Intensity!BJ$4)*Intensity!$C70*Intensity!$D70/(Intensity!$E70/1000)&gt;Intensity!BJ$3, ((Intensity!BJ70-Intensity!BJ$5)/Intensity!BJ$4)*Intensity!$C70*Intensity!$D70/(Intensity!$E70/1000),"")</f>
        <v>39.405030022862363</v>
      </c>
      <c r="AQ25" s="6">
        <f>IF(((Intensity!BK70-Intensity!BK$5)/Intensity!BK$4)*Intensity!$C70*Intensity!$D70/(Intensity!$E70/1000)&gt;Intensity!BK$3, ((Intensity!BK70-Intensity!BK$5)/Intensity!BK$4)*Intensity!$C70*Intensity!$D70/(Intensity!$E70/1000),"")</f>
        <v>62.701664633471239</v>
      </c>
      <c r="AR25" s="6">
        <f>IF(((Intensity!BL70-Intensity!BL$5)/Intensity!BL$4)*Intensity!$C70*Intensity!$D70/(Intensity!$E70/1000)&gt;Intensity!BL$3, ((Intensity!BL70-Intensity!BL$5)/Intensity!BL$4)*Intensity!$C70*Intensity!$D70/(Intensity!$E70/1000),"")</f>
        <v>20687.362277008149</v>
      </c>
      <c r="AS25" s="6">
        <f>IF(((Intensity!BM70-Intensity!BM$5)/Intensity!BM$4)*Intensity!$C70*Intensity!$D70/(Intensity!$E70/1000)&gt;Intensity!BM$3, ((Intensity!BM70-Intensity!BM$5)/Intensity!BM$4)*Intensity!$C70*Intensity!$D70/(Intensity!$E70/1000),"")</f>
        <v>36.603282210449358</v>
      </c>
      <c r="AT25" s="6">
        <f>IF(((Intensity!BN70-Intensity!BN$5)/Intensity!BN$4)*Intensity!$C70*Intensity!$D70/(Intensity!$E70/1000)&gt;Intensity!BN$3, ((Intensity!BN70-Intensity!BN$5)/Intensity!BN$4)*Intensity!$C70*Intensity!$D70/(Intensity!$E70/1000),"")</f>
        <v>18.421306224992524</v>
      </c>
      <c r="AU25" s="6">
        <f>IF(((Intensity!BO70-Intensity!BO$5)/Intensity!BO$4)*Intensity!$C70*Intensity!$D70/(Intensity!$E70/1000)&gt;Intensity!BO$3, ((Intensity!BO70-Intensity!BO$5)/Intensity!BO$4)*Intensity!$C70*Intensity!$D70/(Intensity!$E70/1000),"")</f>
        <v>149.41135179173511</v>
      </c>
      <c r="AW25" s="27">
        <f t="shared" si="0"/>
        <v>419.68040085823526</v>
      </c>
      <c r="AX25" s="27">
        <f t="shared" si="1"/>
        <v>4.0900975164401592</v>
      </c>
      <c r="AY25" s="27">
        <f t="shared" si="2"/>
        <v>0.82438847562584272</v>
      </c>
      <c r="AZ25" s="27">
        <f t="shared" si="3"/>
        <v>0.92503738345402942</v>
      </c>
      <c r="BA25" s="27">
        <f t="shared" si="4"/>
        <v>1.1220891737378764</v>
      </c>
      <c r="BB25" s="27">
        <f t="shared" si="5"/>
        <v>0.41965797030516971</v>
      </c>
      <c r="BC25" s="27">
        <f t="shared" si="6"/>
        <v>6.0592477809895073E-2</v>
      </c>
      <c r="BD25" s="27">
        <f t="shared" si="7"/>
        <v>2.1561266002373146E-2</v>
      </c>
      <c r="BE25" s="27"/>
      <c r="BF25" s="27"/>
      <c r="BG25" s="27"/>
      <c r="BH25" s="27">
        <v>2.6285714285714285E-3</v>
      </c>
      <c r="BK25" s="6">
        <f>D25-[1]BgRatios!$B$1*S25</f>
        <v>46023.239175283379</v>
      </c>
      <c r="BL25" s="6" t="str">
        <f>IF((AB25-[1]BgRatios!$B$2*AA25)&gt;0,AB25-[1]BgRatios!$B$2*AA25,"")</f>
        <v/>
      </c>
      <c r="BM25" s="6">
        <f>IF((AA25-[1]BgRatios!$B$3*AB25)&gt;0,(AA25-[1]BgRatios!$B$3*AB25),"")</f>
        <v>69.984586442205753</v>
      </c>
      <c r="BN25" s="6">
        <f>AQ25-[1]BgRatios!$B$4*AU25</f>
        <v>-25.451032923652477</v>
      </c>
      <c r="BP25" s="6">
        <f>AA25/[1]BgRatios!F$2</f>
        <v>3.7165635846377891</v>
      </c>
      <c r="BQ25" s="6">
        <f>AB25/[1]BgRatios!G$2</f>
        <v>1.507629489385524</v>
      </c>
      <c r="BR25" s="6">
        <f>AC25/[1]BgRatios!H$2</f>
        <v>5.5624802472898978</v>
      </c>
      <c r="BS25" s="6" t="e">
        <f>#REF!/[1]BgRatios!I$2</f>
        <v>#REF!</v>
      </c>
      <c r="BT25" s="6">
        <f>AD25/[1]BgRatios!J$2</f>
        <v>3.8028756511053765</v>
      </c>
      <c r="BU25" s="6">
        <f>AE25/[1]BgRatios!K$2</f>
        <v>11.473056710625986</v>
      </c>
      <c r="BV25" s="6">
        <f>AF25/[1]BgRatios!L$2</f>
        <v>104.01396806725739</v>
      </c>
      <c r="BW25" s="6">
        <f>AG25/[1]BgRatios!M$2</f>
        <v>9.4048906147841009</v>
      </c>
      <c r="BX25" s="6">
        <f>AH25/[1]BgRatios!N$2</f>
        <v>11.209828554345568</v>
      </c>
      <c r="BY25" s="6">
        <f>AI25/[1]BgRatios!O$2</f>
        <v>36.312837289644882</v>
      </c>
      <c r="BZ25" s="6">
        <f>AJ25/[1]BgRatios!P$2</f>
        <v>8.5145703709188343</v>
      </c>
      <c r="CA25" s="6">
        <f>AK25/[1]BgRatios!Q$2</f>
        <v>9.4415428750833268</v>
      </c>
      <c r="CB25" s="6">
        <f>AL25/[1]BgRatios!R$2</f>
        <v>16.127260526119613</v>
      </c>
      <c r="CC25" s="6">
        <f>AM25/[1]BgRatios!S$2</f>
        <v>10.279320442098975</v>
      </c>
      <c r="CD25" s="6">
        <f>AN25/[1]BgRatios!T$2</f>
        <v>16.976530262518114</v>
      </c>
    </row>
    <row r="26" spans="1:82" s="5" customFormat="1" x14ac:dyDescent="0.25">
      <c r="A26" s="24" t="str">
        <f>Intensity!B71</f>
        <v>HNO3 check</v>
      </c>
      <c r="B26" s="22" t="str">
        <f>IF(((Intensity!H71-Intensity!H$5)/Intensity!H$4)*Intensity!$C71*Intensity!$D71/(Intensity!$E71/1000)&gt;Intensity!H$3, ((Intensity!H71-Intensity!H$5)/Intensity!H$4)*Intensity!$C71*Intensity!$D71/(Intensity!$E71/1000),"")</f>
        <v/>
      </c>
      <c r="C26" s="22" t="str">
        <f>IF(((Intensity!I71-Intensity!I$5)/Intensity!I$4)*Intensity!$C71*Intensity!$D71/(Intensity!$E71/1000)&gt;Intensity!I$3, ((Intensity!I71-Intensity!I$5)/Intensity!I$4)*Intensity!$C71*Intensity!$D71/(Intensity!$E71/1000),"")</f>
        <v/>
      </c>
      <c r="D26" s="22" t="str">
        <f>IF(((Intensity!N71-Intensity!N$5)/Intensity!N$4)*Intensity!$C71*Intensity!$D71/(Intensity!$E71/1000)&gt;Intensity!N$3, ((Intensity!N71-Intensity!N$5)/Intensity!N$4)*Intensity!$C71*Intensity!$D71/(Intensity!$E71/1000),"")</f>
        <v/>
      </c>
      <c r="E26" s="22" t="str">
        <f>IF(((Intensity!O71-Intensity!O$5)/Intensity!O$4)*Intensity!$C71*Intensity!$D71/(Intensity!$E71/1000)&gt;Intensity!O$3, ((Intensity!O71-Intensity!O$5)/Intensity!O$4)*Intensity!$C71*Intensity!$D71/(Intensity!$E71/1000),"")</f>
        <v/>
      </c>
      <c r="F26" s="22" t="str">
        <f>IF(((Intensity!P71-Intensity!P$5)/Intensity!P$4)*Intensity!$C71*Intensity!$D71/(Intensity!$E71/1000)&gt;Intensity!P$3, ((Intensity!P71-Intensity!P$5)/Intensity!P$4)*Intensity!$C71*Intensity!$D71/(Intensity!$E71/1000),"")</f>
        <v/>
      </c>
      <c r="G26" s="22" t="str">
        <f>IF(((Intensity!Q71-Intensity!Q$5)/Intensity!Q$4)*Intensity!$C71*Intensity!$D71/(Intensity!$E71/1000)&gt;Intensity!Q$3, ((Intensity!Q71-Intensity!Q$5)/Intensity!Q$4)*Intensity!$C71*Intensity!$D71/(Intensity!$E71/1000),"")</f>
        <v/>
      </c>
      <c r="H26" s="22" t="str">
        <f>IF(((Intensity!R71-Intensity!R$5)/Intensity!R$4)*Intensity!$C71*Intensity!$D71/(Intensity!$E71/1000)&gt;Intensity!R$3, ((Intensity!R71-Intensity!R$5)/Intensity!R$4)*Intensity!$C71*Intensity!$D71/(Intensity!$E71/1000),"")</f>
        <v/>
      </c>
      <c r="I26" s="22" t="str">
        <f>IF(((Intensity!U71-Intensity!U$5)/Intensity!U$4)*Intensity!$C71*Intensity!$D71/(Intensity!$E71/1000)&gt;Intensity!U$3, ((Intensity!U71-Intensity!U$5)/Intensity!U$4)*Intensity!$C71*Intensity!$D71/(Intensity!$E71/1000),"")</f>
        <v/>
      </c>
      <c r="J26" s="22" t="str">
        <f>IF(((Intensity!V71-Intensity!V$5)/Intensity!V$4)*Intensity!$C71*Intensity!$D71/(Intensity!$E71/1000)&gt;Intensity!V$3, ((Intensity!V71-Intensity!V$5)/Intensity!V$4)*Intensity!$C71*Intensity!$D71/(Intensity!$E71/1000),"")</f>
        <v/>
      </c>
      <c r="K26" s="22" t="str">
        <f>IF(((Intensity!Y71-Intensity!Y$5)/Intensity!Y$4)*Intensity!$C71*Intensity!$D71/(Intensity!$E71/1000)&gt;Intensity!Y$3, ((Intensity!Y71-Intensity!Y$5)/Intensity!Y$4)*Intensity!$C71*Intensity!$D71/(Intensity!$E71/1000),"")</f>
        <v/>
      </c>
      <c r="L26" s="22" t="str">
        <f>IF(((Intensity!Z71-Intensity!Z$5)/Intensity!Z$4)*Intensity!$C71*Intensity!$D71/(Intensity!$E71/1000)&gt;Intensity!Z$3, ((Intensity!Z71-Intensity!Z$5)/Intensity!Z$4)*Intensity!$C71*Intensity!$D71/(Intensity!$E71/1000),"")</f>
        <v/>
      </c>
      <c r="M26" s="22">
        <f>IF(((Intensity!AC71-Intensity!AC$5)/Intensity!AC$4)*Intensity!$C71*Intensity!$D71/(Intensity!$E71/1000)&gt;Intensity!AC$3, ((Intensity!AC71-Intensity!AC$5)/Intensity!AC$4)*Intensity!$C71*Intensity!$D71/(Intensity!$E71/1000),"")</f>
        <v>0.56049690358363191</v>
      </c>
      <c r="N26" s="22" t="str">
        <f>IF(((Intensity!AD71-Intensity!AD$5)/Intensity!AD$4)*Intensity!$C71*Intensity!$D71/(Intensity!$E71/1000)&gt;Intensity!AD$3, ((Intensity!AD71-Intensity!AD$5)/Intensity!AD$4)*Intensity!$C71*Intensity!$D71/(Intensity!$E71/1000),"")</f>
        <v/>
      </c>
      <c r="O26" s="22" t="str">
        <f>IF(((Intensity!AE71-Intensity!AE$5)/Intensity!AE$4)*Intensity!$C71*Intensity!$D71/(Intensity!$E71/1000)&gt;Intensity!AE$3, ((Intensity!AE71-Intensity!AE$5)/Intensity!AE$4)*Intensity!$C71*Intensity!$D71/(Intensity!$E71/1000),"")</f>
        <v/>
      </c>
      <c r="P26" s="22" t="str">
        <f>IF(((Intensity!AF71-Intensity!AF$5)/Intensity!AF$4)*Intensity!$C71*Intensity!$D71/(Intensity!$E71/1000)&gt;Intensity!AF$3, ((Intensity!AF71-Intensity!AF$5)/Intensity!AF$4)*Intensity!$C71*Intensity!$D71/(Intensity!$E71/1000),"")</f>
        <v/>
      </c>
      <c r="Q26" s="22">
        <f>IF(((Intensity!AG71-Intensity!AG$5)/Intensity!AG$4)*Intensity!$C71*Intensity!$D71/(Intensity!$E71/1000)&gt;Intensity!AG$3, ((Intensity!AG71-Intensity!AG$5)/Intensity!AG$4)*Intensity!$C71*Intensity!$D71/(Intensity!$E71/1000),"")</f>
        <v>9.6798297526483321E-2</v>
      </c>
      <c r="R26" s="22">
        <f>IF(((Intensity!AH71-Intensity!AH$5)/Intensity!AH$4)*Intensity!$C71*Intensity!$D71/(Intensity!$E71/1000)&gt;Intensity!AH$3, ((Intensity!AH71-Intensity!AH$5)/Intensity!AH$4)*Intensity!$C71*Intensity!$D71/(Intensity!$E71/1000),"")</f>
        <v>14.848713042593854</v>
      </c>
      <c r="S26" s="22">
        <f>IF(((Intensity!AI71-Intensity!AI$5)/Intensity!AI$4)*Intensity!$C71*Intensity!$D71/(Intensity!$E71/1000)&gt;Intensity!AI$3, ((Intensity!AI71-Intensity!AI$5)/Intensity!AI$4)*Intensity!$C71*Intensity!$D71/(Intensity!$E71/1000),"")</f>
        <v>0.14722190940440133</v>
      </c>
      <c r="T26" s="22">
        <f>IF(((Intensity!AJ71-Intensity!AJ$5)/Intensity!AJ$4)*Intensity!$C71*Intensity!$D71/(Intensity!$E71/1000)&gt;Intensity!AJ$3, ((Intensity!AJ71-Intensity!AJ$5)/Intensity!AJ$4)*Intensity!$C71*Intensity!$D71/(Intensity!$E71/1000),"")</f>
        <v>0.17576303289461631</v>
      </c>
      <c r="U26" s="22" t="str">
        <f>IF(((Intensity!AK71-Intensity!AK$5)/Intensity!AK$4)*Intensity!$C71*Intensity!$D71/(Intensity!$E71/1000)&gt;Intensity!AK$3, ((Intensity!AK71-Intensity!AK$5)/Intensity!AK$4)*Intensity!$C71*Intensity!$D71/(Intensity!$E71/1000),"")</f>
        <v/>
      </c>
      <c r="V26" s="22" t="str">
        <f>IF(((Intensity!AM71-Intensity!AM$5)/Intensity!AM$4)*Intensity!$C71*Intensity!$D71/(Intensity!$E71/1000)&gt;Intensity!AM$3, ((Intensity!AM71-Intensity!AM$5)/Intensity!AM$4)*Intensity!$C71*Intensity!$D71/(Intensity!$E71/1000),"")</f>
        <v/>
      </c>
      <c r="W26" s="22" t="str">
        <f>IF(((Intensity!AN71-Intensity!AN$5)/Intensity!AN$4)*Intensity!$C71*Intensity!$D71/(Intensity!$E71/1000)&gt;Intensity!AN$3, ((Intensity!AN71-Intensity!AN$5)/Intensity!AN$4)*Intensity!$C71*Intensity!$D71/(Intensity!$E71/1000),"")</f>
        <v/>
      </c>
      <c r="X26" s="22">
        <f>IF(((Intensity!AP71-Intensity!AP$5)/Intensity!AP$4)*Intensity!$C71*Intensity!$D71/(Intensity!$E71/1000)&gt;Intensity!AP$3, ((Intensity!AP71-Intensity!AP$5)/Intensity!AP$4)*Intensity!$C71*Intensity!$D71/(Intensity!$E71/1000),"")</f>
        <v>1.1426525645483465</v>
      </c>
      <c r="Y26" s="22" t="str">
        <f>IF(((Intensity!AQ71-Intensity!AQ$5)/Intensity!AQ$4)*Intensity!$C71*Intensity!$D71/(Intensity!$E71/1000)&gt;Intensity!AQ$3, ((Intensity!AQ71-Intensity!AQ$5)/Intensity!AQ$4)*Intensity!$C71*Intensity!$D71/(Intensity!$E71/1000),"")</f>
        <v/>
      </c>
      <c r="Z26" s="22" t="str">
        <f>IF(((Intensity!AS71-Intensity!AS$5)/Intensity!AS$4)*Intensity!$C71*Intensity!$D71/(Intensity!$E71/1000)&gt;Intensity!AS$3, ((Intensity!AS71-Intensity!AS$5)/Intensity!AS$4)*Intensity!$C71*Intensity!$D71/(Intensity!$E71/1000),"")</f>
        <v/>
      </c>
      <c r="AA26" s="22">
        <f>IF(((Intensity!AT71-Intensity!AT$5)/Intensity!AT$4)*Intensity!$C71*Intensity!$D71/(Intensity!$E71/1000)&gt;Intensity!AT$3, ((Intensity!AT71-Intensity!AT$5)/Intensity!AT$4)*Intensity!$C71*Intensity!$D71/(Intensity!$E71/1000),"")</f>
        <v>2.0574058292539683E-2</v>
      </c>
      <c r="AB26" s="22">
        <f>IF(((Intensity!AU71-Intensity!AU$5)/Intensity!AU$4)*Intensity!$C71*Intensity!$D71/(Intensity!$E71/1000)&gt;Intensity!AU$3, ((Intensity!AU71-Intensity!AU$5)/Intensity!AU$4)*Intensity!$C71*Intensity!$D71/(Intensity!$E71/1000),"")</f>
        <v>2.7439134087750849E-2</v>
      </c>
      <c r="AC26" s="22">
        <f>IF(((Intensity!AV71-Intensity!AV$5)/Intensity!AV$4)*Intensity!$C71*Intensity!$D71/(Intensity!$E71/1000)&gt;Intensity!AV$3, ((Intensity!AV71-Intensity!AV$5)/Intensity!AV$4)*Intensity!$C71*Intensity!$D71/(Intensity!$E71/1000),"")</f>
        <v>4.2769661965327228E-2</v>
      </c>
      <c r="AD26" s="22">
        <f>IF(((Intensity!AX71-Intensity!AX$5)/Intensity!AX$4)*Intensity!$C71*Intensity!$D71/(Intensity!$E71/1000)&gt;Intensity!AX$3, ((Intensity!AX71-Intensity!AX$5)/Intensity!AX$4)*Intensity!$C71*Intensity!$D71/(Intensity!$E71/1000),"")</f>
        <v>7.3721207670477504E-2</v>
      </c>
      <c r="AE26" s="22">
        <f>IF(((Intensity!AY71-Intensity!AY$5)/Intensity!AY$4)*Intensity!$C71*Intensity!$D71/(Intensity!$E71/1000)&gt;Intensity!AY$3, ((Intensity!AY71-Intensity!AY$5)/Intensity!AY$4)*Intensity!$C71*Intensity!$D71/(Intensity!$E71/1000),"")</f>
        <v>0.11659500964809626</v>
      </c>
      <c r="AF26" s="22" t="str">
        <f>IF(((Intensity!AZ71-Intensity!AZ$5)/Intensity!AZ$4)*Intensity!$C71*Intensity!$D71/(Intensity!$E71/1000)&gt;Intensity!AZ$3, ((Intensity!AZ71-Intensity!AZ$5)/Intensity!AZ$4)*Intensity!$C71*Intensity!$D71/(Intensity!$E71/1000),"")</f>
        <v/>
      </c>
      <c r="AG26" s="22" t="str">
        <f>IF(((Intensity!BA71-Intensity!BA$5)/Intensity!BA$4)*Intensity!$C71*Intensity!$D71/(Intensity!$E71/1000)&gt;Intensity!BA$3, ((Intensity!BA71-Intensity!BA$5)/Intensity!BA$4)*Intensity!$C71*Intensity!$D71/(Intensity!$E71/1000),"")</f>
        <v/>
      </c>
      <c r="AH26" s="22" t="str">
        <f>IF(((Intensity!BB71-Intensity!BB$5)/Intensity!BB$4)*Intensity!$C71*Intensity!$D71/(Intensity!$E71/1000)&gt;Intensity!BB$3, ((Intensity!BB71-Intensity!BB$5)/Intensity!BB$4)*Intensity!$C71*Intensity!$D71/(Intensity!$E71/1000),"")</f>
        <v/>
      </c>
      <c r="AI26" s="22">
        <f>IF(((Intensity!BC71-Intensity!BC$5)/Intensity!BC$4)*Intensity!$C71*Intensity!$D71/(Intensity!$E71/1000)&gt;Intensity!BC$3, ((Intensity!BC71-Intensity!BC$5)/Intensity!BC$4)*Intensity!$C71*Intensity!$D71/(Intensity!$E71/1000),"")</f>
        <v>0.21729064045376087</v>
      </c>
      <c r="AJ26" s="22" t="str">
        <f>IF(((Intensity!BD71-Intensity!BD$5)/Intensity!BD$4)*Intensity!$C71*Intensity!$D71/(Intensity!$E71/1000)&gt;Intensity!BD$3, ((Intensity!BD71-Intensity!BD$5)/Intensity!BD$4)*Intensity!$C71*Intensity!$D71/(Intensity!$E71/1000),"")</f>
        <v/>
      </c>
      <c r="AK26" s="22" t="str">
        <f>IF(((Intensity!BE71-Intensity!BE$5)/Intensity!BE$4)*Intensity!$C71*Intensity!$D71/(Intensity!$E71/1000)&gt;Intensity!BE$3, ((Intensity!BE71-Intensity!BE$5)/Intensity!BE$4)*Intensity!$C71*Intensity!$D71/(Intensity!$E71/1000),"")</f>
        <v/>
      </c>
      <c r="AL26" s="22" t="str">
        <f>IF(((Intensity!BF71-Intensity!BF$5)/Intensity!BF$4)*Intensity!$C71*Intensity!$D71/(Intensity!$E71/1000)&gt;Intensity!BF$3, ((Intensity!BF71-Intensity!BF$5)/Intensity!BF$4)*Intensity!$C71*Intensity!$D71/(Intensity!$E71/1000),"")</f>
        <v/>
      </c>
      <c r="AM26" s="22" t="str">
        <f>IF(((Intensity!BG71-Intensity!BG$5)/Intensity!BG$4)*Intensity!$C71*Intensity!$D71/(Intensity!$E71/1000)&gt;Intensity!BG$3, ((Intensity!BG71-Intensity!BG$5)/Intensity!BG$4)*Intensity!$C71*Intensity!$D71/(Intensity!$E71/1000),"")</f>
        <v/>
      </c>
      <c r="AN26" s="22" t="str">
        <f>IF(((Intensity!BH71-Intensity!BH$5)/Intensity!BH$4)*Intensity!$C71*Intensity!$D71/(Intensity!$E71/1000)&gt;Intensity!BH$3, ((Intensity!BH71-Intensity!BH$5)/Intensity!BH$4)*Intensity!$C71*Intensity!$D71/(Intensity!$E71/1000),"")</f>
        <v/>
      </c>
      <c r="AO26" s="22">
        <f>IF(((Intensity!BI71-Intensity!BI$5)/Intensity!BI$4)*Intensity!$C71*Intensity!$D71/(Intensity!$E71/1000)&gt;Intensity!BI$3, ((Intensity!BI71-Intensity!BI$5)/Intensity!BI$4)*Intensity!$C71*Intensity!$D71/(Intensity!$E71/1000),"")</f>
        <v>0.84732518179998639</v>
      </c>
      <c r="AP26" s="22">
        <f>IF(((Intensity!BJ71-Intensity!BJ$5)/Intensity!BJ$4)*Intensity!$C71*Intensity!$D71/(Intensity!$E71/1000)&gt;Intensity!BJ$3, ((Intensity!BJ71-Intensity!BJ$5)/Intensity!BJ$4)*Intensity!$C71*Intensity!$D71/(Intensity!$E71/1000),"")</f>
        <v>0.55493867260319218</v>
      </c>
      <c r="AQ26" s="22">
        <f>IF(((Intensity!BK71-Intensity!BK$5)/Intensity!BK$4)*Intensity!$C71*Intensity!$D71/(Intensity!$E71/1000)&gt;Intensity!BK$3, ((Intensity!BK71-Intensity!BK$5)/Intensity!BK$4)*Intensity!$C71*Intensity!$D71/(Intensity!$E71/1000),"")</f>
        <v>0.50868253454809031</v>
      </c>
      <c r="AR26" s="22" t="str">
        <f>IF(((Intensity!BL71-Intensity!BL$5)/Intensity!BL$4)*Intensity!$C71*Intensity!$D71/(Intensity!$E71/1000)&gt;Intensity!BL$3, ((Intensity!BL71-Intensity!BL$5)/Intensity!BL$4)*Intensity!$C71*Intensity!$D71/(Intensity!$E71/1000),"")</f>
        <v/>
      </c>
      <c r="AS26" s="22">
        <f>IF(((Intensity!BM71-Intensity!BM$5)/Intensity!BM$4)*Intensity!$C71*Intensity!$D71/(Intensity!$E71/1000)&gt;Intensity!BM$3, ((Intensity!BM71-Intensity!BM$5)/Intensity!BM$4)*Intensity!$C71*Intensity!$D71/(Intensity!$E71/1000),"")</f>
        <v>0.52722780610529218</v>
      </c>
      <c r="AT26" s="22">
        <f>IF(((Intensity!BN71-Intensity!BN$5)/Intensity!BN$4)*Intensity!$C71*Intensity!$D71/(Intensity!$E71/1000)&gt;Intensity!BN$3, ((Intensity!BN71-Intensity!BN$5)/Intensity!BN$4)*Intensity!$C71*Intensity!$D71/(Intensity!$E71/1000),"")</f>
        <v>2.5210998721823839E-2</v>
      </c>
      <c r="AU26" s="22">
        <f>IF(((Intensity!BO71-Intensity!BO$5)/Intensity!BO$4)*Intensity!$C71*Intensity!$D71/(Intensity!$E71/1000)&gt;Intensity!BO$3, ((Intensity!BO71-Intensity!BO$5)/Intensity!BO$4)*Intensity!$C71*Intensity!$D71/(Intensity!$E71/1000),"")</f>
        <v>0.10155725243556485</v>
      </c>
      <c r="AW26" s="27" t="e">
        <f t="shared" si="0"/>
        <v>#VALUE!</v>
      </c>
      <c r="AX26" s="27" t="e">
        <f t="shared" si="1"/>
        <v>#VALUE!</v>
      </c>
      <c r="AY26" s="27">
        <f t="shared" si="2"/>
        <v>1.3336763072018949</v>
      </c>
      <c r="AZ26" s="27">
        <f t="shared" si="3"/>
        <v>0.37220136450286562</v>
      </c>
      <c r="BA26" s="27">
        <f t="shared" si="4"/>
        <v>0.27907923571331833</v>
      </c>
      <c r="BB26" s="27">
        <f t="shared" si="5"/>
        <v>5.0088252916337481</v>
      </c>
      <c r="BC26" s="27" t="e">
        <f t="shared" si="6"/>
        <v>#VALUE!</v>
      </c>
      <c r="BD26" s="27" t="e">
        <f t="shared" si="7"/>
        <v>#VALUE!</v>
      </c>
      <c r="BE26" s="27"/>
      <c r="BF26" s="27"/>
      <c r="BG26" s="27"/>
      <c r="BH26" s="27">
        <v>1.3428571428571428E-3</v>
      </c>
      <c r="BI26" s="4"/>
      <c r="BJ26" s="4"/>
      <c r="BK26" s="6" t="e">
        <f>D26-[1]BgRatios!$B$1*S26</f>
        <v>#VALUE!</v>
      </c>
      <c r="BL26" s="6" t="str">
        <f>IF((AB26-[1]BgRatios!$B$2*AA26)&gt;0,AB26-[1]BgRatios!$B$2*AA26,"")</f>
        <v/>
      </c>
      <c r="BM26" s="6">
        <f>IF((AA26-[1]BgRatios!$B$3*AB26)&gt;0,(AA26-[1]BgRatios!$B$3*AB26),"")</f>
        <v>7.5078039650392798E-3</v>
      </c>
      <c r="BN26" s="6">
        <f>AQ26-[1]BgRatios!$B$4*AU26</f>
        <v>0.44876375561110704</v>
      </c>
      <c r="BO26" s="4"/>
      <c r="BP26" s="6">
        <f>AA26/[1]BgRatios!F$2</f>
        <v>6.6367929975934465E-4</v>
      </c>
      <c r="BQ26" s="6">
        <f>AB26/[1]BgRatios!G$2</f>
        <v>4.3554181091668011E-4</v>
      </c>
      <c r="BR26" s="6">
        <f>AC26/[1]BgRatios!H$2</f>
        <v>6.0238960514545394E-3</v>
      </c>
      <c r="BS26" s="6" t="e">
        <f>#REF!/[1]BgRatios!I$2</f>
        <v>#REF!</v>
      </c>
      <c r="BT26" s="6">
        <f>AD26/[1]BgRatios!J$2</f>
        <v>2.7304150989065743E-3</v>
      </c>
      <c r="BU26" s="6">
        <f>AE26/[1]BgRatios!K$2</f>
        <v>2.4807448861297075E-2</v>
      </c>
      <c r="BV26" s="6" t="e">
        <f>AF26/[1]BgRatios!L$2</f>
        <v>#VALUE!</v>
      </c>
      <c r="BW26" s="6" t="e">
        <f>AG26/[1]BgRatios!M$2</f>
        <v>#VALUE!</v>
      </c>
      <c r="BX26" s="6" t="e">
        <f>AH26/[1]BgRatios!N$2</f>
        <v>#VALUE!</v>
      </c>
      <c r="BY26" s="6">
        <f>AI26/[1]BgRatios!O$2</f>
        <v>5.5715548834297662E-2</v>
      </c>
      <c r="BZ26" s="6" t="e">
        <f>AJ26/[1]BgRatios!P$2</f>
        <v>#VALUE!</v>
      </c>
      <c r="CA26" s="6" t="e">
        <f>AK26/[1]BgRatios!Q$2</f>
        <v>#VALUE!</v>
      </c>
      <c r="CB26" s="6" t="e">
        <f>AL26/[1]BgRatios!R$2</f>
        <v>#VALUE!</v>
      </c>
      <c r="CC26" s="6" t="e">
        <f>AM26/[1]BgRatios!S$2</f>
        <v>#VALUE!</v>
      </c>
      <c r="CD26" s="6" t="e">
        <f>AN26/[1]BgRatios!T$2</f>
        <v>#VALUE!</v>
      </c>
    </row>
    <row r="27" spans="1:82" s="32" customFormat="1" x14ac:dyDescent="0.25">
      <c r="A27" s="31" t="str">
        <f>Intensity!B72</f>
        <v>0.5 ppb</v>
      </c>
      <c r="B27" s="28">
        <f>IF(((Intensity!H72-Intensity!H$5)/Intensity!H$4)*Intensity!$C72*Intensity!$D72/(Intensity!$E72/1000)&gt;Intensity!H$3, ((Intensity!H72-Intensity!H$5)/Intensity!H$4)*Intensity!$C72*Intensity!$D72/(Intensity!$E72/1000),"")</f>
        <v>65.991423238161971</v>
      </c>
      <c r="C27" s="28" t="str">
        <f>IF(((Intensity!I72-Intensity!I$5)/Intensity!I$4)*Intensity!$C72*Intensity!$D72/(Intensity!$E72/1000)&gt;Intensity!I$3, ((Intensity!I72-Intensity!I$5)/Intensity!I$4)*Intensity!$C72*Intensity!$D72/(Intensity!$E72/1000),"")</f>
        <v/>
      </c>
      <c r="D27" s="28" t="str">
        <f>IF(((Intensity!N72-Intensity!N$5)/Intensity!N$4)*Intensity!$C72*Intensity!$D72/(Intensity!$E72/1000)&gt;Intensity!N$3, ((Intensity!N72-Intensity!N$5)/Intensity!N$4)*Intensity!$C72*Intensity!$D72/(Intensity!$E72/1000),"")</f>
        <v/>
      </c>
      <c r="E27" s="28">
        <f>IF(((Intensity!O72-Intensity!O$5)/Intensity!O$4)*Intensity!$C72*Intensity!$D72/(Intensity!$E72/1000)&gt;Intensity!O$3, ((Intensity!O72-Intensity!O$5)/Intensity!O$4)*Intensity!$C72*Intensity!$D72/(Intensity!$E72/1000),"")</f>
        <v>487.78333102193011</v>
      </c>
      <c r="F27" s="28">
        <f>IF(((Intensity!P72-Intensity!P$5)/Intensity!P$4)*Intensity!$C72*Intensity!$D72/(Intensity!$E72/1000)&gt;Intensity!P$3, ((Intensity!P72-Intensity!P$5)/Intensity!P$4)*Intensity!$C72*Intensity!$D72/(Intensity!$E72/1000),"")</f>
        <v>477.48408151106713</v>
      </c>
      <c r="G27" s="28">
        <f>IF(((Intensity!Q72-Intensity!Q$5)/Intensity!Q$4)*Intensity!$C72*Intensity!$D72/(Intensity!$E72/1000)&gt;Intensity!Q$3, ((Intensity!Q72-Intensity!Q$5)/Intensity!Q$4)*Intensity!$C72*Intensity!$D72/(Intensity!$E72/1000),"")</f>
        <v>468.00712456019403</v>
      </c>
      <c r="H27" s="28" t="str">
        <f>IF(((Intensity!R72-Intensity!R$5)/Intensity!R$4)*Intensity!$C72*Intensity!$D72/(Intensity!$E72/1000)&gt;Intensity!R$3, ((Intensity!R72-Intensity!R$5)/Intensity!R$4)*Intensity!$C72*Intensity!$D72/(Intensity!$E72/1000),"")</f>
        <v/>
      </c>
      <c r="I27" s="28">
        <f>IF(((Intensity!U72-Intensity!U$5)/Intensity!U$4)*Intensity!$C72*Intensity!$D72/(Intensity!$E72/1000)&gt;Intensity!U$3, ((Intensity!U72-Intensity!U$5)/Intensity!U$4)*Intensity!$C72*Intensity!$D72/(Intensity!$E72/1000),"")</f>
        <v>490.52199993606399</v>
      </c>
      <c r="J27" s="28">
        <f>IF(((Intensity!V72-Intensity!V$5)/Intensity!V$4)*Intensity!$C72*Intensity!$D72/(Intensity!$E72/1000)&gt;Intensity!V$3, ((Intensity!V72-Intensity!V$5)/Intensity!V$4)*Intensity!$C72*Intensity!$D72/(Intensity!$E72/1000),"")</f>
        <v>473.51754754759554</v>
      </c>
      <c r="K27" s="28">
        <f>IF(((Intensity!Y72-Intensity!Y$5)/Intensity!Y$4)*Intensity!$C72*Intensity!$D72/(Intensity!$E72/1000)&gt;Intensity!Y$3, ((Intensity!Y72-Intensity!Y$5)/Intensity!Y$4)*Intensity!$C72*Intensity!$D72/(Intensity!$E72/1000),"")</f>
        <v>327.5410759073593</v>
      </c>
      <c r="L27" s="28">
        <f>IF(((Intensity!Z72-Intensity!Z$5)/Intensity!Z$4)*Intensity!$C72*Intensity!$D72/(Intensity!$E72/1000)&gt;Intensity!Z$3, ((Intensity!Z72-Intensity!Z$5)/Intensity!Z$4)*Intensity!$C72*Intensity!$D72/(Intensity!$E72/1000),"")</f>
        <v>1575.056185987127</v>
      </c>
      <c r="M27" s="28">
        <f>IF(((Intensity!AC72-Intensity!AC$5)/Intensity!AC$4)*Intensity!$C72*Intensity!$D72/(Intensity!$E72/1000)&gt;Intensity!AC$3, ((Intensity!AC72-Intensity!AC$5)/Intensity!AC$4)*Intensity!$C72*Intensity!$D72/(Intensity!$E72/1000),"")</f>
        <v>486.67146457054508</v>
      </c>
      <c r="N27" s="28">
        <f>IF(((Intensity!AD72-Intensity!AD$5)/Intensity!AD$4)*Intensity!$C72*Intensity!$D72/(Intensity!$E72/1000)&gt;Intensity!AD$3, ((Intensity!AD72-Intensity!AD$5)/Intensity!AD$4)*Intensity!$C72*Intensity!$D72/(Intensity!$E72/1000),"")</f>
        <v>451.89540639567048</v>
      </c>
      <c r="O27" s="28">
        <f>IF(((Intensity!AE72-Intensity!AE$5)/Intensity!AE$4)*Intensity!$C72*Intensity!$D72/(Intensity!$E72/1000)&gt;Intensity!AE$3, ((Intensity!AE72-Intensity!AE$5)/Intensity!AE$4)*Intensity!$C72*Intensity!$D72/(Intensity!$E72/1000),"")</f>
        <v>490.89200172096071</v>
      </c>
      <c r="P27" s="28" t="str">
        <f>IF(((Intensity!AF72-Intensity!AF$5)/Intensity!AF$4)*Intensity!$C72*Intensity!$D72/(Intensity!$E72/1000)&gt;Intensity!AF$3, ((Intensity!AF72-Intensity!AF$5)/Intensity!AF$4)*Intensity!$C72*Intensity!$D72/(Intensity!$E72/1000),"")</f>
        <v/>
      </c>
      <c r="Q27" s="28">
        <f>IF(((Intensity!AG72-Intensity!AG$5)/Intensity!AG$4)*Intensity!$C72*Intensity!$D72/(Intensity!$E72/1000)&gt;Intensity!AG$3, ((Intensity!AG72-Intensity!AG$5)/Intensity!AG$4)*Intensity!$C72*Intensity!$D72/(Intensity!$E72/1000),"")</f>
        <v>490.20898477635336</v>
      </c>
      <c r="R27" s="28">
        <f>IF(((Intensity!AH72-Intensity!AH$5)/Intensity!AH$4)*Intensity!$C72*Intensity!$D72/(Intensity!$E72/1000)&gt;Intensity!AH$3, ((Intensity!AH72-Intensity!AH$5)/Intensity!AH$4)*Intensity!$C72*Intensity!$D72/(Intensity!$E72/1000),"")</f>
        <v>399.3594040504808</v>
      </c>
      <c r="S27" s="28">
        <f>IF(((Intensity!AI72-Intensity!AI$5)/Intensity!AI$4)*Intensity!$C72*Intensity!$D72/(Intensity!$E72/1000)&gt;Intensity!AI$3, ((Intensity!AI72-Intensity!AI$5)/Intensity!AI$4)*Intensity!$C72*Intensity!$D72/(Intensity!$E72/1000),"")</f>
        <v>488.38108675582487</v>
      </c>
      <c r="T27" s="28">
        <f>IF(((Intensity!AJ72-Intensity!AJ$5)/Intensity!AJ$4)*Intensity!$C72*Intensity!$D72/(Intensity!$E72/1000)&gt;Intensity!AJ$3, ((Intensity!AJ72-Intensity!AJ$5)/Intensity!AJ$4)*Intensity!$C72*Intensity!$D72/(Intensity!$E72/1000),"")</f>
        <v>492.73793978706283</v>
      </c>
      <c r="U27" s="28">
        <f>IF(((Intensity!AK72-Intensity!AK$5)/Intensity!AK$4)*Intensity!$C72*Intensity!$D72/(Intensity!$E72/1000)&gt;Intensity!AK$3, ((Intensity!AK72-Intensity!AK$5)/Intensity!AK$4)*Intensity!$C72*Intensity!$D72/(Intensity!$E72/1000),"")</f>
        <v>440.93184984865513</v>
      </c>
      <c r="V27" s="28">
        <f>IF(((Intensity!AM72-Intensity!AM$5)/Intensity!AM$4)*Intensity!$C72*Intensity!$D72/(Intensity!$E72/1000)&gt;Intensity!AM$3, ((Intensity!AM72-Intensity!AM$5)/Intensity!AM$4)*Intensity!$C72*Intensity!$D72/(Intensity!$E72/1000),"")</f>
        <v>412.69601763799358</v>
      </c>
      <c r="W27" s="28">
        <f>IF(((Intensity!AN72-Intensity!AN$5)/Intensity!AN$4)*Intensity!$C72*Intensity!$D72/(Intensity!$E72/1000)&gt;Intensity!AN$3, ((Intensity!AN72-Intensity!AN$5)/Intensity!AN$4)*Intensity!$C72*Intensity!$D72/(Intensity!$E72/1000),"")</f>
        <v>551.0148299464023</v>
      </c>
      <c r="X27" s="28">
        <f>IF(((Intensity!AP72-Intensity!AP$5)/Intensity!AP$4)*Intensity!$C72*Intensity!$D72/(Intensity!$E72/1000)&gt;Intensity!AP$3, ((Intensity!AP72-Intensity!AP$5)/Intensity!AP$4)*Intensity!$C72*Intensity!$D72/(Intensity!$E72/1000),"")</f>
        <v>490.13728129356593</v>
      </c>
      <c r="Y27" s="28">
        <f>IF(((Intensity!AQ72-Intensity!AQ$5)/Intensity!AQ$4)*Intensity!$C72*Intensity!$D72/(Intensity!$E72/1000)&gt;Intensity!AQ$3, ((Intensity!AQ72-Intensity!AQ$5)/Intensity!AQ$4)*Intensity!$C72*Intensity!$D72/(Intensity!$E72/1000),"")</f>
        <v>479.14328904104559</v>
      </c>
      <c r="Z27" s="28">
        <f>IF(((Intensity!AS72-Intensity!AS$5)/Intensity!AS$4)*Intensity!$C72*Intensity!$D72/(Intensity!$E72/1000)&gt;Intensity!AS$3, ((Intensity!AS72-Intensity!AS$5)/Intensity!AS$4)*Intensity!$C72*Intensity!$D72/(Intensity!$E72/1000),"")</f>
        <v>390.76734231016479</v>
      </c>
      <c r="AA27" s="28">
        <f>IF(((Intensity!AT72-Intensity!AT$5)/Intensity!AT$4)*Intensity!$C72*Intensity!$D72/(Intensity!$E72/1000)&gt;Intensity!AT$3, ((Intensity!AT72-Intensity!AT$5)/Intensity!AT$4)*Intensity!$C72*Intensity!$D72/(Intensity!$E72/1000),"")</f>
        <v>504.03288884774355</v>
      </c>
      <c r="AB27" s="28">
        <f>IF(((Intensity!AU72-Intensity!AU$5)/Intensity!AU$4)*Intensity!$C72*Intensity!$D72/(Intensity!$E72/1000)&gt;Intensity!AU$3, ((Intensity!AU72-Intensity!AU$5)/Intensity!AU$4)*Intensity!$C72*Intensity!$D72/(Intensity!$E72/1000),"")</f>
        <v>502.83309240131092</v>
      </c>
      <c r="AC27" s="28">
        <f>IF(((Intensity!AV72-Intensity!AV$5)/Intensity!AV$4)*Intensity!$C72*Intensity!$D72/(Intensity!$E72/1000)&gt;Intensity!AV$3, ((Intensity!AV72-Intensity!AV$5)/Intensity!AV$4)*Intensity!$C72*Intensity!$D72/(Intensity!$E72/1000),"")</f>
        <v>519.9920082738854</v>
      </c>
      <c r="AD27" s="28">
        <f>IF(((Intensity!AX72-Intensity!AX$5)/Intensity!AX$4)*Intensity!$C72*Intensity!$D72/(Intensity!$E72/1000)&gt;Intensity!AX$3, ((Intensity!AX72-Intensity!AX$5)/Intensity!AX$4)*Intensity!$C72*Intensity!$D72/(Intensity!$E72/1000),"")</f>
        <v>501.12751875823403</v>
      </c>
      <c r="AE27" s="28">
        <f>IF(((Intensity!AY72-Intensity!AY$5)/Intensity!AY$4)*Intensity!$C72*Intensity!$D72/(Intensity!$E72/1000)&gt;Intensity!AY$3, ((Intensity!AY72-Intensity!AY$5)/Intensity!AY$4)*Intensity!$C72*Intensity!$D72/(Intensity!$E72/1000),"")</f>
        <v>522.60011212344352</v>
      </c>
      <c r="AF27" s="28">
        <f>IF(((Intensity!AZ72-Intensity!AZ$5)/Intensity!AZ$4)*Intensity!$C72*Intensity!$D72/(Intensity!$E72/1000)&gt;Intensity!AZ$3, ((Intensity!AZ72-Intensity!AZ$5)/Intensity!AZ$4)*Intensity!$C72*Intensity!$D72/(Intensity!$E72/1000),"")</f>
        <v>571.62138313529374</v>
      </c>
      <c r="AG27" s="28">
        <f>IF(((Intensity!BA72-Intensity!BA$5)/Intensity!BA$4)*Intensity!$C72*Intensity!$D72/(Intensity!$E72/1000)&gt;Intensity!BA$3, ((Intensity!BA72-Intensity!BA$5)/Intensity!BA$4)*Intensity!$C72*Intensity!$D72/(Intensity!$E72/1000),"")</f>
        <v>532.63215452365557</v>
      </c>
      <c r="AH27" s="28">
        <f>IF(((Intensity!BB72-Intensity!BB$5)/Intensity!BB$4)*Intensity!$C72*Intensity!$D72/(Intensity!$E72/1000)&gt;Intensity!BB$3, ((Intensity!BB72-Intensity!BB$5)/Intensity!BB$4)*Intensity!$C72*Intensity!$D72/(Intensity!$E72/1000),"")</f>
        <v>566.25205462202985</v>
      </c>
      <c r="AI27" s="28">
        <f>IF(((Intensity!BC72-Intensity!BC$5)/Intensity!BC$4)*Intensity!$C72*Intensity!$D72/(Intensity!$E72/1000)&gt;Intensity!BC$3, ((Intensity!BC72-Intensity!BC$5)/Intensity!BC$4)*Intensity!$C72*Intensity!$D72/(Intensity!$E72/1000),"")</f>
        <v>522.24849831980782</v>
      </c>
      <c r="AJ27" s="28">
        <f>IF(((Intensity!BD72-Intensity!BD$5)/Intensity!BD$4)*Intensity!$C72*Intensity!$D72/(Intensity!$E72/1000)&gt;Intensity!BD$3, ((Intensity!BD72-Intensity!BD$5)/Intensity!BD$4)*Intensity!$C72*Intensity!$D72/(Intensity!$E72/1000),"")</f>
        <v>565.99031174388369</v>
      </c>
      <c r="AK27" s="28">
        <f>IF(((Intensity!BE72-Intensity!BE$5)/Intensity!BE$4)*Intensity!$C72*Intensity!$D72/(Intensity!$E72/1000)&gt;Intensity!BE$3, ((Intensity!BE72-Intensity!BE$5)/Intensity!BE$4)*Intensity!$C72*Intensity!$D72/(Intensity!$E72/1000),"")</f>
        <v>557.83613047058827</v>
      </c>
      <c r="AL27" s="28">
        <f>IF(((Intensity!BF72-Intensity!BF$5)/Intensity!BF$4)*Intensity!$C72*Intensity!$D72/(Intensity!$E72/1000)&gt;Intensity!BF$3, ((Intensity!BF72-Intensity!BF$5)/Intensity!BF$4)*Intensity!$C72*Intensity!$D72/(Intensity!$E72/1000),"")</f>
        <v>574.20255824852018</v>
      </c>
      <c r="AM27" s="28">
        <f>IF(((Intensity!BG72-Intensity!BG$5)/Intensity!BG$4)*Intensity!$C72*Intensity!$D72/(Intensity!$E72/1000)&gt;Intensity!BG$3, ((Intensity!BG72-Intensity!BG$5)/Intensity!BG$4)*Intensity!$C72*Intensity!$D72/(Intensity!$E72/1000),"")</f>
        <v>565.78087407381975</v>
      </c>
      <c r="AN27" s="28">
        <f>IF(((Intensity!BH72-Intensity!BH$5)/Intensity!BH$4)*Intensity!$C72*Intensity!$D72/(Intensity!$E72/1000)&gt;Intensity!BH$3, ((Intensity!BH72-Intensity!BH$5)/Intensity!BH$4)*Intensity!$C72*Intensity!$D72/(Intensity!$E72/1000),"")</f>
        <v>566.21865687288437</v>
      </c>
      <c r="AO27" s="28">
        <f>IF(((Intensity!BI72-Intensity!BI$5)/Intensity!BI$4)*Intensity!$C72*Intensity!$D72/(Intensity!$E72/1000)&gt;Intensity!BI$3, ((Intensity!BI72-Intensity!BI$5)/Intensity!BI$4)*Intensity!$C72*Intensity!$D72/(Intensity!$E72/1000),"")</f>
        <v>520.30865890306211</v>
      </c>
      <c r="AP27" s="28">
        <f>IF(((Intensity!BJ72-Intensity!BJ$5)/Intensity!BJ$4)*Intensity!$C72*Intensity!$D72/(Intensity!$E72/1000)&gt;Intensity!BJ$3, ((Intensity!BJ72-Intensity!BJ$5)/Intensity!BJ$4)*Intensity!$C72*Intensity!$D72/(Intensity!$E72/1000),"")</f>
        <v>497.40245896109769</v>
      </c>
      <c r="AQ27" s="28">
        <f>IF(((Intensity!BK72-Intensity!BK$5)/Intensity!BK$4)*Intensity!$C72*Intensity!$D72/(Intensity!$E72/1000)&gt;Intensity!BK$3, ((Intensity!BK72-Intensity!BK$5)/Intensity!BK$4)*Intensity!$C72*Intensity!$D72/(Intensity!$E72/1000),"")</f>
        <v>490.79553420806332</v>
      </c>
      <c r="AR27" s="28">
        <f>IF(((Intensity!BL72-Intensity!BL$5)/Intensity!BL$4)*Intensity!$C72*Intensity!$D72/(Intensity!$E72/1000)&gt;Intensity!BL$3, ((Intensity!BL72-Intensity!BL$5)/Intensity!BL$4)*Intensity!$C72*Intensity!$D72/(Intensity!$E72/1000),"")</f>
        <v>441.47085859498094</v>
      </c>
      <c r="AS27" s="28">
        <f>IF(((Intensity!BM72-Intensity!BM$5)/Intensity!BM$4)*Intensity!$C72*Intensity!$D72/(Intensity!$E72/1000)&gt;Intensity!BM$3, ((Intensity!BM72-Intensity!BM$5)/Intensity!BM$4)*Intensity!$C72*Intensity!$D72/(Intensity!$E72/1000),"")</f>
        <v>498.00908609954286</v>
      </c>
      <c r="AT27" s="28">
        <f>IF(((Intensity!BN72-Intensity!BN$5)/Intensity!BN$4)*Intensity!$C72*Intensity!$D72/(Intensity!$E72/1000)&gt;Intensity!BN$3, ((Intensity!BN72-Intensity!BN$5)/Intensity!BN$4)*Intensity!$C72*Intensity!$D72/(Intensity!$E72/1000),"")</f>
        <v>557.59721406136657</v>
      </c>
      <c r="AU27" s="28">
        <f>IF(((Intensity!BO72-Intensity!BO$5)/Intensity!BO$4)*Intensity!$C72*Intensity!$D72/(Intensity!$E72/1000)&gt;Intensity!BO$3, ((Intensity!BO72-Intensity!BO$5)/Intensity!BO$4)*Intensity!$C72*Intensity!$D72/(Intensity!$E72/1000),"")</f>
        <v>519.61355706530583</v>
      </c>
      <c r="AW27" s="27" t="e">
        <f t="shared" si="0"/>
        <v>#VALUE!</v>
      </c>
      <c r="AX27" s="27" t="e">
        <f t="shared" si="1"/>
        <v>#VALUE!</v>
      </c>
      <c r="AY27" s="27">
        <f t="shared" si="2"/>
        <v>0.99761960682927764</v>
      </c>
      <c r="AZ27" s="27">
        <f t="shared" si="3"/>
        <v>1.0034034723283671</v>
      </c>
      <c r="BA27" s="27">
        <f t="shared" si="4"/>
        <v>1.0057976662241757</v>
      </c>
      <c r="BB27" s="27">
        <f t="shared" si="5"/>
        <v>0.94453950928454966</v>
      </c>
      <c r="BC27" s="27" t="e">
        <f t="shared" si="6"/>
        <v>#VALUE!</v>
      </c>
      <c r="BD27" s="27" t="e">
        <f t="shared" si="7"/>
        <v>#VALUE!</v>
      </c>
      <c r="BE27" s="27"/>
      <c r="BF27" s="27"/>
      <c r="BG27" s="27"/>
      <c r="BH27" s="27"/>
      <c r="BI27" s="4"/>
      <c r="BJ27" s="4"/>
      <c r="BK27" s="6" t="e">
        <f>D27-[1]BgRatios!$B$1*S27</f>
        <v>#VALUE!</v>
      </c>
      <c r="BL27" s="6" t="str">
        <f>IF((AB27-[1]BgRatios!$B$2*AA27)&gt;0,AB27-[1]BgRatios!$B$2*AA27,"")</f>
        <v/>
      </c>
      <c r="BM27" s="6">
        <f>IF((AA27-[1]BgRatios!$B$3*AB27)&gt;0,(AA27-[1]BgRatios!$B$3*AB27),"")</f>
        <v>264.58855913283361</v>
      </c>
      <c r="BN27" s="6">
        <f>AQ27-[1]BgRatios!$B$4*AU27</f>
        <v>184.22353553953292</v>
      </c>
      <c r="BO27" s="4"/>
      <c r="BP27" s="6">
        <f>AA27/[1]BgRatios!F$2</f>
        <v>16.259125446701404</v>
      </c>
      <c r="BQ27" s="6">
        <f>AB27/[1]BgRatios!G$2</f>
        <v>7.9814776571636656</v>
      </c>
      <c r="BR27" s="6">
        <f>AC27/[1]BgRatios!H$2</f>
        <v>73.238311024490912</v>
      </c>
      <c r="BS27" s="6" t="e">
        <f>#REF!/[1]BgRatios!I$2</f>
        <v>#REF!</v>
      </c>
      <c r="BT27" s="6">
        <f>AD27/[1]BgRatios!J$2</f>
        <v>18.560278472527187</v>
      </c>
      <c r="BU27" s="6">
        <f>AE27/[1]BgRatios!K$2</f>
        <v>111.19151321775394</v>
      </c>
      <c r="BV27" s="6">
        <f>AF27/[1]BgRatios!L$2</f>
        <v>571.62138313529374</v>
      </c>
      <c r="BW27" s="6">
        <f>AG27/[1]BgRatios!M$2</f>
        <v>133.15803863091389</v>
      </c>
      <c r="BX27" s="6">
        <f>AH27/[1]BgRatios!N$2</f>
        <v>808.93150660289984</v>
      </c>
      <c r="BY27" s="6">
        <f>AI27/[1]BgRatios!O$2</f>
        <v>133.90987136405329</v>
      </c>
      <c r="BZ27" s="6">
        <f>AJ27/[1]BgRatios!P$2</f>
        <v>681.91603824564299</v>
      </c>
      <c r="CA27" s="6">
        <f>AK27/[1]BgRatios!Q$2</f>
        <v>242.53744803069057</v>
      </c>
      <c r="CB27" s="6">
        <f>AL27/[1]BgRatios!R$2</f>
        <v>1914.0085274950673</v>
      </c>
      <c r="CC27" s="6">
        <f>AM27/[1]BgRatios!S$2</f>
        <v>288.66371126215296</v>
      </c>
      <c r="CD27" s="6">
        <f>AN27/[1]BgRatios!T$2</f>
        <v>1826.511796364143</v>
      </c>
    </row>
    <row r="28" spans="1:82" s="5" customFormat="1" x14ac:dyDescent="0.25">
      <c r="A28" s="24" t="str">
        <f>Intensity!B73</f>
        <v>HNO3 check</v>
      </c>
      <c r="B28" s="22" t="str">
        <f>IF(((Intensity!H73-Intensity!H$5)/Intensity!H$4)*Intensity!$C73*Intensity!$D73/(Intensity!$E73/1000)&gt;Intensity!H$3, ((Intensity!H73-Intensity!H$5)/Intensity!H$4)*Intensity!$C73*Intensity!$D73/(Intensity!$E73/1000),"")</f>
        <v/>
      </c>
      <c r="C28" s="22" t="str">
        <f>IF(((Intensity!I73-Intensity!I$5)/Intensity!I$4)*Intensity!$C73*Intensity!$D73/(Intensity!$E73/1000)&gt;Intensity!I$3, ((Intensity!I73-Intensity!I$5)/Intensity!I$4)*Intensity!$C73*Intensity!$D73/(Intensity!$E73/1000),"")</f>
        <v/>
      </c>
      <c r="D28" s="22" t="str">
        <f>IF(((Intensity!N73-Intensity!N$5)/Intensity!N$4)*Intensity!$C73*Intensity!$D73/(Intensity!$E73/1000)&gt;Intensity!N$3, ((Intensity!N73-Intensity!N$5)/Intensity!N$4)*Intensity!$C73*Intensity!$D73/(Intensity!$E73/1000),"")</f>
        <v/>
      </c>
      <c r="E28" s="22" t="str">
        <f>IF(((Intensity!O73-Intensity!O$5)/Intensity!O$4)*Intensity!$C73*Intensity!$D73/(Intensity!$E73/1000)&gt;Intensity!O$3, ((Intensity!O73-Intensity!O$5)/Intensity!O$4)*Intensity!$C73*Intensity!$D73/(Intensity!$E73/1000),"")</f>
        <v/>
      </c>
      <c r="F28" s="22" t="str">
        <f>IF(((Intensity!P73-Intensity!P$5)/Intensity!P$4)*Intensity!$C73*Intensity!$D73/(Intensity!$E73/1000)&gt;Intensity!P$3, ((Intensity!P73-Intensity!P$5)/Intensity!P$4)*Intensity!$C73*Intensity!$D73/(Intensity!$E73/1000),"")</f>
        <v/>
      </c>
      <c r="G28" s="22" t="str">
        <f>IF(((Intensity!Q73-Intensity!Q$5)/Intensity!Q$4)*Intensity!$C73*Intensity!$D73/(Intensity!$E73/1000)&gt;Intensity!Q$3, ((Intensity!Q73-Intensity!Q$5)/Intensity!Q$4)*Intensity!$C73*Intensity!$D73/(Intensity!$E73/1000),"")</f>
        <v/>
      </c>
      <c r="H28" s="22" t="str">
        <f>IF(((Intensity!R73-Intensity!R$5)/Intensity!R$4)*Intensity!$C73*Intensity!$D73/(Intensity!$E73/1000)&gt;Intensity!R$3, ((Intensity!R73-Intensity!R$5)/Intensity!R$4)*Intensity!$C73*Intensity!$D73/(Intensity!$E73/1000),"")</f>
        <v/>
      </c>
      <c r="I28" s="22">
        <f>IF(((Intensity!U73-Intensity!U$5)/Intensity!U$4)*Intensity!$C73*Intensity!$D73/(Intensity!$E73/1000)&gt;Intensity!U$3, ((Intensity!U73-Intensity!U$5)/Intensity!U$4)*Intensity!$C73*Intensity!$D73/(Intensity!$E73/1000),"")</f>
        <v>0.13632689553093771</v>
      </c>
      <c r="J28" s="22" t="str">
        <f>IF(((Intensity!V73-Intensity!V$5)/Intensity!V$4)*Intensity!$C73*Intensity!$D73/(Intensity!$E73/1000)&gt;Intensity!V$3, ((Intensity!V73-Intensity!V$5)/Intensity!V$4)*Intensity!$C73*Intensity!$D73/(Intensity!$E73/1000),"")</f>
        <v/>
      </c>
      <c r="K28" s="22" t="str">
        <f>IF(((Intensity!Y73-Intensity!Y$5)/Intensity!Y$4)*Intensity!$C73*Intensity!$D73/(Intensity!$E73/1000)&gt;Intensity!Y$3, ((Intensity!Y73-Intensity!Y$5)/Intensity!Y$4)*Intensity!$C73*Intensity!$D73/(Intensity!$E73/1000),"")</f>
        <v/>
      </c>
      <c r="L28" s="22" t="str">
        <f>IF(((Intensity!Z73-Intensity!Z$5)/Intensity!Z$4)*Intensity!$C73*Intensity!$D73/(Intensity!$E73/1000)&gt;Intensity!Z$3, ((Intensity!Z73-Intensity!Z$5)/Intensity!Z$4)*Intensity!$C73*Intensity!$D73/(Intensity!$E73/1000),"")</f>
        <v/>
      </c>
      <c r="M28" s="22">
        <f>IF(((Intensity!AC73-Intensity!AC$5)/Intensity!AC$4)*Intensity!$C73*Intensity!$D73/(Intensity!$E73/1000)&gt;Intensity!AC$3, ((Intensity!AC73-Intensity!AC$5)/Intensity!AC$4)*Intensity!$C73*Intensity!$D73/(Intensity!$E73/1000),"")</f>
        <v>4.7964612723696273E-2</v>
      </c>
      <c r="N28" s="22" t="str">
        <f>IF(((Intensity!AD73-Intensity!AD$5)/Intensity!AD$4)*Intensity!$C73*Intensity!$D73/(Intensity!$E73/1000)&gt;Intensity!AD$3, ((Intensity!AD73-Intensity!AD$5)/Intensity!AD$4)*Intensity!$C73*Intensity!$D73/(Intensity!$E73/1000),"")</f>
        <v/>
      </c>
      <c r="O28" s="22">
        <f>IF(((Intensity!AE73-Intensity!AE$5)/Intensity!AE$4)*Intensity!$C73*Intensity!$D73/(Intensity!$E73/1000)&gt;Intensity!AE$3, ((Intensity!AE73-Intensity!AE$5)/Intensity!AE$4)*Intensity!$C73*Intensity!$D73/(Intensity!$E73/1000),"")</f>
        <v>0.731755821197145</v>
      </c>
      <c r="P28" s="22" t="str">
        <f>IF(((Intensity!AF73-Intensity!AF$5)/Intensity!AF$4)*Intensity!$C73*Intensity!$D73/(Intensity!$E73/1000)&gt;Intensity!AF$3, ((Intensity!AF73-Intensity!AF$5)/Intensity!AF$4)*Intensity!$C73*Intensity!$D73/(Intensity!$E73/1000),"")</f>
        <v/>
      </c>
      <c r="Q28" s="22">
        <f>IF(((Intensity!AG73-Intensity!AG$5)/Intensity!AG$4)*Intensity!$C73*Intensity!$D73/(Intensity!$E73/1000)&gt;Intensity!AG$3, ((Intensity!AG73-Intensity!AG$5)/Intensity!AG$4)*Intensity!$C73*Intensity!$D73/(Intensity!$E73/1000),"")</f>
        <v>0.28685367299060888</v>
      </c>
      <c r="R28" s="22">
        <f>IF(((Intensity!AH73-Intensity!AH$5)/Intensity!AH$4)*Intensity!$C73*Intensity!$D73/(Intensity!$E73/1000)&gt;Intensity!AH$3, ((Intensity!AH73-Intensity!AH$5)/Intensity!AH$4)*Intensity!$C73*Intensity!$D73/(Intensity!$E73/1000),"")</f>
        <v>17.477448376037657</v>
      </c>
      <c r="S28" s="22">
        <f>IF(((Intensity!AI73-Intensity!AI$5)/Intensity!AI$4)*Intensity!$C73*Intensity!$D73/(Intensity!$E73/1000)&gt;Intensity!AI$3, ((Intensity!AI73-Intensity!AI$5)/Intensity!AI$4)*Intensity!$C73*Intensity!$D73/(Intensity!$E73/1000),"")</f>
        <v>0.18122602435315582</v>
      </c>
      <c r="T28" s="22">
        <f>IF(((Intensity!AJ73-Intensity!AJ$5)/Intensity!AJ$4)*Intensity!$C73*Intensity!$D73/(Intensity!$E73/1000)&gt;Intensity!AJ$3, ((Intensity!AJ73-Intensity!AJ$5)/Intensity!AJ$4)*Intensity!$C73*Intensity!$D73/(Intensity!$E73/1000),"")</f>
        <v>8.0549347536853486E-2</v>
      </c>
      <c r="U28" s="22" t="str">
        <f>IF(((Intensity!AK73-Intensity!AK$5)/Intensity!AK$4)*Intensity!$C73*Intensity!$D73/(Intensity!$E73/1000)&gt;Intensity!AK$3, ((Intensity!AK73-Intensity!AK$5)/Intensity!AK$4)*Intensity!$C73*Intensity!$D73/(Intensity!$E73/1000),"")</f>
        <v/>
      </c>
      <c r="V28" s="22" t="str">
        <f>IF(((Intensity!AM73-Intensity!AM$5)/Intensity!AM$4)*Intensity!$C73*Intensity!$D73/(Intensity!$E73/1000)&gt;Intensity!AM$3, ((Intensity!AM73-Intensity!AM$5)/Intensity!AM$4)*Intensity!$C73*Intensity!$D73/(Intensity!$E73/1000),"")</f>
        <v/>
      </c>
      <c r="W28" s="22">
        <f>IF(((Intensity!AN73-Intensity!AN$5)/Intensity!AN$4)*Intensity!$C73*Intensity!$D73/(Intensity!$E73/1000)&gt;Intensity!AN$3, ((Intensity!AN73-Intensity!AN$5)/Intensity!AN$4)*Intensity!$C73*Intensity!$D73/(Intensity!$E73/1000),"")</f>
        <v>4.3725262000624196E-2</v>
      </c>
      <c r="X28" s="22">
        <f>IF(((Intensity!AP73-Intensity!AP$5)/Intensity!AP$4)*Intensity!$C73*Intensity!$D73/(Intensity!$E73/1000)&gt;Intensity!AP$3, ((Intensity!AP73-Intensity!AP$5)/Intensity!AP$4)*Intensity!$C73*Intensity!$D73/(Intensity!$E73/1000),"")</f>
        <v>0.97403303869430746</v>
      </c>
      <c r="Y28" s="22" t="str">
        <f>IF(((Intensity!AQ73-Intensity!AQ$5)/Intensity!AQ$4)*Intensity!$C73*Intensity!$D73/(Intensity!$E73/1000)&gt;Intensity!AQ$3, ((Intensity!AQ73-Intensity!AQ$5)/Intensity!AQ$4)*Intensity!$C73*Intensity!$D73/(Intensity!$E73/1000),"")</f>
        <v/>
      </c>
      <c r="Z28" s="22" t="str">
        <f>IF(((Intensity!AS73-Intensity!AS$5)/Intensity!AS$4)*Intensity!$C73*Intensity!$D73/(Intensity!$E73/1000)&gt;Intensity!AS$3, ((Intensity!AS73-Intensity!AS$5)/Intensity!AS$4)*Intensity!$C73*Intensity!$D73/(Intensity!$E73/1000),"")</f>
        <v/>
      </c>
      <c r="AA28" s="22">
        <f>IF(((Intensity!AT73-Intensity!AT$5)/Intensity!AT$4)*Intensity!$C73*Intensity!$D73/(Intensity!$E73/1000)&gt;Intensity!AT$3, ((Intensity!AT73-Intensity!AT$5)/Intensity!AT$4)*Intensity!$C73*Intensity!$D73/(Intensity!$E73/1000),"")</f>
        <v>0.17786185104419258</v>
      </c>
      <c r="AB28" s="22">
        <f>IF(((Intensity!AU73-Intensity!AU$5)/Intensity!AU$4)*Intensity!$C73*Intensity!$D73/(Intensity!$E73/1000)&gt;Intensity!AU$3, ((Intensity!AU73-Intensity!AU$5)/Intensity!AU$4)*Intensity!$C73*Intensity!$D73/(Intensity!$E73/1000),"")</f>
        <v>7.2039487775226743E-2</v>
      </c>
      <c r="AC28" s="22">
        <f>IF(((Intensity!AV73-Intensity!AV$5)/Intensity!AV$4)*Intensity!$C73*Intensity!$D73/(Intensity!$E73/1000)&gt;Intensity!AV$3, ((Intensity!AV73-Intensity!AV$5)/Intensity!AV$4)*Intensity!$C73*Intensity!$D73/(Intensity!$E73/1000),"")</f>
        <v>0.16292019321330495</v>
      </c>
      <c r="AD28" s="22">
        <f>IF(((Intensity!AX73-Intensity!AX$5)/Intensity!AX$4)*Intensity!$C73*Intensity!$D73/(Intensity!$E73/1000)&gt;Intensity!AX$3, ((Intensity!AX73-Intensity!AX$5)/Intensity!AX$4)*Intensity!$C73*Intensity!$D73/(Intensity!$E73/1000),"")</f>
        <v>5.4479948694336436E-2</v>
      </c>
      <c r="AE28" s="22">
        <f>IF(((Intensity!AY73-Intensity!AY$5)/Intensity!AY$4)*Intensity!$C73*Intensity!$D73/(Intensity!$E73/1000)&gt;Intensity!AY$3, ((Intensity!AY73-Intensity!AY$5)/Intensity!AY$4)*Intensity!$C73*Intensity!$D73/(Intensity!$E73/1000),"")</f>
        <v>0.2385412314273008</v>
      </c>
      <c r="AF28" s="22" t="str">
        <f>IF(((Intensity!AZ73-Intensity!AZ$5)/Intensity!AZ$4)*Intensity!$C73*Intensity!$D73/(Intensity!$E73/1000)&gt;Intensity!AZ$3, ((Intensity!AZ73-Intensity!AZ$5)/Intensity!AZ$4)*Intensity!$C73*Intensity!$D73/(Intensity!$E73/1000),"")</f>
        <v/>
      </c>
      <c r="AG28" s="22">
        <f>IF(((Intensity!BA73-Intensity!BA$5)/Intensity!BA$4)*Intensity!$C73*Intensity!$D73/(Intensity!$E73/1000)&gt;Intensity!BA$3, ((Intensity!BA73-Intensity!BA$5)/Intensity!BA$4)*Intensity!$C73*Intensity!$D73/(Intensity!$E73/1000),"")</f>
        <v>0.11565268984245888</v>
      </c>
      <c r="AH28" s="22" t="str">
        <f>IF(((Intensity!BB73-Intensity!BB$5)/Intensity!BB$4)*Intensity!$C73*Intensity!$D73/(Intensity!$E73/1000)&gt;Intensity!BB$3, ((Intensity!BB73-Intensity!BB$5)/Intensity!BB$4)*Intensity!$C73*Intensity!$D73/(Intensity!$E73/1000),"")</f>
        <v/>
      </c>
      <c r="AI28" s="22">
        <f>IF(((Intensity!BC73-Intensity!BC$5)/Intensity!BC$4)*Intensity!$C73*Intensity!$D73/(Intensity!$E73/1000)&gt;Intensity!BC$3, ((Intensity!BC73-Intensity!BC$5)/Intensity!BC$4)*Intensity!$C73*Intensity!$D73/(Intensity!$E73/1000),"")</f>
        <v>0.25860083999647487</v>
      </c>
      <c r="AJ28" s="22" t="str">
        <f>IF(((Intensity!BD73-Intensity!BD$5)/Intensity!BD$4)*Intensity!$C73*Intensity!$D73/(Intensity!$E73/1000)&gt;Intensity!BD$3, ((Intensity!BD73-Intensity!BD$5)/Intensity!BD$4)*Intensity!$C73*Intensity!$D73/(Intensity!$E73/1000),"")</f>
        <v/>
      </c>
      <c r="AK28" s="22">
        <f>IF(((Intensity!BE73-Intensity!BE$5)/Intensity!BE$4)*Intensity!$C73*Intensity!$D73/(Intensity!$E73/1000)&gt;Intensity!BE$3, ((Intensity!BE73-Intensity!BE$5)/Intensity!BE$4)*Intensity!$C73*Intensity!$D73/(Intensity!$E73/1000),"")</f>
        <v>4.6277497702850709E-2</v>
      </c>
      <c r="AL28" s="22" t="str">
        <f>IF(((Intensity!BF73-Intensity!BF$5)/Intensity!BF$4)*Intensity!$C73*Intensity!$D73/(Intensity!$E73/1000)&gt;Intensity!BF$3, ((Intensity!BF73-Intensity!BF$5)/Intensity!BF$4)*Intensity!$C73*Intensity!$D73/(Intensity!$E73/1000),"")</f>
        <v/>
      </c>
      <c r="AM28" s="22" t="str">
        <f>IF(((Intensity!BG73-Intensity!BG$5)/Intensity!BG$4)*Intensity!$C73*Intensity!$D73/(Intensity!$E73/1000)&gt;Intensity!BG$3, ((Intensity!BG73-Intensity!BG$5)/Intensity!BG$4)*Intensity!$C73*Intensity!$D73/(Intensity!$E73/1000),"")</f>
        <v/>
      </c>
      <c r="AN28" s="22" t="str">
        <f>IF(((Intensity!BH73-Intensity!BH$5)/Intensity!BH$4)*Intensity!$C73*Intensity!$D73/(Intensity!$E73/1000)&gt;Intensity!BH$3, ((Intensity!BH73-Intensity!BH$5)/Intensity!BH$4)*Intensity!$C73*Intensity!$D73/(Intensity!$E73/1000),"")</f>
        <v/>
      </c>
      <c r="AO28" s="22">
        <f>IF(((Intensity!BI73-Intensity!BI$5)/Intensity!BI$4)*Intensity!$C73*Intensity!$D73/(Intensity!$E73/1000)&gt;Intensity!BI$3, ((Intensity!BI73-Intensity!BI$5)/Intensity!BI$4)*Intensity!$C73*Intensity!$D73/(Intensity!$E73/1000),"")</f>
        <v>5.3197308125565588</v>
      </c>
      <c r="AP28" s="22">
        <f>IF(((Intensity!BJ73-Intensity!BJ$5)/Intensity!BJ$4)*Intensity!$C73*Intensity!$D73/(Intensity!$E73/1000)&gt;Intensity!BJ$3, ((Intensity!BJ73-Intensity!BJ$5)/Intensity!BJ$4)*Intensity!$C73*Intensity!$D73/(Intensity!$E73/1000),"")</f>
        <v>0.61115625844233001</v>
      </c>
      <c r="AQ28" s="22">
        <f>IF(((Intensity!BK73-Intensity!BK$5)/Intensity!BK$4)*Intensity!$C73*Intensity!$D73/(Intensity!$E73/1000)&gt;Intensity!BK$3, ((Intensity!BK73-Intensity!BK$5)/Intensity!BK$4)*Intensity!$C73*Intensity!$D73/(Intensity!$E73/1000),"")</f>
        <v>0.80207780372355664</v>
      </c>
      <c r="AR28" s="22" t="str">
        <f>IF(((Intensity!BL73-Intensity!BL$5)/Intensity!BL$4)*Intensity!$C73*Intensity!$D73/(Intensity!$E73/1000)&gt;Intensity!BL$3, ((Intensity!BL73-Intensity!BL$5)/Intensity!BL$4)*Intensity!$C73*Intensity!$D73/(Intensity!$E73/1000),"")</f>
        <v/>
      </c>
      <c r="AS28" s="22">
        <f>IF(((Intensity!BM73-Intensity!BM$5)/Intensity!BM$4)*Intensity!$C73*Intensity!$D73/(Intensity!$E73/1000)&gt;Intensity!BM$3, ((Intensity!BM73-Intensity!BM$5)/Intensity!BM$4)*Intensity!$C73*Intensity!$D73/(Intensity!$E73/1000),"")</f>
        <v>2.4515908230099561</v>
      </c>
      <c r="AT28" s="22">
        <f>IF(((Intensity!BN73-Intensity!BN$5)/Intensity!BN$4)*Intensity!$C73*Intensity!$D73/(Intensity!$E73/1000)&gt;Intensity!BN$3, ((Intensity!BN73-Intensity!BN$5)/Intensity!BN$4)*Intensity!$C73*Intensity!$D73/(Intensity!$E73/1000),"")</f>
        <v>5.5705440239491759</v>
      </c>
      <c r="AU28" s="22">
        <f>IF(((Intensity!BO73-Intensity!BO$5)/Intensity!BO$4)*Intensity!$C73*Intensity!$D73/(Intensity!$E73/1000)&gt;Intensity!BO$3, ((Intensity!BO73-Intensity!BO$5)/Intensity!BO$4)*Intensity!$C73*Intensity!$D73/(Intensity!$E73/1000),"")</f>
        <v>0.1275740852627742</v>
      </c>
      <c r="AW28" s="27" t="e">
        <f t="shared" si="0"/>
        <v>#VALUE!</v>
      </c>
      <c r="AX28" s="27" t="e">
        <f t="shared" si="1"/>
        <v>#VALUE!</v>
      </c>
      <c r="AY28" s="27">
        <f t="shared" si="2"/>
        <v>0.40503057486637423</v>
      </c>
      <c r="AZ28" s="27">
        <f t="shared" si="3"/>
        <v>1.3223119606703253</v>
      </c>
      <c r="BA28" s="27">
        <f t="shared" si="4"/>
        <v>3.2647213388929375</v>
      </c>
      <c r="BB28" s="27">
        <f t="shared" si="5"/>
        <v>6.2871530849816013</v>
      </c>
      <c r="BC28" s="27" t="e">
        <f t="shared" si="6"/>
        <v>#VALUE!</v>
      </c>
      <c r="BD28" s="27" t="e">
        <f t="shared" si="7"/>
        <v>#VALUE!</v>
      </c>
      <c r="BE28" s="27"/>
      <c r="BF28" s="27"/>
      <c r="BG28" s="27"/>
      <c r="BH28" s="27"/>
      <c r="BI28" s="4"/>
      <c r="BJ28" s="4"/>
      <c r="BK28" s="6" t="e">
        <f>D28-[1]BgRatios!$B$1*S28</f>
        <v>#VALUE!</v>
      </c>
      <c r="BL28" s="6" t="str">
        <f>IF((AB28-[1]BgRatios!$B$2*AA28)&gt;0,AB28-[1]BgRatios!$B$2*AA28,"")</f>
        <v/>
      </c>
      <c r="BM28" s="6">
        <f>IF((AA28-[1]BgRatios!$B$3*AB28)&gt;0,(AA28-[1]BgRatios!$B$3*AB28),"")</f>
        <v>0.14355733305598939</v>
      </c>
      <c r="BN28" s="6">
        <f>AQ28-[1]BgRatios!$B$4*AU28</f>
        <v>0.72680909341851985</v>
      </c>
      <c r="BO28" s="4"/>
      <c r="BP28" s="6">
        <f>AA28/[1]BgRatios!F$2</f>
        <v>5.7374790659416959E-3</v>
      </c>
      <c r="BQ28" s="6">
        <f>AB28/[1]BgRatios!G$2</f>
        <v>1.1434839329401069E-3</v>
      </c>
      <c r="BR28" s="6">
        <f>AC28/[1]BgRatios!H$2</f>
        <v>2.2946506086380981E-2</v>
      </c>
      <c r="BS28" s="6" t="e">
        <f>#REF!/[1]BgRatios!I$2</f>
        <v>#REF!</v>
      </c>
      <c r="BT28" s="6">
        <f>AD28/[1]BgRatios!J$2</f>
        <v>2.0177758775680159E-3</v>
      </c>
      <c r="BU28" s="6">
        <f>AE28/[1]BgRatios!K$2</f>
        <v>5.0753453495170381E-2</v>
      </c>
      <c r="BV28" s="6" t="e">
        <f>AF28/[1]BgRatios!L$2</f>
        <v>#VALUE!</v>
      </c>
      <c r="BW28" s="6">
        <f>AG28/[1]BgRatios!M$2</f>
        <v>2.8913172460614721E-2</v>
      </c>
      <c r="BX28" s="6" t="e">
        <f>AH28/[1]BgRatios!N$2</f>
        <v>#VALUE!</v>
      </c>
      <c r="BY28" s="6">
        <f>AI28/[1]BgRatios!O$2</f>
        <v>6.6307907691403808E-2</v>
      </c>
      <c r="BZ28" s="6" t="e">
        <f>AJ28/[1]BgRatios!P$2</f>
        <v>#VALUE!</v>
      </c>
      <c r="CA28" s="6">
        <f>AK28/[1]BgRatios!Q$2</f>
        <v>2.0120651175152483E-2</v>
      </c>
      <c r="CB28" s="6" t="e">
        <f>AL28/[1]BgRatios!R$2</f>
        <v>#VALUE!</v>
      </c>
      <c r="CC28" s="6" t="e">
        <f>AM28/[1]BgRatios!S$2</f>
        <v>#VALUE!</v>
      </c>
      <c r="CD28" s="6" t="e">
        <f>AN28/[1]BgRatios!T$2</f>
        <v>#VALUE!</v>
      </c>
    </row>
    <row r="29" spans="1:82" s="5" customFormat="1" x14ac:dyDescent="0.25">
      <c r="A29" s="24" t="s">
        <v>203</v>
      </c>
      <c r="B29" s="22">
        <f t="shared" ref="B29:AU29" si="8">(500-B27)/5</f>
        <v>86.801715352367609</v>
      </c>
      <c r="C29" s="22" t="e">
        <f t="shared" si="8"/>
        <v>#VALUE!</v>
      </c>
      <c r="D29" s="22" t="e">
        <f t="shared" si="8"/>
        <v>#VALUE!</v>
      </c>
      <c r="E29" s="22">
        <f t="shared" si="8"/>
        <v>2.4433337956139782</v>
      </c>
      <c r="F29" s="22">
        <f t="shared" si="8"/>
        <v>4.5031836977865733</v>
      </c>
      <c r="G29" s="22">
        <f t="shared" si="8"/>
        <v>6.398575087961194</v>
      </c>
      <c r="H29" s="22" t="e">
        <f t="shared" si="8"/>
        <v>#VALUE!</v>
      </c>
      <c r="I29" s="22">
        <f t="shared" si="8"/>
        <v>1.8956000127872017</v>
      </c>
      <c r="J29" s="22">
        <f t="shared" si="8"/>
        <v>5.2964904904808918</v>
      </c>
      <c r="K29" s="22">
        <f t="shared" si="8"/>
        <v>34.491784818528139</v>
      </c>
      <c r="L29" s="22">
        <f t="shared" si="8"/>
        <v>-215.0112371974254</v>
      </c>
      <c r="M29" s="22">
        <f t="shared" si="8"/>
        <v>2.6657070858909835</v>
      </c>
      <c r="N29" s="22">
        <f t="shared" si="8"/>
        <v>9.6209187208659053</v>
      </c>
      <c r="O29" s="22">
        <f t="shared" si="8"/>
        <v>1.8215996558078587</v>
      </c>
      <c r="P29" s="22" t="e">
        <f t="shared" si="8"/>
        <v>#VALUE!</v>
      </c>
      <c r="Q29" s="22">
        <f t="shared" si="8"/>
        <v>1.9582030447293277</v>
      </c>
      <c r="R29" s="22">
        <f t="shared" si="8"/>
        <v>20.128119189903838</v>
      </c>
      <c r="S29" s="22">
        <f t="shared" si="8"/>
        <v>2.3237826488350266</v>
      </c>
      <c r="T29" s="22">
        <f t="shared" si="8"/>
        <v>1.4524120425874343</v>
      </c>
      <c r="U29" s="22">
        <f t="shared" si="8"/>
        <v>11.813630030268973</v>
      </c>
      <c r="V29" s="22">
        <f t="shared" si="8"/>
        <v>17.460796472401285</v>
      </c>
      <c r="W29" s="22">
        <f t="shared" si="8"/>
        <v>-10.202965989280461</v>
      </c>
      <c r="X29" s="22">
        <f t="shared" si="8"/>
        <v>1.9725437412868132</v>
      </c>
      <c r="Y29" s="22">
        <f t="shared" si="8"/>
        <v>4.1713421917908819</v>
      </c>
      <c r="Z29" s="22">
        <f t="shared" si="8"/>
        <v>21.846531537967042</v>
      </c>
      <c r="AA29" s="22">
        <f t="shared" si="8"/>
        <v>-0.80657776954870997</v>
      </c>
      <c r="AB29" s="22">
        <f t="shared" si="8"/>
        <v>-0.5666184802621842</v>
      </c>
      <c r="AC29" s="22">
        <f t="shared" si="8"/>
        <v>-3.9984016547770809</v>
      </c>
      <c r="AD29" s="22">
        <f t="shared" si="8"/>
        <v>-0.22550375164680644</v>
      </c>
      <c r="AE29" s="22">
        <f t="shared" si="8"/>
        <v>-4.5200224246887046</v>
      </c>
      <c r="AF29" s="22">
        <f t="shared" si="8"/>
        <v>-14.324276627058747</v>
      </c>
      <c r="AG29" s="22">
        <f t="shared" si="8"/>
        <v>-6.5264309047311144</v>
      </c>
      <c r="AH29" s="22">
        <f t="shared" si="8"/>
        <v>-13.250410924405969</v>
      </c>
      <c r="AI29" s="22">
        <f t="shared" si="8"/>
        <v>-4.4496996639615647</v>
      </c>
      <c r="AJ29" s="22">
        <f t="shared" si="8"/>
        <v>-13.198062348776739</v>
      </c>
      <c r="AK29" s="22">
        <f t="shared" si="8"/>
        <v>-11.567226094117654</v>
      </c>
      <c r="AL29" s="22">
        <f t="shared" si="8"/>
        <v>-14.840511649704036</v>
      </c>
      <c r="AM29" s="22">
        <f t="shared" si="8"/>
        <v>-13.156174814763949</v>
      </c>
      <c r="AN29" s="22">
        <f t="shared" si="8"/>
        <v>-13.243731374576873</v>
      </c>
      <c r="AO29" s="22">
        <f t="shared" si="8"/>
        <v>-4.0617317806124218</v>
      </c>
      <c r="AP29" s="22">
        <f t="shared" si="8"/>
        <v>0.51950820778046136</v>
      </c>
      <c r="AQ29" s="22">
        <f t="shared" si="8"/>
        <v>1.8408931583873369</v>
      </c>
      <c r="AR29" s="22">
        <f t="shared" si="8"/>
        <v>11.705828281003813</v>
      </c>
      <c r="AS29" s="22">
        <f t="shared" si="8"/>
        <v>0.39818278009142888</v>
      </c>
      <c r="AT29" s="22">
        <f t="shared" si="8"/>
        <v>-11.519442812273315</v>
      </c>
      <c r="AU29" s="22">
        <f t="shared" si="8"/>
        <v>-3.9227114130611653</v>
      </c>
      <c r="AW29" s="27" t="e">
        <f t="shared" si="0"/>
        <v>#VALUE!</v>
      </c>
      <c r="AX29" s="27" t="e">
        <f t="shared" si="1"/>
        <v>#VALUE!</v>
      </c>
      <c r="AY29" s="27">
        <f t="shared" si="2"/>
        <v>0.70249702093725452</v>
      </c>
      <c r="AZ29" s="27">
        <f t="shared" si="3"/>
        <v>2.5126787298405842</v>
      </c>
      <c r="BA29" s="27">
        <f t="shared" si="4"/>
        <v>3.5767820431298469</v>
      </c>
      <c r="BB29" s="27">
        <f t="shared" si="5"/>
        <v>-0.4692909991435642</v>
      </c>
      <c r="BC29" s="27" t="e">
        <f t="shared" si="6"/>
        <v>#VALUE!</v>
      </c>
      <c r="BD29" s="27" t="e">
        <f t="shared" si="7"/>
        <v>#VALUE!</v>
      </c>
      <c r="BE29" s="27"/>
      <c r="BF29" s="27"/>
      <c r="BG29" s="27"/>
      <c r="BH29" s="27"/>
      <c r="BI29" s="4"/>
      <c r="BJ29" s="4"/>
      <c r="BK29" s="6" t="e">
        <f>D29-[1]BgRatios!$B$1*S29</f>
        <v>#VALUE!</v>
      </c>
      <c r="BL29" s="6">
        <f>IF((AB29-[1]BgRatios!$B$2*AA29)&gt;0,AB29-[1]BgRatios!$B$2*AA29,"")</f>
        <v>1.1271948357901067</v>
      </c>
      <c r="BM29" s="6" t="str">
        <f>IF((AA29-[1]BgRatios!$B$3*AB29)&gt;0,(AA29-[1]BgRatios!$B$3*AB29),"")</f>
        <v/>
      </c>
      <c r="BN29" s="6">
        <f>AQ29-[1]BgRatios!$B$4*AU29</f>
        <v>4.1552928920934242</v>
      </c>
      <c r="BO29" s="4"/>
      <c r="BP29" s="6">
        <f>AA29/[1]BgRatios!F$2</f>
        <v>-2.6018637727377742E-2</v>
      </c>
      <c r="BQ29" s="6">
        <f>AB29/[1]BgRatios!G$2</f>
        <v>-8.9939441311457802E-3</v>
      </c>
      <c r="BR29" s="6">
        <f>AC29/[1]BgRatios!H$2</f>
        <v>-0.56315516264465926</v>
      </c>
      <c r="BS29" s="6" t="e">
        <f>#REF!/[1]BgRatios!I$2</f>
        <v>#REF!</v>
      </c>
      <c r="BT29" s="6">
        <f>AD29/[1]BgRatios!J$2</f>
        <v>-8.351990801733572E-3</v>
      </c>
      <c r="BU29" s="6">
        <f>AE29/[1]BgRatios!K$2</f>
        <v>-0.9617068988699371</v>
      </c>
      <c r="BV29" s="6">
        <f>AF29/[1]BgRatios!L$2</f>
        <v>-14.324276627058747</v>
      </c>
      <c r="BW29" s="6">
        <f>AG29/[1]BgRatios!M$2</f>
        <v>-1.6316077261827786</v>
      </c>
      <c r="BX29" s="6">
        <f>AH29/[1]BgRatios!N$2</f>
        <v>-18.929158463437101</v>
      </c>
      <c r="BY29" s="6">
        <f>AI29/[1]BgRatios!O$2</f>
        <v>-1.1409486317850166</v>
      </c>
      <c r="BZ29" s="6">
        <f>AJ29/[1]BgRatios!P$2</f>
        <v>-15.901279938285228</v>
      </c>
      <c r="CA29" s="6">
        <f>AK29/[1]BgRatios!Q$2</f>
        <v>-5.0292287365728932</v>
      </c>
      <c r="CB29" s="6">
        <f>AL29/[1]BgRatios!R$2</f>
        <v>-49.468372165680123</v>
      </c>
      <c r="CC29" s="6">
        <f>AM29/[1]BgRatios!S$2</f>
        <v>-6.7123340891652798</v>
      </c>
      <c r="CD29" s="6">
        <f>AN29/[1]BgRatios!T$2</f>
        <v>-42.721714111538297</v>
      </c>
    </row>
    <row r="30" spans="1:82" x14ac:dyDescent="0.25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82" x14ac:dyDescent="0.25">
      <c r="A31" s="8" t="s">
        <v>151</v>
      </c>
      <c r="B31" s="2" t="s">
        <v>215</v>
      </c>
      <c r="C31" s="2" t="s">
        <v>216</v>
      </c>
      <c r="D31" s="2" t="s">
        <v>217</v>
      </c>
      <c r="E31" s="2" t="s">
        <v>218</v>
      </c>
      <c r="F31" s="2" t="s">
        <v>219</v>
      </c>
      <c r="G31" s="2" t="s">
        <v>220</v>
      </c>
      <c r="H31" s="2" t="s">
        <v>221</v>
      </c>
      <c r="I31" s="2" t="s">
        <v>222</v>
      </c>
      <c r="J31" s="2" t="s">
        <v>223</v>
      </c>
      <c r="K31" s="2" t="s">
        <v>224</v>
      </c>
      <c r="L31" s="2" t="s">
        <v>225</v>
      </c>
      <c r="M31" s="2" t="s">
        <v>226</v>
      </c>
      <c r="N31" s="2" t="s">
        <v>227</v>
      </c>
      <c r="O31" s="2" t="s">
        <v>228</v>
      </c>
      <c r="P31" s="2" t="s">
        <v>229</v>
      </c>
      <c r="Q31" s="2" t="s">
        <v>230</v>
      </c>
      <c r="R31" s="2" t="s">
        <v>231</v>
      </c>
      <c r="S31" s="2" t="s">
        <v>232</v>
      </c>
      <c r="T31" s="2" t="s">
        <v>233</v>
      </c>
      <c r="U31" s="2" t="s">
        <v>234</v>
      </c>
      <c r="V31" s="2" t="s">
        <v>235</v>
      </c>
      <c r="W31" s="2" t="s">
        <v>236</v>
      </c>
      <c r="X31" s="2" t="s">
        <v>237</v>
      </c>
      <c r="Y31" s="2" t="s">
        <v>238</v>
      </c>
      <c r="Z31" s="2" t="s">
        <v>239</v>
      </c>
      <c r="AA31" s="2" t="s">
        <v>169</v>
      </c>
      <c r="AB31" s="2" t="s">
        <v>170</v>
      </c>
      <c r="AC31" s="2" t="s">
        <v>171</v>
      </c>
      <c r="AD31" s="2" t="s">
        <v>172</v>
      </c>
      <c r="AE31" s="2" t="s">
        <v>173</v>
      </c>
      <c r="AF31" s="2" t="s">
        <v>174</v>
      </c>
      <c r="AG31" s="2" t="s">
        <v>175</v>
      </c>
      <c r="AH31" s="2" t="s">
        <v>176</v>
      </c>
      <c r="AI31" s="2" t="s">
        <v>177</v>
      </c>
      <c r="AJ31" s="2" t="s">
        <v>178</v>
      </c>
      <c r="AK31" s="2" t="s">
        <v>179</v>
      </c>
      <c r="AL31" s="2" t="s">
        <v>180</v>
      </c>
      <c r="AM31" s="2" t="s">
        <v>181</v>
      </c>
      <c r="AN31" s="2" t="s">
        <v>182</v>
      </c>
      <c r="AO31" s="2" t="s">
        <v>240</v>
      </c>
      <c r="AP31" s="2" t="s">
        <v>241</v>
      </c>
      <c r="AQ31" s="2" t="s">
        <v>242</v>
      </c>
      <c r="AR31" s="2" t="s">
        <v>243</v>
      </c>
      <c r="AS31" s="2" t="s">
        <v>244</v>
      </c>
      <c r="AT31" s="2" t="s">
        <v>245</v>
      </c>
      <c r="AU31" s="2" t="s">
        <v>246</v>
      </c>
      <c r="AV31" s="2"/>
      <c r="AW31" s="2" t="str">
        <f t="shared" ref="AW31:CD31" si="9">AW1</f>
        <v>Ti/Nb</v>
      </c>
      <c r="AX31" s="2" t="str">
        <f t="shared" si="9"/>
        <v>Si/Al</v>
      </c>
      <c r="AY31" s="2" t="str">
        <f t="shared" si="9"/>
        <v>Ce/La</v>
      </c>
      <c r="AZ31" s="2" t="str">
        <f t="shared" si="9"/>
        <v>Ce/146Nd</v>
      </c>
      <c r="BA31" s="2" t="str">
        <f t="shared" si="9"/>
        <v>La/146Nd</v>
      </c>
      <c r="BB31" s="2" t="str">
        <f t="shared" si="9"/>
        <v>W/U</v>
      </c>
      <c r="BC31" s="2" t="str">
        <f t="shared" ref="BC31:BD31" si="10">BC1</f>
        <v>Cr/Fe</v>
      </c>
      <c r="BD31" s="2" t="str">
        <f t="shared" si="10"/>
        <v>Ni/Fe</v>
      </c>
      <c r="BE31" s="2"/>
      <c r="BF31" s="2" t="s">
        <v>213</v>
      </c>
      <c r="BG31" s="2" t="s">
        <v>211</v>
      </c>
      <c r="BH31" s="2" t="s">
        <v>249</v>
      </c>
      <c r="BI31" s="2" t="s">
        <v>250</v>
      </c>
      <c r="BJ31" s="2"/>
      <c r="BK31" s="2" t="str">
        <f t="shared" si="9"/>
        <v>Ti anthro</v>
      </c>
      <c r="BL31" s="2" t="str">
        <f t="shared" si="9"/>
        <v>Ce anthro</v>
      </c>
      <c r="BM31" s="2" t="str">
        <f t="shared" si="9"/>
        <v>La anthro</v>
      </c>
      <c r="BN31" s="2" t="str">
        <f t="shared" si="9"/>
        <v>W anthro</v>
      </c>
      <c r="BO31" s="2"/>
      <c r="BP31" s="2" t="str">
        <f t="shared" si="9"/>
        <v>La</v>
      </c>
      <c r="BQ31" s="2" t="str">
        <f t="shared" si="9"/>
        <v>Ce</v>
      </c>
      <c r="BR31" s="2" t="str">
        <f t="shared" si="9"/>
        <v>Pr</v>
      </c>
      <c r="BS31" s="2" t="str">
        <f t="shared" si="9"/>
        <v>142Nd</v>
      </c>
      <c r="BT31" s="2" t="str">
        <f t="shared" si="9"/>
        <v>146Nd</v>
      </c>
      <c r="BU31" s="2" t="str">
        <f t="shared" si="9"/>
        <v>Sm</v>
      </c>
      <c r="BV31" s="2" t="str">
        <f t="shared" si="9"/>
        <v>Eu</v>
      </c>
      <c r="BW31" s="2" t="str">
        <f t="shared" si="9"/>
        <v>Gd</v>
      </c>
      <c r="BX31" s="2" t="str">
        <f t="shared" si="9"/>
        <v>Tb</v>
      </c>
      <c r="BY31" s="2" t="str">
        <f t="shared" si="9"/>
        <v>Dy</v>
      </c>
      <c r="BZ31" s="2" t="str">
        <f t="shared" si="9"/>
        <v>Ho</v>
      </c>
      <c r="CA31" s="2" t="str">
        <f t="shared" si="9"/>
        <v>Er</v>
      </c>
      <c r="CB31" s="2" t="str">
        <f t="shared" si="9"/>
        <v>Tm</v>
      </c>
      <c r="CC31" s="2" t="str">
        <f t="shared" si="9"/>
        <v>Yb</v>
      </c>
      <c r="CD31" s="2" t="str">
        <f t="shared" si="9"/>
        <v>Lu</v>
      </c>
    </row>
    <row r="32" spans="1:82" x14ac:dyDescent="0.25">
      <c r="A32" s="7" t="s">
        <v>251</v>
      </c>
      <c r="B32" s="6">
        <f>AVERAGE(B10:B12)</f>
        <v>262297.34067384596</v>
      </c>
      <c r="C32" s="6">
        <f t="shared" ref="C32:AU32" si="11">AVERAGE(C10:C12)</f>
        <v>2171670.8135806122</v>
      </c>
      <c r="D32" s="6">
        <f t="shared" si="11"/>
        <v>136611.00759344304</v>
      </c>
      <c r="E32" s="6">
        <f t="shared" si="11"/>
        <v>4065.5042392136406</v>
      </c>
      <c r="F32" s="6">
        <f t="shared" si="11"/>
        <v>6782.162682282421</v>
      </c>
      <c r="G32" s="6">
        <f t="shared" si="11"/>
        <v>2726.7126370069168</v>
      </c>
      <c r="H32" s="6">
        <f t="shared" si="11"/>
        <v>123616.9145914782</v>
      </c>
      <c r="I32" s="6">
        <f t="shared" si="11"/>
        <v>238.54146900306941</v>
      </c>
      <c r="J32" s="6">
        <f t="shared" si="11"/>
        <v>1479.0626476698526</v>
      </c>
      <c r="K32" s="6">
        <f t="shared" si="11"/>
        <v>5881.5726059982835</v>
      </c>
      <c r="L32" s="6">
        <f t="shared" si="11"/>
        <v>26250.824133319213</v>
      </c>
      <c r="M32" s="6">
        <f t="shared" si="11"/>
        <v>774.24055688166152</v>
      </c>
      <c r="N32" s="6">
        <f t="shared" si="11"/>
        <v>494.87640351543888</v>
      </c>
      <c r="O32" s="6">
        <f t="shared" si="11"/>
        <v>142.01355983980471</v>
      </c>
      <c r="P32" s="6">
        <f t="shared" si="11"/>
        <v>311618.90697006573</v>
      </c>
      <c r="Q32" s="6">
        <f t="shared" si="11"/>
        <v>309.85371811830237</v>
      </c>
      <c r="R32" s="6">
        <f t="shared" si="11"/>
        <v>1460.1514647873225</v>
      </c>
      <c r="S32" s="6">
        <f t="shared" si="11"/>
        <v>242.11530207145935</v>
      </c>
      <c r="T32" s="6">
        <f t="shared" si="11"/>
        <v>303.14445336250952</v>
      </c>
      <c r="U32" s="6">
        <f t="shared" si="11"/>
        <v>611.87055154957886</v>
      </c>
      <c r="V32" s="6">
        <f t="shared" si="11"/>
        <v>6276.8032687557543</v>
      </c>
      <c r="W32" s="6">
        <f t="shared" si="11"/>
        <v>11.083055858911237</v>
      </c>
      <c r="X32" s="6">
        <f t="shared" si="11"/>
        <v>853.28924347825989</v>
      </c>
      <c r="Y32" s="6">
        <f t="shared" si="11"/>
        <v>3801.5886894949158</v>
      </c>
      <c r="Z32" s="6">
        <f t="shared" si="11"/>
        <v>26493.14566799955</v>
      </c>
      <c r="AA32" s="6">
        <f t="shared" si="11"/>
        <v>104.28376628556906</v>
      </c>
      <c r="AB32" s="6">
        <f t="shared" si="11"/>
        <v>137.03790000755552</v>
      </c>
      <c r="AC32" s="6">
        <f t="shared" si="11"/>
        <v>29.983960146300362</v>
      </c>
      <c r="AD32" s="6">
        <f t="shared" si="11"/>
        <v>94.452524045060841</v>
      </c>
      <c r="AE32" s="6">
        <f t="shared" si="11"/>
        <v>33.593346604236594</v>
      </c>
      <c r="AF32" s="6">
        <f t="shared" si="11"/>
        <v>22.318276424903384</v>
      </c>
      <c r="AG32" s="6">
        <f t="shared" si="11"/>
        <v>33.272190284849849</v>
      </c>
      <c r="AH32" s="6">
        <f t="shared" si="11"/>
        <v>6.784737468933133</v>
      </c>
      <c r="AI32" s="6">
        <f t="shared" si="11"/>
        <v>22.666297146225251</v>
      </c>
      <c r="AJ32" s="6">
        <f t="shared" si="11"/>
        <v>6.2334737656960142</v>
      </c>
      <c r="AK32" s="6">
        <f t="shared" si="11"/>
        <v>18.148261067578446</v>
      </c>
      <c r="AL32" s="6">
        <f t="shared" si="11"/>
        <v>3.8695626872282269</v>
      </c>
      <c r="AM32" s="6">
        <f t="shared" si="11"/>
        <v>16.585533473886994</v>
      </c>
      <c r="AN32" s="6">
        <f t="shared" si="11"/>
        <v>4.3175638484051682</v>
      </c>
      <c r="AO32" s="6">
        <f t="shared" si="11"/>
        <v>74.337189929116036</v>
      </c>
      <c r="AP32" s="6">
        <f t="shared" si="11"/>
        <v>57.017343242000898</v>
      </c>
      <c r="AQ32" s="6">
        <f t="shared" si="11"/>
        <v>60.724400304948823</v>
      </c>
      <c r="AR32" s="6">
        <f t="shared" si="11"/>
        <v>48830.85126097317</v>
      </c>
      <c r="AS32" s="6">
        <f t="shared" si="11"/>
        <v>60.941123637152437</v>
      </c>
      <c r="AT32" s="6">
        <f t="shared" si="11"/>
        <v>30.822017703426415</v>
      </c>
      <c r="AU32" s="6">
        <f t="shared" si="11"/>
        <v>125.4086047171797</v>
      </c>
      <c r="AV32" s="6"/>
      <c r="AW32" s="6">
        <f t="shared" ref="AW32:CD32" si="12">AVERAGE(AW10:AW12)</f>
        <v>566.22566572215317</v>
      </c>
      <c r="AX32" s="27">
        <f t="shared" si="12"/>
        <v>8.2879406154368915</v>
      </c>
      <c r="AY32" s="27">
        <f t="shared" si="12"/>
        <v>1.2968483364904708</v>
      </c>
      <c r="AZ32" s="27">
        <f t="shared" si="12"/>
        <v>1.4319184619041376</v>
      </c>
      <c r="BA32" s="27">
        <f t="shared" si="12"/>
        <v>1.1025529782653114</v>
      </c>
      <c r="BB32" s="27">
        <f t="shared" si="12"/>
        <v>0.48415996991725763</v>
      </c>
      <c r="BC32" s="45">
        <f>AVERAGE(BC10:BC12)</f>
        <v>5.4893066169715628E-2</v>
      </c>
      <c r="BD32" s="45">
        <f t="shared" ref="BD32" si="13">AVERAGE(BD10:BD12)</f>
        <v>1.1982152100393932E-2</v>
      </c>
      <c r="BE32" s="6"/>
      <c r="BF32" s="6">
        <v>2</v>
      </c>
      <c r="BG32" s="6">
        <v>320</v>
      </c>
      <c r="BH32" s="45">
        <v>2.6285714285714285E-3</v>
      </c>
      <c r="BI32" s="45">
        <v>1.3428571428571428E-3</v>
      </c>
      <c r="BJ32" s="6"/>
      <c r="BK32" s="6">
        <f t="shared" si="12"/>
        <v>59134.110930576047</v>
      </c>
      <c r="BL32" s="6" t="e">
        <f t="shared" si="12"/>
        <v>#DIV/0!</v>
      </c>
      <c r="BM32" s="6">
        <f t="shared" si="12"/>
        <v>39.027623424828356</v>
      </c>
      <c r="BN32" s="6">
        <f t="shared" si="12"/>
        <v>-13.266676478187195</v>
      </c>
      <c r="BO32" s="6"/>
      <c r="BP32" s="6">
        <f t="shared" si="12"/>
        <v>3.3639924608248086</v>
      </c>
      <c r="BQ32" s="6">
        <f t="shared" si="12"/>
        <v>2.1752047620246904</v>
      </c>
      <c r="BR32" s="6">
        <f t="shared" si="12"/>
        <v>4.223092978352164</v>
      </c>
      <c r="BS32" s="6" t="e">
        <f t="shared" si="12"/>
        <v>#REF!</v>
      </c>
      <c r="BT32" s="6">
        <f t="shared" si="12"/>
        <v>3.4982416312985496</v>
      </c>
      <c r="BU32" s="6">
        <f t="shared" si="12"/>
        <v>7.1475205540928926</v>
      </c>
      <c r="BV32" s="6">
        <f t="shared" si="12"/>
        <v>22.318276424903384</v>
      </c>
      <c r="BW32" s="6">
        <f t="shared" si="12"/>
        <v>8.3180475712124622</v>
      </c>
      <c r="BX32" s="6">
        <f t="shared" si="12"/>
        <v>9.6924820984759066</v>
      </c>
      <c r="BY32" s="6">
        <f t="shared" si="12"/>
        <v>5.8118710631346788</v>
      </c>
      <c r="BZ32" s="6">
        <f t="shared" si="12"/>
        <v>7.5102093562602583</v>
      </c>
      <c r="CA32" s="6">
        <f t="shared" si="12"/>
        <v>7.8905482902514983</v>
      </c>
      <c r="CB32" s="6">
        <f t="shared" si="12"/>
        <v>12.898542290760759</v>
      </c>
      <c r="CC32" s="6">
        <f t="shared" si="12"/>
        <v>8.4620068744321397</v>
      </c>
      <c r="CD32" s="6">
        <f t="shared" si="12"/>
        <v>13.927625317436027</v>
      </c>
    </row>
    <row r="33" spans="1:82" x14ac:dyDescent="0.25">
      <c r="A33" s="7" t="s">
        <v>252</v>
      </c>
      <c r="B33" s="6">
        <f>AVERAGE(B14:B16)</f>
        <v>276043.79635919485</v>
      </c>
      <c r="C33" s="6">
        <f t="shared" ref="C33:AU33" si="14">AVERAGE(C14:C16)</f>
        <v>1840961.6740262795</v>
      </c>
      <c r="D33" s="6">
        <f t="shared" si="14"/>
        <v>182285.04649936021</v>
      </c>
      <c r="E33" s="6">
        <f t="shared" si="14"/>
        <v>3096.2504374526411</v>
      </c>
      <c r="F33" s="6">
        <f t="shared" si="14"/>
        <v>3644.9933152360645</v>
      </c>
      <c r="G33" s="6">
        <f t="shared" si="14"/>
        <v>1434.390581368961</v>
      </c>
      <c r="H33" s="6">
        <f t="shared" si="14"/>
        <v>87776.160151865173</v>
      </c>
      <c r="I33" s="6">
        <f t="shared" si="14"/>
        <v>116.32969209910163</v>
      </c>
      <c r="J33" s="6">
        <f t="shared" si="14"/>
        <v>1582.8295029422816</v>
      </c>
      <c r="K33" s="6">
        <f t="shared" si="14"/>
        <v>97427.487329603406</v>
      </c>
      <c r="L33" s="6">
        <f t="shared" si="14"/>
        <v>42956.139832345041</v>
      </c>
      <c r="M33" s="6">
        <f t="shared" si="14"/>
        <v>787.11275794997516</v>
      </c>
      <c r="N33" s="6">
        <f t="shared" si="14"/>
        <v>2313.9547216159081</v>
      </c>
      <c r="O33" s="6">
        <f t="shared" si="14"/>
        <v>70.201445725522348</v>
      </c>
      <c r="P33" s="6">
        <f t="shared" si="14"/>
        <v>318276.6661774143</v>
      </c>
      <c r="Q33" s="6">
        <f t="shared" si="14"/>
        <v>282.06973501611122</v>
      </c>
      <c r="R33" s="6">
        <f t="shared" si="14"/>
        <v>442.84219132015181</v>
      </c>
      <c r="S33" s="6">
        <f t="shared" si="14"/>
        <v>199.07136033291854</v>
      </c>
      <c r="T33" s="6">
        <f t="shared" si="14"/>
        <v>178.39808541454522</v>
      </c>
      <c r="U33" s="6">
        <f t="shared" si="14"/>
        <v>569.28394384399837</v>
      </c>
      <c r="V33" s="6">
        <f t="shared" si="14"/>
        <v>25603.841843772912</v>
      </c>
      <c r="W33" s="6">
        <f t="shared" si="14"/>
        <v>15.730737352818323</v>
      </c>
      <c r="X33" s="6">
        <f t="shared" si="14"/>
        <v>481.81618158324886</v>
      </c>
      <c r="Y33" s="6">
        <f t="shared" si="14"/>
        <v>254.32021714204259</v>
      </c>
      <c r="Z33" s="6">
        <f t="shared" si="14"/>
        <v>14505.881999194862</v>
      </c>
      <c r="AA33" s="6">
        <f t="shared" si="14"/>
        <v>68.319709544267127</v>
      </c>
      <c r="AB33" s="6">
        <f t="shared" si="14"/>
        <v>70.279821311670858</v>
      </c>
      <c r="AC33" s="6">
        <f t="shared" si="14"/>
        <v>19.080218144481595</v>
      </c>
      <c r="AD33" s="6">
        <f t="shared" si="14"/>
        <v>64.528607027522114</v>
      </c>
      <c r="AE33" s="6">
        <f t="shared" si="14"/>
        <v>23.290672423171277</v>
      </c>
      <c r="AF33" s="6">
        <f t="shared" si="14"/>
        <v>17.723699207393853</v>
      </c>
      <c r="AG33" s="6">
        <f t="shared" si="14"/>
        <v>23.350010774796885</v>
      </c>
      <c r="AH33" s="6">
        <f t="shared" si="14"/>
        <v>4.2368702351600964</v>
      </c>
      <c r="AI33" s="6">
        <f t="shared" si="14"/>
        <v>17.697322724886778</v>
      </c>
      <c r="AJ33" s="6">
        <f t="shared" si="14"/>
        <v>4.2542988877310259</v>
      </c>
      <c r="AK33" s="6">
        <f t="shared" si="14"/>
        <v>13.657325800326424</v>
      </c>
      <c r="AL33" s="6">
        <f t="shared" si="14"/>
        <v>2.5199295337175429</v>
      </c>
      <c r="AM33" s="6">
        <f t="shared" si="14"/>
        <v>12.042984543498095</v>
      </c>
      <c r="AN33" s="6">
        <f t="shared" si="14"/>
        <v>3.1823181828227796</v>
      </c>
      <c r="AO33" s="6">
        <f t="shared" si="14"/>
        <v>21.136787850042307</v>
      </c>
      <c r="AP33" s="6">
        <f t="shared" si="14"/>
        <v>26.836448646917685</v>
      </c>
      <c r="AQ33" s="6">
        <f t="shared" si="14"/>
        <v>54.395331105825733</v>
      </c>
      <c r="AR33" s="6">
        <f t="shared" si="14"/>
        <v>17632.320528976212</v>
      </c>
      <c r="AS33" s="6">
        <f t="shared" si="14"/>
        <v>26.265041118220939</v>
      </c>
      <c r="AT33" s="6">
        <f t="shared" si="14"/>
        <v>9.8557760471055271</v>
      </c>
      <c r="AU33" s="6">
        <f t="shared" si="14"/>
        <v>129.86527132720337</v>
      </c>
      <c r="AV33" s="6"/>
      <c r="AW33" s="6">
        <f t="shared" ref="AW33:CD33" si="15">AVERAGE(AW14:AW16)</f>
        <v>912.5783188010306</v>
      </c>
      <c r="AX33" s="27">
        <f t="shared" si="15"/>
        <v>6.7004258221424147</v>
      </c>
      <c r="AY33" s="27">
        <f t="shared" si="15"/>
        <v>1.028310985236528</v>
      </c>
      <c r="AZ33" s="27">
        <f t="shared" si="15"/>
        <v>1.0885973541125966</v>
      </c>
      <c r="BA33" s="27">
        <f t="shared" si="15"/>
        <v>1.0584579322189418</v>
      </c>
      <c r="BB33" s="27">
        <f t="shared" si="15"/>
        <v>0.41886909267169647</v>
      </c>
      <c r="BC33" s="45">
        <f t="shared" ref="BC33:BD33" si="16">AVERAGE(BC14:BC16)</f>
        <v>4.1690227669408657E-2</v>
      </c>
      <c r="BD33" s="45">
        <f t="shared" si="16"/>
        <v>1.772597376993269E-2</v>
      </c>
      <c r="BE33" s="6"/>
      <c r="BF33" s="6">
        <v>2</v>
      </c>
      <c r="BG33" s="6">
        <v>320</v>
      </c>
      <c r="BH33" s="45">
        <v>2.6285714285714285E-3</v>
      </c>
      <c r="BI33" s="45">
        <v>1.3428571428571428E-3</v>
      </c>
      <c r="BJ33" s="6"/>
      <c r="BK33" s="6">
        <f t="shared" si="15"/>
        <v>118582.21119282627</v>
      </c>
      <c r="BL33" s="6" t="e">
        <f t="shared" si="15"/>
        <v>#DIV/0!</v>
      </c>
      <c r="BM33" s="6">
        <f t="shared" si="15"/>
        <v>34.853127967281004</v>
      </c>
      <c r="BN33" s="6">
        <f t="shared" si="15"/>
        <v>-22.22517897722426</v>
      </c>
      <c r="BO33" s="6"/>
      <c r="BP33" s="6">
        <f t="shared" si="15"/>
        <v>2.2038615982021654</v>
      </c>
      <c r="BQ33" s="6">
        <f t="shared" si="15"/>
        <v>1.1155527192328709</v>
      </c>
      <c r="BR33" s="6">
        <f t="shared" si="15"/>
        <v>2.6873546682368445</v>
      </c>
      <c r="BS33" s="6" t="e">
        <f t="shared" si="15"/>
        <v>#REF!</v>
      </c>
      <c r="BT33" s="6">
        <f t="shared" si="15"/>
        <v>2.3899484084267453</v>
      </c>
      <c r="BU33" s="6">
        <f t="shared" si="15"/>
        <v>4.9554622176960157</v>
      </c>
      <c r="BV33" s="6">
        <f t="shared" si="15"/>
        <v>17.723699207393853</v>
      </c>
      <c r="BW33" s="6">
        <f t="shared" si="15"/>
        <v>5.8375026936992214</v>
      </c>
      <c r="BX33" s="6">
        <f t="shared" si="15"/>
        <v>6.0526717645144243</v>
      </c>
      <c r="BY33" s="6">
        <f t="shared" si="15"/>
        <v>4.5377750576632767</v>
      </c>
      <c r="BZ33" s="6">
        <f t="shared" si="15"/>
        <v>5.125661310519309</v>
      </c>
      <c r="CA33" s="6">
        <f t="shared" si="15"/>
        <v>5.9379677392723584</v>
      </c>
      <c r="CB33" s="6">
        <f t="shared" si="15"/>
        <v>8.3997651123918118</v>
      </c>
      <c r="CC33" s="6">
        <f t="shared" si="15"/>
        <v>6.144379869131682</v>
      </c>
      <c r="CD33" s="6">
        <f t="shared" si="15"/>
        <v>10.265542525234771</v>
      </c>
    </row>
    <row r="34" spans="1:82" x14ac:dyDescent="0.25">
      <c r="A34" s="7" t="s">
        <v>253</v>
      </c>
      <c r="B34" s="6">
        <f>AVERAGE(B23:B25)</f>
        <v>407702.90655267105</v>
      </c>
      <c r="C34" s="6">
        <f t="shared" ref="C34:AU34" si="17">AVERAGE(C23:C25)</f>
        <v>1650694.1491087631</v>
      </c>
      <c r="D34" s="6">
        <f t="shared" si="17"/>
        <v>191081.90685813539</v>
      </c>
      <c r="E34" s="6">
        <f t="shared" si="17"/>
        <v>2519.1130703444446</v>
      </c>
      <c r="F34" s="6">
        <f t="shared" si="17"/>
        <v>22088.568936541185</v>
      </c>
      <c r="G34" s="6">
        <f t="shared" si="17"/>
        <v>3458.6622787868832</v>
      </c>
      <c r="H34" s="6">
        <f t="shared" si="17"/>
        <v>132292.01919979134</v>
      </c>
      <c r="I34" s="6">
        <f t="shared" si="17"/>
        <v>368.07282906295131</v>
      </c>
      <c r="J34" s="6">
        <f t="shared" si="17"/>
        <v>1575.4593155299074</v>
      </c>
      <c r="K34" s="6">
        <f t="shared" si="17"/>
        <v>153295.76678155479</v>
      </c>
      <c r="L34" s="6">
        <f t="shared" si="17"/>
        <v>58905.91493330049</v>
      </c>
      <c r="M34" s="6">
        <f t="shared" si="17"/>
        <v>808.4585153337681</v>
      </c>
      <c r="N34" s="6">
        <f t="shared" si="17"/>
        <v>4020.7706834422747</v>
      </c>
      <c r="O34" s="6">
        <f t="shared" si="17"/>
        <v>146.66746869593354</v>
      </c>
      <c r="P34" s="6">
        <f t="shared" si="17"/>
        <v>365122.86136185721</v>
      </c>
      <c r="Q34" s="6">
        <f t="shared" si="17"/>
        <v>342.02783179926922</v>
      </c>
      <c r="R34" s="6">
        <f t="shared" si="17"/>
        <v>606.09084351043589</v>
      </c>
      <c r="S34" s="6">
        <f t="shared" si="17"/>
        <v>415.5774534174522</v>
      </c>
      <c r="T34" s="6">
        <f t="shared" si="17"/>
        <v>316.10185125650025</v>
      </c>
      <c r="U34" s="6">
        <f t="shared" si="17"/>
        <v>772.42045649215299</v>
      </c>
      <c r="V34" s="6">
        <f t="shared" si="17"/>
        <v>130626.07138972463</v>
      </c>
      <c r="W34" s="6">
        <f t="shared" si="17"/>
        <v>59.39544486318507</v>
      </c>
      <c r="X34" s="6">
        <f t="shared" si="17"/>
        <v>1021.7762327534078</v>
      </c>
      <c r="Y34" s="6">
        <f t="shared" si="17"/>
        <v>151.08515734304476</v>
      </c>
      <c r="Z34" s="6">
        <f t="shared" si="17"/>
        <v>175128.84917170112</v>
      </c>
      <c r="AA34" s="6">
        <f t="shared" si="17"/>
        <v>227.14195090724402</v>
      </c>
      <c r="AB34" s="6">
        <f t="shared" si="17"/>
        <v>191.83197992132327</v>
      </c>
      <c r="AC34" s="6">
        <f t="shared" si="17"/>
        <v>84.101634208046846</v>
      </c>
      <c r="AD34" s="6">
        <f t="shared" si="17"/>
        <v>181.64569954414256</v>
      </c>
      <c r="AE34" s="6">
        <f t="shared" si="17"/>
        <v>108.22825016343832</v>
      </c>
      <c r="AF34" s="6">
        <f t="shared" si="17"/>
        <v>152.89726855478872</v>
      </c>
      <c r="AG34" s="6">
        <f t="shared" si="17"/>
        <v>58.345494724182167</v>
      </c>
      <c r="AH34" s="6">
        <f t="shared" si="17"/>
        <v>12.331041751517894</v>
      </c>
      <c r="AI34" s="6">
        <f t="shared" si="17"/>
        <v>139.65936524847942</v>
      </c>
      <c r="AJ34" s="6">
        <f t="shared" si="17"/>
        <v>10.064383272157906</v>
      </c>
      <c r="AK34" s="6">
        <f t="shared" si="17"/>
        <v>30.115371031307749</v>
      </c>
      <c r="AL34" s="6">
        <f t="shared" si="17"/>
        <v>7.2790127377197322</v>
      </c>
      <c r="AM34" s="6">
        <f t="shared" si="17"/>
        <v>26.648630644446527</v>
      </c>
      <c r="AN34" s="6">
        <f t="shared" si="17"/>
        <v>7.2221337069575737</v>
      </c>
      <c r="AO34" s="6">
        <f t="shared" si="17"/>
        <v>34.994639683885161</v>
      </c>
      <c r="AP34" s="6">
        <f t="shared" si="17"/>
        <v>36.256682274666154</v>
      </c>
      <c r="AQ34" s="6">
        <f t="shared" si="17"/>
        <v>68.221516207221768</v>
      </c>
      <c r="AR34" s="6">
        <f t="shared" si="17"/>
        <v>49787.681543101709</v>
      </c>
      <c r="AS34" s="6">
        <f t="shared" si="17"/>
        <v>66.758571719188822</v>
      </c>
      <c r="AT34" s="6">
        <f t="shared" si="17"/>
        <v>29.293002739935048</v>
      </c>
      <c r="AU34" s="6">
        <f t="shared" si="17"/>
        <v>139.58257981825065</v>
      </c>
      <c r="AV34" s="6"/>
      <c r="AW34" s="6">
        <f t="shared" ref="AW34:BD34" si="18">AVERAGE(AW23:AW25)</f>
        <v>469.08980150073222</v>
      </c>
      <c r="AX34" s="27">
        <f t="shared" si="18"/>
        <v>4.0564550597509212</v>
      </c>
      <c r="AY34" s="27">
        <f t="shared" si="18"/>
        <v>0.83427413359202485</v>
      </c>
      <c r="AZ34" s="27">
        <f t="shared" si="18"/>
        <v>0.99860166378579229</v>
      </c>
      <c r="BA34" s="27">
        <f t="shared" si="18"/>
        <v>1.1952510520268176</v>
      </c>
      <c r="BB34" s="27">
        <f t="shared" si="18"/>
        <v>0.51140245197611311</v>
      </c>
      <c r="BC34" s="45">
        <f t="shared" si="18"/>
        <v>0.11932400531342567</v>
      </c>
      <c r="BD34" s="45">
        <f t="shared" si="18"/>
        <v>1.6110495828246543E-2</v>
      </c>
      <c r="BE34" s="6"/>
      <c r="BF34" s="6">
        <v>2</v>
      </c>
      <c r="BG34" s="6">
        <v>320</v>
      </c>
      <c r="BH34" s="45">
        <v>2.6285714285714285E-3</v>
      </c>
      <c r="BI34" s="45">
        <v>1.3428571428571428E-3</v>
      </c>
      <c r="BJ34" s="6"/>
      <c r="BK34" s="6">
        <f>AVERAGE(BK23:BK25)</f>
        <v>58097.121764550691</v>
      </c>
      <c r="BL34" s="6" t="e">
        <f>AVERAGE(BL23:BL25)</f>
        <v>#DIV/0!</v>
      </c>
      <c r="BM34" s="6">
        <f>AVERAGE(BM23:BM25)</f>
        <v>135.79338903994724</v>
      </c>
      <c r="BN34" s="6">
        <f>AVERAGE(BN23:BN25)</f>
        <v>-14.132205885546119</v>
      </c>
      <c r="BO34" s="6"/>
      <c r="BP34" s="6">
        <f t="shared" ref="BP34:CD34" si="19">AVERAGE(BP23:BP25)</f>
        <v>7.3271597066852907</v>
      </c>
      <c r="BQ34" s="6">
        <f t="shared" si="19"/>
        <v>3.0449520622432265</v>
      </c>
      <c r="BR34" s="6">
        <f t="shared" si="19"/>
        <v>11.845300592682657</v>
      </c>
      <c r="BS34" s="6" t="e">
        <f t="shared" si="19"/>
        <v>#REF!</v>
      </c>
      <c r="BT34" s="6">
        <f t="shared" si="19"/>
        <v>6.7276185016349102</v>
      </c>
      <c r="BU34" s="6">
        <f t="shared" si="19"/>
        <v>23.027287268816661</v>
      </c>
      <c r="BV34" s="6">
        <f t="shared" si="19"/>
        <v>152.89726855478872</v>
      </c>
      <c r="BW34" s="6">
        <f t="shared" si="19"/>
        <v>14.586373681045542</v>
      </c>
      <c r="BX34" s="6">
        <f t="shared" si="19"/>
        <v>17.615773930739852</v>
      </c>
      <c r="BY34" s="6">
        <f t="shared" si="19"/>
        <v>35.810093653456256</v>
      </c>
      <c r="BZ34" s="6">
        <f t="shared" si="19"/>
        <v>12.1257629785035</v>
      </c>
      <c r="CA34" s="6">
        <f t="shared" si="19"/>
        <v>13.09363957882946</v>
      </c>
      <c r="CB34" s="6">
        <f t="shared" si="19"/>
        <v>24.263375792399106</v>
      </c>
      <c r="CC34" s="6">
        <f t="shared" si="19"/>
        <v>13.596240124717616</v>
      </c>
      <c r="CD34" s="6">
        <f t="shared" si="19"/>
        <v>23.297205506314754</v>
      </c>
    </row>
    <row r="35" spans="1:82" x14ac:dyDescent="0.25">
      <c r="A35" s="7" t="s">
        <v>254</v>
      </c>
      <c r="B35" s="6">
        <f>AVERAGE(B19:B21)</f>
        <v>653555.94172438525</v>
      </c>
      <c r="C35" s="6">
        <f t="shared" ref="C35:AU35" si="20">AVERAGE(C19:C21)</f>
        <v>5073303.4387298822</v>
      </c>
      <c r="D35" s="6">
        <f t="shared" si="20"/>
        <v>214426.52193365325</v>
      </c>
      <c r="E35" s="6">
        <f t="shared" si="20"/>
        <v>4715.9680979557688</v>
      </c>
      <c r="F35" s="6">
        <f t="shared" si="20"/>
        <v>14882.894961941391</v>
      </c>
      <c r="G35" s="6">
        <f t="shared" si="20"/>
        <v>3022.573208048263</v>
      </c>
      <c r="H35" s="6">
        <f t="shared" si="20"/>
        <v>233378.8159796012</v>
      </c>
      <c r="I35" s="6">
        <f t="shared" si="20"/>
        <v>759.45217184877436</v>
      </c>
      <c r="J35" s="6">
        <f t="shared" si="20"/>
        <v>2527.7389252534099</v>
      </c>
      <c r="K35" s="6">
        <f t="shared" si="20"/>
        <v>22649.969921813274</v>
      </c>
      <c r="L35" s="6">
        <f t="shared" si="20"/>
        <v>56364.646223529475</v>
      </c>
      <c r="M35" s="6">
        <f t="shared" si="20"/>
        <v>1091.1519660833981</v>
      </c>
      <c r="N35" s="6">
        <f t="shared" si="20"/>
        <v>836.57257207408259</v>
      </c>
      <c r="O35" s="6">
        <f t="shared" si="20"/>
        <v>364.25937558066749</v>
      </c>
      <c r="P35" s="6">
        <f t="shared" si="20"/>
        <v>314982.64907184365</v>
      </c>
      <c r="Q35" s="6">
        <f t="shared" si="20"/>
        <v>364.35845311053754</v>
      </c>
      <c r="R35" s="6">
        <f t="shared" si="20"/>
        <v>3217.9931751886211</v>
      </c>
      <c r="S35" s="6">
        <f t="shared" si="20"/>
        <v>584.57569008046119</v>
      </c>
      <c r="T35" s="6">
        <f t="shared" si="20"/>
        <v>544.31712420481313</v>
      </c>
      <c r="U35" s="6">
        <f t="shared" si="20"/>
        <v>651.62876964093914</v>
      </c>
      <c r="V35" s="6">
        <f t="shared" si="20"/>
        <v>17296.704111936877</v>
      </c>
      <c r="W35" s="6">
        <f t="shared" si="20"/>
        <v>18.259739284105798</v>
      </c>
      <c r="X35" s="6">
        <f t="shared" si="20"/>
        <v>1140.0041195842969</v>
      </c>
      <c r="Y35" s="6">
        <f t="shared" si="20"/>
        <v>739.80997904307151</v>
      </c>
      <c r="Z35" s="6">
        <f t="shared" si="20"/>
        <v>126089.30475428213</v>
      </c>
      <c r="AA35" s="6">
        <f t="shared" si="20"/>
        <v>224.4546358610074</v>
      </c>
      <c r="AB35" s="6">
        <f t="shared" si="20"/>
        <v>232.05066025118404</v>
      </c>
      <c r="AC35" s="6">
        <f t="shared" si="20"/>
        <v>73.568851350191281</v>
      </c>
      <c r="AD35" s="6">
        <f t="shared" si="20"/>
        <v>179.51473581397059</v>
      </c>
      <c r="AE35" s="6">
        <f t="shared" si="20"/>
        <v>88.334366375183706</v>
      </c>
      <c r="AF35" s="6">
        <f t="shared" si="20"/>
        <v>75.612765891777229</v>
      </c>
      <c r="AG35" s="6">
        <f t="shared" si="20"/>
        <v>59.899231129885436</v>
      </c>
      <c r="AH35" s="6">
        <f t="shared" si="20"/>
        <v>11.79374677461548</v>
      </c>
      <c r="AI35" s="6">
        <f t="shared" si="20"/>
        <v>38.284388989993325</v>
      </c>
      <c r="AJ35" s="6">
        <f t="shared" si="20"/>
        <v>10.323673760683944</v>
      </c>
      <c r="AK35" s="6">
        <f t="shared" si="20"/>
        <v>32.013174521155456</v>
      </c>
      <c r="AL35" s="6">
        <f t="shared" si="20"/>
        <v>7.101498471462464</v>
      </c>
      <c r="AM35" s="6">
        <f t="shared" si="20"/>
        <v>29.109397118829662</v>
      </c>
      <c r="AN35" s="6">
        <f t="shared" si="20"/>
        <v>7.1394659408790018</v>
      </c>
      <c r="AO35" s="6">
        <f t="shared" si="20"/>
        <v>114.32088939980569</v>
      </c>
      <c r="AP35" s="6">
        <f t="shared" si="20"/>
        <v>42.285501951877791</v>
      </c>
      <c r="AQ35" s="6">
        <f t="shared" si="20"/>
        <v>102.57041691212454</v>
      </c>
      <c r="AR35" s="6">
        <f t="shared" si="20"/>
        <v>109321.25632645735</v>
      </c>
      <c r="AS35" s="6">
        <f t="shared" si="20"/>
        <v>145.65335528047657</v>
      </c>
      <c r="AT35" s="6">
        <f t="shared" si="20"/>
        <v>33.862204338149716</v>
      </c>
      <c r="AU35" s="6">
        <f t="shared" si="20"/>
        <v>170.51793087856512</v>
      </c>
      <c r="AV35" s="6"/>
      <c r="AW35" s="6">
        <f t="shared" ref="AW35:CD35" si="21">AVERAGE(AW19:AW21)</f>
        <v>352.69438984086605</v>
      </c>
      <c r="AX35" s="27">
        <f t="shared" si="21"/>
        <v>5.1074494992474451</v>
      </c>
      <c r="AY35" s="27">
        <f t="shared" si="21"/>
        <v>1.0768233589428866</v>
      </c>
      <c r="AZ35" s="27">
        <f t="shared" si="21"/>
        <v>1.3251743427902083</v>
      </c>
      <c r="BA35" s="27">
        <f t="shared" si="21"/>
        <v>1.2335026634173729</v>
      </c>
      <c r="BB35" s="27">
        <f t="shared" si="21"/>
        <v>0.58475598067141676</v>
      </c>
      <c r="BC35" s="45">
        <f t="shared" ref="BC35:BD35" si="22">AVERAGE(BC19:BC21)</f>
        <v>6.8080776965040446E-2</v>
      </c>
      <c r="BD35" s="45">
        <f t="shared" si="22"/>
        <v>1.1512258838639086E-2</v>
      </c>
      <c r="BE35" s="6"/>
      <c r="BF35" s="6">
        <v>2</v>
      </c>
      <c r="BG35" s="6">
        <v>320</v>
      </c>
      <c r="BH35" s="45">
        <v>2.6285714285714285E-3</v>
      </c>
      <c r="BI35" s="45">
        <v>1.3428571428571428E-3</v>
      </c>
      <c r="BJ35" s="6"/>
      <c r="BK35" s="6">
        <f t="shared" si="21"/>
        <v>27362.30110790566</v>
      </c>
      <c r="BL35" s="6" t="e">
        <f t="shared" si="21"/>
        <v>#DIV/0!</v>
      </c>
      <c r="BM35" s="6">
        <f t="shared" si="21"/>
        <v>113.95432145568168</v>
      </c>
      <c r="BN35" s="6">
        <f t="shared" si="21"/>
        <v>1.9648376937711234</v>
      </c>
      <c r="BO35" s="6"/>
      <c r="BP35" s="6">
        <f t="shared" si="21"/>
        <v>7.240472124548627</v>
      </c>
      <c r="BQ35" s="6">
        <f t="shared" si="21"/>
        <v>3.683343813510858</v>
      </c>
      <c r="BR35" s="6">
        <f t="shared" si="21"/>
        <v>10.361810049322717</v>
      </c>
      <c r="BS35" s="6" t="e">
        <f t="shared" si="21"/>
        <v>#REF!</v>
      </c>
      <c r="BT35" s="6">
        <f t="shared" si="21"/>
        <v>6.6486939190359493</v>
      </c>
      <c r="BU35" s="6">
        <f t="shared" si="21"/>
        <v>18.794546037273125</v>
      </c>
      <c r="BV35" s="6">
        <f t="shared" si="21"/>
        <v>75.612765891777229</v>
      </c>
      <c r="BW35" s="6">
        <f t="shared" si="21"/>
        <v>14.974807782471359</v>
      </c>
      <c r="BX35" s="6">
        <f t="shared" si="21"/>
        <v>16.848209678022116</v>
      </c>
      <c r="BY35" s="6">
        <f t="shared" si="21"/>
        <v>9.816509997434185</v>
      </c>
      <c r="BZ35" s="6">
        <f t="shared" si="21"/>
        <v>12.438161157450537</v>
      </c>
      <c r="CA35" s="6">
        <f t="shared" si="21"/>
        <v>13.918771530937155</v>
      </c>
      <c r="CB35" s="6">
        <f t="shared" si="21"/>
        <v>23.671661571541552</v>
      </c>
      <c r="CC35" s="6">
        <f t="shared" si="21"/>
        <v>14.851733223892685</v>
      </c>
      <c r="CD35" s="6">
        <f t="shared" si="21"/>
        <v>23.030535293158067</v>
      </c>
    </row>
    <row r="36" spans="1:82" x14ac:dyDescent="0.25">
      <c r="BC36" s="45"/>
      <c r="BD36" s="45"/>
      <c r="BH36" s="45"/>
      <c r="BI36" s="45"/>
    </row>
    <row r="37" spans="1:82" x14ac:dyDescent="0.25">
      <c r="A37" s="8" t="s">
        <v>134</v>
      </c>
      <c r="BC37" s="45"/>
      <c r="BD37" s="45"/>
    </row>
    <row r="38" spans="1:82" x14ac:dyDescent="0.25">
      <c r="A38" s="7" t="str">
        <f>A32</f>
        <v>Nanoplastics1</v>
      </c>
      <c r="B38" s="6">
        <f t="shared" ref="B38:AU38" si="23">STDEV(B10:B12)</f>
        <v>32593.145764457142</v>
      </c>
      <c r="C38" s="6">
        <f t="shared" si="23"/>
        <v>542712.71621279186</v>
      </c>
      <c r="D38" s="6">
        <f t="shared" si="23"/>
        <v>13832.980427951681</v>
      </c>
      <c r="E38" s="6">
        <f t="shared" si="23"/>
        <v>234.39939301665351</v>
      </c>
      <c r="F38" s="6">
        <f t="shared" si="23"/>
        <v>154.00065883968597</v>
      </c>
      <c r="G38" s="6">
        <f t="shared" si="23"/>
        <v>69.346779415613852</v>
      </c>
      <c r="H38" s="6">
        <f t="shared" si="23"/>
        <v>5058.386752833062</v>
      </c>
      <c r="I38" s="6">
        <f t="shared" si="23"/>
        <v>5.8111110961706718</v>
      </c>
      <c r="J38" s="6">
        <f t="shared" si="23"/>
        <v>90.093811394033807</v>
      </c>
      <c r="K38" s="6">
        <f t="shared" si="23"/>
        <v>252.64497976006939</v>
      </c>
      <c r="L38" s="6">
        <f t="shared" si="23"/>
        <v>216.68713866462036</v>
      </c>
      <c r="M38" s="6">
        <f t="shared" si="23"/>
        <v>20.985712065563341</v>
      </c>
      <c r="N38" s="6">
        <f t="shared" si="23"/>
        <v>18.291073487501123</v>
      </c>
      <c r="O38" s="6">
        <f t="shared" si="23"/>
        <v>3.0020771562440278</v>
      </c>
      <c r="P38" s="6">
        <f t="shared" si="23"/>
        <v>11513.702010175668</v>
      </c>
      <c r="Q38" s="6">
        <f t="shared" si="23"/>
        <v>12.020939042327633</v>
      </c>
      <c r="R38" s="6">
        <f t="shared" si="23"/>
        <v>45.344351650886267</v>
      </c>
      <c r="S38" s="6">
        <f t="shared" si="23"/>
        <v>13.055371290562363</v>
      </c>
      <c r="T38" s="6">
        <f t="shared" si="23"/>
        <v>9.6757913518446621</v>
      </c>
      <c r="U38" s="6">
        <f t="shared" si="23"/>
        <v>7.6168039883982113</v>
      </c>
      <c r="V38" s="6">
        <f t="shared" si="23"/>
        <v>178.37051977387137</v>
      </c>
      <c r="W38" s="6">
        <f t="shared" si="23"/>
        <v>0.61757070196427444</v>
      </c>
      <c r="X38" s="6">
        <f t="shared" si="23"/>
        <v>23.457625954631222</v>
      </c>
      <c r="Y38" s="6">
        <f t="shared" si="23"/>
        <v>144.48210231362779</v>
      </c>
      <c r="Z38" s="6">
        <f t="shared" si="23"/>
        <v>705.84716427215733</v>
      </c>
      <c r="AA38" s="6">
        <f t="shared" si="23"/>
        <v>15.574677057288811</v>
      </c>
      <c r="AB38" s="6">
        <f t="shared" si="23"/>
        <v>39.812039989393398</v>
      </c>
      <c r="AC38" s="6">
        <f t="shared" si="23"/>
        <v>5.2801571315762006</v>
      </c>
      <c r="AD38" s="6">
        <f t="shared" si="23"/>
        <v>12.475540479117173</v>
      </c>
      <c r="AE38" s="6">
        <f t="shared" si="23"/>
        <v>1.2217984010812559</v>
      </c>
      <c r="AF38" s="6">
        <f t="shared" si="23"/>
        <v>0.85159899930110106</v>
      </c>
      <c r="AG38" s="6">
        <f t="shared" si="23"/>
        <v>3.8360708055396286</v>
      </c>
      <c r="AH38" s="6">
        <f t="shared" si="23"/>
        <v>0.60620003562346847</v>
      </c>
      <c r="AI38" s="6">
        <f t="shared" si="23"/>
        <v>1.2580402021508694</v>
      </c>
      <c r="AJ38" s="6">
        <f t="shared" si="23"/>
        <v>0.43236856955110553</v>
      </c>
      <c r="AK38" s="6">
        <f t="shared" si="23"/>
        <v>0.79518094526594663</v>
      </c>
      <c r="AL38" s="6">
        <f t="shared" si="23"/>
        <v>0.48144788511180076</v>
      </c>
      <c r="AM38" s="6">
        <f t="shared" si="23"/>
        <v>0.9209712513511229</v>
      </c>
      <c r="AN38" s="6">
        <f t="shared" si="23"/>
        <v>0.44932376846437161</v>
      </c>
      <c r="AO38" s="6">
        <f t="shared" si="23"/>
        <v>21.182321035080037</v>
      </c>
      <c r="AP38" s="6">
        <f t="shared" si="23"/>
        <v>28.217545838611994</v>
      </c>
      <c r="AQ38" s="6">
        <f t="shared" si="23"/>
        <v>1.6956331080096056</v>
      </c>
      <c r="AR38" s="6">
        <f t="shared" si="23"/>
        <v>750.92853926259738</v>
      </c>
      <c r="AS38" s="6">
        <f t="shared" si="23"/>
        <v>1.8069744056737582</v>
      </c>
      <c r="AT38" s="6">
        <f t="shared" si="23"/>
        <v>4.273145744216869</v>
      </c>
      <c r="AU38" s="6">
        <f t="shared" si="23"/>
        <v>2.4439783095221972</v>
      </c>
      <c r="AV38" s="6"/>
      <c r="AW38" s="6">
        <f t="shared" ref="AW38:BD38" si="24">STDEV(AW10:AW12)</f>
        <v>74.470425249902931</v>
      </c>
      <c r="AX38" s="6">
        <f t="shared" si="24"/>
        <v>1.9939970397487627</v>
      </c>
      <c r="AY38" s="6">
        <f t="shared" si="24"/>
        <v>0.17317557877751799</v>
      </c>
      <c r="AZ38" s="6">
        <f t="shared" si="24"/>
        <v>0.21647184742003217</v>
      </c>
      <c r="BA38" s="6">
        <f t="shared" si="24"/>
        <v>2.1205617369496273E-2</v>
      </c>
      <c r="BB38" s="6">
        <f t="shared" si="24"/>
        <v>4.1189535086039175E-3</v>
      </c>
      <c r="BC38" s="45">
        <f t="shared" si="24"/>
        <v>1.1239594608481742E-3</v>
      </c>
      <c r="BD38" s="45">
        <f t="shared" si="24"/>
        <v>9.4734992718380445E-4</v>
      </c>
      <c r="BE38" s="6"/>
      <c r="BF38" s="6"/>
      <c r="BG38" s="6"/>
      <c r="BH38" s="6"/>
      <c r="BI38" s="6"/>
      <c r="BJ38" s="6"/>
      <c r="BK38" s="6">
        <f>STDEV(BK10:BK12)</f>
        <v>16230.362821123834</v>
      </c>
      <c r="BL38" s="6" t="e">
        <f>STDEV(BL10:BL12)</f>
        <v>#DIV/0!</v>
      </c>
      <c r="BM38" s="6">
        <f>STDEV(BM10:BM12)</f>
        <v>3.3887933504483971</v>
      </c>
      <c r="BN38" s="6">
        <f>STDEV(BN10:BN12)</f>
        <v>0.26968582469082819</v>
      </c>
      <c r="BO38" s="6"/>
      <c r="BP38" s="6">
        <f t="shared" ref="BP38:CD38" si="25">STDEV(BP10:BP12)</f>
        <v>0.50240893733189196</v>
      </c>
      <c r="BQ38" s="6">
        <f t="shared" si="25"/>
        <v>0.6319371426887842</v>
      </c>
      <c r="BR38" s="6">
        <f t="shared" si="25"/>
        <v>0.74368410303890131</v>
      </c>
      <c r="BS38" s="6" t="e">
        <f t="shared" si="25"/>
        <v>#REF!</v>
      </c>
      <c r="BT38" s="6">
        <f t="shared" si="25"/>
        <v>0.46205705478211995</v>
      </c>
      <c r="BU38" s="6">
        <f t="shared" si="25"/>
        <v>0.2599571066130334</v>
      </c>
      <c r="BV38" s="6">
        <f t="shared" si="25"/>
        <v>0.85159899930110106</v>
      </c>
      <c r="BW38" s="6">
        <f t="shared" si="25"/>
        <v>0.95901770138490716</v>
      </c>
      <c r="BX38" s="6">
        <f t="shared" si="25"/>
        <v>0.86600005089066945</v>
      </c>
      <c r="BY38" s="6">
        <f t="shared" si="25"/>
        <v>0.32257441080791538</v>
      </c>
      <c r="BZ38" s="6">
        <f t="shared" si="25"/>
        <v>0.52092598741097085</v>
      </c>
      <c r="CA38" s="6">
        <f t="shared" si="25"/>
        <v>0.34573084576780311</v>
      </c>
      <c r="CB38" s="6">
        <f t="shared" si="25"/>
        <v>1.6048262837059808</v>
      </c>
      <c r="CC38" s="6">
        <f t="shared" si="25"/>
        <v>0.4698832915056752</v>
      </c>
      <c r="CD38" s="6">
        <f t="shared" si="25"/>
        <v>1.4494315111753922</v>
      </c>
    </row>
    <row r="39" spans="1:82" x14ac:dyDescent="0.25">
      <c r="A39" s="7" t="str">
        <f>A33</f>
        <v>Nanoplastics2</v>
      </c>
      <c r="B39" s="6">
        <f t="shared" ref="B39:AU39" si="26">STDEV(B14:B16)</f>
        <v>8900.9792829426769</v>
      </c>
      <c r="C39" s="6">
        <f t="shared" si="26"/>
        <v>373655.07294366829</v>
      </c>
      <c r="D39" s="6">
        <f t="shared" si="26"/>
        <v>31373.789944825556</v>
      </c>
      <c r="E39" s="6">
        <f t="shared" si="26"/>
        <v>357.61976365745113</v>
      </c>
      <c r="F39" s="6">
        <f t="shared" si="26"/>
        <v>127.16690779158515</v>
      </c>
      <c r="G39" s="6">
        <f t="shared" si="26"/>
        <v>84.977540134926755</v>
      </c>
      <c r="H39" s="6">
        <f t="shared" si="26"/>
        <v>5607.9821771519919</v>
      </c>
      <c r="I39" s="6">
        <f t="shared" si="26"/>
        <v>3.6182630775748996</v>
      </c>
      <c r="J39" s="6">
        <f t="shared" si="26"/>
        <v>836.39497250424949</v>
      </c>
      <c r="K39" s="6">
        <f t="shared" si="26"/>
        <v>4355.0426173136893</v>
      </c>
      <c r="L39" s="6">
        <f t="shared" si="26"/>
        <v>247.9239167663734</v>
      </c>
      <c r="M39" s="6">
        <f t="shared" si="26"/>
        <v>12.621562299463379</v>
      </c>
      <c r="N39" s="6">
        <f t="shared" si="26"/>
        <v>72.508931124676209</v>
      </c>
      <c r="O39" s="6">
        <f t="shared" si="26"/>
        <v>0.8941941514767543</v>
      </c>
      <c r="P39" s="6">
        <f t="shared" si="26"/>
        <v>2921.8004818994373</v>
      </c>
      <c r="Q39" s="6">
        <f t="shared" si="26"/>
        <v>5.55109492131389</v>
      </c>
      <c r="R39" s="6">
        <f t="shared" si="26"/>
        <v>11.809017172633807</v>
      </c>
      <c r="S39" s="6">
        <f t="shared" si="26"/>
        <v>8.5374995595949894</v>
      </c>
      <c r="T39" s="6">
        <f t="shared" si="26"/>
        <v>4.6025408575740654</v>
      </c>
      <c r="U39" s="6">
        <f t="shared" si="26"/>
        <v>20.987700985859885</v>
      </c>
      <c r="V39" s="6">
        <f t="shared" si="26"/>
        <v>370.70952054964908</v>
      </c>
      <c r="W39" s="6">
        <f t="shared" si="26"/>
        <v>0.23168784159624187</v>
      </c>
      <c r="X39" s="6">
        <f t="shared" si="26"/>
        <v>9.7687292126503369</v>
      </c>
      <c r="Y39" s="6">
        <f t="shared" si="26"/>
        <v>14.258956752443375</v>
      </c>
      <c r="Z39" s="6">
        <f t="shared" si="26"/>
        <v>281.72156095852313</v>
      </c>
      <c r="AA39" s="6">
        <f t="shared" si="26"/>
        <v>2.8363570538428835</v>
      </c>
      <c r="AB39" s="6">
        <f t="shared" si="26"/>
        <v>3.9111238099713495</v>
      </c>
      <c r="AC39" s="6">
        <f t="shared" si="26"/>
        <v>0.45075307607925896</v>
      </c>
      <c r="AD39" s="6">
        <f t="shared" si="26"/>
        <v>1.3861365248450692</v>
      </c>
      <c r="AE39" s="6">
        <f t="shared" si="26"/>
        <v>0.64586651594871436</v>
      </c>
      <c r="AF39" s="6">
        <f t="shared" si="26"/>
        <v>0.17408295576788876</v>
      </c>
      <c r="AG39" s="6">
        <f t="shared" si="26"/>
        <v>0.45170009064964756</v>
      </c>
      <c r="AH39" s="6">
        <f t="shared" si="26"/>
        <v>2.9686491417203597E-2</v>
      </c>
      <c r="AI39" s="6">
        <f t="shared" si="26"/>
        <v>0.53840499818136589</v>
      </c>
      <c r="AJ39" s="6">
        <f t="shared" si="26"/>
        <v>7.7013360452485954E-2</v>
      </c>
      <c r="AK39" s="6">
        <f t="shared" si="26"/>
        <v>0.38319556819398676</v>
      </c>
      <c r="AL39" s="6">
        <f t="shared" si="26"/>
        <v>0.10290898266661426</v>
      </c>
      <c r="AM39" s="6">
        <f t="shared" si="26"/>
        <v>0.41988071825866891</v>
      </c>
      <c r="AN39" s="6">
        <f t="shared" si="26"/>
        <v>0.11153879279260408</v>
      </c>
      <c r="AO39" s="6">
        <f t="shared" si="26"/>
        <v>1.3863947200703013</v>
      </c>
      <c r="AP39" s="6">
        <f t="shared" si="26"/>
        <v>2.7057411793163233</v>
      </c>
      <c r="AQ39" s="6">
        <f t="shared" si="26"/>
        <v>2.4348627287444486</v>
      </c>
      <c r="AR39" s="6">
        <f t="shared" si="26"/>
        <v>120.36252457545339</v>
      </c>
      <c r="AS39" s="6">
        <f t="shared" si="26"/>
        <v>0.68382905845581943</v>
      </c>
      <c r="AT39" s="6">
        <f t="shared" si="26"/>
        <v>0.47684078776724859</v>
      </c>
      <c r="AU39" s="6">
        <f t="shared" si="26"/>
        <v>1.5503752977185792</v>
      </c>
      <c r="AV39" s="6"/>
      <c r="AW39" s="6">
        <f t="shared" ref="AW39:BD39" si="27">STDEV(AW14:AW16)</f>
        <v>119.13359119389385</v>
      </c>
      <c r="AX39" s="6">
        <f t="shared" si="27"/>
        <v>1.5551344738159183</v>
      </c>
      <c r="AY39" s="6">
        <f t="shared" si="27"/>
        <v>1.6384920776401173E-2</v>
      </c>
      <c r="AZ39" s="6">
        <f t="shared" si="27"/>
        <v>3.6955830057708153E-2</v>
      </c>
      <c r="BA39" s="6">
        <f t="shared" si="27"/>
        <v>2.1550614113958158E-2</v>
      </c>
      <c r="BB39" s="6">
        <f t="shared" si="27"/>
        <v>1.8428855756745813E-2</v>
      </c>
      <c r="BC39" s="45">
        <f t="shared" si="27"/>
        <v>3.9456761295768635E-3</v>
      </c>
      <c r="BD39" s="45">
        <f t="shared" si="27"/>
        <v>8.218836497592228E-3</v>
      </c>
      <c r="BE39" s="6"/>
      <c r="BF39" s="6"/>
      <c r="BG39" s="6"/>
      <c r="BH39" s="6"/>
      <c r="BI39" s="6"/>
      <c r="BJ39" s="6"/>
      <c r="BK39" s="6">
        <f>STDEV(BK14:BK16)</f>
        <v>28809.98121340436</v>
      </c>
      <c r="BL39" s="6" t="e">
        <f>STDEV(BL14:BL16)</f>
        <v>#DIV/0!</v>
      </c>
      <c r="BM39" s="6">
        <f>STDEV(BM14:BM16)</f>
        <v>1.0341914728169561</v>
      </c>
      <c r="BN39" s="6">
        <f>STDEV(BN14:BN16)</f>
        <v>2.4146180035589428</v>
      </c>
      <c r="BO39" s="6"/>
      <c r="BP39" s="6">
        <f t="shared" ref="BP39:CD39" si="28">STDEV(BP14:BP16)</f>
        <v>9.1495388833641542E-2</v>
      </c>
      <c r="BQ39" s="6">
        <f t="shared" si="28"/>
        <v>6.2081330317005488E-2</v>
      </c>
      <c r="BR39" s="6">
        <f t="shared" si="28"/>
        <v>6.3486348743557505E-2</v>
      </c>
      <c r="BS39" s="6" t="e">
        <f t="shared" si="28"/>
        <v>#REF!</v>
      </c>
      <c r="BT39" s="6">
        <f t="shared" si="28"/>
        <v>5.133838980907654E-2</v>
      </c>
      <c r="BU39" s="6">
        <f t="shared" si="28"/>
        <v>0.13741840764866298</v>
      </c>
      <c r="BV39" s="6">
        <f t="shared" si="28"/>
        <v>0.17408295576788876</v>
      </c>
      <c r="BW39" s="6">
        <f t="shared" si="28"/>
        <v>0.11292502266241189</v>
      </c>
      <c r="BX39" s="6">
        <f t="shared" si="28"/>
        <v>4.2409273453148162E-2</v>
      </c>
      <c r="BY39" s="6">
        <f t="shared" si="28"/>
        <v>0.13805256363624754</v>
      </c>
      <c r="BZ39" s="6">
        <f t="shared" si="28"/>
        <v>9.2787181268055102E-2</v>
      </c>
      <c r="CA39" s="6">
        <f t="shared" si="28"/>
        <v>0.16660676877999425</v>
      </c>
      <c r="CB39" s="6">
        <f t="shared" si="28"/>
        <v>0.34302994222204675</v>
      </c>
      <c r="CC39" s="6">
        <f t="shared" si="28"/>
        <v>0.214224856254423</v>
      </c>
      <c r="CD39" s="6">
        <f t="shared" si="28"/>
        <v>0.35980255739549655</v>
      </c>
    </row>
    <row r="40" spans="1:82" x14ac:dyDescent="0.25">
      <c r="A40" s="7" t="str">
        <f>A34</f>
        <v>Nanoplastics3</v>
      </c>
      <c r="B40" s="6">
        <f t="shared" ref="B40:AU40" si="29">STDEV(B23:B25)</f>
        <v>24719.965440827556</v>
      </c>
      <c r="C40" s="6">
        <f t="shared" si="29"/>
        <v>35467.24233117394</v>
      </c>
      <c r="D40" s="6">
        <f t="shared" si="29"/>
        <v>3136.361658698132</v>
      </c>
      <c r="E40" s="6">
        <f t="shared" si="29"/>
        <v>700.74328803679828</v>
      </c>
      <c r="F40" s="6">
        <f t="shared" si="29"/>
        <v>30077.256562336697</v>
      </c>
      <c r="G40" s="6">
        <f t="shared" si="29"/>
        <v>355.35681664434958</v>
      </c>
      <c r="H40" s="6">
        <f t="shared" si="29"/>
        <v>90640.388721568292</v>
      </c>
      <c r="I40" s="6">
        <f t="shared" si="29"/>
        <v>14.477266020478854</v>
      </c>
      <c r="J40" s="6">
        <f t="shared" si="29"/>
        <v>237.98815521995886</v>
      </c>
      <c r="K40" s="6">
        <f t="shared" si="29"/>
        <v>133781.05332608789</v>
      </c>
      <c r="L40" s="6">
        <f t="shared" si="29"/>
        <v>13760.226463237341</v>
      </c>
      <c r="M40" s="6">
        <f t="shared" si="29"/>
        <v>81.341720013367095</v>
      </c>
      <c r="N40" s="6">
        <f t="shared" si="29"/>
        <v>4591.5339624501612</v>
      </c>
      <c r="O40" s="6">
        <f t="shared" si="29"/>
        <v>63.751488565504879</v>
      </c>
      <c r="P40" s="6">
        <f t="shared" si="29"/>
        <v>98371.186561729352</v>
      </c>
      <c r="Q40" s="6">
        <f t="shared" si="29"/>
        <v>70.790282317499262</v>
      </c>
      <c r="R40" s="6">
        <f t="shared" si="29"/>
        <v>66.300396583895719</v>
      </c>
      <c r="S40" s="6">
        <f t="shared" si="29"/>
        <v>67.878418384040643</v>
      </c>
      <c r="T40" s="6">
        <f t="shared" si="29"/>
        <v>24.211662849829874</v>
      </c>
      <c r="U40" s="6">
        <f t="shared" si="29"/>
        <v>218.428231498721</v>
      </c>
      <c r="V40" s="6">
        <f t="shared" si="29"/>
        <v>26607.079874610357</v>
      </c>
      <c r="W40" s="6">
        <f t="shared" si="29"/>
        <v>9.3733635646648157</v>
      </c>
      <c r="X40" s="6">
        <f t="shared" si="29"/>
        <v>353.76474138713735</v>
      </c>
      <c r="Y40" s="6">
        <f t="shared" si="29"/>
        <v>18.611971484025815</v>
      </c>
      <c r="Z40" s="6">
        <f t="shared" si="29"/>
        <v>182327.63101172991</v>
      </c>
      <c r="AA40" s="6">
        <f t="shared" si="29"/>
        <v>186.15129616553693</v>
      </c>
      <c r="AB40" s="6">
        <f t="shared" si="29"/>
        <v>161.59883299763666</v>
      </c>
      <c r="AC40" s="6">
        <f t="shared" si="29"/>
        <v>74.31943419396724</v>
      </c>
      <c r="AD40" s="6">
        <f t="shared" si="29"/>
        <v>131.07208731552493</v>
      </c>
      <c r="AE40" s="6">
        <f t="shared" si="29"/>
        <v>91.155205851728653</v>
      </c>
      <c r="AF40" s="6">
        <f t="shared" si="29"/>
        <v>75.639364393189453</v>
      </c>
      <c r="AG40" s="6">
        <f t="shared" si="29"/>
        <v>34.130375985746277</v>
      </c>
      <c r="AH40" s="6">
        <f t="shared" si="29"/>
        <v>7.4712651006789708</v>
      </c>
      <c r="AI40" s="6">
        <f t="shared" si="29"/>
        <v>47.265861778756275</v>
      </c>
      <c r="AJ40" s="6">
        <f t="shared" si="29"/>
        <v>4.7691469375648525</v>
      </c>
      <c r="AK40" s="6">
        <f t="shared" si="29"/>
        <v>13.518490173180922</v>
      </c>
      <c r="AL40" s="6">
        <f t="shared" si="29"/>
        <v>3.9307603044428814</v>
      </c>
      <c r="AM40" s="6">
        <f t="shared" si="29"/>
        <v>10.760073647223402</v>
      </c>
      <c r="AN40" s="6">
        <f t="shared" si="29"/>
        <v>3.1360488969443656</v>
      </c>
      <c r="AO40" s="6">
        <f t="shared" si="29"/>
        <v>8.3404269182424713</v>
      </c>
      <c r="AP40" s="6">
        <f t="shared" si="29"/>
        <v>6.8234030434661062</v>
      </c>
      <c r="AQ40" s="6">
        <f t="shared" si="29"/>
        <v>5.8042534012887304</v>
      </c>
      <c r="AR40" s="6">
        <f t="shared" si="29"/>
        <v>50580.561494397691</v>
      </c>
      <c r="AS40" s="6">
        <f t="shared" si="29"/>
        <v>52.287735423487518</v>
      </c>
      <c r="AT40" s="6">
        <f t="shared" si="29"/>
        <v>21.555681449108551</v>
      </c>
      <c r="AU40" s="6">
        <f t="shared" si="29"/>
        <v>29.772775419426651</v>
      </c>
      <c r="AV40" s="6"/>
      <c r="AW40" s="6">
        <f t="shared" ref="AW40:BD40" si="30">STDEV(AW23:AW25)</f>
        <v>85.820424235564516</v>
      </c>
      <c r="AX40" s="6">
        <f t="shared" si="30"/>
        <v>0.20427079853902186</v>
      </c>
      <c r="AY40" s="6">
        <f t="shared" si="30"/>
        <v>1.8856904201261966E-2</v>
      </c>
      <c r="AZ40" s="6">
        <f t="shared" si="30"/>
        <v>0.11949024036551928</v>
      </c>
      <c r="BA40" s="6">
        <f t="shared" si="30"/>
        <v>0.11485327852951413</v>
      </c>
      <c r="BB40" s="6">
        <f t="shared" si="30"/>
        <v>0.163159544130969</v>
      </c>
      <c r="BC40" s="45">
        <f t="shared" si="30"/>
        <v>0.10434080844652491</v>
      </c>
      <c r="BD40" s="45">
        <f t="shared" si="30"/>
        <v>9.1984783581604678E-3</v>
      </c>
      <c r="BE40" s="6"/>
      <c r="BF40" s="6"/>
      <c r="BG40" s="6"/>
      <c r="BH40" s="6"/>
      <c r="BI40" s="6"/>
      <c r="BJ40" s="6"/>
      <c r="BK40" s="6">
        <f>STDEV(BK23:BK25)</f>
        <v>22269.896502534528</v>
      </c>
      <c r="BL40" s="6" t="e">
        <f>STDEV(BL23:BL25)</f>
        <v>#DIV/0!</v>
      </c>
      <c r="BM40" s="6">
        <f>STDEV(BM23:BM25)</f>
        <v>109.19972597856859</v>
      </c>
      <c r="BN40" s="6">
        <f>STDEV(BN23:BN25)</f>
        <v>22.385154967633962</v>
      </c>
      <c r="BO40" s="6"/>
      <c r="BP40" s="6">
        <f t="shared" ref="BP40:CD40" si="31">STDEV(BP23:BP25)</f>
        <v>6.0048805214689329</v>
      </c>
      <c r="BQ40" s="6">
        <f t="shared" si="31"/>
        <v>2.5650608412323277</v>
      </c>
      <c r="BR40" s="6">
        <f t="shared" si="31"/>
        <v>10.467525942812287</v>
      </c>
      <c r="BS40" s="6" t="e">
        <f t="shared" si="31"/>
        <v>#REF!</v>
      </c>
      <c r="BT40" s="6">
        <f t="shared" si="31"/>
        <v>4.8545217524268507</v>
      </c>
      <c r="BU40" s="6">
        <f t="shared" si="31"/>
        <v>19.394724649303971</v>
      </c>
      <c r="BV40" s="6">
        <f t="shared" si="31"/>
        <v>75.639364393189453</v>
      </c>
      <c r="BW40" s="6">
        <f t="shared" si="31"/>
        <v>8.5325939964365691</v>
      </c>
      <c r="BX40" s="6">
        <f t="shared" si="31"/>
        <v>10.673235858112818</v>
      </c>
      <c r="BY40" s="6">
        <f t="shared" si="31"/>
        <v>12.119451738142661</v>
      </c>
      <c r="BZ40" s="6">
        <f t="shared" si="31"/>
        <v>5.745960165740791</v>
      </c>
      <c r="CA40" s="6">
        <f t="shared" si="31"/>
        <v>5.8776044231221336</v>
      </c>
      <c r="CB40" s="6">
        <f t="shared" si="31"/>
        <v>13.102534348142948</v>
      </c>
      <c r="CC40" s="6">
        <f t="shared" si="31"/>
        <v>5.4898334934813278</v>
      </c>
      <c r="CD40" s="6">
        <f t="shared" si="31"/>
        <v>10.11628676433665</v>
      </c>
    </row>
    <row r="41" spans="1:82" x14ac:dyDescent="0.25">
      <c r="A41" s="7" t="str">
        <f>A35</f>
        <v>Nanoplastics4</v>
      </c>
      <c r="B41" s="6">
        <f t="shared" ref="B41:AU41" si="32">STDEV(B19:B21)</f>
        <v>310152.53186465317</v>
      </c>
      <c r="C41" s="6">
        <f>STDEV(C19:C21)</f>
        <v>790255.02481390466</v>
      </c>
      <c r="D41" s="6">
        <f t="shared" si="32"/>
        <v>184415.37366305132</v>
      </c>
      <c r="E41" s="6">
        <f t="shared" si="32"/>
        <v>1141.083073047452</v>
      </c>
      <c r="F41" s="6">
        <f t="shared" si="32"/>
        <v>2575.1265953658144</v>
      </c>
      <c r="G41" s="6">
        <f t="shared" si="32"/>
        <v>375.63026366541607</v>
      </c>
      <c r="H41" s="6">
        <f t="shared" si="32"/>
        <v>82624.367551115807</v>
      </c>
      <c r="I41" s="6">
        <f t="shared" si="32"/>
        <v>160.61239692833718</v>
      </c>
      <c r="J41" s="6">
        <f t="shared" si="32"/>
        <v>349.99067309666691</v>
      </c>
      <c r="K41" s="6">
        <f t="shared" si="32"/>
        <v>3541.1736841907509</v>
      </c>
      <c r="L41" s="6">
        <f t="shared" si="32"/>
        <v>12379.67392732981</v>
      </c>
      <c r="M41" s="6">
        <f t="shared" si="32"/>
        <v>166.56012631216612</v>
      </c>
      <c r="N41" s="6">
        <f t="shared" si="32"/>
        <v>159.47344450440448</v>
      </c>
      <c r="O41" s="6">
        <f t="shared" si="32"/>
        <v>158.99776288226968</v>
      </c>
      <c r="P41" s="6">
        <f t="shared" si="32"/>
        <v>59899.466510693703</v>
      </c>
      <c r="Q41" s="6">
        <f t="shared" si="32"/>
        <v>63.932835377896119</v>
      </c>
      <c r="R41" s="6">
        <f t="shared" si="32"/>
        <v>3598.0043040178634</v>
      </c>
      <c r="S41" s="6">
        <f t="shared" si="32"/>
        <v>577.49624027846949</v>
      </c>
      <c r="T41" s="6">
        <f t="shared" si="32"/>
        <v>125.81028152296018</v>
      </c>
      <c r="U41" s="6">
        <f t="shared" si="32"/>
        <v>163.53994357058417</v>
      </c>
      <c r="V41" s="6">
        <f t="shared" si="32"/>
        <v>3760.5446653850668</v>
      </c>
      <c r="W41" s="6">
        <f t="shared" si="32"/>
        <v>3.7663005152990872</v>
      </c>
      <c r="X41" s="6">
        <f t="shared" si="32"/>
        <v>213.71251492170197</v>
      </c>
      <c r="Y41" s="6">
        <f t="shared" si="32"/>
        <v>323.37622787599798</v>
      </c>
      <c r="Z41" s="6">
        <f t="shared" si="32"/>
        <v>129636.71694622701</v>
      </c>
      <c r="AA41" s="6">
        <f t="shared" si="32"/>
        <v>136.28384635085038</v>
      </c>
      <c r="AB41" s="6">
        <f t="shared" si="32"/>
        <v>114.72987189405511</v>
      </c>
      <c r="AC41" s="6">
        <f t="shared" si="32"/>
        <v>54.332625295526526</v>
      </c>
      <c r="AD41" s="6">
        <f t="shared" si="32"/>
        <v>101.63174344657605</v>
      </c>
      <c r="AE41" s="6">
        <f t="shared" si="32"/>
        <v>68.465814245512675</v>
      </c>
      <c r="AF41" s="6">
        <f t="shared" si="32"/>
        <v>70.02536948755818</v>
      </c>
      <c r="AG41" s="6">
        <f t="shared" si="32"/>
        <v>29.176717201081036</v>
      </c>
      <c r="AH41" s="6">
        <f t="shared" si="32"/>
        <v>6.7149566564833698</v>
      </c>
      <c r="AI41" s="6">
        <f t="shared" si="32"/>
        <v>18.056560099277839</v>
      </c>
      <c r="AJ41" s="6">
        <f t="shared" si="32"/>
        <v>5.0920432035325671</v>
      </c>
      <c r="AK41" s="6">
        <f t="shared" si="32"/>
        <v>14.933395925125723</v>
      </c>
      <c r="AL41" s="6">
        <f t="shared" si="32"/>
        <v>3.8233930405154495</v>
      </c>
      <c r="AM41" s="6">
        <f t="shared" si="32"/>
        <v>13.973925363403852</v>
      </c>
      <c r="AN41" s="6">
        <f t="shared" si="32"/>
        <v>3.3874632776943736</v>
      </c>
      <c r="AO41" s="6">
        <f t="shared" si="32"/>
        <v>126.85961368738526</v>
      </c>
      <c r="AP41" s="6">
        <f t="shared" si="32"/>
        <v>42.531165437984065</v>
      </c>
      <c r="AQ41" s="6">
        <f t="shared" si="32"/>
        <v>46.786334723246632</v>
      </c>
      <c r="AR41" s="6">
        <f t="shared" si="32"/>
        <v>20539.794940945147</v>
      </c>
      <c r="AS41" s="6">
        <f t="shared" si="32"/>
        <v>26.157752712195737</v>
      </c>
      <c r="AT41" s="6">
        <f t="shared" si="32"/>
        <v>17.091132886017821</v>
      </c>
      <c r="AU41" s="6">
        <f t="shared" si="32"/>
        <v>26.687399668075464</v>
      </c>
      <c r="AV41" s="6"/>
      <c r="AW41" s="6">
        <f t="shared" ref="AW41:BD41" si="33">STDEV(AW19:AW21)</f>
        <v>179.09495504101682</v>
      </c>
      <c r="AX41" s="6">
        <f t="shared" si="33"/>
        <v>4.8932651563098855</v>
      </c>
      <c r="AY41" s="6">
        <f t="shared" si="33"/>
        <v>0.10642889223736628</v>
      </c>
      <c r="AZ41" s="6">
        <f t="shared" si="33"/>
        <v>9.2064702492268086E-2</v>
      </c>
      <c r="BA41" s="6">
        <f t="shared" si="33"/>
        <v>5.0814609933142803E-2</v>
      </c>
      <c r="BB41" s="6">
        <f t="shared" si="33"/>
        <v>0.19184705391167334</v>
      </c>
      <c r="BC41" s="45">
        <f t="shared" si="33"/>
        <v>2.1800971554422659E-2</v>
      </c>
      <c r="BD41" s="45">
        <f t="shared" si="33"/>
        <v>3.2436772976212115E-3</v>
      </c>
      <c r="BE41" s="6"/>
      <c r="BF41" s="6"/>
      <c r="BG41" s="6"/>
      <c r="BH41" s="6"/>
      <c r="BI41" s="6"/>
      <c r="BJ41" s="6"/>
      <c r="BK41" s="6">
        <f>STDEV(BK19:BK21)</f>
        <v>63026.083000825281</v>
      </c>
      <c r="BL41" s="6" t="e">
        <f>STDEV(BL19:BL21)</f>
        <v>#DIV/0!</v>
      </c>
      <c r="BM41" s="6">
        <f>STDEV(BM19:BM21)</f>
        <v>81.650624245415884</v>
      </c>
      <c r="BN41" s="6">
        <f>STDEV(BN19:BN21)</f>
        <v>33.387169875408283</v>
      </c>
      <c r="BO41" s="6"/>
      <c r="BP41" s="6">
        <f t="shared" ref="BP41:CD41" si="34">STDEV(BP19:BP21)</f>
        <v>4.3962531080919467</v>
      </c>
      <c r="BQ41" s="6">
        <f t="shared" si="34"/>
        <v>1.8211090776834142</v>
      </c>
      <c r="BR41" s="6">
        <f t="shared" si="34"/>
        <v>7.6524824359896497</v>
      </c>
      <c r="BS41" s="6" t="e">
        <f t="shared" si="34"/>
        <v>#REF!</v>
      </c>
      <c r="BT41" s="6">
        <f t="shared" si="34"/>
        <v>3.7641386461694792</v>
      </c>
      <c r="BU41" s="6">
        <f t="shared" si="34"/>
        <v>14.567194520321848</v>
      </c>
      <c r="BV41" s="6">
        <f t="shared" si="34"/>
        <v>70.02536948755818</v>
      </c>
      <c r="BW41" s="6">
        <f t="shared" si="34"/>
        <v>7.2941793002702591</v>
      </c>
      <c r="BX41" s="6">
        <f t="shared" si="34"/>
        <v>9.5927952235476752</v>
      </c>
      <c r="BY41" s="6">
        <f t="shared" si="34"/>
        <v>4.6298872049430342</v>
      </c>
      <c r="BZ41" s="6">
        <f t="shared" si="34"/>
        <v>6.1349918114850164</v>
      </c>
      <c r="CA41" s="6">
        <f t="shared" si="34"/>
        <v>6.4927808370111899</v>
      </c>
      <c r="CB41" s="6">
        <f t="shared" si="34"/>
        <v>12.744643468384821</v>
      </c>
      <c r="CC41" s="6">
        <f t="shared" si="34"/>
        <v>7.1295537568387033</v>
      </c>
      <c r="CD41" s="6">
        <f t="shared" si="34"/>
        <v>10.927300895788308</v>
      </c>
    </row>
    <row r="43" spans="1:82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</row>
    <row r="44" spans="1:82" x14ac:dyDescent="0.25">
      <c r="A44" s="8" t="s">
        <v>204</v>
      </c>
    </row>
    <row r="45" spans="1:82" x14ac:dyDescent="0.25">
      <c r="A45" s="7" t="str">
        <f>A38</f>
        <v>Nanoplastics1</v>
      </c>
      <c r="B45" s="6">
        <f t="shared" ref="B45:AU48" si="35">B38/B32*100</f>
        <v>12.426029818192148</v>
      </c>
      <c r="C45" s="6">
        <f t="shared" si="35"/>
        <v>24.990560853832942</v>
      </c>
      <c r="D45" s="6">
        <f t="shared" si="35"/>
        <v>10.125816851537246</v>
      </c>
      <c r="E45" s="6">
        <f t="shared" si="35"/>
        <v>5.7655675464746672</v>
      </c>
      <c r="F45" s="6">
        <f t="shared" si="35"/>
        <v>2.2706718498804821</v>
      </c>
      <c r="G45" s="6">
        <f t="shared" si="35"/>
        <v>2.5432375408556096</v>
      </c>
      <c r="H45" s="6">
        <f t="shared" si="35"/>
        <v>4.0919859305255404</v>
      </c>
      <c r="I45" s="6">
        <f t="shared" si="35"/>
        <v>2.4361009934486058</v>
      </c>
      <c r="J45" s="6">
        <f t="shared" si="35"/>
        <v>6.0912775761033222</v>
      </c>
      <c r="K45" s="6">
        <f t="shared" si="35"/>
        <v>4.2955344885551705</v>
      </c>
      <c r="L45" s="6">
        <f t="shared" si="35"/>
        <v>0.82544889853415038</v>
      </c>
      <c r="M45" s="6">
        <f t="shared" si="35"/>
        <v>2.7104898960712664</v>
      </c>
      <c r="N45" s="6">
        <f t="shared" si="35"/>
        <v>3.6960892371443386</v>
      </c>
      <c r="O45" s="6">
        <f t="shared" si="35"/>
        <v>2.1139369787155924</v>
      </c>
      <c r="P45" s="6">
        <f t="shared" si="35"/>
        <v>3.6948021293463045</v>
      </c>
      <c r="Q45" s="6">
        <f t="shared" si="35"/>
        <v>3.8795529436693834</v>
      </c>
      <c r="R45" s="6">
        <f t="shared" si="35"/>
        <v>3.1054553410656527</v>
      </c>
      <c r="S45" s="6">
        <f t="shared" si="35"/>
        <v>5.3922123793353309</v>
      </c>
      <c r="T45" s="6">
        <f t="shared" si="35"/>
        <v>3.1918088041921227</v>
      </c>
      <c r="U45" s="6">
        <f t="shared" si="35"/>
        <v>1.2448391198282787</v>
      </c>
      <c r="V45" s="6">
        <f t="shared" si="35"/>
        <v>2.8417414428416459</v>
      </c>
      <c r="W45" s="6">
        <f t="shared" si="35"/>
        <v>5.5722059856598296</v>
      </c>
      <c r="X45" s="6">
        <f t="shared" si="35"/>
        <v>2.7490825806043193</v>
      </c>
      <c r="Y45" s="6">
        <f t="shared" si="35"/>
        <v>3.8005716587089249</v>
      </c>
      <c r="Z45" s="6">
        <f t="shared" si="35"/>
        <v>2.664263327267828</v>
      </c>
      <c r="AA45" s="6">
        <f t="shared" si="35"/>
        <v>14.934900811540844</v>
      </c>
      <c r="AB45" s="6">
        <f t="shared" si="35"/>
        <v>29.051846231734707</v>
      </c>
      <c r="AC45" s="6">
        <f t="shared" si="35"/>
        <v>17.609939133499363</v>
      </c>
      <c r="AD45" s="6">
        <f t="shared" si="35"/>
        <v>13.20826585128145</v>
      </c>
      <c r="AE45" s="6">
        <f t="shared" si="35"/>
        <v>3.6370249605532603</v>
      </c>
      <c r="AF45" s="6">
        <f t="shared" si="35"/>
        <v>3.8157023557198264</v>
      </c>
      <c r="AG45" s="6">
        <f t="shared" si="35"/>
        <v>11.529360624287918</v>
      </c>
      <c r="AH45" s="6">
        <f t="shared" si="35"/>
        <v>8.9347603853386897</v>
      </c>
      <c r="AI45" s="6">
        <f t="shared" si="35"/>
        <v>5.5502678449637202</v>
      </c>
      <c r="AJ45" s="6">
        <f t="shared" si="35"/>
        <v>6.9362378956419395</v>
      </c>
      <c r="AK45" s="6">
        <f t="shared" si="35"/>
        <v>4.3815820276385793</v>
      </c>
      <c r="AL45" s="6">
        <f t="shared" si="35"/>
        <v>12.441919773023823</v>
      </c>
      <c r="AM45" s="6">
        <f t="shared" si="35"/>
        <v>5.5528587778086322</v>
      </c>
      <c r="AN45" s="6">
        <f t="shared" si="35"/>
        <v>10.406881849132212</v>
      </c>
      <c r="AO45" s="6">
        <f t="shared" si="35"/>
        <v>28.494917625051961</v>
      </c>
      <c r="AP45" s="6">
        <f t="shared" si="35"/>
        <v>49.489408369743188</v>
      </c>
      <c r="AQ45" s="6">
        <f t="shared" si="35"/>
        <v>2.7923422866168965</v>
      </c>
      <c r="AR45" s="6">
        <f t="shared" si="35"/>
        <v>1.5378157862727209</v>
      </c>
      <c r="AS45" s="6">
        <f t="shared" si="35"/>
        <v>2.9651150123726069</v>
      </c>
      <c r="AT45" s="6">
        <f t="shared" si="35"/>
        <v>13.863939036482458</v>
      </c>
      <c r="AU45" s="6">
        <f t="shared" si="35"/>
        <v>1.9488122964399723</v>
      </c>
      <c r="AV45" s="6"/>
      <c r="AW45" s="6">
        <f t="shared" ref="AW45:BD45" si="36">AW38/AW32*100</f>
        <v>13.15207518100134</v>
      </c>
      <c r="AX45" s="6">
        <f t="shared" si="36"/>
        <v>24.059016977447911</v>
      </c>
      <c r="AY45" s="6">
        <f t="shared" si="36"/>
        <v>13.3535721876442</v>
      </c>
      <c r="AZ45" s="6">
        <f t="shared" si="36"/>
        <v>15.117609918386837</v>
      </c>
      <c r="BA45" s="6">
        <f t="shared" si="36"/>
        <v>1.9233195853191454</v>
      </c>
      <c r="BB45" s="6">
        <f t="shared" si="36"/>
        <v>0.85074226795491625</v>
      </c>
      <c r="BC45" s="6">
        <f t="shared" si="36"/>
        <v>2.0475435957123853</v>
      </c>
      <c r="BD45" s="6">
        <f t="shared" si="36"/>
        <v>7.9063420264266115</v>
      </c>
      <c r="BE45" s="6"/>
      <c r="BF45" s="6"/>
      <c r="BG45" s="6"/>
      <c r="BH45" s="6"/>
      <c r="BI45" s="6"/>
      <c r="BJ45" s="6"/>
      <c r="BK45" s="6">
        <f t="shared" ref="BK45:BN46" si="37">BK38/BK32*100</f>
        <v>27.446701346670142</v>
      </c>
      <c r="BL45" s="6" t="e">
        <f t="shared" si="37"/>
        <v>#DIV/0!</v>
      </c>
      <c r="BM45" s="6">
        <f t="shared" si="37"/>
        <v>8.6830635664392908</v>
      </c>
      <c r="BN45" s="6">
        <f t="shared" si="37"/>
        <v>-2.0328062204142858</v>
      </c>
      <c r="BO45" s="6"/>
      <c r="BP45" s="6">
        <f t="shared" ref="BP45:CD45" si="38">BP38/BP32*100</f>
        <v>14.934900811540688</v>
      </c>
      <c r="BQ45" s="6">
        <f t="shared" si="38"/>
        <v>29.051846231734718</v>
      </c>
      <c r="BR45" s="6">
        <f t="shared" si="38"/>
        <v>17.60993913349936</v>
      </c>
      <c r="BS45" s="6" t="e">
        <f t="shared" si="38"/>
        <v>#REF!</v>
      </c>
      <c r="BT45" s="6">
        <f t="shared" si="38"/>
        <v>13.208265851281521</v>
      </c>
      <c r="BU45" s="6">
        <f t="shared" si="38"/>
        <v>3.637024960553263</v>
      </c>
      <c r="BV45" s="6">
        <f t="shared" si="38"/>
        <v>3.8157023557198264</v>
      </c>
      <c r="BW45" s="6">
        <f t="shared" si="38"/>
        <v>11.529360624287918</v>
      </c>
      <c r="BX45" s="6">
        <f t="shared" si="38"/>
        <v>8.9347603853386897</v>
      </c>
      <c r="BY45" s="6">
        <f t="shared" si="38"/>
        <v>5.5502678449637237</v>
      </c>
      <c r="BZ45" s="6">
        <f t="shared" si="38"/>
        <v>6.936237895641943</v>
      </c>
      <c r="CA45" s="6">
        <f t="shared" si="38"/>
        <v>4.381582027638582</v>
      </c>
      <c r="CB45" s="6">
        <f t="shared" si="38"/>
        <v>12.441919773023653</v>
      </c>
      <c r="CC45" s="6">
        <f t="shared" si="38"/>
        <v>5.5528587778086349</v>
      </c>
      <c r="CD45" s="6">
        <f t="shared" si="38"/>
        <v>10.40688184913221</v>
      </c>
    </row>
    <row r="46" spans="1:82" x14ac:dyDescent="0.25">
      <c r="A46" s="7" t="str">
        <f t="shared" ref="A46:A48" si="39">A39</f>
        <v>Nanoplastics2</v>
      </c>
      <c r="B46" s="6">
        <f t="shared" ref="B46:N46" si="40">B39/B33*100</f>
        <v>3.2244808252674901</v>
      </c>
      <c r="C46" s="6">
        <f t="shared" si="40"/>
        <v>20.296732855196549</v>
      </c>
      <c r="D46" s="6">
        <f t="shared" si="40"/>
        <v>17.211389824527199</v>
      </c>
      <c r="E46" s="6">
        <f t="shared" si="40"/>
        <v>11.550091663504888</v>
      </c>
      <c r="F46" s="6">
        <f t="shared" si="40"/>
        <v>3.4888104529582464</v>
      </c>
      <c r="G46" s="6">
        <f t="shared" si="40"/>
        <v>5.9242957419467617</v>
      </c>
      <c r="H46" s="6">
        <f t="shared" si="40"/>
        <v>6.3889581948554017</v>
      </c>
      <c r="I46" s="6">
        <f t="shared" si="40"/>
        <v>3.1103521485232588</v>
      </c>
      <c r="J46" s="6">
        <f t="shared" si="40"/>
        <v>52.841760338021004</v>
      </c>
      <c r="K46" s="6">
        <f t="shared" si="40"/>
        <v>4.4700348296783048</v>
      </c>
      <c r="L46" s="6">
        <f t="shared" si="40"/>
        <v>0.57715594961280037</v>
      </c>
      <c r="M46" s="6">
        <f t="shared" si="40"/>
        <v>1.6035265814184074</v>
      </c>
      <c r="N46" s="6">
        <f t="shared" si="40"/>
        <v>3.1335501272920721</v>
      </c>
      <c r="O46" s="6">
        <f t="shared" si="35"/>
        <v>1.2737546103721653</v>
      </c>
      <c r="P46" s="6">
        <f t="shared" si="35"/>
        <v>0.91800649949964042</v>
      </c>
      <c r="Q46" s="6">
        <f t="shared" si="35"/>
        <v>1.9679867182478203</v>
      </c>
      <c r="R46" s="6">
        <f t="shared" si="35"/>
        <v>2.6666422947258206</v>
      </c>
      <c r="S46" s="6">
        <f t="shared" si="35"/>
        <v>4.2886628921996799</v>
      </c>
      <c r="T46" s="6">
        <f t="shared" si="35"/>
        <v>2.5799272715730668</v>
      </c>
      <c r="U46" s="6">
        <f t="shared" si="35"/>
        <v>3.6866841604812892</v>
      </c>
      <c r="V46" s="6">
        <f t="shared" si="35"/>
        <v>1.4478667803512035</v>
      </c>
      <c r="W46" s="6">
        <f t="shared" si="35"/>
        <v>1.4728352295242702</v>
      </c>
      <c r="X46" s="6">
        <f t="shared" si="35"/>
        <v>2.0274805176842081</v>
      </c>
      <c r="Y46" s="6">
        <f t="shared" si="35"/>
        <v>5.6066941561627717</v>
      </c>
      <c r="Z46" s="6">
        <f t="shared" si="35"/>
        <v>1.9421194862481295</v>
      </c>
      <c r="AA46" s="6">
        <f t="shared" si="35"/>
        <v>4.151594134054525</v>
      </c>
      <c r="AB46" s="6">
        <f t="shared" si="35"/>
        <v>5.5650736398811214</v>
      </c>
      <c r="AC46" s="6">
        <f t="shared" si="35"/>
        <v>2.3624104958654595</v>
      </c>
      <c r="AD46" s="6">
        <f t="shared" si="35"/>
        <v>2.1480961525387769</v>
      </c>
      <c r="AE46" s="6">
        <f t="shared" si="35"/>
        <v>2.7730694254501591</v>
      </c>
      <c r="AF46" s="6">
        <f t="shared" si="35"/>
        <v>0.98220441303396766</v>
      </c>
      <c r="AG46" s="6">
        <f t="shared" si="35"/>
        <v>1.9344748702951153</v>
      </c>
      <c r="AH46" s="6">
        <f t="shared" si="35"/>
        <v>0.70067030070563041</v>
      </c>
      <c r="AI46" s="6">
        <f t="shared" si="35"/>
        <v>3.0422963210375116</v>
      </c>
      <c r="AJ46" s="6">
        <f t="shared" si="35"/>
        <v>1.8102479981974191</v>
      </c>
      <c r="AK46" s="6">
        <f t="shared" si="35"/>
        <v>2.8057877054146867</v>
      </c>
      <c r="AL46" s="6">
        <f t="shared" si="35"/>
        <v>4.0838039829945991</v>
      </c>
      <c r="AM46" s="6">
        <f t="shared" si="35"/>
        <v>3.4865171232438303</v>
      </c>
      <c r="AN46" s="6">
        <f t="shared" si="35"/>
        <v>3.5049541367251642</v>
      </c>
      <c r="AO46" s="6">
        <f t="shared" si="35"/>
        <v>6.5591552032705209</v>
      </c>
      <c r="AP46" s="6">
        <f t="shared" si="35"/>
        <v>10.08233695492005</v>
      </c>
      <c r="AQ46" s="6">
        <f t="shared" si="35"/>
        <v>4.4762347783258098</v>
      </c>
      <c r="AR46" s="6">
        <f t="shared" si="35"/>
        <v>0.68262441337573632</v>
      </c>
      <c r="AS46" s="6">
        <f t="shared" si="35"/>
        <v>2.6035712465777348</v>
      </c>
      <c r="AT46" s="6">
        <f t="shared" si="35"/>
        <v>4.8381861102382553</v>
      </c>
      <c r="AU46" s="6">
        <f t="shared" si="35"/>
        <v>1.1938336414916619</v>
      </c>
      <c r="AV46" s="6"/>
      <c r="AW46" s="6">
        <f t="shared" ref="AW46:BD46" si="41">AW39/AW33*100</f>
        <v>13.054615558959881</v>
      </c>
      <c r="AX46" s="6">
        <f t="shared" si="41"/>
        <v>23.209487204183016</v>
      </c>
      <c r="AY46" s="6">
        <f t="shared" si="41"/>
        <v>1.5933818671238233</v>
      </c>
      <c r="AZ46" s="6">
        <f t="shared" si="41"/>
        <v>3.3948116737647069</v>
      </c>
      <c r="BA46" s="6">
        <f t="shared" si="41"/>
        <v>2.0360387936041673</v>
      </c>
      <c r="BB46" s="6">
        <f t="shared" si="41"/>
        <v>4.3996695099177643</v>
      </c>
      <c r="BC46" s="6">
        <f t="shared" si="41"/>
        <v>9.4642710058216153</v>
      </c>
      <c r="BD46" s="6">
        <f t="shared" si="41"/>
        <v>46.366064873306179</v>
      </c>
      <c r="BE46" s="6"/>
      <c r="BF46" s="6"/>
      <c r="BG46" s="6"/>
      <c r="BH46" s="6"/>
      <c r="BI46" s="6"/>
      <c r="BJ46" s="6"/>
      <c r="BK46" s="6">
        <f t="shared" si="37"/>
        <v>24.295365150980793</v>
      </c>
      <c r="BL46" s="6" t="e">
        <f t="shared" si="37"/>
        <v>#DIV/0!</v>
      </c>
      <c r="BM46" s="6">
        <f t="shared" si="37"/>
        <v>2.9672845254745046</v>
      </c>
      <c r="BN46" s="6">
        <f t="shared" si="37"/>
        <v>-10.864335472993831</v>
      </c>
      <c r="BO46" s="6"/>
      <c r="BP46" s="6">
        <f t="shared" ref="BP46:CD46" si="42">BP39/BP33*100</f>
        <v>4.1515941340545313</v>
      </c>
      <c r="BQ46" s="6">
        <f t="shared" si="42"/>
        <v>5.5650736398811151</v>
      </c>
      <c r="BR46" s="6">
        <f t="shared" si="42"/>
        <v>2.3624104958654555</v>
      </c>
      <c r="BS46" s="6" t="e">
        <f t="shared" si="42"/>
        <v>#REF!</v>
      </c>
      <c r="BT46" s="6">
        <f t="shared" si="42"/>
        <v>2.1480961525387721</v>
      </c>
      <c r="BU46" s="6">
        <f t="shared" si="42"/>
        <v>2.7730694254501662</v>
      </c>
      <c r="BV46" s="6">
        <f t="shared" si="42"/>
        <v>0.98220441303396766</v>
      </c>
      <c r="BW46" s="6">
        <f t="shared" si="42"/>
        <v>1.9344748702951153</v>
      </c>
      <c r="BX46" s="6">
        <f t="shared" si="42"/>
        <v>0.70067030070563308</v>
      </c>
      <c r="BY46" s="6">
        <f t="shared" si="42"/>
        <v>3.0422963210375085</v>
      </c>
      <c r="BZ46" s="6">
        <f t="shared" si="42"/>
        <v>1.8102479981974136</v>
      </c>
      <c r="CA46" s="6">
        <f t="shared" si="42"/>
        <v>2.8057877054146867</v>
      </c>
      <c r="CB46" s="6">
        <f t="shared" si="42"/>
        <v>4.0838039829945894</v>
      </c>
      <c r="CC46" s="6">
        <f t="shared" si="42"/>
        <v>3.4865171232438312</v>
      </c>
      <c r="CD46" s="6">
        <f t="shared" si="42"/>
        <v>3.5049541367251602</v>
      </c>
    </row>
    <row r="47" spans="1:82" x14ac:dyDescent="0.25">
      <c r="A47" s="7" t="str">
        <f t="shared" si="39"/>
        <v>Nanoplastics3</v>
      </c>
      <c r="B47" s="6">
        <f t="shared" si="35"/>
        <v>6.0632301226025209</v>
      </c>
      <c r="C47" s="6">
        <f t="shared" si="35"/>
        <v>2.1486259190003967</v>
      </c>
      <c r="D47" s="6">
        <f t="shared" si="35"/>
        <v>1.6413702952141123</v>
      </c>
      <c r="E47" s="6">
        <f t="shared" si="35"/>
        <v>27.817063723185075</v>
      </c>
      <c r="F47" s="6">
        <f t="shared" si="35"/>
        <v>136.16661472613467</v>
      </c>
      <c r="G47" s="6">
        <f t="shared" si="35"/>
        <v>10.274400563011605</v>
      </c>
      <c r="H47" s="6">
        <f t="shared" si="35"/>
        <v>68.515386846337634</v>
      </c>
      <c r="I47" s="6">
        <f t="shared" si="35"/>
        <v>3.9332612671615634</v>
      </c>
      <c r="J47" s="6">
        <f t="shared" si="35"/>
        <v>15.10595372879631</v>
      </c>
      <c r="K47" s="6">
        <f t="shared" si="35"/>
        <v>87.269894097418089</v>
      </c>
      <c r="L47" s="6">
        <f t="shared" si="35"/>
        <v>23.359668513455951</v>
      </c>
      <c r="M47" s="6">
        <f t="shared" si="35"/>
        <v>10.061335055613283</v>
      </c>
      <c r="N47" s="6">
        <f t="shared" si="35"/>
        <v>114.19537009057285</v>
      </c>
      <c r="O47" s="6">
        <f t="shared" si="35"/>
        <v>43.466686329517621</v>
      </c>
      <c r="P47" s="6">
        <f t="shared" si="35"/>
        <v>26.941941185172187</v>
      </c>
      <c r="Q47" s="6">
        <f t="shared" si="35"/>
        <v>20.697228627594544</v>
      </c>
      <c r="R47" s="6">
        <f t="shared" si="35"/>
        <v>10.939019669046383</v>
      </c>
      <c r="S47" s="6">
        <f t="shared" si="35"/>
        <v>16.333518054420534</v>
      </c>
      <c r="T47" s="6">
        <f t="shared" si="35"/>
        <v>7.659449874649221</v>
      </c>
      <c r="U47" s="6">
        <f t="shared" si="35"/>
        <v>28.278411021205262</v>
      </c>
      <c r="V47" s="6">
        <f t="shared" si="35"/>
        <v>20.368889297166241</v>
      </c>
      <c r="W47" s="6">
        <f t="shared" si="35"/>
        <v>15.781283541618329</v>
      </c>
      <c r="X47" s="6">
        <f t="shared" si="35"/>
        <v>34.622525955006608</v>
      </c>
      <c r="Y47" s="6">
        <f t="shared" si="35"/>
        <v>12.318861634943138</v>
      </c>
      <c r="Z47" s="6">
        <f t="shared" si="35"/>
        <v>104.11056309344609</v>
      </c>
      <c r="AA47" s="6">
        <f t="shared" si="35"/>
        <v>81.953727799737834</v>
      </c>
      <c r="AB47" s="6">
        <f t="shared" si="35"/>
        <v>84.239777467716152</v>
      </c>
      <c r="AC47" s="6">
        <f t="shared" si="35"/>
        <v>88.368596988399958</v>
      </c>
      <c r="AD47" s="6">
        <f t="shared" si="35"/>
        <v>72.158100986955915</v>
      </c>
      <c r="AE47" s="6">
        <f t="shared" si="35"/>
        <v>84.224965029068471</v>
      </c>
      <c r="AF47" s="6">
        <f t="shared" si="35"/>
        <v>49.470710044820116</v>
      </c>
      <c r="AG47" s="6">
        <f t="shared" si="35"/>
        <v>58.497020459062846</v>
      </c>
      <c r="AH47" s="6">
        <f t="shared" si="35"/>
        <v>60.589082830404763</v>
      </c>
      <c r="AI47" s="6">
        <f t="shared" si="35"/>
        <v>33.843675069453241</v>
      </c>
      <c r="AJ47" s="6">
        <f t="shared" si="35"/>
        <v>47.386380353361666</v>
      </c>
      <c r="AK47" s="6">
        <f t="shared" si="35"/>
        <v>44.889004220227555</v>
      </c>
      <c r="AL47" s="6">
        <f t="shared" si="35"/>
        <v>54.001283499254541</v>
      </c>
      <c r="AM47" s="6">
        <f t="shared" si="35"/>
        <v>40.377585590746897</v>
      </c>
      <c r="AN47" s="6">
        <f t="shared" si="35"/>
        <v>43.422747683599319</v>
      </c>
      <c r="AO47" s="6">
        <f t="shared" si="35"/>
        <v>23.833441331539674</v>
      </c>
      <c r="AP47" s="6">
        <f t="shared" si="35"/>
        <v>18.819711610055016</v>
      </c>
      <c r="AQ47" s="6">
        <f t="shared" si="35"/>
        <v>8.5079513384874108</v>
      </c>
      <c r="AR47" s="6">
        <f t="shared" si="35"/>
        <v>101.59252234030937</v>
      </c>
      <c r="AS47" s="6">
        <f t="shared" si="35"/>
        <v>78.323628077947831</v>
      </c>
      <c r="AT47" s="6">
        <f t="shared" si="35"/>
        <v>73.586452165662635</v>
      </c>
      <c r="AU47" s="6">
        <f t="shared" si="35"/>
        <v>21.329864699587542</v>
      </c>
      <c r="AV47" s="6"/>
      <c r="AW47" s="6">
        <f t="shared" ref="AW47:BD47" si="43">AW40/AW34*100</f>
        <v>18.295094875438377</v>
      </c>
      <c r="AX47" s="6">
        <f t="shared" si="43"/>
        <v>5.0356973152702622</v>
      </c>
      <c r="AY47" s="6">
        <f t="shared" si="43"/>
        <v>2.2602767414197853</v>
      </c>
      <c r="AZ47" s="6">
        <f t="shared" si="43"/>
        <v>11.965756186758252</v>
      </c>
      <c r="BA47" s="6">
        <f t="shared" si="43"/>
        <v>9.6091342764145242</v>
      </c>
      <c r="BB47" s="6">
        <f t="shared" si="43"/>
        <v>31.904333563615754</v>
      </c>
      <c r="BC47" s="6">
        <f t="shared" si="43"/>
        <v>87.443266903801344</v>
      </c>
      <c r="BD47" s="6">
        <f t="shared" si="43"/>
        <v>57.096184103984996</v>
      </c>
      <c r="BE47" s="6"/>
      <c r="BF47" s="6"/>
      <c r="BG47" s="6"/>
      <c r="BH47" s="6"/>
      <c r="BI47" s="6"/>
      <c r="BJ47" s="6"/>
      <c r="BK47" s="6">
        <f>BK41/BK35*100</f>
        <v>230.33911786978857</v>
      </c>
      <c r="BL47" s="6" t="e">
        <f>BL41/BL35*100</f>
        <v>#DIV/0!</v>
      </c>
      <c r="BM47" s="6">
        <f>BM41/BM35*100</f>
        <v>71.65206479437542</v>
      </c>
      <c r="BN47" s="6">
        <f>BN41/BN35*100</f>
        <v>1699.2329687714871</v>
      </c>
      <c r="BO47" s="6"/>
      <c r="BP47" s="6">
        <f t="shared" ref="BP47:CD47" si="44">BP41/BP35*100</f>
        <v>60.71776857183896</v>
      </c>
      <c r="BQ47" s="6">
        <f t="shared" si="44"/>
        <v>49.441734735796636</v>
      </c>
      <c r="BR47" s="6">
        <f t="shared" si="44"/>
        <v>73.852757380838511</v>
      </c>
      <c r="BS47" s="6" t="e">
        <f t="shared" si="44"/>
        <v>#REF!</v>
      </c>
      <c r="BT47" s="6">
        <f t="shared" si="44"/>
        <v>56.614707971325494</v>
      </c>
      <c r="BU47" s="6">
        <f t="shared" si="44"/>
        <v>77.507562520703388</v>
      </c>
      <c r="BV47" s="6">
        <f t="shared" si="44"/>
        <v>92.610511811965509</v>
      </c>
      <c r="BW47" s="6">
        <f t="shared" si="44"/>
        <v>48.709668973570416</v>
      </c>
      <c r="BX47" s="6">
        <f t="shared" si="44"/>
        <v>56.936584995503303</v>
      </c>
      <c r="BY47" s="6">
        <f t="shared" si="44"/>
        <v>47.164289611615359</v>
      </c>
      <c r="BZ47" s="6">
        <f t="shared" si="44"/>
        <v>49.323945347099134</v>
      </c>
      <c r="CA47" s="6">
        <f t="shared" si="44"/>
        <v>46.647657248915479</v>
      </c>
      <c r="CB47" s="6">
        <f t="shared" si="44"/>
        <v>53.839243307308152</v>
      </c>
      <c r="CC47" s="6">
        <f t="shared" si="44"/>
        <v>48.004860101910893</v>
      </c>
      <c r="CD47" s="6">
        <f t="shared" si="44"/>
        <v>47.447012223960769</v>
      </c>
    </row>
    <row r="48" spans="1:82" x14ac:dyDescent="0.25">
      <c r="A48" s="7" t="str">
        <f t="shared" si="39"/>
        <v>Nanoplastics4</v>
      </c>
      <c r="B48" s="6">
        <f t="shared" si="35"/>
        <v>47.456156705778881</v>
      </c>
      <c r="C48" s="6">
        <f t="shared" si="35"/>
        <v>15.576734850532567</v>
      </c>
      <c r="D48" s="6">
        <f t="shared" si="35"/>
        <v>86.003994282065619</v>
      </c>
      <c r="E48" s="6">
        <f t="shared" si="35"/>
        <v>24.196157593646092</v>
      </c>
      <c r="F48" s="6">
        <f t="shared" si="35"/>
        <v>17.302592015538242</v>
      </c>
      <c r="G48" s="6">
        <f t="shared" si="35"/>
        <v>12.427499279925405</v>
      </c>
      <c r="H48" s="6">
        <f t="shared" si="35"/>
        <v>35.403542178540192</v>
      </c>
      <c r="I48" s="6">
        <f t="shared" si="35"/>
        <v>21.148454488891641</v>
      </c>
      <c r="J48" s="6">
        <f t="shared" si="35"/>
        <v>13.845997685919237</v>
      </c>
      <c r="K48" s="6">
        <f t="shared" si="35"/>
        <v>15.634341663210726</v>
      </c>
      <c r="L48" s="6">
        <f t="shared" si="35"/>
        <v>21.963544095060609</v>
      </c>
      <c r="M48" s="6">
        <f t="shared" si="35"/>
        <v>15.264613132671176</v>
      </c>
      <c r="N48" s="6">
        <f t="shared" si="35"/>
        <v>19.062714918925447</v>
      </c>
      <c r="O48" s="6">
        <f t="shared" si="35"/>
        <v>43.649600680507028</v>
      </c>
      <c r="P48" s="6">
        <f t="shared" si="35"/>
        <v>19.016751140800576</v>
      </c>
      <c r="Q48" s="6">
        <f t="shared" si="35"/>
        <v>17.546686465512149</v>
      </c>
      <c r="R48" s="6">
        <f t="shared" si="35"/>
        <v>111.80894763106414</v>
      </c>
      <c r="S48" s="6">
        <f t="shared" si="35"/>
        <v>98.788959253331711</v>
      </c>
      <c r="T48" s="6">
        <f t="shared" si="35"/>
        <v>23.113416045242932</v>
      </c>
      <c r="U48" s="6">
        <f t="shared" si="35"/>
        <v>25.097103011688393</v>
      </c>
      <c r="V48" s="6">
        <f t="shared" si="35"/>
        <v>21.741394435890378</v>
      </c>
      <c r="W48" s="6">
        <f t="shared" si="35"/>
        <v>20.626255702223887</v>
      </c>
      <c r="X48" s="6">
        <f t="shared" si="35"/>
        <v>18.746644091043489</v>
      </c>
      <c r="Y48" s="6">
        <f t="shared" si="35"/>
        <v>43.710714512702069</v>
      </c>
      <c r="Z48" s="6">
        <f t="shared" si="35"/>
        <v>102.81341244513796</v>
      </c>
      <c r="AA48" s="6">
        <f t="shared" si="35"/>
        <v>60.717768571838981</v>
      </c>
      <c r="AB48" s="6">
        <f t="shared" si="35"/>
        <v>49.441734735796636</v>
      </c>
      <c r="AC48" s="6">
        <f t="shared" si="35"/>
        <v>73.85275738083854</v>
      </c>
      <c r="AD48" s="6">
        <f t="shared" si="35"/>
        <v>56.614707971325572</v>
      </c>
      <c r="AE48" s="6">
        <f t="shared" si="35"/>
        <v>77.50756252070336</v>
      </c>
      <c r="AF48" s="6">
        <f t="shared" si="35"/>
        <v>92.610511811965509</v>
      </c>
      <c r="AG48" s="6">
        <f t="shared" si="35"/>
        <v>48.709668973570416</v>
      </c>
      <c r="AH48" s="6">
        <f t="shared" si="35"/>
        <v>56.936584995503281</v>
      </c>
      <c r="AI48" s="6">
        <f t="shared" si="35"/>
        <v>47.164289611615366</v>
      </c>
      <c r="AJ48" s="6">
        <f t="shared" si="35"/>
        <v>49.323945347099176</v>
      </c>
      <c r="AK48" s="6">
        <f t="shared" si="35"/>
        <v>46.647657248915436</v>
      </c>
      <c r="AL48" s="6">
        <f t="shared" si="35"/>
        <v>53.839243307308202</v>
      </c>
      <c r="AM48" s="6">
        <f t="shared" si="35"/>
        <v>48.004860101910865</v>
      </c>
      <c r="AN48" s="6">
        <f t="shared" si="35"/>
        <v>47.447012223960741</v>
      </c>
      <c r="AO48" s="6">
        <f t="shared" si="35"/>
        <v>110.96800799347253</v>
      </c>
      <c r="AP48" s="6">
        <f t="shared" si="35"/>
        <v>100.58096386412971</v>
      </c>
      <c r="AQ48" s="6">
        <f t="shared" si="35"/>
        <v>45.613868142244193</v>
      </c>
      <c r="AR48" s="6">
        <f t="shared" si="35"/>
        <v>18.788473194644592</v>
      </c>
      <c r="AS48" s="6">
        <f t="shared" si="35"/>
        <v>17.958908438343357</v>
      </c>
      <c r="AT48" s="6">
        <f t="shared" si="35"/>
        <v>50.472593914279443</v>
      </c>
      <c r="AU48" s="6">
        <f t="shared" si="35"/>
        <v>15.650787885223039</v>
      </c>
      <c r="AV48" s="6"/>
      <c r="AW48" s="6">
        <f t="shared" ref="AW48:BD48" si="45">AW41/AW35*100</f>
        <v>50.779076787080044</v>
      </c>
      <c r="AX48" s="6">
        <f t="shared" si="45"/>
        <v>95.806432487112829</v>
      </c>
      <c r="AY48" s="6">
        <f t="shared" si="45"/>
        <v>9.8835980250137894</v>
      </c>
      <c r="AZ48" s="6">
        <f t="shared" si="45"/>
        <v>6.9473653027738305</v>
      </c>
      <c r="BA48" s="6">
        <f t="shared" si="45"/>
        <v>4.1195379175236502</v>
      </c>
      <c r="BB48" s="6">
        <f t="shared" si="45"/>
        <v>32.808053316768913</v>
      </c>
      <c r="BC48" s="6">
        <f t="shared" si="45"/>
        <v>32.022213209490076</v>
      </c>
      <c r="BD48" s="6">
        <f t="shared" si="45"/>
        <v>28.175854479003881</v>
      </c>
      <c r="BE48" s="6"/>
      <c r="BF48" s="6"/>
      <c r="BG48" s="6"/>
      <c r="BH48" s="6"/>
      <c r="BI48" s="6"/>
      <c r="BJ48" s="6"/>
      <c r="BK48" s="6">
        <f>BK40/BK34*100</f>
        <v>38.332185530270145</v>
      </c>
      <c r="BL48" s="6" t="e">
        <f>BL40/BL34*100</f>
        <v>#DIV/0!</v>
      </c>
      <c r="BM48" s="6">
        <f>BM40/BM34*100</f>
        <v>80.416084133848798</v>
      </c>
      <c r="BN48" s="6">
        <f>BN40/BN34*100</f>
        <v>-158.39816620934349</v>
      </c>
      <c r="BO48" s="6"/>
      <c r="BP48" s="6">
        <f t="shared" ref="BP48:CD48" si="46">BP40/BP34*100</f>
        <v>81.953727799737834</v>
      </c>
      <c r="BQ48" s="6">
        <f t="shared" si="46"/>
        <v>84.239777467716152</v>
      </c>
      <c r="BR48" s="6">
        <f t="shared" si="46"/>
        <v>88.368596988399943</v>
      </c>
      <c r="BS48" s="6" t="e">
        <f t="shared" si="46"/>
        <v>#REF!</v>
      </c>
      <c r="BT48" s="6">
        <f t="shared" si="46"/>
        <v>72.158100986955944</v>
      </c>
      <c r="BU48" s="6">
        <f t="shared" si="46"/>
        <v>84.224965029068471</v>
      </c>
      <c r="BV48" s="6">
        <f t="shared" si="46"/>
        <v>49.470710044820116</v>
      </c>
      <c r="BW48" s="6">
        <f t="shared" si="46"/>
        <v>58.497020459062846</v>
      </c>
      <c r="BX48" s="6">
        <f t="shared" si="46"/>
        <v>60.589082830404763</v>
      </c>
      <c r="BY48" s="6">
        <f t="shared" si="46"/>
        <v>33.843675069453319</v>
      </c>
      <c r="BZ48" s="6">
        <f t="shared" si="46"/>
        <v>47.386380353361716</v>
      </c>
      <c r="CA48" s="6">
        <f t="shared" si="46"/>
        <v>44.889004220227491</v>
      </c>
      <c r="CB48" s="6">
        <f t="shared" si="46"/>
        <v>54.001283499254569</v>
      </c>
      <c r="CC48" s="6">
        <f t="shared" si="46"/>
        <v>40.377585590746897</v>
      </c>
      <c r="CD48" s="6">
        <f t="shared" si="46"/>
        <v>43.422747683599262</v>
      </c>
    </row>
    <row r="51" spans="1:47" x14ac:dyDescent="0.25">
      <c r="A51" s="8" t="s">
        <v>151</v>
      </c>
    </row>
    <row r="52" spans="1:47" x14ac:dyDescent="0.25">
      <c r="A52" s="7" t="s">
        <v>251</v>
      </c>
      <c r="B52" s="27">
        <f>B32/10^6</f>
        <v>0.26229734067384597</v>
      </c>
      <c r="C52" s="27">
        <f t="shared" ref="C52:AU55" si="47">C32/10^6</f>
        <v>2.171670813580612</v>
      </c>
      <c r="D52" s="27">
        <f t="shared" si="47"/>
        <v>0.13661100759344302</v>
      </c>
      <c r="E52" s="27">
        <f t="shared" si="47"/>
        <v>4.0655042392136404E-3</v>
      </c>
      <c r="F52" s="27">
        <f t="shared" si="47"/>
        <v>6.7821626822824211E-3</v>
      </c>
      <c r="G52" s="27">
        <f t="shared" si="47"/>
        <v>2.7267126370069169E-3</v>
      </c>
      <c r="H52" s="27">
        <f t="shared" si="47"/>
        <v>0.12361691459147819</v>
      </c>
      <c r="I52" s="27">
        <f t="shared" si="47"/>
        <v>2.3854146900306942E-4</v>
      </c>
      <c r="J52" s="27">
        <f t="shared" si="47"/>
        <v>1.4790626476698526E-3</v>
      </c>
      <c r="K52" s="27">
        <f t="shared" si="47"/>
        <v>5.8815726059982835E-3</v>
      </c>
      <c r="L52" s="27">
        <f t="shared" si="47"/>
        <v>2.6250824133319212E-2</v>
      </c>
      <c r="M52" s="27">
        <f t="shared" si="47"/>
        <v>7.7424055688166149E-4</v>
      </c>
      <c r="N52" s="27">
        <f t="shared" si="47"/>
        <v>4.9487640351543883E-4</v>
      </c>
      <c r="O52" s="27">
        <f t="shared" si="47"/>
        <v>1.4201355983980472E-4</v>
      </c>
      <c r="P52" s="27">
        <f t="shared" si="47"/>
        <v>0.31161890697006572</v>
      </c>
      <c r="Q52" s="27">
        <f t="shared" si="47"/>
        <v>3.0985371811830236E-4</v>
      </c>
      <c r="R52" s="27">
        <f t="shared" si="47"/>
        <v>1.4601514647873226E-3</v>
      </c>
      <c r="S52" s="27">
        <f t="shared" si="47"/>
        <v>2.4211530207145937E-4</v>
      </c>
      <c r="T52" s="27">
        <f t="shared" si="47"/>
        <v>3.0314445336250952E-4</v>
      </c>
      <c r="U52" s="27">
        <f t="shared" si="47"/>
        <v>6.1187055154957883E-4</v>
      </c>
      <c r="V52" s="27">
        <f t="shared" si="47"/>
        <v>6.2768032687557547E-3</v>
      </c>
      <c r="W52" s="27">
        <f t="shared" si="47"/>
        <v>1.1083055858911237E-5</v>
      </c>
      <c r="X52" s="27">
        <f t="shared" si="47"/>
        <v>8.5328924347825993E-4</v>
      </c>
      <c r="Y52" s="27">
        <f t="shared" si="47"/>
        <v>3.8015886894949159E-3</v>
      </c>
      <c r="Z52" s="27">
        <f t="shared" si="47"/>
        <v>2.6493145667999551E-2</v>
      </c>
      <c r="AA52" s="27">
        <f t="shared" si="47"/>
        <v>1.0428376628556906E-4</v>
      </c>
      <c r="AB52" s="27">
        <f t="shared" si="47"/>
        <v>1.3703790000755553E-4</v>
      </c>
      <c r="AC52" s="27">
        <f t="shared" si="47"/>
        <v>2.9983960146300361E-5</v>
      </c>
      <c r="AD52" s="27">
        <f t="shared" si="47"/>
        <v>9.4452524045060841E-5</v>
      </c>
      <c r="AE52" s="27">
        <f t="shared" si="47"/>
        <v>3.3593346604236592E-5</v>
      </c>
      <c r="AF52" s="27">
        <f t="shared" si="47"/>
        <v>2.2318276424903385E-5</v>
      </c>
      <c r="AG52" s="27">
        <f t="shared" si="47"/>
        <v>3.3272190284849851E-5</v>
      </c>
      <c r="AH52" s="27">
        <f t="shared" si="47"/>
        <v>6.7847374689331334E-6</v>
      </c>
      <c r="AI52" s="27">
        <f t="shared" si="47"/>
        <v>2.2666297146225251E-5</v>
      </c>
      <c r="AJ52" s="27">
        <f t="shared" si="47"/>
        <v>6.2334737656960139E-6</v>
      </c>
      <c r="AK52" s="27">
        <f t="shared" si="47"/>
        <v>1.8148261067578447E-5</v>
      </c>
      <c r="AL52" s="27">
        <f t="shared" si="47"/>
        <v>3.8695626872282271E-6</v>
      </c>
      <c r="AM52" s="27">
        <f t="shared" si="47"/>
        <v>1.6585533473886995E-5</v>
      </c>
      <c r="AN52" s="27">
        <f t="shared" si="47"/>
        <v>4.3175638484051682E-6</v>
      </c>
      <c r="AO52" s="27">
        <f t="shared" si="47"/>
        <v>7.4337189929116031E-5</v>
      </c>
      <c r="AP52" s="27">
        <f t="shared" si="47"/>
        <v>5.7017343242000896E-5</v>
      </c>
      <c r="AQ52" s="27">
        <f t="shared" si="47"/>
        <v>6.0724400304948819E-5</v>
      </c>
      <c r="AR52" s="27">
        <f t="shared" si="47"/>
        <v>4.8830851260973168E-2</v>
      </c>
      <c r="AS52" s="27">
        <f t="shared" si="47"/>
        <v>6.0941123637152435E-5</v>
      </c>
      <c r="AT52" s="27">
        <f t="shared" si="47"/>
        <v>3.0822017703426416E-5</v>
      </c>
      <c r="AU52" s="27">
        <f t="shared" si="47"/>
        <v>1.2540860471717971E-4</v>
      </c>
    </row>
    <row r="53" spans="1:47" x14ac:dyDescent="0.25">
      <c r="A53" s="7" t="s">
        <v>252</v>
      </c>
      <c r="B53" s="27">
        <f t="shared" ref="B53:Q55" si="48">B33/10^6</f>
        <v>0.27604379635919485</v>
      </c>
      <c r="C53" s="27">
        <f t="shared" si="48"/>
        <v>1.8409616740262795</v>
      </c>
      <c r="D53" s="27">
        <f t="shared" si="48"/>
        <v>0.1822850464993602</v>
      </c>
      <c r="E53" s="27">
        <f t="shared" si="48"/>
        <v>3.096250437452641E-3</v>
      </c>
      <c r="F53" s="27">
        <f t="shared" si="48"/>
        <v>3.6449933152360647E-3</v>
      </c>
      <c r="G53" s="27">
        <f t="shared" si="48"/>
        <v>1.434390581368961E-3</v>
      </c>
      <c r="H53" s="27">
        <f t="shared" si="48"/>
        <v>8.7776160151865179E-2</v>
      </c>
      <c r="I53" s="27">
        <f t="shared" si="48"/>
        <v>1.1632969209910164E-4</v>
      </c>
      <c r="J53" s="27">
        <f t="shared" si="48"/>
        <v>1.5828295029422816E-3</v>
      </c>
      <c r="K53" s="27">
        <f t="shared" si="48"/>
        <v>9.7427487329603407E-2</v>
      </c>
      <c r="L53" s="27">
        <f t="shared" si="48"/>
        <v>4.2956139832345044E-2</v>
      </c>
      <c r="M53" s="27">
        <f t="shared" si="48"/>
        <v>7.8711275794997521E-4</v>
      </c>
      <c r="N53" s="27">
        <f t="shared" si="48"/>
        <v>2.3139547216159081E-3</v>
      </c>
      <c r="O53" s="27">
        <f t="shared" si="48"/>
        <v>7.0201445725522342E-5</v>
      </c>
      <c r="P53" s="27">
        <f t="shared" si="48"/>
        <v>0.31827666617741429</v>
      </c>
      <c r="Q53" s="27">
        <f t="shared" si="48"/>
        <v>2.8206973501611121E-4</v>
      </c>
      <c r="R53" s="27">
        <f t="shared" si="47"/>
        <v>4.4284219132015182E-4</v>
      </c>
      <c r="S53" s="27">
        <f t="shared" si="47"/>
        <v>1.9907136033291855E-4</v>
      </c>
      <c r="T53" s="27">
        <f t="shared" si="47"/>
        <v>1.7839808541454522E-4</v>
      </c>
      <c r="U53" s="27">
        <f t="shared" si="47"/>
        <v>5.6928394384399836E-4</v>
      </c>
      <c r="V53" s="27">
        <f t="shared" si="47"/>
        <v>2.5603841843772911E-2</v>
      </c>
      <c r="W53" s="27">
        <f t="shared" si="47"/>
        <v>1.5730737352818323E-5</v>
      </c>
      <c r="X53" s="27">
        <f t="shared" si="47"/>
        <v>4.8181618158324885E-4</v>
      </c>
      <c r="Y53" s="27">
        <f t="shared" si="47"/>
        <v>2.5432021714204262E-4</v>
      </c>
      <c r="Z53" s="27">
        <f t="shared" si="47"/>
        <v>1.4505881999194862E-2</v>
      </c>
      <c r="AA53" s="27">
        <f t="shared" si="47"/>
        <v>6.8319709544267126E-5</v>
      </c>
      <c r="AB53" s="27">
        <f t="shared" si="47"/>
        <v>7.0279821311670864E-5</v>
      </c>
      <c r="AC53" s="27">
        <f t="shared" si="47"/>
        <v>1.9080218144481595E-5</v>
      </c>
      <c r="AD53" s="27">
        <f t="shared" si="47"/>
        <v>6.452860702752211E-5</v>
      </c>
      <c r="AE53" s="27">
        <f t="shared" si="47"/>
        <v>2.3290672423171278E-5</v>
      </c>
      <c r="AF53" s="27">
        <f t="shared" si="47"/>
        <v>1.7723699207393854E-5</v>
      </c>
      <c r="AG53" s="27">
        <f t="shared" si="47"/>
        <v>2.3350010774796886E-5</v>
      </c>
      <c r="AH53" s="27">
        <f t="shared" si="47"/>
        <v>4.2368702351600966E-6</v>
      </c>
      <c r="AI53" s="27">
        <f t="shared" si="47"/>
        <v>1.7697322724886779E-5</v>
      </c>
      <c r="AJ53" s="27">
        <f t="shared" si="47"/>
        <v>4.2542988877310258E-6</v>
      </c>
      <c r="AK53" s="27">
        <f t="shared" si="47"/>
        <v>1.3657325800326425E-5</v>
      </c>
      <c r="AL53" s="27">
        <f t="shared" si="47"/>
        <v>2.5199295337175429E-6</v>
      </c>
      <c r="AM53" s="27">
        <f t="shared" si="47"/>
        <v>1.2042984543498095E-5</v>
      </c>
      <c r="AN53" s="27">
        <f t="shared" si="47"/>
        <v>3.1823181828227795E-6</v>
      </c>
      <c r="AO53" s="27">
        <f t="shared" si="47"/>
        <v>2.1136787850042308E-5</v>
      </c>
      <c r="AP53" s="27">
        <f t="shared" si="47"/>
        <v>2.6836448646917684E-5</v>
      </c>
      <c r="AQ53" s="27">
        <f t="shared" si="47"/>
        <v>5.4395331105825731E-5</v>
      </c>
      <c r="AR53" s="27">
        <f t="shared" si="47"/>
        <v>1.7632320528976213E-2</v>
      </c>
      <c r="AS53" s="27">
        <f t="shared" si="47"/>
        <v>2.626504111822094E-5</v>
      </c>
      <c r="AT53" s="27">
        <f t="shared" si="47"/>
        <v>9.8557760471055274E-6</v>
      </c>
      <c r="AU53" s="27">
        <f t="shared" si="47"/>
        <v>1.2986527132720339E-4</v>
      </c>
    </row>
    <row r="54" spans="1:47" x14ac:dyDescent="0.25">
      <c r="A54" s="7" t="s">
        <v>253</v>
      </c>
      <c r="B54" s="27">
        <f t="shared" si="48"/>
        <v>0.40770290655267105</v>
      </c>
      <c r="C54" s="27">
        <f t="shared" si="47"/>
        <v>1.650694149108763</v>
      </c>
      <c r="D54" s="27">
        <f t="shared" si="47"/>
        <v>0.19108190685813539</v>
      </c>
      <c r="E54" s="27">
        <f t="shared" si="47"/>
        <v>2.5191130703444446E-3</v>
      </c>
      <c r="F54" s="27">
        <f t="shared" si="47"/>
        <v>2.2088568936541184E-2</v>
      </c>
      <c r="G54" s="27">
        <f t="shared" si="47"/>
        <v>3.4586622787868833E-3</v>
      </c>
      <c r="H54" s="27">
        <f t="shared" si="47"/>
        <v>0.13229201919979133</v>
      </c>
      <c r="I54" s="27">
        <f t="shared" si="47"/>
        <v>3.6807282906295132E-4</v>
      </c>
      <c r="J54" s="27">
        <f t="shared" si="47"/>
        <v>1.5754593155299073E-3</v>
      </c>
      <c r="K54" s="27">
        <f t="shared" si="47"/>
        <v>0.15329576678155479</v>
      </c>
      <c r="L54" s="27">
        <f t="shared" si="47"/>
        <v>5.8905914933300489E-2</v>
      </c>
      <c r="M54" s="27">
        <f t="shared" si="47"/>
        <v>8.0845851533376813E-4</v>
      </c>
      <c r="N54" s="27">
        <f t="shared" si="47"/>
        <v>4.0207706834422749E-3</v>
      </c>
      <c r="O54" s="27">
        <f t="shared" si="47"/>
        <v>1.4666746869593353E-4</v>
      </c>
      <c r="P54" s="27">
        <f t="shared" si="47"/>
        <v>0.36512286136185723</v>
      </c>
      <c r="Q54" s="27">
        <f t="shared" si="47"/>
        <v>3.4202783179926923E-4</v>
      </c>
      <c r="R54" s="27">
        <f t="shared" si="47"/>
        <v>6.0609084351043586E-4</v>
      </c>
      <c r="S54" s="27">
        <f t="shared" si="47"/>
        <v>4.1557745341745222E-4</v>
      </c>
      <c r="T54" s="27">
        <f t="shared" si="47"/>
        <v>3.1610185125650024E-4</v>
      </c>
      <c r="U54" s="27">
        <f t="shared" si="47"/>
        <v>7.7242045649215301E-4</v>
      </c>
      <c r="V54" s="27">
        <f t="shared" si="47"/>
        <v>0.13062607138972462</v>
      </c>
      <c r="W54" s="27">
        <f t="shared" si="47"/>
        <v>5.939544486318507E-5</v>
      </c>
      <c r="X54" s="27">
        <f t="shared" si="47"/>
        <v>1.0217762327534078E-3</v>
      </c>
      <c r="Y54" s="27">
        <f t="shared" si="47"/>
        <v>1.5108515734304476E-4</v>
      </c>
      <c r="Z54" s="27">
        <f t="shared" si="47"/>
        <v>0.17512884917170113</v>
      </c>
      <c r="AA54" s="27">
        <f t="shared" si="47"/>
        <v>2.2714195090724402E-4</v>
      </c>
      <c r="AB54" s="27">
        <f t="shared" si="47"/>
        <v>1.9183197992132326E-4</v>
      </c>
      <c r="AC54" s="27">
        <f t="shared" si="47"/>
        <v>8.4101634208046851E-5</v>
      </c>
      <c r="AD54" s="27">
        <f t="shared" si="47"/>
        <v>1.8164569954414256E-4</v>
      </c>
      <c r="AE54" s="27">
        <f t="shared" si="47"/>
        <v>1.0822825016343831E-4</v>
      </c>
      <c r="AF54" s="27">
        <f t="shared" si="47"/>
        <v>1.5289726855478871E-4</v>
      </c>
      <c r="AG54" s="27">
        <f t="shared" si="47"/>
        <v>5.8345494724182164E-5</v>
      </c>
      <c r="AH54" s="27">
        <f t="shared" si="47"/>
        <v>1.2331041751517893E-5</v>
      </c>
      <c r="AI54" s="27">
        <f t="shared" si="47"/>
        <v>1.3965936524847942E-4</v>
      </c>
      <c r="AJ54" s="27">
        <f t="shared" si="47"/>
        <v>1.0064383272157906E-5</v>
      </c>
      <c r="AK54" s="27">
        <f t="shared" si="47"/>
        <v>3.0115371031307748E-5</v>
      </c>
      <c r="AL54" s="27">
        <f t="shared" si="47"/>
        <v>7.2790127377197324E-6</v>
      </c>
      <c r="AM54" s="27">
        <f t="shared" si="47"/>
        <v>2.6648630644446529E-5</v>
      </c>
      <c r="AN54" s="27">
        <f t="shared" si="47"/>
        <v>7.2221337069575741E-6</v>
      </c>
      <c r="AO54" s="27">
        <f t="shared" si="47"/>
        <v>3.4994639683885164E-5</v>
      </c>
      <c r="AP54" s="27">
        <f t="shared" si="47"/>
        <v>3.6256682274666153E-5</v>
      </c>
      <c r="AQ54" s="27">
        <f t="shared" si="47"/>
        <v>6.8221516207221767E-5</v>
      </c>
      <c r="AR54" s="27">
        <f t="shared" si="47"/>
        <v>4.978768154310171E-2</v>
      </c>
      <c r="AS54" s="27">
        <f t="shared" si="47"/>
        <v>6.6758571719188823E-5</v>
      </c>
      <c r="AT54" s="27">
        <f t="shared" si="47"/>
        <v>2.9293002739935048E-5</v>
      </c>
      <c r="AU54" s="27">
        <f t="shared" si="47"/>
        <v>1.3958257981825064E-4</v>
      </c>
    </row>
    <row r="55" spans="1:47" x14ac:dyDescent="0.25">
      <c r="A55" s="7" t="s">
        <v>254</v>
      </c>
      <c r="B55" s="27">
        <f t="shared" si="48"/>
        <v>0.65355594172438525</v>
      </c>
      <c r="C55" s="27">
        <f t="shared" si="47"/>
        <v>5.0733034387298819</v>
      </c>
      <c r="D55" s="27">
        <f t="shared" si="47"/>
        <v>0.21442652193365325</v>
      </c>
      <c r="E55" s="27">
        <f t="shared" si="47"/>
        <v>4.7159680979557686E-3</v>
      </c>
      <c r="F55" s="27">
        <f t="shared" si="47"/>
        <v>1.488289496194139E-2</v>
      </c>
      <c r="G55" s="27">
        <f t="shared" si="47"/>
        <v>3.0225732080482628E-3</v>
      </c>
      <c r="H55" s="27">
        <f t="shared" si="47"/>
        <v>0.2333788159796012</v>
      </c>
      <c r="I55" s="27">
        <f t="shared" si="47"/>
        <v>7.5945217184877434E-4</v>
      </c>
      <c r="J55" s="27">
        <f t="shared" si="47"/>
        <v>2.5277389252534098E-3</v>
      </c>
      <c r="K55" s="27">
        <f t="shared" si="47"/>
        <v>2.2649969921813274E-2</v>
      </c>
      <c r="L55" s="27">
        <f t="shared" si="47"/>
        <v>5.6364646223529477E-2</v>
      </c>
      <c r="M55" s="27">
        <f t="shared" si="47"/>
        <v>1.091151966083398E-3</v>
      </c>
      <c r="N55" s="27">
        <f t="shared" si="47"/>
        <v>8.365725720740826E-4</v>
      </c>
      <c r="O55" s="27">
        <f t="shared" si="47"/>
        <v>3.642593755806675E-4</v>
      </c>
      <c r="P55" s="27">
        <f t="shared" si="47"/>
        <v>0.31498264907184365</v>
      </c>
      <c r="Q55" s="27">
        <f t="shared" si="47"/>
        <v>3.6435845311053754E-4</v>
      </c>
      <c r="R55" s="27">
        <f t="shared" si="47"/>
        <v>3.2179931751886211E-3</v>
      </c>
      <c r="S55" s="27">
        <f t="shared" si="47"/>
        <v>5.8457569008046114E-4</v>
      </c>
      <c r="T55" s="27">
        <f t="shared" si="47"/>
        <v>5.443171242048131E-4</v>
      </c>
      <c r="U55" s="27">
        <f t="shared" si="47"/>
        <v>6.516287696409391E-4</v>
      </c>
      <c r="V55" s="27">
        <f t="shared" si="47"/>
        <v>1.7296704111936876E-2</v>
      </c>
      <c r="W55" s="27">
        <f t="shared" si="47"/>
        <v>1.8259739284105798E-5</v>
      </c>
      <c r="X55" s="27">
        <f t="shared" si="47"/>
        <v>1.1400041195842969E-3</v>
      </c>
      <c r="Y55" s="27">
        <f t="shared" si="47"/>
        <v>7.3980997904307146E-4</v>
      </c>
      <c r="Z55" s="27">
        <f t="shared" si="47"/>
        <v>0.12608930475428212</v>
      </c>
      <c r="AA55" s="27">
        <f t="shared" si="47"/>
        <v>2.2445463586100739E-4</v>
      </c>
      <c r="AB55" s="27">
        <f t="shared" si="47"/>
        <v>2.3205066025118405E-4</v>
      </c>
      <c r="AC55" s="27">
        <f t="shared" si="47"/>
        <v>7.3568851350191283E-5</v>
      </c>
      <c r="AD55" s="27">
        <f t="shared" si="47"/>
        <v>1.795147358139706E-4</v>
      </c>
      <c r="AE55" s="27">
        <f t="shared" si="47"/>
        <v>8.8334366375183702E-5</v>
      </c>
      <c r="AF55" s="27">
        <f t="shared" si="47"/>
        <v>7.5612765891777225E-5</v>
      </c>
      <c r="AG55" s="27">
        <f t="shared" si="47"/>
        <v>5.9899231129885437E-5</v>
      </c>
      <c r="AH55" s="27">
        <f t="shared" si="47"/>
        <v>1.179374677461548E-5</v>
      </c>
      <c r="AI55" s="27">
        <f t="shared" si="47"/>
        <v>3.8284388989993328E-5</v>
      </c>
      <c r="AJ55" s="27">
        <f t="shared" si="47"/>
        <v>1.0323673760683944E-5</v>
      </c>
      <c r="AK55" s="27">
        <f t="shared" si="47"/>
        <v>3.2013174521155455E-5</v>
      </c>
      <c r="AL55" s="27">
        <f t="shared" si="47"/>
        <v>7.1014984714624636E-6</v>
      </c>
      <c r="AM55" s="27">
        <f t="shared" si="47"/>
        <v>2.9109397118829661E-5</v>
      </c>
      <c r="AN55" s="27">
        <f t="shared" si="47"/>
        <v>7.1394659408790014E-6</v>
      </c>
      <c r="AO55" s="27">
        <f t="shared" si="47"/>
        <v>1.1432088939980569E-4</v>
      </c>
      <c r="AP55" s="27">
        <f t="shared" si="47"/>
        <v>4.2285501951877794E-5</v>
      </c>
      <c r="AQ55" s="27">
        <f t="shared" si="47"/>
        <v>1.0257041691212455E-4</v>
      </c>
      <c r="AR55" s="27">
        <f t="shared" si="47"/>
        <v>0.10932125632645735</v>
      </c>
      <c r="AS55" s="27">
        <f t="shared" si="47"/>
        <v>1.4565335528047657E-4</v>
      </c>
      <c r="AT55" s="27">
        <f t="shared" si="47"/>
        <v>3.3862204338149715E-5</v>
      </c>
      <c r="AU55" s="27">
        <f t="shared" si="47"/>
        <v>1.7051793087856512E-4</v>
      </c>
    </row>
    <row r="56" spans="1:47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x14ac:dyDescent="0.25">
      <c r="A57" s="8" t="s">
        <v>134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</row>
    <row r="58" spans="1:47" x14ac:dyDescent="0.25">
      <c r="A58" s="7" t="str">
        <f>A52</f>
        <v>Nanoplastics1</v>
      </c>
      <c r="B58" s="27">
        <f>B38/10^6</f>
        <v>3.259314576445714E-2</v>
      </c>
      <c r="C58" s="27">
        <f t="shared" ref="C58:AU61" si="49">C38/10^6</f>
        <v>0.54271271621279182</v>
      </c>
      <c r="D58" s="27">
        <f t="shared" si="49"/>
        <v>1.3832980427951681E-2</v>
      </c>
      <c r="E58" s="27">
        <f t="shared" si="49"/>
        <v>2.343993930166535E-4</v>
      </c>
      <c r="F58" s="27">
        <f t="shared" si="49"/>
        <v>1.5400065883968596E-4</v>
      </c>
      <c r="G58" s="27">
        <f t="shared" si="49"/>
        <v>6.9346779415613847E-5</v>
      </c>
      <c r="H58" s="27">
        <f t="shared" si="49"/>
        <v>5.0583867528330622E-3</v>
      </c>
      <c r="I58" s="27">
        <f t="shared" si="49"/>
        <v>5.8111110961706718E-6</v>
      </c>
      <c r="J58" s="27">
        <f t="shared" si="49"/>
        <v>9.0093811394033809E-5</v>
      </c>
      <c r="K58" s="27">
        <f t="shared" si="49"/>
        <v>2.5264497976006941E-4</v>
      </c>
      <c r="L58" s="27">
        <f t="shared" si="49"/>
        <v>2.1668713866462036E-4</v>
      </c>
      <c r="M58" s="27">
        <f t="shared" si="49"/>
        <v>2.0985712065563339E-5</v>
      </c>
      <c r="N58" s="27">
        <f t="shared" si="49"/>
        <v>1.8291073487501123E-5</v>
      </c>
      <c r="O58" s="27">
        <f t="shared" si="49"/>
        <v>3.0020771562440278E-6</v>
      </c>
      <c r="P58" s="27">
        <f t="shared" si="49"/>
        <v>1.1513702010175668E-2</v>
      </c>
      <c r="Q58" s="27">
        <f t="shared" si="49"/>
        <v>1.2020939042327633E-5</v>
      </c>
      <c r="R58" s="27">
        <f t="shared" si="49"/>
        <v>4.5344351650886265E-5</v>
      </c>
      <c r="S58" s="27">
        <f t="shared" si="49"/>
        <v>1.3055371290562363E-5</v>
      </c>
      <c r="T58" s="27">
        <f t="shared" si="49"/>
        <v>9.6757913518446624E-6</v>
      </c>
      <c r="U58" s="27">
        <f t="shared" si="49"/>
        <v>7.6168039883982115E-6</v>
      </c>
      <c r="V58" s="27">
        <f t="shared" si="49"/>
        <v>1.7837051977387137E-4</v>
      </c>
      <c r="W58" s="27">
        <f t="shared" si="49"/>
        <v>6.1757070196427442E-7</v>
      </c>
      <c r="X58" s="27">
        <f t="shared" si="49"/>
        <v>2.3457625954631223E-5</v>
      </c>
      <c r="Y58" s="27">
        <f t="shared" si="49"/>
        <v>1.4448210231362779E-4</v>
      </c>
      <c r="Z58" s="27">
        <f t="shared" si="49"/>
        <v>7.058471642721573E-4</v>
      </c>
      <c r="AA58" s="27">
        <f t="shared" si="49"/>
        <v>1.5574677057288811E-5</v>
      </c>
      <c r="AB58" s="27">
        <f t="shared" si="49"/>
        <v>3.98120399893934E-5</v>
      </c>
      <c r="AC58" s="27">
        <f t="shared" si="49"/>
        <v>5.2801571315762004E-6</v>
      </c>
      <c r="AD58" s="27">
        <f t="shared" si="49"/>
        <v>1.2475540479117174E-5</v>
      </c>
      <c r="AE58" s="27">
        <f t="shared" si="49"/>
        <v>1.221798401081256E-6</v>
      </c>
      <c r="AF58" s="27">
        <f t="shared" si="49"/>
        <v>8.5159899930110105E-7</v>
      </c>
      <c r="AG58" s="27">
        <f t="shared" si="49"/>
        <v>3.8360708055396289E-6</v>
      </c>
      <c r="AH58" s="27">
        <f t="shared" si="49"/>
        <v>6.0620003562346848E-7</v>
      </c>
      <c r="AI58" s="27">
        <f t="shared" si="49"/>
        <v>1.2580402021508695E-6</v>
      </c>
      <c r="AJ58" s="27">
        <f t="shared" si="49"/>
        <v>4.3236856955110552E-7</v>
      </c>
      <c r="AK58" s="27">
        <f t="shared" si="49"/>
        <v>7.9518094526594658E-7</v>
      </c>
      <c r="AL58" s="27">
        <f t="shared" si="49"/>
        <v>4.8144788511180074E-7</v>
      </c>
      <c r="AM58" s="27">
        <f t="shared" si="49"/>
        <v>9.2097125135112285E-7</v>
      </c>
      <c r="AN58" s="27">
        <f t="shared" si="49"/>
        <v>4.4932376846437159E-7</v>
      </c>
      <c r="AO58" s="27">
        <f t="shared" si="49"/>
        <v>2.1182321035080035E-5</v>
      </c>
      <c r="AP58" s="27">
        <f t="shared" si="49"/>
        <v>2.8217545838611995E-5</v>
      </c>
      <c r="AQ58" s="27">
        <f t="shared" si="49"/>
        <v>1.6956331080096057E-6</v>
      </c>
      <c r="AR58" s="27">
        <f t="shared" si="49"/>
        <v>7.5092853926259735E-4</v>
      </c>
      <c r="AS58" s="27">
        <f t="shared" si="49"/>
        <v>1.8069744056737582E-6</v>
      </c>
      <c r="AT58" s="27">
        <f t="shared" si="49"/>
        <v>4.2731457442168689E-6</v>
      </c>
      <c r="AU58" s="27">
        <f t="shared" si="49"/>
        <v>2.4439783095221973E-6</v>
      </c>
    </row>
    <row r="59" spans="1:47" x14ac:dyDescent="0.25">
      <c r="A59" s="7" t="str">
        <f>A53</f>
        <v>Nanoplastics2</v>
      </c>
      <c r="B59" s="27">
        <f t="shared" ref="B59:Q61" si="50">B39/10^6</f>
        <v>8.9009792829426778E-3</v>
      </c>
      <c r="C59" s="27">
        <f t="shared" si="50"/>
        <v>0.37365507294366829</v>
      </c>
      <c r="D59" s="27">
        <f t="shared" si="50"/>
        <v>3.1373789944825557E-2</v>
      </c>
      <c r="E59" s="27">
        <f t="shared" si="50"/>
        <v>3.5761976365745112E-4</v>
      </c>
      <c r="F59" s="27">
        <f t="shared" si="50"/>
        <v>1.2716690779158516E-4</v>
      </c>
      <c r="G59" s="27">
        <f t="shared" si="50"/>
        <v>8.4977540134926758E-5</v>
      </c>
      <c r="H59" s="27">
        <f t="shared" si="50"/>
        <v>5.6079821771519919E-3</v>
      </c>
      <c r="I59" s="27">
        <f t="shared" si="50"/>
        <v>3.6182630775748994E-6</v>
      </c>
      <c r="J59" s="27">
        <f t="shared" si="50"/>
        <v>8.3639497250424951E-4</v>
      </c>
      <c r="K59" s="27">
        <f t="shared" si="50"/>
        <v>4.3550426173136897E-3</v>
      </c>
      <c r="L59" s="27">
        <f t="shared" si="50"/>
        <v>2.4792391676637342E-4</v>
      </c>
      <c r="M59" s="27">
        <f t="shared" si="50"/>
        <v>1.262156229946338E-5</v>
      </c>
      <c r="N59" s="27">
        <f t="shared" si="50"/>
        <v>7.2508931124676214E-5</v>
      </c>
      <c r="O59" s="27">
        <f t="shared" si="50"/>
        <v>8.9419415147675431E-7</v>
      </c>
      <c r="P59" s="27">
        <f t="shared" si="50"/>
        <v>2.9218004818994375E-3</v>
      </c>
      <c r="Q59" s="27">
        <f t="shared" si="50"/>
        <v>5.5510949213138899E-6</v>
      </c>
      <c r="R59" s="27">
        <f t="shared" si="49"/>
        <v>1.1809017172633807E-5</v>
      </c>
      <c r="S59" s="27">
        <f t="shared" si="49"/>
        <v>8.5374995595949896E-6</v>
      </c>
      <c r="T59" s="27">
        <f t="shared" si="49"/>
        <v>4.6025408575740654E-6</v>
      </c>
      <c r="U59" s="27">
        <f t="shared" si="49"/>
        <v>2.0987700985859884E-5</v>
      </c>
      <c r="V59" s="27">
        <f t="shared" si="49"/>
        <v>3.7070952054964906E-4</v>
      </c>
      <c r="W59" s="27">
        <f t="shared" si="49"/>
        <v>2.3168784159624188E-7</v>
      </c>
      <c r="X59" s="27">
        <f t="shared" si="49"/>
        <v>9.7687292126503365E-6</v>
      </c>
      <c r="Y59" s="27">
        <f t="shared" si="49"/>
        <v>1.4258956752443375E-5</v>
      </c>
      <c r="Z59" s="27">
        <f t="shared" si="49"/>
        <v>2.8172156095852314E-4</v>
      </c>
      <c r="AA59" s="27">
        <f t="shared" si="49"/>
        <v>2.8363570538428834E-6</v>
      </c>
      <c r="AB59" s="27">
        <f t="shared" si="49"/>
        <v>3.9111238099713494E-6</v>
      </c>
      <c r="AC59" s="27">
        <f t="shared" si="49"/>
        <v>4.5075307607925896E-7</v>
      </c>
      <c r="AD59" s="27">
        <f t="shared" si="49"/>
        <v>1.3861365248450692E-6</v>
      </c>
      <c r="AE59" s="27">
        <f t="shared" si="49"/>
        <v>6.4586651594871439E-7</v>
      </c>
      <c r="AF59" s="27">
        <f t="shared" si="49"/>
        <v>1.7408295576788876E-7</v>
      </c>
      <c r="AG59" s="27">
        <f t="shared" si="49"/>
        <v>4.5170009064964755E-7</v>
      </c>
      <c r="AH59" s="27">
        <f t="shared" si="49"/>
        <v>2.9686491417203596E-8</v>
      </c>
      <c r="AI59" s="27">
        <f t="shared" si="49"/>
        <v>5.3840499818136588E-7</v>
      </c>
      <c r="AJ59" s="27">
        <f t="shared" si="49"/>
        <v>7.7013360452485952E-8</v>
      </c>
      <c r="AK59" s="27">
        <f t="shared" si="49"/>
        <v>3.8319556819398675E-7</v>
      </c>
      <c r="AL59" s="27">
        <f t="shared" si="49"/>
        <v>1.0290898266661425E-7</v>
      </c>
      <c r="AM59" s="27">
        <f t="shared" si="49"/>
        <v>4.1988071825866892E-7</v>
      </c>
      <c r="AN59" s="27">
        <f t="shared" si="49"/>
        <v>1.1153879279260408E-7</v>
      </c>
      <c r="AO59" s="27">
        <f t="shared" si="49"/>
        <v>1.3863947200703013E-6</v>
      </c>
      <c r="AP59" s="27">
        <f t="shared" si="49"/>
        <v>2.7057411793163234E-6</v>
      </c>
      <c r="AQ59" s="27">
        <f t="shared" si="49"/>
        <v>2.4348627287444484E-6</v>
      </c>
      <c r="AR59" s="27">
        <f t="shared" si="49"/>
        <v>1.203625245754534E-4</v>
      </c>
      <c r="AS59" s="27">
        <f t="shared" si="49"/>
        <v>6.8382905845581943E-7</v>
      </c>
      <c r="AT59" s="27">
        <f t="shared" si="49"/>
        <v>4.7684078776724855E-7</v>
      </c>
      <c r="AU59" s="27">
        <f t="shared" si="49"/>
        <v>1.5503752977185792E-6</v>
      </c>
    </row>
    <row r="60" spans="1:47" x14ac:dyDescent="0.25">
      <c r="A60" s="7" t="str">
        <f>A54</f>
        <v>Nanoplastics3</v>
      </c>
      <c r="B60" s="27">
        <f t="shared" si="50"/>
        <v>2.4719965440827555E-2</v>
      </c>
      <c r="C60" s="27">
        <f t="shared" si="49"/>
        <v>3.5467242331173938E-2</v>
      </c>
      <c r="D60" s="27">
        <f t="shared" si="49"/>
        <v>3.1363616586981319E-3</v>
      </c>
      <c r="E60" s="27">
        <f t="shared" si="49"/>
        <v>7.0074328803679828E-4</v>
      </c>
      <c r="F60" s="27">
        <f t="shared" si="49"/>
        <v>3.0077256562336698E-2</v>
      </c>
      <c r="G60" s="27">
        <f t="shared" si="49"/>
        <v>3.5535681664434956E-4</v>
      </c>
      <c r="H60" s="27">
        <f t="shared" si="49"/>
        <v>9.0640388721568294E-2</v>
      </c>
      <c r="I60" s="27">
        <f t="shared" si="49"/>
        <v>1.4477266020478854E-5</v>
      </c>
      <c r="J60" s="27">
        <f t="shared" si="49"/>
        <v>2.3798815521995886E-4</v>
      </c>
      <c r="K60" s="27">
        <f t="shared" si="49"/>
        <v>0.13378105332608789</v>
      </c>
      <c r="L60" s="27">
        <f t="shared" si="49"/>
        <v>1.3760226463237341E-2</v>
      </c>
      <c r="M60" s="27">
        <f t="shared" si="49"/>
        <v>8.134172001336709E-5</v>
      </c>
      <c r="N60" s="27">
        <f t="shared" si="49"/>
        <v>4.5915339624501613E-3</v>
      </c>
      <c r="O60" s="27">
        <f t="shared" si="49"/>
        <v>6.3751488565504872E-5</v>
      </c>
      <c r="P60" s="27">
        <f t="shared" si="49"/>
        <v>9.8371186561729357E-2</v>
      </c>
      <c r="Q60" s="27">
        <f t="shared" si="49"/>
        <v>7.0790282317499258E-5</v>
      </c>
      <c r="R60" s="27">
        <f t="shared" si="49"/>
        <v>6.6300396583895713E-5</v>
      </c>
      <c r="S60" s="27">
        <f t="shared" si="49"/>
        <v>6.7878418384040645E-5</v>
      </c>
      <c r="T60" s="27">
        <f t="shared" si="49"/>
        <v>2.4211662849829874E-5</v>
      </c>
      <c r="U60" s="27">
        <f t="shared" si="49"/>
        <v>2.1842823149872099E-4</v>
      </c>
      <c r="V60" s="27">
        <f t="shared" si="49"/>
        <v>2.6607079874610359E-2</v>
      </c>
      <c r="W60" s="27">
        <f t="shared" si="49"/>
        <v>9.3733635646648153E-6</v>
      </c>
      <c r="X60" s="27">
        <f t="shared" si="49"/>
        <v>3.5376474138713735E-4</v>
      </c>
      <c r="Y60" s="27">
        <f t="shared" si="49"/>
        <v>1.8611971484025815E-5</v>
      </c>
      <c r="Z60" s="27">
        <f t="shared" si="49"/>
        <v>0.18232763101172991</v>
      </c>
      <c r="AA60" s="27">
        <f t="shared" si="49"/>
        <v>1.8615129616553693E-4</v>
      </c>
      <c r="AB60" s="27">
        <f t="shared" si="49"/>
        <v>1.6159883299763665E-4</v>
      </c>
      <c r="AC60" s="27">
        <f t="shared" si="49"/>
        <v>7.4319434193967243E-5</v>
      </c>
      <c r="AD60" s="27">
        <f t="shared" si="49"/>
        <v>1.3107208731552494E-4</v>
      </c>
      <c r="AE60" s="27">
        <f t="shared" si="49"/>
        <v>9.1155205851728652E-5</v>
      </c>
      <c r="AF60" s="27">
        <f t="shared" si="49"/>
        <v>7.5639364393189449E-5</v>
      </c>
      <c r="AG60" s="27">
        <f t="shared" si="49"/>
        <v>3.4130375985746274E-5</v>
      </c>
      <c r="AH60" s="27">
        <f t="shared" si="49"/>
        <v>7.4712651006789706E-6</v>
      </c>
      <c r="AI60" s="27">
        <f t="shared" si="49"/>
        <v>4.7265861778756275E-5</v>
      </c>
      <c r="AJ60" s="27">
        <f t="shared" si="49"/>
        <v>4.7691469375648525E-6</v>
      </c>
      <c r="AK60" s="27">
        <f t="shared" si="49"/>
        <v>1.3518490173180921E-5</v>
      </c>
      <c r="AL60" s="27">
        <f t="shared" si="49"/>
        <v>3.930760304442881E-6</v>
      </c>
      <c r="AM60" s="27">
        <f t="shared" si="49"/>
        <v>1.0760073647223403E-5</v>
      </c>
      <c r="AN60" s="27">
        <f t="shared" si="49"/>
        <v>3.1360488969443655E-6</v>
      </c>
      <c r="AO60" s="27">
        <f t="shared" si="49"/>
        <v>8.3404269182424719E-6</v>
      </c>
      <c r="AP60" s="27">
        <f t="shared" si="49"/>
        <v>6.823403043466106E-6</v>
      </c>
      <c r="AQ60" s="27">
        <f t="shared" si="49"/>
        <v>5.8042534012887301E-6</v>
      </c>
      <c r="AR60" s="27">
        <f t="shared" si="49"/>
        <v>5.0580561494397693E-2</v>
      </c>
      <c r="AS60" s="27">
        <f t="shared" si="49"/>
        <v>5.2287735423487519E-5</v>
      </c>
      <c r="AT60" s="27">
        <f t="shared" si="49"/>
        <v>2.155568144910855E-5</v>
      </c>
      <c r="AU60" s="27">
        <f t="shared" si="49"/>
        <v>2.9772775419426652E-5</v>
      </c>
    </row>
    <row r="61" spans="1:47" x14ac:dyDescent="0.25">
      <c r="A61" s="7" t="str">
        <f>A55</f>
        <v>Nanoplastics4</v>
      </c>
      <c r="B61" s="27">
        <f t="shared" si="50"/>
        <v>0.31015253186465319</v>
      </c>
      <c r="C61" s="27">
        <f>C41/10^6</f>
        <v>0.79025502481390464</v>
      </c>
      <c r="D61" s="27">
        <f t="shared" si="49"/>
        <v>0.18441537366305133</v>
      </c>
      <c r="E61" s="27">
        <f t="shared" si="49"/>
        <v>1.141083073047452E-3</v>
      </c>
      <c r="F61" s="27">
        <f t="shared" si="49"/>
        <v>2.5751265953658144E-3</v>
      </c>
      <c r="G61" s="27">
        <f t="shared" si="49"/>
        <v>3.7563026366541606E-4</v>
      </c>
      <c r="H61" s="27">
        <f t="shared" si="49"/>
        <v>8.262436755111581E-2</v>
      </c>
      <c r="I61" s="27">
        <f t="shared" si="49"/>
        <v>1.6061239692833718E-4</v>
      </c>
      <c r="J61" s="27">
        <f t="shared" si="49"/>
        <v>3.4999067309666689E-4</v>
      </c>
      <c r="K61" s="27">
        <f t="shared" si="49"/>
        <v>3.5411736841907508E-3</v>
      </c>
      <c r="L61" s="27">
        <f t="shared" si="49"/>
        <v>1.2379673927329809E-2</v>
      </c>
      <c r="M61" s="27">
        <f t="shared" si="49"/>
        <v>1.6656012631216611E-4</v>
      </c>
      <c r="N61" s="27">
        <f t="shared" si="49"/>
        <v>1.5947344450440449E-4</v>
      </c>
      <c r="O61" s="27">
        <f t="shared" si="49"/>
        <v>1.5899776288226969E-4</v>
      </c>
      <c r="P61" s="27">
        <f t="shared" si="49"/>
        <v>5.9899466510693701E-2</v>
      </c>
      <c r="Q61" s="27">
        <f t="shared" si="49"/>
        <v>6.3932835377896114E-5</v>
      </c>
      <c r="R61" s="27">
        <f t="shared" si="49"/>
        <v>3.5980043040178635E-3</v>
      </c>
      <c r="S61" s="27">
        <f t="shared" si="49"/>
        <v>5.7749624027846947E-4</v>
      </c>
      <c r="T61" s="27">
        <f t="shared" si="49"/>
        <v>1.2581028152296018E-4</v>
      </c>
      <c r="U61" s="27">
        <f t="shared" si="49"/>
        <v>1.6353994357058417E-4</v>
      </c>
      <c r="V61" s="27">
        <f t="shared" si="49"/>
        <v>3.7605446653850667E-3</v>
      </c>
      <c r="W61" s="27">
        <f t="shared" si="49"/>
        <v>3.766300515299087E-6</v>
      </c>
      <c r="X61" s="27">
        <f t="shared" si="49"/>
        <v>2.1371251492170197E-4</v>
      </c>
      <c r="Y61" s="27">
        <f t="shared" si="49"/>
        <v>3.2337622787599797E-4</v>
      </c>
      <c r="Z61" s="27">
        <f t="shared" si="49"/>
        <v>0.129636716946227</v>
      </c>
      <c r="AA61" s="27">
        <f t="shared" si="49"/>
        <v>1.3628384635085039E-4</v>
      </c>
      <c r="AB61" s="27">
        <f t="shared" si="49"/>
        <v>1.147298718940551E-4</v>
      </c>
      <c r="AC61" s="27">
        <f t="shared" si="49"/>
        <v>5.4332625295526526E-5</v>
      </c>
      <c r="AD61" s="27">
        <f t="shared" si="49"/>
        <v>1.0163174344657605E-4</v>
      </c>
      <c r="AE61" s="27">
        <f t="shared" si="49"/>
        <v>6.8465814245512679E-5</v>
      </c>
      <c r="AF61" s="27">
        <f t="shared" si="49"/>
        <v>7.0025369487558179E-5</v>
      </c>
      <c r="AG61" s="27">
        <f t="shared" si="49"/>
        <v>2.9176717201081035E-5</v>
      </c>
      <c r="AH61" s="27">
        <f t="shared" si="49"/>
        <v>6.7149566564833699E-6</v>
      </c>
      <c r="AI61" s="27">
        <f t="shared" si="49"/>
        <v>1.8056560099277838E-5</v>
      </c>
      <c r="AJ61" s="27">
        <f t="shared" si="49"/>
        <v>5.0920432035325667E-6</v>
      </c>
      <c r="AK61" s="27">
        <f t="shared" si="49"/>
        <v>1.4933395925125722E-5</v>
      </c>
      <c r="AL61" s="27">
        <f t="shared" si="49"/>
        <v>3.8233930405154499E-6</v>
      </c>
      <c r="AM61" s="27">
        <f t="shared" si="49"/>
        <v>1.3973925363403852E-5</v>
      </c>
      <c r="AN61" s="27">
        <f t="shared" si="49"/>
        <v>3.3874632776943737E-6</v>
      </c>
      <c r="AO61" s="27">
        <f t="shared" si="49"/>
        <v>1.2685961368738525E-4</v>
      </c>
      <c r="AP61" s="27">
        <f t="shared" si="49"/>
        <v>4.2531165437984062E-5</v>
      </c>
      <c r="AQ61" s="27">
        <f t="shared" si="49"/>
        <v>4.6786334723246633E-5</v>
      </c>
      <c r="AR61" s="27">
        <f t="shared" si="49"/>
        <v>2.0539794940945148E-2</v>
      </c>
      <c r="AS61" s="27">
        <f t="shared" si="49"/>
        <v>2.6157752712195738E-5</v>
      </c>
      <c r="AT61" s="27">
        <f t="shared" si="49"/>
        <v>1.7091132886017822E-5</v>
      </c>
      <c r="AU61" s="27">
        <f t="shared" si="49"/>
        <v>2.6687399668075464E-5</v>
      </c>
    </row>
    <row r="66" spans="11:11" x14ac:dyDescent="0.25">
      <c r="K66" s="6"/>
    </row>
    <row r="67" spans="11:11" x14ac:dyDescent="0.25">
      <c r="K67" s="6"/>
    </row>
    <row r="68" spans="11:11" x14ac:dyDescent="0.25">
      <c r="K68" s="6"/>
    </row>
  </sheetData>
  <phoneticPr fontId="7" type="noConversion"/>
  <conditionalFormatting sqref="B32:AU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BgRatios</vt:lpstr>
      <vt:lpstr>Intensity</vt:lpstr>
      <vt:lpstr>Concentrations</vt:lpstr>
      <vt:lpstr>TiNb</vt:lpstr>
      <vt:lpstr>SiAl</vt:lpstr>
      <vt:lpstr>CrFe</vt:lpstr>
      <vt:lpstr>NiFe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Baalousha</dc:creator>
  <cp:lastModifiedBy>Baalousha, Mohammed</cp:lastModifiedBy>
  <dcterms:created xsi:type="dcterms:W3CDTF">2021-12-07T14:21:27Z</dcterms:created>
  <dcterms:modified xsi:type="dcterms:W3CDTF">2023-06-30T16:18:53Z</dcterms:modified>
</cp:coreProperties>
</file>