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8.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sepa-my.sharepoint.com/personal/miller_andy_epa_gov/Documents/Profile/Documents/CAM Docs/Papers/Published/2021/Air-Rail/"/>
    </mc:Choice>
  </mc:AlternateContent>
  <xr:revisionPtr revIDLastSave="354" documentId="8_{F66096C2-3AF0-443E-B27E-F822BF00BC9A}" xr6:coauthVersionLast="47" xr6:coauthVersionMax="47" xr10:uidLastSave="{A179F8CE-3854-44FE-B91F-C4B9DB0DD7E9}"/>
  <bookViews>
    <workbookView xWindow="30915" yWindow="675" windowWidth="26205" windowHeight="13920" xr2:uid="{F03A220E-8F4D-485D-B9C5-880A6680DB05}"/>
  </bookViews>
  <sheets>
    <sheet name="ReadMe" sheetId="11" r:id="rId1"/>
    <sheet name="Flight" sheetId="12" r:id="rId2"/>
    <sheet name="Rail" sheetId="13" r:id="rId3"/>
    <sheet name="Aircraft" sheetId="14" r:id="rId4"/>
    <sheet name="Emission Factors" sheetId="9" r:id="rId5"/>
    <sheet name="Figure 2" sheetId="3" r:id="rId6"/>
    <sheet name="Figure 3" sheetId="1" r:id="rId7"/>
    <sheet name="Figure 4" sheetId="4" r:id="rId8"/>
    <sheet name="Figure 5" sheetId="2" r:id="rId9"/>
    <sheet name="Figure 6" sheetId="5" r:id="rId10"/>
    <sheet name="Figure 7" sheetId="6" r:id="rId11"/>
    <sheet name="Figure 8" sheetId="7" r:id="rId12"/>
    <sheet name="Figure 9" sheetId="8"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1" i="14" l="1"/>
  <c r="G120" i="14"/>
  <c r="G119" i="14"/>
  <c r="G118" i="14"/>
  <c r="G117" i="14"/>
  <c r="G116" i="14"/>
  <c r="G115" i="14"/>
  <c r="G114" i="14"/>
  <c r="G113" i="14"/>
  <c r="G112" i="14"/>
  <c r="G111" i="14"/>
  <c r="G110" i="14"/>
  <c r="G109" i="14"/>
  <c r="G108" i="14"/>
  <c r="G107" i="14"/>
  <c r="G106" i="14"/>
  <c r="G105" i="14"/>
  <c r="G104" i="14"/>
  <c r="G103" i="14"/>
  <c r="G102" i="14"/>
  <c r="G101" i="14"/>
  <c r="G100" i="14"/>
  <c r="G99" i="14"/>
  <c r="G98" i="14"/>
  <c r="G97" i="14"/>
  <c r="G96" i="14"/>
  <c r="G95" i="14"/>
  <c r="G94" i="14"/>
  <c r="G93" i="14"/>
  <c r="G92" i="14"/>
  <c r="G91" i="14"/>
  <c r="G90" i="14"/>
  <c r="G89" i="14"/>
  <c r="G88" i="14"/>
  <c r="G87" i="14"/>
  <c r="G86" i="14"/>
  <c r="G85" i="14"/>
  <c r="G84" i="14"/>
  <c r="G83" i="14"/>
  <c r="G82" i="14"/>
  <c r="G81" i="14"/>
  <c r="G80" i="14"/>
  <c r="G79" i="14"/>
  <c r="G78" i="14"/>
  <c r="G77" i="14"/>
  <c r="G76" i="14"/>
  <c r="G75" i="14"/>
  <c r="G74" i="14"/>
  <c r="G73" i="14"/>
  <c r="G72" i="14"/>
  <c r="G71" i="14"/>
  <c r="G70" i="14"/>
  <c r="G69" i="14"/>
  <c r="G68" i="14"/>
  <c r="G67" i="14"/>
  <c r="G66" i="14"/>
  <c r="G65" i="14"/>
  <c r="G64" i="14"/>
  <c r="G63" i="14"/>
  <c r="G62" i="14"/>
  <c r="G61" i="14"/>
  <c r="G60" i="14"/>
  <c r="G59" i="14"/>
  <c r="G58" i="14"/>
  <c r="G57" i="14"/>
  <c r="G56" i="14"/>
  <c r="G55" i="14"/>
  <c r="G54" i="14"/>
  <c r="G53" i="14"/>
  <c r="G52" i="14"/>
  <c r="G51" i="14"/>
  <c r="G50" i="14"/>
  <c r="G49" i="14"/>
  <c r="G48" i="14"/>
  <c r="G47" i="14"/>
  <c r="G46" i="14"/>
  <c r="G45" i="14"/>
  <c r="G44" i="14"/>
  <c r="G43" i="14"/>
  <c r="G42" i="14"/>
  <c r="G41" i="14"/>
  <c r="G40" i="14"/>
  <c r="G39" i="14"/>
  <c r="G38" i="14"/>
  <c r="G37" i="14"/>
  <c r="G36" i="14"/>
  <c r="G35" i="14"/>
  <c r="G34" i="14"/>
  <c r="G33" i="14"/>
  <c r="G32" i="14"/>
  <c r="G31" i="14"/>
  <c r="G30" i="14"/>
  <c r="G29" i="14"/>
  <c r="G28" i="14"/>
  <c r="G27" i="14"/>
  <c r="G26" i="14"/>
  <c r="G25" i="14"/>
  <c r="G24" i="14"/>
  <c r="G23" i="14"/>
  <c r="G22" i="14"/>
  <c r="G21" i="14"/>
  <c r="G20" i="14"/>
  <c r="G19" i="14"/>
  <c r="G18" i="14"/>
  <c r="G17" i="14"/>
  <c r="G16" i="14"/>
  <c r="G15" i="14"/>
  <c r="G14" i="14"/>
  <c r="G13" i="14"/>
  <c r="G12" i="14"/>
  <c r="G11" i="14"/>
  <c r="G10" i="14"/>
  <c r="G9" i="14"/>
  <c r="G8" i="14"/>
  <c r="G7" i="14"/>
  <c r="G6" i="14"/>
  <c r="G5" i="14"/>
  <c r="G4" i="14"/>
  <c r="V92" i="13"/>
  <c r="U92" i="13"/>
  <c r="T92" i="13"/>
  <c r="S92" i="13"/>
  <c r="R92" i="13"/>
  <c r="Q92" i="13"/>
  <c r="P92" i="13"/>
  <c r="O92" i="13"/>
  <c r="N92" i="13"/>
  <c r="M92" i="13"/>
  <c r="L92" i="13"/>
  <c r="K92" i="13"/>
  <c r="J92" i="13"/>
  <c r="I92" i="13"/>
  <c r="H92" i="13"/>
  <c r="G92" i="13"/>
  <c r="F92" i="13"/>
  <c r="E92" i="13"/>
  <c r="D92" i="13"/>
  <c r="C92" i="13"/>
  <c r="B92" i="13"/>
  <c r="V91" i="13"/>
  <c r="U91" i="13"/>
  <c r="T91" i="13"/>
  <c r="S91" i="13"/>
  <c r="R91" i="13"/>
  <c r="Q91" i="13"/>
  <c r="P91" i="13"/>
  <c r="O91" i="13"/>
  <c r="N91" i="13"/>
  <c r="M91" i="13"/>
  <c r="L91" i="13"/>
  <c r="K91" i="13"/>
  <c r="J91" i="13"/>
  <c r="I91" i="13"/>
  <c r="H91" i="13"/>
  <c r="G91" i="13"/>
  <c r="F91" i="13"/>
  <c r="E91" i="13"/>
  <c r="D91" i="13"/>
  <c r="C91" i="13"/>
  <c r="B91" i="13"/>
  <c r="V90" i="13"/>
  <c r="U90" i="13"/>
  <c r="T90" i="13"/>
  <c r="S90" i="13"/>
  <c r="R90" i="13"/>
  <c r="Q90" i="13"/>
  <c r="P90" i="13"/>
  <c r="O90" i="13"/>
  <c r="N90" i="13"/>
  <c r="M90" i="13"/>
  <c r="L90" i="13"/>
  <c r="K90" i="13"/>
  <c r="J90" i="13"/>
  <c r="I90" i="13"/>
  <c r="H90" i="13"/>
  <c r="G90" i="13"/>
  <c r="F90" i="13"/>
  <c r="E90" i="13"/>
  <c r="D90" i="13"/>
  <c r="C90" i="13"/>
  <c r="B90" i="13"/>
  <c r="V89" i="13"/>
  <c r="U89" i="13"/>
  <c r="T89" i="13"/>
  <c r="S89" i="13"/>
  <c r="R89" i="13"/>
  <c r="Q89" i="13"/>
  <c r="P89" i="13"/>
  <c r="O89" i="13"/>
  <c r="N89" i="13"/>
  <c r="M89" i="13"/>
  <c r="L89" i="13"/>
  <c r="K89" i="13"/>
  <c r="J89" i="13"/>
  <c r="I89" i="13"/>
  <c r="H89" i="13"/>
  <c r="G89" i="13"/>
  <c r="F89" i="13"/>
  <c r="E89" i="13"/>
  <c r="D89" i="13"/>
  <c r="C89" i="13"/>
  <c r="B89" i="13"/>
  <c r="V88" i="13"/>
  <c r="U88" i="13"/>
  <c r="T88" i="13"/>
  <c r="S88" i="13"/>
  <c r="R88" i="13"/>
  <c r="Q88" i="13"/>
  <c r="P88" i="13"/>
  <c r="O88" i="13"/>
  <c r="N88" i="13"/>
  <c r="M88" i="13"/>
  <c r="L88" i="13"/>
  <c r="K88" i="13"/>
  <c r="J88" i="13"/>
  <c r="I88" i="13"/>
  <c r="H88" i="13"/>
  <c r="G88" i="13"/>
  <c r="F88" i="13"/>
  <c r="E88" i="13"/>
  <c r="D88" i="13"/>
  <c r="C88" i="13"/>
  <c r="B88" i="13"/>
  <c r="V87" i="13"/>
  <c r="U87" i="13"/>
  <c r="T87" i="13"/>
  <c r="S87" i="13"/>
  <c r="R87" i="13"/>
  <c r="Q87" i="13"/>
  <c r="P87" i="13"/>
  <c r="O87" i="13"/>
  <c r="N87" i="13"/>
  <c r="M87" i="13"/>
  <c r="L87" i="13"/>
  <c r="K87" i="13"/>
  <c r="J87" i="13"/>
  <c r="I87" i="13"/>
  <c r="H87" i="13"/>
  <c r="G87" i="13"/>
  <c r="F87" i="13"/>
  <c r="E87" i="13"/>
  <c r="D87" i="13"/>
  <c r="C87" i="13"/>
  <c r="B87" i="13"/>
  <c r="V86" i="13"/>
  <c r="U86" i="13"/>
  <c r="T86" i="13"/>
  <c r="S86" i="13"/>
  <c r="R86" i="13"/>
  <c r="Q86" i="13"/>
  <c r="P86" i="13"/>
  <c r="O86" i="13"/>
  <c r="N86" i="13"/>
  <c r="M86" i="13"/>
  <c r="L86" i="13"/>
  <c r="K86" i="13"/>
  <c r="J86" i="13"/>
  <c r="I86" i="13"/>
  <c r="H86" i="13"/>
  <c r="G86" i="13"/>
  <c r="F86" i="13"/>
  <c r="E86" i="13"/>
  <c r="D86" i="13"/>
  <c r="C86" i="13"/>
  <c r="B86" i="13"/>
  <c r="V85" i="13"/>
  <c r="U85" i="13"/>
  <c r="T85" i="13"/>
  <c r="S85" i="13"/>
  <c r="R85" i="13"/>
  <c r="Q85" i="13"/>
  <c r="P85" i="13"/>
  <c r="O85" i="13"/>
  <c r="N85" i="13"/>
  <c r="M85" i="13"/>
  <c r="L85" i="13"/>
  <c r="K85" i="13"/>
  <c r="J85" i="13"/>
  <c r="I85" i="13"/>
  <c r="H85" i="13"/>
  <c r="G85" i="13"/>
  <c r="F85" i="13"/>
  <c r="E85" i="13"/>
  <c r="D85" i="13"/>
  <c r="C85" i="13"/>
  <c r="B85" i="13"/>
  <c r="V84" i="13"/>
  <c r="U84" i="13"/>
  <c r="T84" i="13"/>
  <c r="S84" i="13"/>
  <c r="R84" i="13"/>
  <c r="Q84" i="13"/>
  <c r="P84" i="13"/>
  <c r="O84" i="13"/>
  <c r="N84" i="13"/>
  <c r="M84" i="13"/>
  <c r="L84" i="13"/>
  <c r="K84" i="13"/>
  <c r="J84" i="13"/>
  <c r="I84" i="13"/>
  <c r="H84" i="13"/>
  <c r="G84" i="13"/>
  <c r="F84" i="13"/>
  <c r="E84" i="13"/>
  <c r="D84" i="13"/>
  <c r="C84" i="13"/>
  <c r="B84" i="13"/>
  <c r="V83" i="13"/>
  <c r="U83" i="13"/>
  <c r="T83" i="13"/>
  <c r="S83" i="13"/>
  <c r="R83" i="13"/>
  <c r="Q83" i="13"/>
  <c r="P83" i="13"/>
  <c r="O83" i="13"/>
  <c r="N83" i="13"/>
  <c r="M83" i="13"/>
  <c r="L83" i="13"/>
  <c r="K83" i="13"/>
  <c r="J83" i="13"/>
  <c r="I83" i="13"/>
  <c r="H83" i="13"/>
  <c r="G83" i="13"/>
  <c r="F83" i="13"/>
  <c r="E83" i="13"/>
  <c r="D83" i="13"/>
  <c r="C83" i="13"/>
  <c r="B83" i="13"/>
  <c r="V82" i="13"/>
  <c r="U82" i="13"/>
  <c r="T82" i="13"/>
  <c r="S82" i="13"/>
  <c r="R82" i="13"/>
  <c r="Q82" i="13"/>
  <c r="P82" i="13"/>
  <c r="O82" i="13"/>
  <c r="N82" i="13"/>
  <c r="M82" i="13"/>
  <c r="L82" i="13"/>
  <c r="K82" i="13"/>
  <c r="J82" i="13"/>
  <c r="I82" i="13"/>
  <c r="H82" i="13"/>
  <c r="G82" i="13"/>
  <c r="F82" i="13"/>
  <c r="E82" i="13"/>
  <c r="D82" i="13"/>
  <c r="C82" i="13"/>
  <c r="B82" i="13"/>
  <c r="V81" i="13"/>
  <c r="U81" i="13"/>
  <c r="T81" i="13"/>
  <c r="S81" i="13"/>
  <c r="R81" i="13"/>
  <c r="Q81" i="13"/>
  <c r="P81" i="13"/>
  <c r="O81" i="13"/>
  <c r="N81" i="13"/>
  <c r="M81" i="13"/>
  <c r="L81" i="13"/>
  <c r="K81" i="13"/>
  <c r="J81" i="13"/>
  <c r="I81" i="13"/>
  <c r="H81" i="13"/>
  <c r="G81" i="13"/>
  <c r="F81" i="13"/>
  <c r="E81" i="13"/>
  <c r="D81" i="13"/>
  <c r="C81" i="13"/>
  <c r="B81" i="13"/>
  <c r="V80" i="13"/>
  <c r="U80" i="13"/>
  <c r="T80" i="13"/>
  <c r="S80" i="13"/>
  <c r="R80" i="13"/>
  <c r="Q80" i="13"/>
  <c r="P80" i="13"/>
  <c r="O80" i="13"/>
  <c r="N80" i="13"/>
  <c r="M80" i="13"/>
  <c r="L80" i="13"/>
  <c r="K80" i="13"/>
  <c r="J80" i="13"/>
  <c r="I80" i="13"/>
  <c r="H80" i="13"/>
  <c r="G80" i="13"/>
  <c r="F80" i="13"/>
  <c r="E80" i="13"/>
  <c r="D80" i="13"/>
  <c r="C80" i="13"/>
  <c r="B80" i="13"/>
  <c r="V79" i="13"/>
  <c r="U79" i="13"/>
  <c r="T79" i="13"/>
  <c r="S79" i="13"/>
  <c r="R79" i="13"/>
  <c r="Q79" i="13"/>
  <c r="P79" i="13"/>
  <c r="O79" i="13"/>
  <c r="N79" i="13"/>
  <c r="M79" i="13"/>
  <c r="L79" i="13"/>
  <c r="K79" i="13"/>
  <c r="J79" i="13"/>
  <c r="I79" i="13"/>
  <c r="H79" i="13"/>
  <c r="G79" i="13"/>
  <c r="F79" i="13"/>
  <c r="E79" i="13"/>
  <c r="D79" i="13"/>
  <c r="C79" i="13"/>
  <c r="B79" i="13"/>
  <c r="V78" i="13"/>
  <c r="U78" i="13"/>
  <c r="T78" i="13"/>
  <c r="S78" i="13"/>
  <c r="R78" i="13"/>
  <c r="Q78" i="13"/>
  <c r="P78" i="13"/>
  <c r="O78" i="13"/>
  <c r="N78" i="13"/>
  <c r="M78" i="13"/>
  <c r="L78" i="13"/>
  <c r="K78" i="13"/>
  <c r="J78" i="13"/>
  <c r="I78" i="13"/>
  <c r="H78" i="13"/>
  <c r="G78" i="13"/>
  <c r="F78" i="13"/>
  <c r="E78" i="13"/>
  <c r="D78" i="13"/>
  <c r="C78" i="13"/>
  <c r="B78" i="13"/>
  <c r="V77" i="13"/>
  <c r="U77" i="13"/>
  <c r="T77" i="13"/>
  <c r="S77" i="13"/>
  <c r="R77" i="13"/>
  <c r="Q77" i="13"/>
  <c r="P77" i="13"/>
  <c r="O77" i="13"/>
  <c r="N77" i="13"/>
  <c r="M77" i="13"/>
  <c r="L77" i="13"/>
  <c r="K77" i="13"/>
  <c r="J77" i="13"/>
  <c r="I77" i="13"/>
  <c r="H77" i="13"/>
  <c r="G77" i="13"/>
  <c r="F77" i="13"/>
  <c r="E77" i="13"/>
  <c r="D77" i="13"/>
  <c r="C77" i="13"/>
  <c r="B77" i="13"/>
  <c r="V76" i="13"/>
  <c r="U76" i="13"/>
  <c r="T76" i="13"/>
  <c r="S76" i="13"/>
  <c r="R76" i="13"/>
  <c r="Q76" i="13"/>
  <c r="P76" i="13"/>
  <c r="O76" i="13"/>
  <c r="N76" i="13"/>
  <c r="M76" i="13"/>
  <c r="L76" i="13"/>
  <c r="K76" i="13"/>
  <c r="J76" i="13"/>
  <c r="I76" i="13"/>
  <c r="H76" i="13"/>
  <c r="G76" i="13"/>
  <c r="F76" i="13"/>
  <c r="E76" i="13"/>
  <c r="D76" i="13"/>
  <c r="C76" i="13"/>
  <c r="B76" i="13"/>
  <c r="V75" i="13"/>
  <c r="U75" i="13"/>
  <c r="T75" i="13"/>
  <c r="S75" i="13"/>
  <c r="R75" i="13"/>
  <c r="Q75" i="13"/>
  <c r="P75" i="13"/>
  <c r="O75" i="13"/>
  <c r="N75" i="13"/>
  <c r="M75" i="13"/>
  <c r="L75" i="13"/>
  <c r="K75" i="13"/>
  <c r="J75" i="13"/>
  <c r="I75" i="13"/>
  <c r="H75" i="13"/>
  <c r="G75" i="13"/>
  <c r="F75" i="13"/>
  <c r="E75" i="13"/>
  <c r="D75" i="13"/>
  <c r="C75" i="13"/>
  <c r="B75" i="13"/>
  <c r="V74" i="13"/>
  <c r="U74" i="13"/>
  <c r="T74" i="13"/>
  <c r="S74" i="13"/>
  <c r="R74" i="13"/>
  <c r="Q74" i="13"/>
  <c r="P74" i="13"/>
  <c r="O74" i="13"/>
  <c r="N74" i="13"/>
  <c r="M74" i="13"/>
  <c r="L74" i="13"/>
  <c r="K74" i="13"/>
  <c r="J74" i="13"/>
  <c r="I74" i="13"/>
  <c r="H74" i="13"/>
  <c r="G74" i="13"/>
  <c r="F74" i="13"/>
  <c r="E74" i="13"/>
  <c r="D74" i="13"/>
  <c r="C74" i="13"/>
  <c r="B74" i="13"/>
  <c r="V73" i="13"/>
  <c r="U73" i="13"/>
  <c r="T73" i="13"/>
  <c r="S73" i="13"/>
  <c r="R73" i="13"/>
  <c r="Q73" i="13"/>
  <c r="P73" i="13"/>
  <c r="O73" i="13"/>
  <c r="N73" i="13"/>
  <c r="M73" i="13"/>
  <c r="L73" i="13"/>
  <c r="K73" i="13"/>
  <c r="J73" i="13"/>
  <c r="I73" i="13"/>
  <c r="H73" i="13"/>
  <c r="G73" i="13"/>
  <c r="F73" i="13"/>
  <c r="E73" i="13"/>
  <c r="D73" i="13"/>
  <c r="C73" i="13"/>
  <c r="B73" i="13"/>
  <c r="B72" i="13"/>
  <c r="V69" i="13"/>
  <c r="U69" i="13"/>
  <c r="T69" i="13"/>
  <c r="S69" i="13"/>
  <c r="R69" i="13"/>
  <c r="Q69" i="13"/>
  <c r="P69" i="13"/>
  <c r="O69" i="13"/>
  <c r="N69" i="13"/>
  <c r="M69" i="13"/>
  <c r="L69" i="13"/>
  <c r="K69" i="13"/>
  <c r="J69" i="13"/>
  <c r="I69" i="13"/>
  <c r="H69" i="13"/>
  <c r="G69" i="13"/>
  <c r="F69" i="13"/>
  <c r="E69" i="13"/>
  <c r="D69" i="13"/>
  <c r="C69" i="13"/>
  <c r="B69" i="13"/>
  <c r="V68" i="13"/>
  <c r="U68" i="13"/>
  <c r="T68" i="13"/>
  <c r="S68" i="13"/>
  <c r="R68" i="13"/>
  <c r="Q68" i="13"/>
  <c r="P68" i="13"/>
  <c r="O68" i="13"/>
  <c r="N68" i="13"/>
  <c r="M68" i="13"/>
  <c r="L68" i="13"/>
  <c r="K68" i="13"/>
  <c r="J68" i="13"/>
  <c r="I68" i="13"/>
  <c r="H68" i="13"/>
  <c r="G68" i="13"/>
  <c r="F68" i="13"/>
  <c r="E68" i="13"/>
  <c r="D68" i="13"/>
  <c r="C68" i="13"/>
  <c r="B68" i="13"/>
  <c r="V67" i="13"/>
  <c r="U67" i="13"/>
  <c r="T67" i="13"/>
  <c r="S67" i="13"/>
  <c r="R67" i="13"/>
  <c r="Q67" i="13"/>
  <c r="P67" i="13"/>
  <c r="O67" i="13"/>
  <c r="N67" i="13"/>
  <c r="M67" i="13"/>
  <c r="L67" i="13"/>
  <c r="K67" i="13"/>
  <c r="J67" i="13"/>
  <c r="I67" i="13"/>
  <c r="H67" i="13"/>
  <c r="G67" i="13"/>
  <c r="F67" i="13"/>
  <c r="E67" i="13"/>
  <c r="D67" i="13"/>
  <c r="C67" i="13"/>
  <c r="B67" i="13"/>
  <c r="V66" i="13"/>
  <c r="U66" i="13"/>
  <c r="T66" i="13"/>
  <c r="S66" i="13"/>
  <c r="R66" i="13"/>
  <c r="Q66" i="13"/>
  <c r="P66" i="13"/>
  <c r="O66" i="13"/>
  <c r="N66" i="13"/>
  <c r="M66" i="13"/>
  <c r="L66" i="13"/>
  <c r="K66" i="13"/>
  <c r="J66" i="13"/>
  <c r="I66" i="13"/>
  <c r="H66" i="13"/>
  <c r="G66" i="13"/>
  <c r="F66" i="13"/>
  <c r="E66" i="13"/>
  <c r="D66" i="13"/>
  <c r="C66" i="13"/>
  <c r="B66" i="13"/>
  <c r="V65" i="13"/>
  <c r="U65" i="13"/>
  <c r="T65" i="13"/>
  <c r="S65" i="13"/>
  <c r="R65" i="13"/>
  <c r="Q65" i="13"/>
  <c r="P65" i="13"/>
  <c r="O65" i="13"/>
  <c r="N65" i="13"/>
  <c r="M65" i="13"/>
  <c r="L65" i="13"/>
  <c r="K65" i="13"/>
  <c r="J65" i="13"/>
  <c r="I65" i="13"/>
  <c r="H65" i="13"/>
  <c r="G65" i="13"/>
  <c r="F65" i="13"/>
  <c r="E65" i="13"/>
  <c r="D65" i="13"/>
  <c r="C65" i="13"/>
  <c r="B65" i="13"/>
  <c r="V64" i="13"/>
  <c r="U64" i="13"/>
  <c r="T64" i="13"/>
  <c r="S64" i="13"/>
  <c r="R64" i="13"/>
  <c r="Q64" i="13"/>
  <c r="P64" i="13"/>
  <c r="O64" i="13"/>
  <c r="N64" i="13"/>
  <c r="M64" i="13"/>
  <c r="L64" i="13"/>
  <c r="K64" i="13"/>
  <c r="J64" i="13"/>
  <c r="I64" i="13"/>
  <c r="H64" i="13"/>
  <c r="G64" i="13"/>
  <c r="F64" i="13"/>
  <c r="E64" i="13"/>
  <c r="D64" i="13"/>
  <c r="C64" i="13"/>
  <c r="B64" i="13"/>
  <c r="V63" i="13"/>
  <c r="U63" i="13"/>
  <c r="T63" i="13"/>
  <c r="S63" i="13"/>
  <c r="R63" i="13"/>
  <c r="Q63" i="13"/>
  <c r="P63" i="13"/>
  <c r="O63" i="13"/>
  <c r="N63" i="13"/>
  <c r="M63" i="13"/>
  <c r="L63" i="13"/>
  <c r="K63" i="13"/>
  <c r="J63" i="13"/>
  <c r="I63" i="13"/>
  <c r="H63" i="13"/>
  <c r="G63" i="13"/>
  <c r="F63" i="13"/>
  <c r="E63" i="13"/>
  <c r="D63" i="13"/>
  <c r="C63" i="13"/>
  <c r="B63" i="13"/>
  <c r="V62" i="13"/>
  <c r="U62" i="13"/>
  <c r="T62" i="13"/>
  <c r="S62" i="13"/>
  <c r="R62" i="13"/>
  <c r="Q62" i="13"/>
  <c r="P62" i="13"/>
  <c r="O62" i="13"/>
  <c r="N62" i="13"/>
  <c r="M62" i="13"/>
  <c r="L62" i="13"/>
  <c r="K62" i="13"/>
  <c r="J62" i="13"/>
  <c r="I62" i="13"/>
  <c r="H62" i="13"/>
  <c r="G62" i="13"/>
  <c r="F62" i="13"/>
  <c r="E62" i="13"/>
  <c r="D62" i="13"/>
  <c r="C62" i="13"/>
  <c r="B62" i="13"/>
  <c r="V61" i="13"/>
  <c r="U61" i="13"/>
  <c r="T61" i="13"/>
  <c r="S61" i="13"/>
  <c r="R61" i="13"/>
  <c r="Q61" i="13"/>
  <c r="P61" i="13"/>
  <c r="O61" i="13"/>
  <c r="N61" i="13"/>
  <c r="M61" i="13"/>
  <c r="L61" i="13"/>
  <c r="K61" i="13"/>
  <c r="J61" i="13"/>
  <c r="I61" i="13"/>
  <c r="H61" i="13"/>
  <c r="G61" i="13"/>
  <c r="F61" i="13"/>
  <c r="E61" i="13"/>
  <c r="D61" i="13"/>
  <c r="C61" i="13"/>
  <c r="B61" i="13"/>
  <c r="V60" i="13"/>
  <c r="U60" i="13"/>
  <c r="T60" i="13"/>
  <c r="S60" i="13"/>
  <c r="R60" i="13"/>
  <c r="Q60" i="13"/>
  <c r="P60" i="13"/>
  <c r="O60" i="13"/>
  <c r="N60" i="13"/>
  <c r="M60" i="13"/>
  <c r="L60" i="13"/>
  <c r="K60" i="13"/>
  <c r="J60" i="13"/>
  <c r="I60" i="13"/>
  <c r="H60" i="13"/>
  <c r="G60" i="13"/>
  <c r="F60" i="13"/>
  <c r="E60" i="13"/>
  <c r="D60" i="13"/>
  <c r="C60" i="13"/>
  <c r="B60" i="13"/>
  <c r="V59" i="13"/>
  <c r="U59" i="13"/>
  <c r="T59" i="13"/>
  <c r="S59" i="13"/>
  <c r="R59" i="13"/>
  <c r="Q59" i="13"/>
  <c r="P59" i="13"/>
  <c r="O59" i="13"/>
  <c r="N59" i="13"/>
  <c r="M59" i="13"/>
  <c r="L59" i="13"/>
  <c r="K59" i="13"/>
  <c r="J59" i="13"/>
  <c r="I59" i="13"/>
  <c r="H59" i="13"/>
  <c r="G59" i="13"/>
  <c r="F59" i="13"/>
  <c r="E59" i="13"/>
  <c r="D59" i="13"/>
  <c r="C59" i="13"/>
  <c r="B59" i="13"/>
  <c r="V58" i="13"/>
  <c r="U58" i="13"/>
  <c r="T58" i="13"/>
  <c r="S58" i="13"/>
  <c r="R58" i="13"/>
  <c r="Q58" i="13"/>
  <c r="P58" i="13"/>
  <c r="O58" i="13"/>
  <c r="N58" i="13"/>
  <c r="M58" i="13"/>
  <c r="L58" i="13"/>
  <c r="K58" i="13"/>
  <c r="J58" i="13"/>
  <c r="I58" i="13"/>
  <c r="H58" i="13"/>
  <c r="G58" i="13"/>
  <c r="F58" i="13"/>
  <c r="E58" i="13"/>
  <c r="D58" i="13"/>
  <c r="C58" i="13"/>
  <c r="B58" i="13"/>
  <c r="V57" i="13"/>
  <c r="U57" i="13"/>
  <c r="T57" i="13"/>
  <c r="S57" i="13"/>
  <c r="R57" i="13"/>
  <c r="Q57" i="13"/>
  <c r="P57" i="13"/>
  <c r="O57" i="13"/>
  <c r="N57" i="13"/>
  <c r="M57" i="13"/>
  <c r="L57" i="13"/>
  <c r="K57" i="13"/>
  <c r="J57" i="13"/>
  <c r="I57" i="13"/>
  <c r="H57" i="13"/>
  <c r="G57" i="13"/>
  <c r="F57" i="13"/>
  <c r="E57" i="13"/>
  <c r="D57" i="13"/>
  <c r="C57" i="13"/>
  <c r="B57" i="13"/>
  <c r="V56" i="13"/>
  <c r="U56" i="13"/>
  <c r="T56" i="13"/>
  <c r="S56" i="13"/>
  <c r="R56" i="13"/>
  <c r="Q56" i="13"/>
  <c r="P56" i="13"/>
  <c r="O56" i="13"/>
  <c r="N56" i="13"/>
  <c r="M56" i="13"/>
  <c r="L56" i="13"/>
  <c r="K56" i="13"/>
  <c r="J56" i="13"/>
  <c r="I56" i="13"/>
  <c r="H56" i="13"/>
  <c r="G56" i="13"/>
  <c r="F56" i="13"/>
  <c r="E56" i="13"/>
  <c r="D56" i="13"/>
  <c r="C56" i="13"/>
  <c r="B56" i="13"/>
  <c r="V55" i="13"/>
  <c r="U55" i="13"/>
  <c r="T55" i="13"/>
  <c r="S55" i="13"/>
  <c r="R55" i="13"/>
  <c r="Q55" i="13"/>
  <c r="P55" i="13"/>
  <c r="O55" i="13"/>
  <c r="N55" i="13"/>
  <c r="M55" i="13"/>
  <c r="L55" i="13"/>
  <c r="K55" i="13"/>
  <c r="J55" i="13"/>
  <c r="I55" i="13"/>
  <c r="H55" i="13"/>
  <c r="G55" i="13"/>
  <c r="F55" i="13"/>
  <c r="E55" i="13"/>
  <c r="D55" i="13"/>
  <c r="C55" i="13"/>
  <c r="B55" i="13"/>
  <c r="V54" i="13"/>
  <c r="U54" i="13"/>
  <c r="T54" i="13"/>
  <c r="S54" i="13"/>
  <c r="R54" i="13"/>
  <c r="Q54" i="13"/>
  <c r="P54" i="13"/>
  <c r="O54" i="13"/>
  <c r="N54" i="13"/>
  <c r="M54" i="13"/>
  <c r="L54" i="13"/>
  <c r="K54" i="13"/>
  <c r="J54" i="13"/>
  <c r="I54" i="13"/>
  <c r="H54" i="13"/>
  <c r="G54" i="13"/>
  <c r="F54" i="13"/>
  <c r="E54" i="13"/>
  <c r="D54" i="13"/>
  <c r="C54" i="13"/>
  <c r="B54" i="13"/>
  <c r="V53" i="13"/>
  <c r="U53" i="13"/>
  <c r="T53" i="13"/>
  <c r="S53" i="13"/>
  <c r="R53" i="13"/>
  <c r="Q53" i="13"/>
  <c r="P53" i="13"/>
  <c r="O53" i="13"/>
  <c r="N53" i="13"/>
  <c r="M53" i="13"/>
  <c r="L53" i="13"/>
  <c r="K53" i="13"/>
  <c r="J53" i="13"/>
  <c r="I53" i="13"/>
  <c r="H53" i="13"/>
  <c r="G53" i="13"/>
  <c r="F53" i="13"/>
  <c r="E53" i="13"/>
  <c r="D53" i="13"/>
  <c r="C53" i="13"/>
  <c r="B53" i="13"/>
  <c r="V52" i="13"/>
  <c r="U52" i="13"/>
  <c r="T52" i="13"/>
  <c r="S52" i="13"/>
  <c r="R52" i="13"/>
  <c r="Q52" i="13"/>
  <c r="P52" i="13"/>
  <c r="O52" i="13"/>
  <c r="N52" i="13"/>
  <c r="M52" i="13"/>
  <c r="L52" i="13"/>
  <c r="K52" i="13"/>
  <c r="J52" i="13"/>
  <c r="I52" i="13"/>
  <c r="H52" i="13"/>
  <c r="G52" i="13"/>
  <c r="F52" i="13"/>
  <c r="E52" i="13"/>
  <c r="D52" i="13"/>
  <c r="C52" i="13"/>
  <c r="B52" i="13"/>
  <c r="V51" i="13"/>
  <c r="U51" i="13"/>
  <c r="T51" i="13"/>
  <c r="S51" i="13"/>
  <c r="R51" i="13"/>
  <c r="Q51" i="13"/>
  <c r="P51" i="13"/>
  <c r="O51" i="13"/>
  <c r="N51" i="13"/>
  <c r="M51" i="13"/>
  <c r="L51" i="13"/>
  <c r="K51" i="13"/>
  <c r="J51" i="13"/>
  <c r="I51" i="13"/>
  <c r="H51" i="13"/>
  <c r="G51" i="13"/>
  <c r="F51" i="13"/>
  <c r="E51" i="13"/>
  <c r="D51" i="13"/>
  <c r="C51" i="13"/>
  <c r="B51" i="13"/>
  <c r="V50" i="13"/>
  <c r="U50" i="13"/>
  <c r="T50" i="13"/>
  <c r="S50" i="13"/>
  <c r="R50" i="13"/>
  <c r="Q50" i="13"/>
  <c r="P50" i="13"/>
  <c r="O50" i="13"/>
  <c r="N50" i="13"/>
  <c r="M50" i="13"/>
  <c r="L50" i="13"/>
  <c r="K50" i="13"/>
  <c r="J50" i="13"/>
  <c r="I50" i="13"/>
  <c r="H50" i="13"/>
  <c r="G50" i="13"/>
  <c r="F50" i="13"/>
  <c r="E50" i="13"/>
  <c r="D50" i="13"/>
  <c r="C50" i="13"/>
  <c r="B50" i="13"/>
  <c r="B49" i="13"/>
  <c r="V46" i="13"/>
  <c r="U46" i="13"/>
  <c r="T46" i="13"/>
  <c r="S46" i="13"/>
  <c r="R46" i="13"/>
  <c r="Q46" i="13"/>
  <c r="P46" i="13"/>
  <c r="O46" i="13"/>
  <c r="N46" i="13"/>
  <c r="M46" i="13"/>
  <c r="L46" i="13"/>
  <c r="K46" i="13"/>
  <c r="J46" i="13"/>
  <c r="I46" i="13"/>
  <c r="H46" i="13"/>
  <c r="G46" i="13"/>
  <c r="F46" i="13"/>
  <c r="E46" i="13"/>
  <c r="D46" i="13"/>
  <c r="C46" i="13"/>
  <c r="B46" i="13"/>
  <c r="V45" i="13"/>
  <c r="U45" i="13"/>
  <c r="T45" i="13"/>
  <c r="S45" i="13"/>
  <c r="R45" i="13"/>
  <c r="Q45" i="13"/>
  <c r="P45" i="13"/>
  <c r="O45" i="13"/>
  <c r="N45" i="13"/>
  <c r="M45" i="13"/>
  <c r="L45" i="13"/>
  <c r="K45" i="13"/>
  <c r="J45" i="13"/>
  <c r="I45" i="13"/>
  <c r="H45" i="13"/>
  <c r="G45" i="13"/>
  <c r="F45" i="13"/>
  <c r="E45" i="13"/>
  <c r="D45" i="13"/>
  <c r="C45" i="13"/>
  <c r="B45" i="13"/>
  <c r="V44" i="13"/>
  <c r="U44" i="13"/>
  <c r="T44" i="13"/>
  <c r="S44" i="13"/>
  <c r="R44" i="13"/>
  <c r="Q44" i="13"/>
  <c r="P44" i="13"/>
  <c r="O44" i="13"/>
  <c r="N44" i="13"/>
  <c r="M44" i="13"/>
  <c r="L44" i="13"/>
  <c r="K44" i="13"/>
  <c r="J44" i="13"/>
  <c r="I44" i="13"/>
  <c r="H44" i="13"/>
  <c r="G44" i="13"/>
  <c r="F44" i="13"/>
  <c r="E44" i="13"/>
  <c r="D44" i="13"/>
  <c r="C44" i="13"/>
  <c r="B44" i="13"/>
  <c r="V43" i="13"/>
  <c r="U43" i="13"/>
  <c r="T43" i="13"/>
  <c r="S43" i="13"/>
  <c r="R43" i="13"/>
  <c r="Q43" i="13"/>
  <c r="P43" i="13"/>
  <c r="O43" i="13"/>
  <c r="N43" i="13"/>
  <c r="M43" i="13"/>
  <c r="L43" i="13"/>
  <c r="K43" i="13"/>
  <c r="J43" i="13"/>
  <c r="I43" i="13"/>
  <c r="H43" i="13"/>
  <c r="G43" i="13"/>
  <c r="F43" i="13"/>
  <c r="E43" i="13"/>
  <c r="D43" i="13"/>
  <c r="C43" i="13"/>
  <c r="B43" i="13"/>
  <c r="V42" i="13"/>
  <c r="U42" i="13"/>
  <c r="T42" i="13"/>
  <c r="S42" i="13"/>
  <c r="R42" i="13"/>
  <c r="Q42" i="13"/>
  <c r="P42" i="13"/>
  <c r="O42" i="13"/>
  <c r="N42" i="13"/>
  <c r="M42" i="13"/>
  <c r="L42" i="13"/>
  <c r="K42" i="13"/>
  <c r="J42" i="13"/>
  <c r="I42" i="13"/>
  <c r="H42" i="13"/>
  <c r="G42" i="13"/>
  <c r="F42" i="13"/>
  <c r="E42" i="13"/>
  <c r="D42" i="13"/>
  <c r="C42" i="13"/>
  <c r="B42" i="13"/>
  <c r="V41" i="13"/>
  <c r="U41" i="13"/>
  <c r="T41" i="13"/>
  <c r="S41" i="13"/>
  <c r="R41" i="13"/>
  <c r="Q41" i="13"/>
  <c r="P41" i="13"/>
  <c r="O41" i="13"/>
  <c r="N41" i="13"/>
  <c r="M41" i="13"/>
  <c r="L41" i="13"/>
  <c r="K41" i="13"/>
  <c r="J41" i="13"/>
  <c r="I41" i="13"/>
  <c r="H41" i="13"/>
  <c r="G41" i="13"/>
  <c r="F41" i="13"/>
  <c r="E41" i="13"/>
  <c r="D41" i="13"/>
  <c r="C41" i="13"/>
  <c r="B41" i="13"/>
  <c r="V40" i="13"/>
  <c r="U40" i="13"/>
  <c r="T40" i="13"/>
  <c r="S40" i="13"/>
  <c r="R40" i="13"/>
  <c r="Q40" i="13"/>
  <c r="P40" i="13"/>
  <c r="O40" i="13"/>
  <c r="N40" i="13"/>
  <c r="M40" i="13"/>
  <c r="L40" i="13"/>
  <c r="K40" i="13"/>
  <c r="J40" i="13"/>
  <c r="I40" i="13"/>
  <c r="H40" i="13"/>
  <c r="G40" i="13"/>
  <c r="F40" i="13"/>
  <c r="E40" i="13"/>
  <c r="D40" i="13"/>
  <c r="C40" i="13"/>
  <c r="B40" i="13"/>
  <c r="V39" i="13"/>
  <c r="U39" i="13"/>
  <c r="T39" i="13"/>
  <c r="S39" i="13"/>
  <c r="R39" i="13"/>
  <c r="Q39" i="13"/>
  <c r="P39" i="13"/>
  <c r="O39" i="13"/>
  <c r="N39" i="13"/>
  <c r="M39" i="13"/>
  <c r="L39" i="13"/>
  <c r="K39" i="13"/>
  <c r="J39" i="13"/>
  <c r="I39" i="13"/>
  <c r="H39" i="13"/>
  <c r="G39" i="13"/>
  <c r="F39" i="13"/>
  <c r="E39" i="13"/>
  <c r="D39" i="13"/>
  <c r="C39" i="13"/>
  <c r="B39" i="13"/>
  <c r="V38" i="13"/>
  <c r="U38" i="13"/>
  <c r="T38" i="13"/>
  <c r="S38" i="13"/>
  <c r="R38" i="13"/>
  <c r="Q38" i="13"/>
  <c r="P38" i="13"/>
  <c r="O38" i="13"/>
  <c r="N38" i="13"/>
  <c r="M38" i="13"/>
  <c r="L38" i="13"/>
  <c r="K38" i="13"/>
  <c r="J38" i="13"/>
  <c r="I38" i="13"/>
  <c r="H38" i="13"/>
  <c r="G38" i="13"/>
  <c r="F38" i="13"/>
  <c r="E38" i="13"/>
  <c r="D38" i="13"/>
  <c r="C38" i="13"/>
  <c r="B38" i="13"/>
  <c r="V37" i="13"/>
  <c r="U37" i="13"/>
  <c r="T37" i="13"/>
  <c r="S37" i="13"/>
  <c r="R37" i="13"/>
  <c r="Q37" i="13"/>
  <c r="P37" i="13"/>
  <c r="O37" i="13"/>
  <c r="N37" i="13"/>
  <c r="M37" i="13"/>
  <c r="L37" i="13"/>
  <c r="K37" i="13"/>
  <c r="J37" i="13"/>
  <c r="I37" i="13"/>
  <c r="H37" i="13"/>
  <c r="G37" i="13"/>
  <c r="F37" i="13"/>
  <c r="E37" i="13"/>
  <c r="D37" i="13"/>
  <c r="C37" i="13"/>
  <c r="B37" i="13"/>
  <c r="V36" i="13"/>
  <c r="U36" i="13"/>
  <c r="T36" i="13"/>
  <c r="S36" i="13"/>
  <c r="R36" i="13"/>
  <c r="Q36" i="13"/>
  <c r="P36" i="13"/>
  <c r="O36" i="13"/>
  <c r="N36" i="13"/>
  <c r="M36" i="13"/>
  <c r="L36" i="13"/>
  <c r="K36" i="13"/>
  <c r="J36" i="13"/>
  <c r="I36" i="13"/>
  <c r="H36" i="13"/>
  <c r="G36" i="13"/>
  <c r="F36" i="13"/>
  <c r="E36" i="13"/>
  <c r="D36" i="13"/>
  <c r="C36" i="13"/>
  <c r="B36" i="13"/>
  <c r="V35" i="13"/>
  <c r="U35" i="13"/>
  <c r="T35" i="13"/>
  <c r="S35" i="13"/>
  <c r="R35" i="13"/>
  <c r="Q35" i="13"/>
  <c r="P35" i="13"/>
  <c r="O35" i="13"/>
  <c r="N35" i="13"/>
  <c r="M35" i="13"/>
  <c r="L35" i="13"/>
  <c r="K35" i="13"/>
  <c r="J35" i="13"/>
  <c r="I35" i="13"/>
  <c r="H35" i="13"/>
  <c r="G35" i="13"/>
  <c r="F35" i="13"/>
  <c r="E35" i="13"/>
  <c r="D35" i="13"/>
  <c r="C35" i="13"/>
  <c r="B35" i="13"/>
  <c r="V34" i="13"/>
  <c r="U34" i="13"/>
  <c r="T34" i="13"/>
  <c r="S34" i="13"/>
  <c r="R34" i="13"/>
  <c r="Q34" i="13"/>
  <c r="P34" i="13"/>
  <c r="O34" i="13"/>
  <c r="N34" i="13"/>
  <c r="M34" i="13"/>
  <c r="L34" i="13"/>
  <c r="K34" i="13"/>
  <c r="J34" i="13"/>
  <c r="I34" i="13"/>
  <c r="H34" i="13"/>
  <c r="G34" i="13"/>
  <c r="F34" i="13"/>
  <c r="E34" i="13"/>
  <c r="D34" i="13"/>
  <c r="C34" i="13"/>
  <c r="B34" i="13"/>
  <c r="V33" i="13"/>
  <c r="U33" i="13"/>
  <c r="T33" i="13"/>
  <c r="S33" i="13"/>
  <c r="R33" i="13"/>
  <c r="Q33" i="13"/>
  <c r="P33" i="13"/>
  <c r="O33" i="13"/>
  <c r="N33" i="13"/>
  <c r="M33" i="13"/>
  <c r="L33" i="13"/>
  <c r="K33" i="13"/>
  <c r="J33" i="13"/>
  <c r="I33" i="13"/>
  <c r="H33" i="13"/>
  <c r="G33" i="13"/>
  <c r="F33" i="13"/>
  <c r="E33" i="13"/>
  <c r="D33" i="13"/>
  <c r="C33" i="13"/>
  <c r="B33" i="13"/>
  <c r="V32" i="13"/>
  <c r="U32" i="13"/>
  <c r="T32" i="13"/>
  <c r="S32" i="13"/>
  <c r="R32" i="13"/>
  <c r="Q32" i="13"/>
  <c r="P32" i="13"/>
  <c r="O32" i="13"/>
  <c r="N32" i="13"/>
  <c r="M32" i="13"/>
  <c r="L32" i="13"/>
  <c r="K32" i="13"/>
  <c r="J32" i="13"/>
  <c r="I32" i="13"/>
  <c r="H32" i="13"/>
  <c r="G32" i="13"/>
  <c r="F32" i="13"/>
  <c r="E32" i="13"/>
  <c r="D32" i="13"/>
  <c r="C32" i="13"/>
  <c r="B32" i="13"/>
  <c r="V31" i="13"/>
  <c r="U31" i="13"/>
  <c r="T31" i="13"/>
  <c r="S31" i="13"/>
  <c r="R31" i="13"/>
  <c r="Q31" i="13"/>
  <c r="P31" i="13"/>
  <c r="O31" i="13"/>
  <c r="N31" i="13"/>
  <c r="M31" i="13"/>
  <c r="L31" i="13"/>
  <c r="K31" i="13"/>
  <c r="J31" i="13"/>
  <c r="I31" i="13"/>
  <c r="H31" i="13"/>
  <c r="G31" i="13"/>
  <c r="F31" i="13"/>
  <c r="E31" i="13"/>
  <c r="D31" i="13"/>
  <c r="C31" i="13"/>
  <c r="B31" i="13"/>
  <c r="V30" i="13"/>
  <c r="U30" i="13"/>
  <c r="T30" i="13"/>
  <c r="S30" i="13"/>
  <c r="R30" i="13"/>
  <c r="Q30" i="13"/>
  <c r="P30" i="13"/>
  <c r="O30" i="13"/>
  <c r="N30" i="13"/>
  <c r="M30" i="13"/>
  <c r="L30" i="13"/>
  <c r="K30" i="13"/>
  <c r="J30" i="13"/>
  <c r="I30" i="13"/>
  <c r="H30" i="13"/>
  <c r="G30" i="13"/>
  <c r="F30" i="13"/>
  <c r="E30" i="13"/>
  <c r="D30" i="13"/>
  <c r="C30" i="13"/>
  <c r="B30" i="13"/>
  <c r="V29" i="13"/>
  <c r="U29" i="13"/>
  <c r="T29" i="13"/>
  <c r="S29" i="13"/>
  <c r="R29" i="13"/>
  <c r="Q29" i="13"/>
  <c r="P29" i="13"/>
  <c r="O29" i="13"/>
  <c r="N29" i="13"/>
  <c r="M29" i="13"/>
  <c r="L29" i="13"/>
  <c r="K29" i="13"/>
  <c r="J29" i="13"/>
  <c r="I29" i="13"/>
  <c r="H29" i="13"/>
  <c r="G29" i="13"/>
  <c r="F29" i="13"/>
  <c r="E29" i="13"/>
  <c r="D29" i="13"/>
  <c r="C29" i="13"/>
  <c r="B29" i="13"/>
  <c r="V28" i="13"/>
  <c r="U28" i="13"/>
  <c r="T28" i="13"/>
  <c r="S28" i="13"/>
  <c r="R28" i="13"/>
  <c r="Q28" i="13"/>
  <c r="P28" i="13"/>
  <c r="O28" i="13"/>
  <c r="N28" i="13"/>
  <c r="M28" i="13"/>
  <c r="L28" i="13"/>
  <c r="K28" i="13"/>
  <c r="J28" i="13"/>
  <c r="I28" i="13"/>
  <c r="H28" i="13"/>
  <c r="G28" i="13"/>
  <c r="F28" i="13"/>
  <c r="E28" i="13"/>
  <c r="D28" i="13"/>
  <c r="C28" i="13"/>
  <c r="B28" i="13"/>
  <c r="V27" i="13"/>
  <c r="U27" i="13"/>
  <c r="T27" i="13"/>
  <c r="S27" i="13"/>
  <c r="R27" i="13"/>
  <c r="Q27" i="13"/>
  <c r="P27" i="13"/>
  <c r="O27" i="13"/>
  <c r="N27" i="13"/>
  <c r="M27" i="13"/>
  <c r="L27" i="13"/>
  <c r="K27" i="13"/>
  <c r="J27" i="13"/>
  <c r="I27" i="13"/>
  <c r="H27" i="13"/>
  <c r="G27" i="13"/>
  <c r="F27" i="13"/>
  <c r="E27" i="13"/>
  <c r="D27" i="13"/>
  <c r="C27" i="13"/>
  <c r="B27" i="13"/>
  <c r="B26" i="13"/>
  <c r="B24" i="13"/>
  <c r="B23" i="13"/>
  <c r="B22" i="13"/>
  <c r="B21" i="13"/>
  <c r="B20" i="13"/>
  <c r="B19" i="13"/>
  <c r="B18" i="13"/>
  <c r="B17" i="13"/>
  <c r="B16" i="13"/>
  <c r="B15" i="13"/>
  <c r="B14" i="13"/>
  <c r="B13" i="13"/>
  <c r="B12" i="13"/>
  <c r="B11" i="13"/>
  <c r="B10" i="13"/>
  <c r="B9" i="13"/>
  <c r="B8" i="13"/>
  <c r="B7" i="13"/>
  <c r="B6" i="13"/>
  <c r="B5" i="13"/>
  <c r="B4" i="13"/>
  <c r="V69" i="12"/>
  <c r="U69" i="12"/>
  <c r="T69" i="12"/>
  <c r="S69" i="12"/>
  <c r="R69" i="12"/>
  <c r="Q69" i="12"/>
  <c r="P69" i="12"/>
  <c r="O69" i="12"/>
  <c r="N69" i="12"/>
  <c r="M69" i="12"/>
  <c r="L69" i="12"/>
  <c r="K69" i="12"/>
  <c r="J69" i="12"/>
  <c r="I69" i="12"/>
  <c r="H69" i="12"/>
  <c r="G69" i="12"/>
  <c r="F69" i="12"/>
  <c r="E69" i="12"/>
  <c r="D69" i="12"/>
  <c r="C69" i="12"/>
  <c r="B69" i="12"/>
  <c r="V68" i="12"/>
  <c r="U68" i="12"/>
  <c r="T68" i="12"/>
  <c r="S68" i="12"/>
  <c r="R68" i="12"/>
  <c r="Q68" i="12"/>
  <c r="P68" i="12"/>
  <c r="O68" i="12"/>
  <c r="N68" i="12"/>
  <c r="M68" i="12"/>
  <c r="L68" i="12"/>
  <c r="K68" i="12"/>
  <c r="J68" i="12"/>
  <c r="I68" i="12"/>
  <c r="H68" i="12"/>
  <c r="G68" i="12"/>
  <c r="F68" i="12"/>
  <c r="E68" i="12"/>
  <c r="D68" i="12"/>
  <c r="C68" i="12"/>
  <c r="B68" i="12"/>
  <c r="V67" i="12"/>
  <c r="U67" i="12"/>
  <c r="T67" i="12"/>
  <c r="S67" i="12"/>
  <c r="R67" i="12"/>
  <c r="Q67" i="12"/>
  <c r="P67" i="12"/>
  <c r="O67" i="12"/>
  <c r="N67" i="12"/>
  <c r="M67" i="12"/>
  <c r="L67" i="12"/>
  <c r="K67" i="12"/>
  <c r="J67" i="12"/>
  <c r="I67" i="12"/>
  <c r="H67" i="12"/>
  <c r="G67" i="12"/>
  <c r="F67" i="12"/>
  <c r="E67" i="12"/>
  <c r="D67" i="12"/>
  <c r="C67" i="12"/>
  <c r="B67" i="12"/>
  <c r="V66" i="12"/>
  <c r="U66" i="12"/>
  <c r="T66" i="12"/>
  <c r="S66" i="12"/>
  <c r="R66" i="12"/>
  <c r="Q66" i="12"/>
  <c r="P66" i="12"/>
  <c r="O66" i="12"/>
  <c r="N66" i="12"/>
  <c r="M66" i="12"/>
  <c r="L66" i="12"/>
  <c r="K66" i="12"/>
  <c r="J66" i="12"/>
  <c r="I66" i="12"/>
  <c r="H66" i="12"/>
  <c r="G66" i="12"/>
  <c r="F66" i="12"/>
  <c r="E66" i="12"/>
  <c r="D66" i="12"/>
  <c r="C66" i="12"/>
  <c r="B66" i="12"/>
  <c r="V65" i="12"/>
  <c r="U65" i="12"/>
  <c r="T65" i="12"/>
  <c r="S65" i="12"/>
  <c r="R65" i="12"/>
  <c r="Q65" i="12"/>
  <c r="P65" i="12"/>
  <c r="O65" i="12"/>
  <c r="N65" i="12"/>
  <c r="M65" i="12"/>
  <c r="L65" i="12"/>
  <c r="K65" i="12"/>
  <c r="J65" i="12"/>
  <c r="I65" i="12"/>
  <c r="H65" i="12"/>
  <c r="G65" i="12"/>
  <c r="F65" i="12"/>
  <c r="E65" i="12"/>
  <c r="D65" i="12"/>
  <c r="C65" i="12"/>
  <c r="B65" i="12"/>
  <c r="V64" i="12"/>
  <c r="U64" i="12"/>
  <c r="T64" i="12"/>
  <c r="S64" i="12"/>
  <c r="R64" i="12"/>
  <c r="Q64" i="12"/>
  <c r="P64" i="12"/>
  <c r="O64" i="12"/>
  <c r="N64" i="12"/>
  <c r="M64" i="12"/>
  <c r="L64" i="12"/>
  <c r="K64" i="12"/>
  <c r="J64" i="12"/>
  <c r="I64" i="12"/>
  <c r="H64" i="12"/>
  <c r="G64" i="12"/>
  <c r="F64" i="12"/>
  <c r="E64" i="12"/>
  <c r="D64" i="12"/>
  <c r="C64" i="12"/>
  <c r="B64" i="12"/>
  <c r="V63" i="12"/>
  <c r="U63" i="12"/>
  <c r="T63" i="12"/>
  <c r="S63" i="12"/>
  <c r="R63" i="12"/>
  <c r="Q63" i="12"/>
  <c r="P63" i="12"/>
  <c r="O63" i="12"/>
  <c r="N63" i="12"/>
  <c r="M63" i="12"/>
  <c r="L63" i="12"/>
  <c r="K63" i="12"/>
  <c r="J63" i="12"/>
  <c r="I63" i="12"/>
  <c r="H63" i="12"/>
  <c r="G63" i="12"/>
  <c r="F63" i="12"/>
  <c r="E63" i="12"/>
  <c r="D63" i="12"/>
  <c r="C63" i="12"/>
  <c r="B63" i="12"/>
  <c r="V62" i="12"/>
  <c r="U62" i="12"/>
  <c r="T62" i="12"/>
  <c r="S62" i="12"/>
  <c r="R62" i="12"/>
  <c r="Q62" i="12"/>
  <c r="P62" i="12"/>
  <c r="O62" i="12"/>
  <c r="N62" i="12"/>
  <c r="M62" i="12"/>
  <c r="L62" i="12"/>
  <c r="K62" i="12"/>
  <c r="J62" i="12"/>
  <c r="I62" i="12"/>
  <c r="H62" i="12"/>
  <c r="G62" i="12"/>
  <c r="F62" i="12"/>
  <c r="E62" i="12"/>
  <c r="D62" i="12"/>
  <c r="C62" i="12"/>
  <c r="B62" i="12"/>
  <c r="V61" i="12"/>
  <c r="U61" i="12"/>
  <c r="T61" i="12"/>
  <c r="S61" i="12"/>
  <c r="R61" i="12"/>
  <c r="Q61" i="12"/>
  <c r="P61" i="12"/>
  <c r="O61" i="12"/>
  <c r="N61" i="12"/>
  <c r="M61" i="12"/>
  <c r="L61" i="12"/>
  <c r="K61" i="12"/>
  <c r="J61" i="12"/>
  <c r="I61" i="12"/>
  <c r="H61" i="12"/>
  <c r="G61" i="12"/>
  <c r="F61" i="12"/>
  <c r="E61" i="12"/>
  <c r="D61" i="12"/>
  <c r="C61" i="12"/>
  <c r="B61" i="12"/>
  <c r="V60" i="12"/>
  <c r="U60" i="12"/>
  <c r="T60" i="12"/>
  <c r="S60" i="12"/>
  <c r="R60" i="12"/>
  <c r="Q60" i="12"/>
  <c r="P60" i="12"/>
  <c r="O60" i="12"/>
  <c r="N60" i="12"/>
  <c r="M60" i="12"/>
  <c r="L60" i="12"/>
  <c r="K60" i="12"/>
  <c r="J60" i="12"/>
  <c r="I60" i="12"/>
  <c r="H60" i="12"/>
  <c r="G60" i="12"/>
  <c r="F60" i="12"/>
  <c r="E60" i="12"/>
  <c r="D60" i="12"/>
  <c r="C60" i="12"/>
  <c r="B60" i="12"/>
  <c r="V59" i="12"/>
  <c r="U59" i="12"/>
  <c r="T59" i="12"/>
  <c r="S59" i="12"/>
  <c r="R59" i="12"/>
  <c r="Q59" i="12"/>
  <c r="P59" i="12"/>
  <c r="O59" i="12"/>
  <c r="N59" i="12"/>
  <c r="M59" i="12"/>
  <c r="L59" i="12"/>
  <c r="K59" i="12"/>
  <c r="J59" i="12"/>
  <c r="I59" i="12"/>
  <c r="H59" i="12"/>
  <c r="G59" i="12"/>
  <c r="F59" i="12"/>
  <c r="E59" i="12"/>
  <c r="D59" i="12"/>
  <c r="C59" i="12"/>
  <c r="B59" i="12"/>
  <c r="V58" i="12"/>
  <c r="U58" i="12"/>
  <c r="T58" i="12"/>
  <c r="S58" i="12"/>
  <c r="R58" i="12"/>
  <c r="Q58" i="12"/>
  <c r="P58" i="12"/>
  <c r="O58" i="12"/>
  <c r="N58" i="12"/>
  <c r="M58" i="12"/>
  <c r="L58" i="12"/>
  <c r="K58" i="12"/>
  <c r="J58" i="12"/>
  <c r="I58" i="12"/>
  <c r="H58" i="12"/>
  <c r="G58" i="12"/>
  <c r="F58" i="12"/>
  <c r="E58" i="12"/>
  <c r="D58" i="12"/>
  <c r="C58" i="12"/>
  <c r="B58" i="12"/>
  <c r="V57" i="12"/>
  <c r="U57" i="12"/>
  <c r="T57" i="12"/>
  <c r="S57" i="12"/>
  <c r="R57" i="12"/>
  <c r="Q57" i="12"/>
  <c r="P57" i="12"/>
  <c r="O57" i="12"/>
  <c r="N57" i="12"/>
  <c r="M57" i="12"/>
  <c r="L57" i="12"/>
  <c r="K57" i="12"/>
  <c r="J57" i="12"/>
  <c r="I57" i="12"/>
  <c r="H57" i="12"/>
  <c r="G57" i="12"/>
  <c r="F57" i="12"/>
  <c r="E57" i="12"/>
  <c r="D57" i="12"/>
  <c r="C57" i="12"/>
  <c r="B57" i="12"/>
  <c r="V56" i="12"/>
  <c r="U56" i="12"/>
  <c r="T56" i="12"/>
  <c r="S56" i="12"/>
  <c r="R56" i="12"/>
  <c r="Q56" i="12"/>
  <c r="P56" i="12"/>
  <c r="O56" i="12"/>
  <c r="N56" i="12"/>
  <c r="M56" i="12"/>
  <c r="L56" i="12"/>
  <c r="K56" i="12"/>
  <c r="J56" i="12"/>
  <c r="I56" i="12"/>
  <c r="H56" i="12"/>
  <c r="G56" i="12"/>
  <c r="F56" i="12"/>
  <c r="E56" i="12"/>
  <c r="D56" i="12"/>
  <c r="C56" i="12"/>
  <c r="B56" i="12"/>
  <c r="V55" i="12"/>
  <c r="U55" i="12"/>
  <c r="T55" i="12"/>
  <c r="S55" i="12"/>
  <c r="R55" i="12"/>
  <c r="Q55" i="12"/>
  <c r="P55" i="12"/>
  <c r="O55" i="12"/>
  <c r="N55" i="12"/>
  <c r="M55" i="12"/>
  <c r="L55" i="12"/>
  <c r="K55" i="12"/>
  <c r="J55" i="12"/>
  <c r="I55" i="12"/>
  <c r="H55" i="12"/>
  <c r="G55" i="12"/>
  <c r="F55" i="12"/>
  <c r="E55" i="12"/>
  <c r="D55" i="12"/>
  <c r="C55" i="12"/>
  <c r="B55" i="12"/>
  <c r="V54" i="12"/>
  <c r="U54" i="12"/>
  <c r="T54" i="12"/>
  <c r="S54" i="12"/>
  <c r="R54" i="12"/>
  <c r="Q54" i="12"/>
  <c r="P54" i="12"/>
  <c r="O54" i="12"/>
  <c r="N54" i="12"/>
  <c r="M54" i="12"/>
  <c r="L54" i="12"/>
  <c r="K54" i="12"/>
  <c r="J54" i="12"/>
  <c r="I54" i="12"/>
  <c r="H54" i="12"/>
  <c r="G54" i="12"/>
  <c r="F54" i="12"/>
  <c r="E54" i="12"/>
  <c r="D54" i="12"/>
  <c r="C54" i="12"/>
  <c r="B54" i="12"/>
  <c r="V53" i="12"/>
  <c r="U53" i="12"/>
  <c r="T53" i="12"/>
  <c r="S53" i="12"/>
  <c r="R53" i="12"/>
  <c r="Q53" i="12"/>
  <c r="P53" i="12"/>
  <c r="O53" i="12"/>
  <c r="N53" i="12"/>
  <c r="M53" i="12"/>
  <c r="L53" i="12"/>
  <c r="K53" i="12"/>
  <c r="J53" i="12"/>
  <c r="I53" i="12"/>
  <c r="H53" i="12"/>
  <c r="G53" i="12"/>
  <c r="F53" i="12"/>
  <c r="E53" i="12"/>
  <c r="D53" i="12"/>
  <c r="C53" i="12"/>
  <c r="B53" i="12"/>
  <c r="V52" i="12"/>
  <c r="U52" i="12"/>
  <c r="T52" i="12"/>
  <c r="S52" i="12"/>
  <c r="R52" i="12"/>
  <c r="Q52" i="12"/>
  <c r="P52" i="12"/>
  <c r="O52" i="12"/>
  <c r="N52" i="12"/>
  <c r="M52" i="12"/>
  <c r="L52" i="12"/>
  <c r="K52" i="12"/>
  <c r="J52" i="12"/>
  <c r="I52" i="12"/>
  <c r="H52" i="12"/>
  <c r="G52" i="12"/>
  <c r="F52" i="12"/>
  <c r="E52" i="12"/>
  <c r="D52" i="12"/>
  <c r="C52" i="12"/>
  <c r="B52" i="12"/>
  <c r="V51" i="12"/>
  <c r="U51" i="12"/>
  <c r="T51" i="12"/>
  <c r="S51" i="12"/>
  <c r="R51" i="12"/>
  <c r="Q51" i="12"/>
  <c r="P51" i="12"/>
  <c r="O51" i="12"/>
  <c r="N51" i="12"/>
  <c r="M51" i="12"/>
  <c r="L51" i="12"/>
  <c r="K51" i="12"/>
  <c r="J51" i="12"/>
  <c r="I51" i="12"/>
  <c r="H51" i="12"/>
  <c r="G51" i="12"/>
  <c r="F51" i="12"/>
  <c r="E51" i="12"/>
  <c r="D51" i="12"/>
  <c r="C51" i="12"/>
  <c r="B51" i="12"/>
  <c r="V50" i="12"/>
  <c r="U50" i="12"/>
  <c r="T50" i="12"/>
  <c r="S50" i="12"/>
  <c r="R50" i="12"/>
  <c r="Q50" i="12"/>
  <c r="P50" i="12"/>
  <c r="O50" i="12"/>
  <c r="M50" i="12"/>
  <c r="L50" i="12"/>
  <c r="K50" i="12"/>
  <c r="J50" i="12"/>
  <c r="I50" i="12"/>
  <c r="H50" i="12"/>
  <c r="G50" i="12"/>
  <c r="F50" i="12"/>
  <c r="D50" i="12"/>
  <c r="C50" i="12"/>
  <c r="B50" i="12"/>
  <c r="B49" i="12"/>
  <c r="B45" i="12"/>
  <c r="B44" i="12"/>
  <c r="B43" i="12"/>
  <c r="B42" i="12"/>
  <c r="B41" i="12"/>
  <c r="B40" i="12"/>
  <c r="B39" i="12"/>
  <c r="B38" i="12"/>
  <c r="B37" i="12"/>
  <c r="B36" i="12"/>
  <c r="B35" i="12"/>
  <c r="B34" i="12"/>
  <c r="B33" i="12"/>
  <c r="B32" i="12"/>
  <c r="B31" i="12"/>
  <c r="B30" i="12"/>
  <c r="B29" i="12"/>
  <c r="B28" i="12"/>
  <c r="B27" i="12"/>
  <c r="B26" i="12"/>
  <c r="B25" i="12"/>
  <c r="B22" i="12"/>
  <c r="B21" i="12"/>
  <c r="B20" i="12"/>
  <c r="B19" i="12"/>
  <c r="B18" i="12"/>
  <c r="B17" i="12"/>
  <c r="B16" i="12"/>
  <c r="B15" i="12"/>
  <c r="B14" i="12"/>
  <c r="B13" i="12"/>
  <c r="B12" i="12"/>
  <c r="B11" i="12"/>
  <c r="B10" i="12"/>
  <c r="B9" i="12"/>
  <c r="B8" i="12"/>
  <c r="B7" i="12"/>
  <c r="B6" i="12"/>
  <c r="B5" i="12"/>
  <c r="B4" i="12"/>
  <c r="B3" i="12"/>
  <c r="B2" i="12"/>
  <c r="A5" i="6" l="1"/>
  <c r="A5" i="5"/>
  <c r="A6" i="6" l="1"/>
  <c r="A6" i="5"/>
  <c r="A7" i="5" s="1"/>
  <c r="A8" i="5" s="1"/>
  <c r="A7" i="6" l="1"/>
  <c r="A9" i="5"/>
  <c r="A8" i="6" l="1"/>
  <c r="A10" i="5"/>
  <c r="A9" i="6" l="1"/>
  <c r="A11" i="5"/>
  <c r="A10" i="6" l="1"/>
  <c r="A12" i="5"/>
  <c r="A11" i="6" l="1"/>
  <c r="A13" i="5"/>
  <c r="A12" i="6" l="1"/>
  <c r="A14" i="5"/>
  <c r="A13" i="6" l="1"/>
  <c r="A15" i="5"/>
  <c r="A14" i="6" l="1"/>
  <c r="A16" i="5"/>
  <c r="A15" i="6" l="1"/>
  <c r="A17" i="5"/>
  <c r="A16" i="6" l="1"/>
  <c r="A18" i="5"/>
  <c r="A17" i="6" l="1"/>
  <c r="A19" i="5"/>
  <c r="A18" i="6" l="1"/>
  <c r="A20" i="5"/>
  <c r="A19" i="6" l="1"/>
  <c r="A21" i="5"/>
  <c r="A20" i="6" l="1"/>
  <c r="A22" i="5"/>
  <c r="A21" i="6" l="1"/>
  <c r="A23" i="5"/>
  <c r="A22" i="6" l="1"/>
  <c r="A24" i="5"/>
  <c r="A23" i="6" l="1"/>
  <c r="A25" i="5"/>
  <c r="A24" i="6" l="1"/>
  <c r="A26" i="5"/>
  <c r="A25" i="6" l="1"/>
  <c r="A27" i="5"/>
  <c r="A26" i="6" l="1"/>
  <c r="A28" i="5"/>
  <c r="A27" i="6" l="1"/>
  <c r="A29" i="5"/>
  <c r="A28" i="6" l="1"/>
  <c r="A30" i="5"/>
  <c r="A29" i="6" l="1"/>
  <c r="A31" i="5"/>
  <c r="A30" i="6" l="1"/>
  <c r="A32" i="5"/>
  <c r="A31" i="6" l="1"/>
  <c r="A33" i="5"/>
  <c r="A32" i="6" l="1"/>
  <c r="A34" i="5"/>
  <c r="A33" i="6" l="1"/>
  <c r="A35" i="5"/>
  <c r="A34" i="6" l="1"/>
  <c r="A36" i="5"/>
  <c r="A35" i="6" l="1"/>
  <c r="A37" i="5"/>
  <c r="A36" i="6" l="1"/>
  <c r="A38" i="5"/>
  <c r="A37" i="6" l="1"/>
  <c r="A39" i="5"/>
  <c r="A38" i="6" l="1"/>
  <c r="A40" i="5"/>
  <c r="A39" i="6" l="1"/>
  <c r="A41" i="5"/>
  <c r="A40" i="6" l="1"/>
  <c r="A42" i="5"/>
  <c r="A41" i="6" l="1"/>
  <c r="A43" i="5"/>
  <c r="A42" i="6" l="1"/>
  <c r="A44" i="5"/>
  <c r="A43" i="6" l="1"/>
  <c r="A45" i="5"/>
  <c r="A44" i="6" l="1"/>
  <c r="A46" i="5"/>
  <c r="A45" i="6" l="1"/>
  <c r="A47" i="5"/>
  <c r="A46" i="6" l="1"/>
  <c r="A48" i="5"/>
  <c r="A47" i="6" l="1"/>
  <c r="A49" i="5"/>
  <c r="A48" i="6" l="1"/>
  <c r="A50" i="5"/>
  <c r="A49" i="6" l="1"/>
  <c r="A51" i="5"/>
  <c r="A50" i="6" l="1"/>
  <c r="A52" i="5"/>
  <c r="A51" i="6" l="1"/>
  <c r="A53" i="5"/>
  <c r="A52" i="6" l="1"/>
  <c r="A54" i="5"/>
  <c r="A53" i="6" l="1"/>
  <c r="A55" i="5"/>
  <c r="A54" i="6" l="1"/>
  <c r="A56" i="5"/>
  <c r="A55" i="6" l="1"/>
  <c r="A57" i="5"/>
  <c r="A56" i="6" l="1"/>
  <c r="A58" i="5"/>
  <c r="A57" i="6" l="1"/>
  <c r="A59" i="5"/>
  <c r="A58" i="6" l="1"/>
  <c r="A60" i="5"/>
  <c r="A59" i="6" l="1"/>
  <c r="A61" i="5"/>
  <c r="A60" i="6" l="1"/>
  <c r="A62" i="5"/>
  <c r="A61" i="6" l="1"/>
  <c r="A63" i="5"/>
  <c r="A62" i="6" l="1"/>
  <c r="A64" i="5"/>
  <c r="A63" i="6" l="1"/>
  <c r="A65" i="5"/>
  <c r="A64" i="6" l="1"/>
  <c r="A66" i="5"/>
  <c r="A65" i="6" l="1"/>
  <c r="A67" i="5"/>
  <c r="A66" i="6" l="1"/>
  <c r="A68" i="5"/>
  <c r="A67" i="6" l="1"/>
  <c r="A69" i="5"/>
  <c r="A68" i="6" l="1"/>
  <c r="A70" i="5"/>
  <c r="A69" i="6" l="1"/>
  <c r="A71" i="5"/>
  <c r="A70" i="6" l="1"/>
  <c r="A72" i="5"/>
  <c r="A71" i="6" l="1"/>
  <c r="A73" i="5"/>
  <c r="A72" i="6" l="1"/>
  <c r="A74" i="5"/>
  <c r="A73" i="6" l="1"/>
  <c r="A75" i="5"/>
  <c r="A74" i="6" l="1"/>
  <c r="A76" i="5"/>
  <c r="A75" i="6" l="1"/>
  <c r="A77" i="5"/>
  <c r="A76" i="6" l="1"/>
  <c r="A78" i="5"/>
  <c r="A77" i="6" l="1"/>
  <c r="A79" i="5"/>
  <c r="A78" i="6" l="1"/>
  <c r="A80" i="5"/>
  <c r="A79" i="6" l="1"/>
  <c r="A81" i="5"/>
  <c r="A80" i="6" l="1"/>
  <c r="A82" i="5"/>
  <c r="A81" i="6" l="1"/>
  <c r="A83" i="5"/>
  <c r="A82" i="6" l="1"/>
  <c r="A84" i="5"/>
  <c r="A83" i="6" l="1"/>
  <c r="A85" i="5"/>
  <c r="A84" i="6" l="1"/>
  <c r="A86" i="5"/>
  <c r="A85" i="6" l="1"/>
  <c r="A87" i="5"/>
  <c r="A86" i="6" l="1"/>
  <c r="A88" i="5"/>
  <c r="A87" i="6" l="1"/>
  <c r="A89" i="5"/>
  <c r="A88" i="6" l="1"/>
  <c r="A90" i="5"/>
  <c r="A89" i="6" l="1"/>
  <c r="A91" i="5"/>
  <c r="A90" i="6" l="1"/>
  <c r="A92" i="5"/>
  <c r="A91" i="6" l="1"/>
  <c r="A93" i="5"/>
  <c r="A92" i="6" l="1"/>
  <c r="A94" i="5"/>
  <c r="A93" i="6" l="1"/>
  <c r="A95" i="5"/>
  <c r="A94" i="6" l="1"/>
  <c r="A96" i="5"/>
  <c r="A95" i="6" l="1"/>
  <c r="A97" i="5"/>
  <c r="A96" i="6" l="1"/>
  <c r="A98" i="5"/>
  <c r="A97" i="6" l="1"/>
  <c r="A99" i="5"/>
  <c r="A98" i="6" l="1"/>
  <c r="A100" i="5"/>
  <c r="A99" i="6" l="1"/>
  <c r="A101" i="5"/>
  <c r="A100" i="6" l="1"/>
  <c r="A102" i="5"/>
  <c r="A101" i="6" l="1"/>
  <c r="A103" i="5"/>
  <c r="A102" i="6" l="1"/>
  <c r="A104" i="5"/>
  <c r="A103" i="6" l="1"/>
  <c r="A105" i="5"/>
  <c r="A104" i="6" l="1"/>
  <c r="A106" i="5"/>
  <c r="A105" i="6" l="1"/>
  <c r="A107" i="5"/>
  <c r="A106" i="6" l="1"/>
  <c r="A108" i="5"/>
  <c r="A107" i="6" l="1"/>
  <c r="A109" i="5"/>
  <c r="A108" i="6" l="1"/>
  <c r="A110" i="5"/>
  <c r="A109" i="6" l="1"/>
  <c r="A111" i="5"/>
  <c r="A110" i="6" l="1"/>
  <c r="A112" i="5"/>
  <c r="A111" i="6" l="1"/>
  <c r="A113" i="5"/>
  <c r="A112" i="6" l="1"/>
  <c r="A114" i="5"/>
  <c r="A113" i="6" l="1"/>
  <c r="A115" i="5"/>
  <c r="A114" i="6" l="1"/>
  <c r="A116" i="5"/>
  <c r="A115" i="6" l="1"/>
  <c r="A117" i="5"/>
  <c r="A116" i="6" l="1"/>
  <c r="A118" i="5"/>
  <c r="A117" i="6" l="1"/>
  <c r="A119" i="5"/>
  <c r="A118" i="6" l="1"/>
  <c r="A120" i="5"/>
  <c r="A119" i="6" l="1"/>
  <c r="A121" i="5"/>
  <c r="A120" i="6" l="1"/>
  <c r="A122" i="5"/>
  <c r="A121" i="6" l="1"/>
  <c r="A123" i="5"/>
  <c r="A122" i="6" l="1"/>
  <c r="A124" i="5"/>
  <c r="A123" i="6" l="1"/>
  <c r="A125" i="5"/>
  <c r="A124" i="6" l="1"/>
  <c r="A126" i="5"/>
  <c r="A125" i="6" l="1"/>
  <c r="A127" i="5"/>
  <c r="A126" i="6" l="1"/>
  <c r="A128" i="5"/>
  <c r="A127" i="6" l="1"/>
  <c r="A129" i="5"/>
  <c r="A128" i="6" l="1"/>
  <c r="A130" i="5"/>
  <c r="A129" i="6" l="1"/>
  <c r="A131" i="5"/>
  <c r="A130" i="6" l="1"/>
  <c r="A132" i="5"/>
  <c r="A131" i="6" l="1"/>
  <c r="A133" i="5"/>
  <c r="A132" i="6" l="1"/>
  <c r="A134" i="5"/>
  <c r="A133" i="6" l="1"/>
  <c r="A135" i="5"/>
  <c r="A134" i="6" l="1"/>
  <c r="A136" i="5"/>
  <c r="A135" i="6" l="1"/>
  <c r="A137" i="5"/>
  <c r="A136" i="6" l="1"/>
  <c r="A138" i="5"/>
  <c r="A137" i="6" l="1"/>
  <c r="A139" i="5"/>
  <c r="A138" i="6" l="1"/>
  <c r="A140" i="5"/>
  <c r="A139" i="6" l="1"/>
  <c r="A141" i="5"/>
  <c r="A140" i="6" l="1"/>
  <c r="A142" i="5"/>
  <c r="A141" i="6" l="1"/>
  <c r="A143" i="5"/>
  <c r="A142" i="6" l="1"/>
  <c r="A144" i="5"/>
  <c r="A143" i="6" l="1"/>
  <c r="A145" i="5"/>
  <c r="A144" i="6" l="1"/>
  <c r="A146" i="5"/>
  <c r="A145" i="6" l="1"/>
  <c r="A147" i="5"/>
  <c r="A146" i="6" l="1"/>
  <c r="A148" i="5"/>
  <c r="A147" i="6" l="1"/>
  <c r="A149" i="5"/>
  <c r="A148" i="6" l="1"/>
  <c r="A150" i="5"/>
  <c r="A149" i="6" l="1"/>
  <c r="A151" i="5"/>
  <c r="A150" i="6" l="1"/>
  <c r="A152" i="5"/>
  <c r="A151" i="6" l="1"/>
  <c r="A153" i="5"/>
  <c r="A152" i="6" l="1"/>
  <c r="A154" i="5"/>
  <c r="A153" i="6" l="1"/>
  <c r="A155" i="5"/>
  <c r="A154" i="6" l="1"/>
  <c r="A156" i="5"/>
  <c r="A155" i="6" l="1"/>
  <c r="A157" i="5"/>
  <c r="A156" i="6" l="1"/>
  <c r="A158" i="5"/>
  <c r="A157" i="6" l="1"/>
  <c r="A159" i="5"/>
  <c r="A158" i="6" l="1"/>
  <c r="A160" i="5"/>
  <c r="A159" i="6" l="1"/>
  <c r="A161" i="5"/>
  <c r="A160" i="6" l="1"/>
  <c r="A162" i="5"/>
  <c r="A161" i="6" l="1"/>
  <c r="A163" i="5"/>
  <c r="A162" i="6" l="1"/>
  <c r="A164" i="5"/>
  <c r="A163" i="6" l="1"/>
  <c r="A165" i="5"/>
  <c r="A164" i="6" l="1"/>
  <c r="A166" i="5"/>
  <c r="A165" i="6" l="1"/>
  <c r="A167" i="5"/>
  <c r="A166" i="6" l="1"/>
  <c r="A168" i="5"/>
  <c r="A167" i="6" l="1"/>
  <c r="A169" i="5"/>
  <c r="A168" i="6" l="1"/>
  <c r="A170" i="5"/>
  <c r="A169" i="6" l="1"/>
  <c r="A171" i="5"/>
  <c r="A170" i="6" l="1"/>
  <c r="A172" i="5"/>
  <c r="A171" i="6" l="1"/>
  <c r="A173" i="5"/>
  <c r="A172" i="6" l="1"/>
  <c r="A174" i="5"/>
  <c r="A173" i="6" l="1"/>
  <c r="A175" i="5"/>
  <c r="A174" i="6" l="1"/>
  <c r="A176" i="5"/>
  <c r="A175" i="6" l="1"/>
  <c r="A177" i="5"/>
  <c r="A176" i="6" l="1"/>
  <c r="A178" i="5"/>
  <c r="A177" i="6" l="1"/>
  <c r="A179" i="5"/>
  <c r="A178" i="6" l="1"/>
  <c r="A180" i="5"/>
  <c r="A179" i="6" l="1"/>
  <c r="A181" i="5"/>
  <c r="A180" i="6" l="1"/>
  <c r="A182" i="5"/>
  <c r="A181" i="6" l="1"/>
  <c r="A183" i="5"/>
  <c r="A182" i="6" l="1"/>
  <c r="A184" i="5"/>
  <c r="A183" i="6" l="1"/>
  <c r="A185" i="5"/>
  <c r="A184" i="6" l="1"/>
  <c r="A186" i="5"/>
  <c r="A185" i="6" l="1"/>
  <c r="A187" i="5"/>
  <c r="A186" i="6" l="1"/>
  <c r="A188" i="5"/>
  <c r="A187" i="6" l="1"/>
  <c r="A189" i="5"/>
  <c r="A188" i="6" l="1"/>
  <c r="A190" i="5"/>
  <c r="A189" i="6" l="1"/>
  <c r="A191" i="5"/>
  <c r="A190" i="6" l="1"/>
  <c r="A192" i="5"/>
  <c r="A191" i="6" l="1"/>
  <c r="A193" i="5"/>
  <c r="A192" i="6" l="1"/>
  <c r="A194" i="5"/>
  <c r="A193" i="6" l="1"/>
  <c r="A195" i="5"/>
  <c r="A194" i="6" l="1"/>
  <c r="A196" i="5"/>
  <c r="A195" i="6" l="1"/>
  <c r="A197" i="5"/>
  <c r="A196" i="6" l="1"/>
  <c r="A198" i="5"/>
  <c r="A197" i="6" l="1"/>
  <c r="A199" i="5"/>
  <c r="A198" i="6" l="1"/>
  <c r="A200" i="5"/>
  <c r="A199" i="6" l="1"/>
  <c r="A201" i="5"/>
  <c r="A200" i="6" l="1"/>
  <c r="A202" i="5"/>
  <c r="A201" i="6" l="1"/>
  <c r="A203" i="5"/>
  <c r="A202" i="6" l="1"/>
  <c r="B205" i="5"/>
  <c r="E205" i="5"/>
  <c r="D205" i="5"/>
  <c r="C205" i="5"/>
  <c r="A203" i="6" l="1"/>
  <c r="H4" i="3"/>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E12" i="3"/>
  <c r="E11" i="3"/>
  <c r="E10" i="3"/>
  <c r="E9" i="3"/>
  <c r="E8" i="3"/>
  <c r="E7" i="3"/>
  <c r="E6" i="3"/>
  <c r="G5" i="3"/>
  <c r="F5" i="3"/>
  <c r="F6" i="3" s="1"/>
  <c r="E5" i="3"/>
  <c r="E4" i="3"/>
  <c r="B205" i="6" l="1"/>
  <c r="C205" i="6"/>
  <c r="E205" i="6"/>
  <c r="D205" i="6"/>
  <c r="G6" i="3"/>
  <c r="F7" i="3"/>
  <c r="H5" i="3"/>
  <c r="A6" i="2"/>
  <c r="A7" i="2" l="1"/>
  <c r="G7" i="3"/>
  <c r="H6" i="3"/>
  <c r="F8" i="3"/>
  <c r="A8" i="2" l="1"/>
  <c r="H7" i="3"/>
  <c r="G8" i="3"/>
  <c r="G9" i="3" s="1"/>
  <c r="F9" i="3"/>
  <c r="A9" i="2" l="1"/>
  <c r="H8" i="3"/>
  <c r="G10" i="3"/>
  <c r="F10" i="3"/>
  <c r="H9" i="3"/>
  <c r="A10" i="2" l="1"/>
  <c r="H10" i="3"/>
  <c r="F11" i="3"/>
  <c r="G11" i="3"/>
  <c r="A11" i="2" l="1"/>
  <c r="G12" i="3"/>
  <c r="F12" i="3"/>
  <c r="H11" i="3"/>
  <c r="A12" i="2" l="1"/>
  <c r="H12" i="3"/>
  <c r="A13" i="2" l="1"/>
  <c r="A14" i="2" l="1"/>
  <c r="A15" i="2" l="1"/>
  <c r="A16" i="2" l="1"/>
  <c r="A17" i="2" l="1"/>
  <c r="A18" i="2" l="1"/>
  <c r="A19" i="2" l="1"/>
  <c r="A20" i="2" l="1"/>
  <c r="A21" i="2" l="1"/>
  <c r="A22" i="2" l="1"/>
  <c r="A23" i="2" l="1"/>
  <c r="A24" i="2" l="1"/>
  <c r="A25" i="2" l="1"/>
  <c r="A26" i="2" l="1"/>
  <c r="A27" i="2" l="1"/>
  <c r="A28" i="2" l="1"/>
  <c r="A29" i="2" l="1"/>
  <c r="A30" i="2" l="1"/>
  <c r="A31" i="2" l="1"/>
  <c r="A32" i="2" l="1"/>
  <c r="A33" i="2" l="1"/>
  <c r="A34" i="2" l="1"/>
  <c r="A35" i="2" l="1"/>
  <c r="A36" i="2" l="1"/>
  <c r="A37" i="2" l="1"/>
  <c r="A38" i="2" l="1"/>
  <c r="A39" i="2" l="1"/>
  <c r="A40" i="2" l="1"/>
  <c r="A41" i="2" l="1"/>
  <c r="A42" i="2" l="1"/>
  <c r="A43" i="2" l="1"/>
  <c r="A44" i="2" l="1"/>
  <c r="A45" i="2" l="1"/>
  <c r="A46" i="2" l="1"/>
  <c r="A47" i="2" l="1"/>
  <c r="A48" i="2" l="1"/>
  <c r="A49" i="2" l="1"/>
  <c r="A50" i="2" l="1"/>
  <c r="A51" i="2" l="1"/>
  <c r="A52" i="2" l="1"/>
  <c r="A53" i="2" l="1"/>
  <c r="A54" i="2" l="1"/>
  <c r="A55" i="2" l="1"/>
  <c r="A56" i="2" l="1"/>
  <c r="A57" i="2" l="1"/>
  <c r="A58" i="2" l="1"/>
  <c r="A59" i="2" l="1"/>
  <c r="A60" i="2" l="1"/>
  <c r="A61" i="2" l="1"/>
  <c r="A62" i="2" l="1"/>
  <c r="A63" i="2" l="1"/>
  <c r="A64" i="2" l="1"/>
  <c r="A65" i="2" l="1"/>
  <c r="A66" i="2" l="1"/>
  <c r="A67" i="2" l="1"/>
  <c r="A68" i="2" l="1"/>
  <c r="A69" i="2" l="1"/>
  <c r="A70" i="2" l="1"/>
  <c r="A71" i="2" l="1"/>
  <c r="A72" i="2" l="1"/>
  <c r="A73" i="2" l="1"/>
  <c r="A74" i="2" l="1"/>
  <c r="A75" i="2" l="1"/>
  <c r="A76" i="2" l="1"/>
  <c r="A77" i="2" l="1"/>
  <c r="A78" i="2" l="1"/>
  <c r="A79" i="2" l="1"/>
  <c r="A80" i="2" l="1"/>
  <c r="A81" i="2" l="1"/>
  <c r="A82" i="2" l="1"/>
  <c r="A83" i="2" l="1"/>
  <c r="A84" i="2" l="1"/>
  <c r="A85" i="2" l="1"/>
  <c r="A86" i="2" l="1"/>
  <c r="A87" i="2" l="1"/>
  <c r="A88" i="2" l="1"/>
  <c r="A89" i="2" l="1"/>
  <c r="A90" i="2" l="1"/>
  <c r="A91" i="2" l="1"/>
  <c r="A92" i="2" l="1"/>
  <c r="A93" i="2" l="1"/>
  <c r="A94" i="2" l="1"/>
  <c r="A95" i="2" l="1"/>
  <c r="A96" i="2" l="1"/>
  <c r="A97" i="2" l="1"/>
  <c r="A98" i="2" l="1"/>
  <c r="A99" i="2" l="1"/>
  <c r="A100" i="2" l="1"/>
  <c r="A101" i="2" l="1"/>
  <c r="A102" i="2" l="1"/>
  <c r="A103" i="2" l="1"/>
  <c r="A104" i="2" l="1"/>
  <c r="A105" i="2" l="1"/>
  <c r="A106" i="2" l="1"/>
  <c r="A107" i="2" l="1"/>
  <c r="A108" i="2" l="1"/>
  <c r="A109" i="2" l="1"/>
  <c r="A110" i="2" l="1"/>
  <c r="A111" i="2" l="1"/>
  <c r="A112" i="2" l="1"/>
  <c r="A113" i="2" l="1"/>
  <c r="A114" i="2" l="1"/>
  <c r="A115" i="2" l="1"/>
  <c r="A116" i="2" l="1"/>
  <c r="A117" i="2" l="1"/>
  <c r="A118" i="2" l="1"/>
  <c r="A119" i="2" l="1"/>
  <c r="A120" i="2" l="1"/>
  <c r="A121" i="2" l="1"/>
  <c r="A122" i="2" l="1"/>
  <c r="A123" i="2" l="1"/>
  <c r="A124" i="2" l="1"/>
  <c r="A125" i="2" l="1"/>
  <c r="A126" i="2" l="1"/>
  <c r="A127" i="2" l="1"/>
  <c r="A128" i="2" l="1"/>
  <c r="A129" i="2" l="1"/>
  <c r="A130" i="2" l="1"/>
  <c r="A131" i="2" l="1"/>
  <c r="A132" i="2" l="1"/>
  <c r="A133" i="2" l="1"/>
  <c r="A134" i="2" l="1"/>
  <c r="A135" i="2" l="1"/>
  <c r="A136" i="2" l="1"/>
  <c r="A137" i="2" l="1"/>
  <c r="A138" i="2" l="1"/>
  <c r="A139" i="2" l="1"/>
  <c r="A140" i="2" l="1"/>
  <c r="A141" i="2" l="1"/>
  <c r="A142" i="2" l="1"/>
  <c r="A143" i="2" l="1"/>
  <c r="A144" i="2" l="1"/>
  <c r="A145" i="2" l="1"/>
  <c r="A146" i="2" l="1"/>
  <c r="A147" i="2" l="1"/>
  <c r="A148" i="2" l="1"/>
  <c r="A149" i="2" l="1"/>
  <c r="A150" i="2" l="1"/>
  <c r="A151" i="2" l="1"/>
  <c r="A152" i="2" l="1"/>
  <c r="A153" i="2" l="1"/>
  <c r="A154" i="2" l="1"/>
  <c r="A155" i="2" l="1"/>
  <c r="A156" i="2" l="1"/>
  <c r="A157" i="2" l="1"/>
  <c r="A158" i="2" l="1"/>
  <c r="A159" i="2" l="1"/>
  <c r="A160" i="2" l="1"/>
  <c r="A161" i="2" l="1"/>
  <c r="A162" i="2" l="1"/>
  <c r="A163" i="2" l="1"/>
  <c r="A164" i="2" l="1"/>
  <c r="A165" i="2" l="1"/>
  <c r="A166" i="2" l="1"/>
  <c r="A167" i="2" l="1"/>
  <c r="A168" i="2" l="1"/>
  <c r="A169" i="2" l="1"/>
  <c r="A170" i="2" l="1"/>
  <c r="A171" i="2" l="1"/>
  <c r="A172" i="2" l="1"/>
  <c r="A173" i="2" l="1"/>
  <c r="A174" i="2" l="1"/>
  <c r="A175" i="2" l="1"/>
  <c r="A176" i="2" l="1"/>
  <c r="A177" i="2" l="1"/>
  <c r="A178" i="2" l="1"/>
  <c r="A179" i="2" l="1"/>
  <c r="A180" i="2" l="1"/>
  <c r="A181" i="2" l="1"/>
  <c r="A182" i="2" l="1"/>
  <c r="A183" i="2" l="1"/>
  <c r="A184" i="2" l="1"/>
  <c r="A185" i="2" l="1"/>
  <c r="A186" i="2" l="1"/>
  <c r="A187" i="2" l="1"/>
  <c r="A188" i="2" l="1"/>
  <c r="A189" i="2" l="1"/>
  <c r="A190" i="2" l="1"/>
  <c r="A191" i="2" l="1"/>
  <c r="A192" i="2" l="1"/>
  <c r="A193" i="2" l="1"/>
  <c r="A194" i="2" l="1"/>
  <c r="A195" i="2" l="1"/>
  <c r="A196" i="2" l="1"/>
  <c r="A197" i="2" l="1"/>
  <c r="A198" i="2" l="1"/>
  <c r="A199" i="2" l="1"/>
  <c r="A200" i="2" l="1"/>
  <c r="A201" i="2" l="1"/>
  <c r="A202" i="2" l="1"/>
  <c r="A203" i="2" l="1"/>
  <c r="A204" i="2" l="1"/>
  <c r="G206" i="2" l="1"/>
  <c r="H206" i="2"/>
  <c r="F206" i="2"/>
  <c r="I206" i="2"/>
  <c r="B206" i="2" l="1"/>
  <c r="D206" i="2"/>
  <c r="E206" i="2"/>
  <c r="C206" i="2"/>
</calcChain>
</file>

<file path=xl/sharedStrings.xml><?xml version="1.0" encoding="utf-8"?>
<sst xmlns="http://schemas.openxmlformats.org/spreadsheetml/2006/main" count="1977" uniqueCount="222">
  <si>
    <t>ICAO</t>
  </si>
  <si>
    <t>Miles</t>
  </si>
  <si>
    <t>lb/pass-mi</t>
  </si>
  <si>
    <t>Fit</t>
  </si>
  <si>
    <t>RDU</t>
  </si>
  <si>
    <t>CLT</t>
  </si>
  <si>
    <t>BWI</t>
  </si>
  <si>
    <t>ORF</t>
  </si>
  <si>
    <t>(a) All Aircraft</t>
  </si>
  <si>
    <t>PIT</t>
  </si>
  <si>
    <t>(b) Single-aisle Jets</t>
  </si>
  <si>
    <t>ROC</t>
  </si>
  <si>
    <t>(c) Single-aisle/Regional Jet Mix</t>
  </si>
  <si>
    <t>BUF</t>
  </si>
  <si>
    <t>(d) Regional Jets</t>
  </si>
  <si>
    <t>BDL</t>
  </si>
  <si>
    <t>ALB</t>
  </si>
  <si>
    <t>PVD</t>
  </si>
  <si>
    <t>DCA</t>
  </si>
  <si>
    <t>BOS</t>
  </si>
  <si>
    <t>IAD</t>
  </si>
  <si>
    <t>PHL</t>
  </si>
  <si>
    <t>PWM</t>
  </si>
  <si>
    <t>CVG</t>
  </si>
  <si>
    <t>JFK</t>
  </si>
  <si>
    <t>LGA</t>
  </si>
  <si>
    <t>EWR</t>
  </si>
  <si>
    <t>RIC</t>
  </si>
  <si>
    <t>Flight Miles</t>
  </si>
  <si>
    <t>Intercept</t>
  </si>
  <si>
    <t>Slope</t>
  </si>
  <si>
    <t>Diesel</t>
  </si>
  <si>
    <t>Single-Aisle</t>
  </si>
  <si>
    <t>Electric</t>
  </si>
  <si>
    <t>(a) Avg flight, electric rail</t>
  </si>
  <si>
    <t>(b) Avg flight, avg rail</t>
  </si>
  <si>
    <t>(c) Avg flight, diesel rail</t>
  </si>
  <si>
    <t>(a) Flight and rail miles equivalent</t>
  </si>
  <si>
    <t>(b) Adjusted rail miles</t>
  </si>
  <si>
    <t>Average</t>
  </si>
  <si>
    <t>This tab provides information about the data in the other tabs of this spreadsheet.</t>
  </si>
  <si>
    <t>Tab</t>
  </si>
  <si>
    <t>Description</t>
  </si>
  <si>
    <t>Flight</t>
  </si>
  <si>
    <t>Flight data between city pairs. Table 1 shows one-way flight distance in miles. Table 2 shows one-way CO2 emissions in lb. Table 3 calculates lb CO2/per passenger mile. Empty cells in Tables 1 and 2 denote no direct flights between the indicated city pairs in the original data.</t>
  </si>
  <si>
    <t>Rail</t>
  </si>
  <si>
    <t>Aircraft</t>
  </si>
  <si>
    <t>Flight data. Source https://www.icao.int/environmental-protection/Carbonoffset/Pages/default.aspx</t>
  </si>
  <si>
    <t>Table 1. Miles</t>
  </si>
  <si>
    <t>Table 2. CO2 (lb)</t>
  </si>
  <si>
    <t>Table 3. lb CO2/passenger mile</t>
  </si>
  <si>
    <t>Rail emission factors</t>
  </si>
  <si>
    <t>Table 3. Flight-Rail (lb)</t>
  </si>
  <si>
    <t>Delta</t>
  </si>
  <si>
    <t>Table 4. Flight-Rail (miles)</t>
  </si>
  <si>
    <t>CRJ</t>
  </si>
  <si>
    <t>EMB</t>
  </si>
  <si>
    <t>Other</t>
  </si>
  <si>
    <t>319, 320, 321, 738, CR9</t>
  </si>
  <si>
    <t>73H, 73W</t>
  </si>
  <si>
    <t>319, 320, 321, 32A, 738, 73H, 73W, CR9, E75</t>
  </si>
  <si>
    <t>319, 320, 738, 739, 73G, 752, CR7, E70, E7W</t>
  </si>
  <si>
    <t>319, 320, 321, 332, 333, 738, 752, 757, CR9</t>
  </si>
  <si>
    <t>319, 320, 321, 717, 738, 757, CR9, E70, E75</t>
  </si>
  <si>
    <t>319, 320, 321, 738, CR9, E75</t>
  </si>
  <si>
    <t xml:space="preserve">319, 320, 321, 738, CR7, CR9, E90 </t>
  </si>
  <si>
    <t>319, 320, 321, 738, CR9, CRJ, E75</t>
  </si>
  <si>
    <t>319, 320, 321, 717, 738, CR7, CR9, E70, E75, E7W, E90</t>
  </si>
  <si>
    <t xml:space="preserve">319, 320, 738, 73H, 73W, E90 </t>
  </si>
  <si>
    <t>32A, 73H, 73W, CRJ</t>
  </si>
  <si>
    <t>319, 320, 321, CR7, CR9, E75, ERD</t>
  </si>
  <si>
    <t>73H, 73W, CRJ</t>
  </si>
  <si>
    <t>319, 320, CR7, CR9, CRJ</t>
  </si>
  <si>
    <t>319, 320, CR9, E75</t>
  </si>
  <si>
    <t>319, 320, 321, 32A, 738, 739, 73G, E70, E7W, ERJ</t>
  </si>
  <si>
    <t>319, 320, 321, 738, 757, E90</t>
  </si>
  <si>
    <t>319, 320, 321, 738, CR7, CR9, CRJ, ERD</t>
  </si>
  <si>
    <t>319, 320, 738, 739, 73G, CR7, CR9, E70, E75, E7W, ERJ</t>
  </si>
  <si>
    <t xml:space="preserve">319, 320, CR7, CR9, CRJ, E75, E90, ER4 </t>
  </si>
  <si>
    <t>319, 32B, 717, 738, CR9, E70, E75</t>
  </si>
  <si>
    <t>319, 320, 321, 738, CR7, CR9, ERD</t>
  </si>
  <si>
    <t>320, 717, CR9, CRJ, E90, ER4, ERD</t>
  </si>
  <si>
    <t>319, 320, 321, 32B, 717, 738, 757, CR9, E70, E75, E90, ERD</t>
  </si>
  <si>
    <t>319, 320, E70, E75, E90</t>
  </si>
  <si>
    <t>319, 320, 321, 32A, 717, CR9, E70, E75, E90</t>
  </si>
  <si>
    <t>319, 320, 738, 739, 73G, 752, 757, CR9, E70, E75, E7W, E90</t>
  </si>
  <si>
    <t>319, 320, CR7, CR9, CRJ, E75, E90, ER4</t>
  </si>
  <si>
    <t>319, 320, 321, 332, 738, 752, 757, CR9, CRJ, E70, E75, E90, ER4</t>
  </si>
  <si>
    <t>319, 320, 738, 739, 73G, CR7, CRJ, E7W</t>
  </si>
  <si>
    <t xml:space="preserve">738, 739, 73G, 753, E70, E7W, ERJ </t>
  </si>
  <si>
    <t>319, 320, 738, CR7, CR9, CRJ, E75, E90</t>
  </si>
  <si>
    <t>320, 717, 738, CR9, E70</t>
  </si>
  <si>
    <t>73H, 73W, CR7, CR9, CRJ, E75</t>
  </si>
  <si>
    <t>319, CR7, CR9, E75, E90, ER4</t>
  </si>
  <si>
    <t xml:space="preserve">319, E70, E75, E90 </t>
  </si>
  <si>
    <t>319, 738, CR7, CR9, CRJ, E75, E90</t>
  </si>
  <si>
    <t>319, 320, 73G, E70, E7W, ERJ</t>
  </si>
  <si>
    <t>319, 738, CR7, CR9, CRJ, E70, E7W</t>
  </si>
  <si>
    <t>319, 320, 717, E70, E75, E7W, E90</t>
  </si>
  <si>
    <t>717, CR9, E70, E75, E90</t>
  </si>
  <si>
    <t>CRJ, E75, ER4</t>
  </si>
  <si>
    <t>ERD</t>
  </si>
  <si>
    <t>E75, E90</t>
  </si>
  <si>
    <t>CR7, CRJ, E70, E7W, ERJ</t>
  </si>
  <si>
    <t>319, 321, CR7, E75, E90</t>
  </si>
  <si>
    <t>E7W, ERJ</t>
  </si>
  <si>
    <t>CR7, CRJ</t>
  </si>
  <si>
    <t xml:space="preserve">319, 320, 738, 73G, CR7, CRJ, E70, E7W, ERJ </t>
  </si>
  <si>
    <t>764, E70, E7W, ERJ</t>
  </si>
  <si>
    <t xml:space="preserve">319, 320, 738, 739, 73G, CR7, CRJ, E70, E7W, ERJ </t>
  </si>
  <si>
    <t>CR9, CRJ, ER4, ERD</t>
  </si>
  <si>
    <t>738, E70, E7W, ERJ</t>
  </si>
  <si>
    <t>CRJ, E75, ER4, ERD</t>
  </si>
  <si>
    <t>319, CR7, CRJ, E75, E90</t>
  </si>
  <si>
    <t>319, 320, 738, 739, 73G, 752, 763, 764, E70, E7W, ERJ</t>
  </si>
  <si>
    <t xml:space="preserve">CR7, CR9, CRJ, E75, ER4, ERD </t>
  </si>
  <si>
    <t>CR9, CRJ</t>
  </si>
  <si>
    <t xml:space="preserve">319, CR7, CRJ, E7W, ERJ </t>
  </si>
  <si>
    <t>E70, E7W, ERJ</t>
  </si>
  <si>
    <t>CR7, CR9, CRJ, E70, E75</t>
  </si>
  <si>
    <t>E75, ER4</t>
  </si>
  <si>
    <t>320, CR9, CRJ, E70, E75, E90</t>
  </si>
  <si>
    <t xml:space="preserve">CR7, CR9, CRJ, E70, E75, ERD </t>
  </si>
  <si>
    <t>CR9, CRJ, E90</t>
  </si>
  <si>
    <t xml:space="preserve">E75, E90, ER4 </t>
  </si>
  <si>
    <t xml:space="preserve">73G, E70, E7W, ERJ </t>
  </si>
  <si>
    <t>CR7, CRJ, E7W, ERJ</t>
  </si>
  <si>
    <t>717, CR9, CRJ, E75, E7W, ER4, ERD</t>
  </si>
  <si>
    <t>CR7, CR9, E70, E75, E7W</t>
  </si>
  <si>
    <t>CR7, CR9, E70, E75, E7W, ERD</t>
  </si>
  <si>
    <t>CR7, CRJ, E75</t>
  </si>
  <si>
    <t>CR7, CRJ, E75, ER4</t>
  </si>
  <si>
    <t>CR7, CR9, CRJ, E70, E75, ERD</t>
  </si>
  <si>
    <t>320, CR9, CRJ, E70, E75, E7W, E90</t>
  </si>
  <si>
    <t xml:space="preserve">CR7, CRJ, E75, ER4 </t>
  </si>
  <si>
    <t>CR7, CRJ, ERJ</t>
  </si>
  <si>
    <t xml:space="preserve">319, 320, 738, 739, 73G, CR7, E7W, ERJ </t>
  </si>
  <si>
    <t>CR7, CR9, CRJ</t>
  </si>
  <si>
    <t>319, CR7, CR9, CRJ, E70, E75, E7W, E90, ERD</t>
  </si>
  <si>
    <t>CR9, E70, E75, E7W, ERD</t>
  </si>
  <si>
    <t>E90, ER4, ERD</t>
  </si>
  <si>
    <t>319, CR9, E75, E90, ER4</t>
  </si>
  <si>
    <t>738, CR7, CRJ, E7W, ERJ</t>
  </si>
  <si>
    <t>320, CR9, E70, E75, E90</t>
  </si>
  <si>
    <t>717, CR7, CR9, CRJ, E75</t>
  </si>
  <si>
    <t>CR9, E70</t>
  </si>
  <si>
    <t>CR7, CR9, CRJ, E75, ER4, ERD</t>
  </si>
  <si>
    <t xml:space="preserve">CR7, CR9 </t>
  </si>
  <si>
    <t>319, 320, 739, 764, CR7, CR9, E70, E7W, ERJ</t>
  </si>
  <si>
    <t>321, 738, CR7, CR9, E75, ERD</t>
  </si>
  <si>
    <t>CR9, ERD</t>
  </si>
  <si>
    <t>CR7, CR9</t>
  </si>
  <si>
    <t>Source for miles: https://www.amtrak.com/train-schedules
-timetables</t>
  </si>
  <si>
    <t>Rail data</t>
  </si>
  <si>
    <t>Sources for energy consumption used to calculate emission factors: Amtrak sustainability report FY2018 (diesel); https://www.bts.gov/content/railprofile (electricity)</t>
  </si>
  <si>
    <t>Rail data between city pairs. Table 1 shows one-way rail distance in miles. Table 2 shows one-way CO2 emissions in lb. Table 3 shows the difference between flight distance and rail distance in miles. Table 4 shows the difference between flight emissions and rail emissions in lb CO2.</t>
  </si>
  <si>
    <t>City pairs</t>
  </si>
  <si>
    <t>All aircraft</t>
  </si>
  <si>
    <t>Aircraft used between city pairs. Source https://www.icao.int/environmental-protection/Carbonoffset/Pages/default.aspx; https://flightaware.com/</t>
  </si>
  <si>
    <t>Types of aircraft used between given city pairs. Columns A and B show the two cities. Column C shows the aircraft types. Column D shows number of flights using Canadair Regional Jets (CRJ). Column E shows number of flights using Embraer regional jets (EMB). Column F shows number of flights using other aircraft. Column G shows fraction of flights using CRJ or Embraer aircraft.</t>
  </si>
  <si>
    <t>Lower limit</t>
  </si>
  <si>
    <t>Upper limit</t>
  </si>
  <si>
    <t>Number</t>
  </si>
  <si>
    <t>Range</t>
  </si>
  <si>
    <t>Figure 2</t>
  </si>
  <si>
    <t>Figure 3</t>
  </si>
  <si>
    <t>Figure 4</t>
  </si>
  <si>
    <t>Figure 5</t>
  </si>
  <si>
    <t>Figure 6</t>
  </si>
  <si>
    <t>Figure 7</t>
  </si>
  <si>
    <t>Figure 8</t>
  </si>
  <si>
    <t>Figure 9</t>
  </si>
  <si>
    <t>Data for Figure 2 - Number of flight segments by distance</t>
  </si>
  <si>
    <t>Data for Figure 2 - Number of flight segments by distance. Columns A and B show the two cities. Column C shows the flight distance in miles, from Table 1 in the Flight tab. The table in rows E-H generates the histogram shown in the figure.</t>
  </si>
  <si>
    <t>Data for Figure 3 - ICAO emission factors and emission factor trends, in lb CO2 per passenger-mile</t>
  </si>
  <si>
    <t>City pair</t>
  </si>
  <si>
    <t>By Type</t>
  </si>
  <si>
    <t>Single-aisle jets</t>
  </si>
  <si>
    <t>Single-aisle/Regional Jet Mix</t>
  </si>
  <si>
    <t>Regional Jets</t>
  </si>
  <si>
    <t xml:space="preserve">Data for Figure 3 - ICAO emission factors and emission factor trends, in lb CO2 per passenger-mile. Columns A and B show the two cities. Column C shows the flight distance in miles, from Table 1 in the Flight tab. Column D shows the emissions in lb/passenger-mile from Table 3 in the Flight tab. Column E shows the line fit for the specific aircraft type in lb/passenger-mile. Column F shows the line fit for all aircraft types in lb/passenger mile. Column G shows flight miles for city pairs in the study, Column H shows emissions in lb/passenger-mile from Table 3 in the flight tab, and Column I shows the line fit for all aircraft in lb/passenger-mile. </t>
  </si>
  <si>
    <t>Amtrak Rail Miles</t>
  </si>
  <si>
    <t>&lt;500 mi</t>
  </si>
  <si>
    <t>&gt;500 mi</t>
  </si>
  <si>
    <t>Rail Mile Trend</t>
  </si>
  <si>
    <t>Data for Figure 4 - Comparison of rail miles to flight miles</t>
  </si>
  <si>
    <t>Data for Figure 4 - Comparison of rail miles to flight miles. Columns A and B show the two cities. Column C shows the flight distance in miles, from Table 1 in the Flight tab. Columns D and E show rail distance between the two cities for less than and more than 500 miles, respectively. Column F shows flight distance in miles. Column G shows the line fit for rail miles compared to flight miles for the same city pairs.</t>
  </si>
  <si>
    <t>Data for Figure 5 - CO2 savings per passenger by flight miles and aircraft type</t>
  </si>
  <si>
    <t>Equivalent miles</t>
  </si>
  <si>
    <t>Adjusted miles</t>
  </si>
  <si>
    <t>All aircraft fit</t>
  </si>
  <si>
    <t>Data for Figure 5 - CO2 savings per passenger by flight miles and aircraft type. Column A shows flight miles. Column B shows the avoided CO2 for rail over air for all aircraft types, Column C for single-aisle aircraft, Column D for single-aisle/regional jet mix, and Column E for regional jets, all for nominal air and rail miles. Columns F-I show the same data for adjusted rail miles. Results are calculated from data in the Flight, Rail, and Aircraft tabs and are presented in lbs CO2 per passenger per one-way trip.</t>
  </si>
  <si>
    <t>Single-Aisle Fit</t>
  </si>
  <si>
    <t>Single-Aisle/ Regional Fit</t>
  </si>
  <si>
    <t>Regional Jet Fit</t>
  </si>
  <si>
    <t>Data for Figure 6 - CO2 emissions savings for electric-powered rail, adjusted miles</t>
  </si>
  <si>
    <t>Data for Figure 6 - CO2 emissions savings for electric-powered rail, adjusted miles. Column A shows flight miles. Column B shows the avoided CO2 for electric rail over air for all aircraft types, Column C for single-aisle aircraft, Column D for single-aisle/regional jet mix, and Column E for regional jets. Results are calculated from data in the Flight, Rail, and Aircraft tabs and are presented in lbs CO2 per passenger per one-way trip.</t>
  </si>
  <si>
    <t>Data for Figure 7 - CO2 emissions savings for electric-powered rail, adjusted miles. Column A shows flight miles. Column B shows the avoided CO2 for diesel rail over air for all aircraft types, Column C for single-aisle aircraft, Column D for single-aisle/regional jet mix, and Column E for regional jets. Results are calculated from data in the Flight, Rail, and Aircraft tabs and are presented in lbs CO2 per passenger per one-way trip.</t>
  </si>
  <si>
    <t>Data for Figure 7 - CO2 emissions savings for diesel-powered rail, adjusted miles</t>
  </si>
  <si>
    <t>Data for Figure 8 - Comparison of CO2 emissions savings from ICAO to estimates from this analysis</t>
  </si>
  <si>
    <t>ICAO Flight Miles</t>
  </si>
  <si>
    <t>Savings from ICAO</t>
  </si>
  <si>
    <t>Savings from this analysis</t>
  </si>
  <si>
    <t>Data for Figure 8 - Comparison of CO2 emissions savings from ICAO to estimates from this analysis. Columns A and B show the two cities. Column C shows the flight distance in miles, from Table 1 in the Flight tab. Columns D and E show avoided CO2 by using rail rather than air between the two cities for less than and more than 500 miles, respectively using ICAO estimates. Column F shows  avoided CO2 estimated with the line fit for average rail emissions. Results are calculated from data in the Flight, Rail, and Aircraft tabs and are presented in lbs CO2 per passenger per one-way trip.</t>
  </si>
  <si>
    <t>ICAO Savings</t>
  </si>
  <si>
    <t>Elec Rail Fit</t>
  </si>
  <si>
    <t>Avg Rail Fit</t>
  </si>
  <si>
    <t>Diesel Rail Fit</t>
  </si>
  <si>
    <t>Data for Figure 9 - Comparison of CO2 emissions savings from ICAO to estimates from this analysis by rail power type for average aircraft type</t>
  </si>
  <si>
    <t>Data for Figure 9 - Comparison of CO2 emissions savings from ICAO to estimates from this analysis by rail power type for average aircraft type. Columns A and B show the two cities. Column C shows the flight distance in miles, from Table 1 in the Flight tab. Column D shows avoided CO2 by using rail rather than air between the two cities using ICAO estimates for all aircraft types. Column E shows  avoided CO2 estimated with the line fit for average flight emissions. Data in Columns D and E are separated into categories for electric rail (Rows 3-26), average rail (Rows 29-91), and diesel rail (Rows 94-124). Results are calculated from data in the Flight, Rail, and Aircraft tabs and are presented in lbs CO2 per passenger per one-way trip.</t>
  </si>
  <si>
    <t>Aircraft emission factor trend coefficients and rail emission factors</t>
  </si>
  <si>
    <t>Intercept and slope are for log of lb CO2/passenger and lb CO2/passenger-mile, respectively</t>
  </si>
  <si>
    <t>Emission Factors</t>
  </si>
  <si>
    <t>Data for Savings in per-passenger CO2 emissions using rail rather than air travel in the northeastern U.S.</t>
  </si>
  <si>
    <t>Citation: C. Andrew Miller (2021) Savings in per-passenger CO2 emissions using rail rather than air travel in the northeastern U.S., Journal of the Air &amp; Waste Management Association, 71:12, 1458-1471, DOI:10.1080/10962247.2020.1837996</t>
  </si>
  <si>
    <t>Table 2. Rail Emission Factors, lb CO2/passenger-mile</t>
  </si>
  <si>
    <t>Single-Aisle/ Regional Jet Mix</t>
  </si>
  <si>
    <t>All Aircraft Types</t>
  </si>
  <si>
    <t>Table 1. Emission Factor Trends - Log(Emissions) vs Log(Miles)</t>
  </si>
  <si>
    <t>Aircraft emission factor trend coefficients and rail emission factors. Table 1 shows the linear regresssion coefficients for emissions by aircraft type as a function of flight miles. Coefficients are for log10(emissions) and log10(miles). Table 2 shows rail emission factors by type of motive power in lb CO2/passenger-mile. Calculated using data from Flight, Rail, and Aircraft tabs.</t>
  </si>
  <si>
    <t>Keywords</t>
  </si>
  <si>
    <t>Greenhouse gas emissions; Travel mode; Air travel emissions; Rail travel emissions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</si>
</sst>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
    <numFmt numFmtId="166" formatCode="0.0"/>
    <numFmt numFmtId="167" formatCode="0.00000"/>
  </numFmts>
  <fonts count="2" x14ac:knownFonts="1">
    <font>
      <sz val="11"/>
      <color theme="1"/>
      <name val="Calibri"/>
      <family val="2"/>
      <scheme val="minor"/>
    </font>
    <font>
      <sz val="14"/>
      <color theme="1"/>
      <name val="Calibri"/>
      <family val="2"/>
      <scheme val="minor"/>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9">
    <xf numFmtId="0" fontId="0" fillId="0" borderId="0" xfId="0"/>
    <xf numFmtId="1" fontId="0" fillId="0" borderId="0" xfId="0" applyNumberFormat="1"/>
    <xf numFmtId="164" fontId="0" fillId="0" borderId="0" xfId="0" applyNumberFormat="1"/>
    <xf numFmtId="165" fontId="0" fillId="0" borderId="0" xfId="0" applyNumberFormat="1"/>
    <xf numFmtId="2" fontId="0" fillId="0" borderId="0" xfId="0" applyNumberFormat="1"/>
    <xf numFmtId="166" fontId="0" fillId="0" borderId="0" xfId="0" applyNumberFormat="1"/>
    <xf numFmtId="2" fontId="0" fillId="0" borderId="0" xfId="0" applyNumberFormat="1" applyFill="1"/>
    <xf numFmtId="167" fontId="0" fillId="0" borderId="0" xfId="0" applyNumberFormat="1"/>
    <xf numFmtId="166" fontId="0" fillId="0" borderId="0" xfId="0" applyNumberFormat="1" applyFill="1"/>
    <xf numFmtId="0" fontId="0" fillId="0" borderId="0" xfId="0" applyAlignment="1">
      <alignment wrapText="1"/>
    </xf>
    <xf numFmtId="0" fontId="1"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1" fontId="0" fillId="0" borderId="5" xfId="0" applyNumberFormat="1" applyBorder="1"/>
    <xf numFmtId="1" fontId="0" fillId="0" borderId="7" xfId="0" applyNumberFormat="1" applyBorder="1"/>
    <xf numFmtId="1" fontId="0" fillId="0" borderId="8" xfId="0" applyNumberFormat="1" applyBorder="1"/>
    <xf numFmtId="0" fontId="0" fillId="0" borderId="0" xfId="0" applyAlignment="1"/>
    <xf numFmtId="0" fontId="0" fillId="0" borderId="0" xfId="0" applyAlignment="1">
      <alignment horizontal="left"/>
    </xf>
    <xf numFmtId="0" fontId="0" fillId="0" borderId="0" xfId="0" applyFont="1"/>
    <xf numFmtId="0" fontId="0" fillId="0" borderId="1" xfId="0" applyFont="1" applyBorder="1"/>
    <xf numFmtId="0" fontId="0" fillId="0" borderId="2" xfId="0" applyFont="1" applyBorder="1"/>
    <xf numFmtId="0" fontId="0" fillId="0" borderId="3" xfId="0" applyFont="1" applyBorder="1"/>
    <xf numFmtId="0" fontId="0" fillId="0" borderId="0" xfId="0" applyBorder="1"/>
    <xf numFmtId="1" fontId="0" fillId="0" borderId="0" xfId="0" applyNumberFormat="1" applyBorder="1"/>
    <xf numFmtId="164" fontId="0" fillId="0" borderId="0" xfId="0" applyNumberFormat="1" applyBorder="1"/>
    <xf numFmtId="165" fontId="0" fillId="0" borderId="0" xfId="0" applyNumberFormat="1" applyBorder="1"/>
    <xf numFmtId="165" fontId="0" fillId="0" borderId="5" xfId="0" applyNumberFormat="1" applyBorder="1"/>
    <xf numFmtId="164" fontId="0" fillId="0" borderId="7" xfId="0" applyNumberFormat="1" applyBorder="1"/>
    <xf numFmtId="165" fontId="0" fillId="0" borderId="8" xfId="0" applyNumberFormat="1" applyBorder="1"/>
    <xf numFmtId="1" fontId="0" fillId="0" borderId="2" xfId="0" applyNumberFormat="1" applyBorder="1"/>
    <xf numFmtId="164" fontId="0" fillId="0" borderId="2" xfId="0" applyNumberFormat="1" applyBorder="1"/>
    <xf numFmtId="165" fontId="0" fillId="0" borderId="7" xfId="0" applyNumberFormat="1" applyBorder="1"/>
    <xf numFmtId="1" fontId="0" fillId="0" borderId="4" xfId="0" applyNumberFormat="1" applyBorder="1"/>
    <xf numFmtId="0" fontId="1" fillId="0" borderId="0" xfId="0" applyFont="1" applyAlignment="1"/>
    <xf numFmtId="165" fontId="0" fillId="0" borderId="0" xfId="0" applyNumberFormat="1" applyAlignment="1">
      <alignment wrapText="1"/>
    </xf>
    <xf numFmtId="0" fontId="0" fillId="0" borderId="0" xfId="0" applyFill="1" applyAlignment="1">
      <alignment wrapText="1"/>
    </xf>
    <xf numFmtId="0" fontId="0" fillId="0" borderId="4" xfId="0" applyBorder="1" applyAlignment="1">
      <alignment horizontal="right"/>
    </xf>
    <xf numFmtId="167" fontId="0" fillId="0" borderId="0" xfId="0" applyNumberFormat="1" applyBorder="1"/>
    <xf numFmtId="0" fontId="0" fillId="0" borderId="6" xfId="0" applyBorder="1" applyAlignment="1">
      <alignment horizontal="right"/>
    </xf>
    <xf numFmtId="167" fontId="0" fillId="0" borderId="7" xfId="0" applyNumberFormat="1" applyBorder="1"/>
    <xf numFmtId="0" fontId="0" fillId="0" borderId="4" xfId="0" applyBorder="1" applyAlignment="1">
      <alignment wrapText="1"/>
    </xf>
    <xf numFmtId="0" fontId="0" fillId="0" borderId="0" xfId="0" applyBorder="1" applyAlignment="1">
      <alignment wrapText="1"/>
    </xf>
    <xf numFmtId="0" fontId="0" fillId="0" borderId="5"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35968941382328"/>
          <c:y val="3.2359879192844693E-2"/>
          <c:w val="0.84517734762321373"/>
          <c:h val="0.72139485102263368"/>
        </c:manualLayout>
      </c:layout>
      <c:barChart>
        <c:barDir val="col"/>
        <c:grouping val="clustered"/>
        <c:varyColors val="0"/>
        <c:ser>
          <c:idx val="0"/>
          <c:order val="0"/>
          <c:spPr>
            <a:solidFill>
              <a:schemeClr val="tx1"/>
            </a:solidFill>
            <a:ln>
              <a:solidFill>
                <a:schemeClr val="tx1"/>
              </a:solidFill>
            </a:ln>
            <a:effectLst/>
          </c:spPr>
          <c:invertIfNegative val="0"/>
          <c:cat>
            <c:strRef>
              <c:f>'Figure 2'!$E$4:$E$12</c:f>
              <c:strCache>
                <c:ptCount val="9"/>
                <c:pt idx="0">
                  <c:v>0-99</c:v>
                </c:pt>
                <c:pt idx="1">
                  <c:v>100-199</c:v>
                </c:pt>
                <c:pt idx="2">
                  <c:v>200-299</c:v>
                </c:pt>
                <c:pt idx="3">
                  <c:v>300-399</c:v>
                </c:pt>
                <c:pt idx="4">
                  <c:v>400-499</c:v>
                </c:pt>
                <c:pt idx="5">
                  <c:v>500-599</c:v>
                </c:pt>
                <c:pt idx="6">
                  <c:v>600-699</c:v>
                </c:pt>
                <c:pt idx="7">
                  <c:v>700-799</c:v>
                </c:pt>
                <c:pt idx="8">
                  <c:v>800-899</c:v>
                </c:pt>
              </c:strCache>
            </c:strRef>
          </c:cat>
          <c:val>
            <c:numRef>
              <c:f>'Figure 2'!$H$4:$H$12</c:f>
              <c:numCache>
                <c:formatCode>General</c:formatCode>
                <c:ptCount val="9"/>
                <c:pt idx="0">
                  <c:v>4</c:v>
                </c:pt>
                <c:pt idx="1">
                  <c:v>14</c:v>
                </c:pt>
                <c:pt idx="2">
                  <c:v>42</c:v>
                </c:pt>
                <c:pt idx="3">
                  <c:v>25</c:v>
                </c:pt>
                <c:pt idx="4">
                  <c:v>14</c:v>
                </c:pt>
                <c:pt idx="5">
                  <c:v>10</c:v>
                </c:pt>
                <c:pt idx="6">
                  <c:v>5</c:v>
                </c:pt>
                <c:pt idx="7">
                  <c:v>3</c:v>
                </c:pt>
                <c:pt idx="8">
                  <c:v>1</c:v>
                </c:pt>
              </c:numCache>
            </c:numRef>
          </c:val>
          <c:extLst>
            <c:ext xmlns:c16="http://schemas.microsoft.com/office/drawing/2014/chart" uri="{C3380CC4-5D6E-409C-BE32-E72D297353CC}">
              <c16:uniqueId val="{00000000-0256-4FF3-8804-71E95E29433A}"/>
            </c:ext>
          </c:extLst>
        </c:ser>
        <c:dLbls>
          <c:showLegendKey val="0"/>
          <c:showVal val="0"/>
          <c:showCatName val="0"/>
          <c:showSerName val="0"/>
          <c:showPercent val="0"/>
          <c:showBubbleSize val="0"/>
        </c:dLbls>
        <c:gapWidth val="219"/>
        <c:overlap val="-27"/>
        <c:axId val="1015127984"/>
        <c:axId val="1023012288"/>
      </c:barChart>
      <c:catAx>
        <c:axId val="1015127984"/>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Flight Miles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23012288"/>
        <c:crosses val="autoZero"/>
        <c:auto val="1"/>
        <c:lblAlgn val="ctr"/>
        <c:lblOffset val="100"/>
        <c:noMultiLvlLbl val="0"/>
      </c:catAx>
      <c:valAx>
        <c:axId val="1023012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Number of flight segments</a:t>
                </a:r>
              </a:p>
            </c:rich>
          </c:tx>
          <c:layout>
            <c:manualLayout>
              <c:xMode val="edge"/>
              <c:yMode val="edge"/>
              <c:x val="1.2962962962962963E-2"/>
              <c:y val="0.21825785982905235"/>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151279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50280694079907"/>
          <c:y val="0.10449432551498393"/>
          <c:w val="0.83192311898512683"/>
          <c:h val="0.72094296806649172"/>
        </c:manualLayout>
      </c:layout>
      <c:scatterChart>
        <c:scatterStyle val="lineMarker"/>
        <c:varyColors val="0"/>
        <c:ser>
          <c:idx val="0"/>
          <c:order val="0"/>
          <c:tx>
            <c:v>All Aircraft</c:v>
          </c:tx>
          <c:spPr>
            <a:ln w="25400" cap="rnd">
              <a:solidFill>
                <a:schemeClr val="tx1"/>
              </a:solidFill>
              <a:round/>
            </a:ln>
            <a:effectLst/>
          </c:spPr>
          <c:marker>
            <c:symbol val="none"/>
          </c:marker>
          <c:xVal>
            <c:numRef>
              <c:f>'Figure 7'!$A$4:$A$203</c:f>
              <c:numCache>
                <c:formatCode>General</c:formatCode>
                <c:ptCount val="200"/>
                <c:pt idx="0">
                  <c:v>60</c:v>
                </c:pt>
                <c:pt idx="1">
                  <c:v>65</c:v>
                </c:pt>
                <c:pt idx="2">
                  <c:v>70</c:v>
                </c:pt>
                <c:pt idx="3">
                  <c:v>75</c:v>
                </c:pt>
                <c:pt idx="4">
                  <c:v>80</c:v>
                </c:pt>
                <c:pt idx="5">
                  <c:v>85</c:v>
                </c:pt>
                <c:pt idx="6">
                  <c:v>90</c:v>
                </c:pt>
                <c:pt idx="7">
                  <c:v>95</c:v>
                </c:pt>
                <c:pt idx="8">
                  <c:v>100</c:v>
                </c:pt>
                <c:pt idx="9">
                  <c:v>105</c:v>
                </c:pt>
                <c:pt idx="10">
                  <c:v>110</c:v>
                </c:pt>
                <c:pt idx="11">
                  <c:v>115</c:v>
                </c:pt>
                <c:pt idx="12">
                  <c:v>120</c:v>
                </c:pt>
                <c:pt idx="13">
                  <c:v>125</c:v>
                </c:pt>
                <c:pt idx="14">
                  <c:v>130</c:v>
                </c:pt>
                <c:pt idx="15">
                  <c:v>135</c:v>
                </c:pt>
                <c:pt idx="16">
                  <c:v>140</c:v>
                </c:pt>
                <c:pt idx="17">
                  <c:v>145</c:v>
                </c:pt>
                <c:pt idx="18">
                  <c:v>150</c:v>
                </c:pt>
                <c:pt idx="19">
                  <c:v>155</c:v>
                </c:pt>
                <c:pt idx="20">
                  <c:v>160</c:v>
                </c:pt>
                <c:pt idx="21">
                  <c:v>165</c:v>
                </c:pt>
                <c:pt idx="22">
                  <c:v>170</c:v>
                </c:pt>
                <c:pt idx="23">
                  <c:v>175</c:v>
                </c:pt>
                <c:pt idx="24">
                  <c:v>180</c:v>
                </c:pt>
                <c:pt idx="25">
                  <c:v>185</c:v>
                </c:pt>
                <c:pt idx="26">
                  <c:v>190</c:v>
                </c:pt>
                <c:pt idx="27">
                  <c:v>195</c:v>
                </c:pt>
                <c:pt idx="28">
                  <c:v>200</c:v>
                </c:pt>
                <c:pt idx="29">
                  <c:v>205</c:v>
                </c:pt>
                <c:pt idx="30">
                  <c:v>210</c:v>
                </c:pt>
                <c:pt idx="31">
                  <c:v>215</c:v>
                </c:pt>
                <c:pt idx="32">
                  <c:v>220</c:v>
                </c:pt>
                <c:pt idx="33">
                  <c:v>225</c:v>
                </c:pt>
                <c:pt idx="34">
                  <c:v>230</c:v>
                </c:pt>
                <c:pt idx="35">
                  <c:v>235</c:v>
                </c:pt>
                <c:pt idx="36">
                  <c:v>240</c:v>
                </c:pt>
                <c:pt idx="37">
                  <c:v>245</c:v>
                </c:pt>
                <c:pt idx="38">
                  <c:v>250</c:v>
                </c:pt>
                <c:pt idx="39">
                  <c:v>255</c:v>
                </c:pt>
                <c:pt idx="40">
                  <c:v>260</c:v>
                </c:pt>
                <c:pt idx="41">
                  <c:v>265</c:v>
                </c:pt>
                <c:pt idx="42">
                  <c:v>270</c:v>
                </c:pt>
                <c:pt idx="43">
                  <c:v>275</c:v>
                </c:pt>
                <c:pt idx="44">
                  <c:v>280</c:v>
                </c:pt>
                <c:pt idx="45">
                  <c:v>285</c:v>
                </c:pt>
                <c:pt idx="46">
                  <c:v>290</c:v>
                </c:pt>
                <c:pt idx="47">
                  <c:v>295</c:v>
                </c:pt>
                <c:pt idx="48">
                  <c:v>300</c:v>
                </c:pt>
                <c:pt idx="49">
                  <c:v>305</c:v>
                </c:pt>
                <c:pt idx="50">
                  <c:v>310</c:v>
                </c:pt>
                <c:pt idx="51">
                  <c:v>315</c:v>
                </c:pt>
                <c:pt idx="52">
                  <c:v>320</c:v>
                </c:pt>
                <c:pt idx="53">
                  <c:v>325</c:v>
                </c:pt>
                <c:pt idx="54">
                  <c:v>330</c:v>
                </c:pt>
                <c:pt idx="55">
                  <c:v>335</c:v>
                </c:pt>
                <c:pt idx="56">
                  <c:v>340</c:v>
                </c:pt>
                <c:pt idx="57">
                  <c:v>345</c:v>
                </c:pt>
                <c:pt idx="58">
                  <c:v>350</c:v>
                </c:pt>
                <c:pt idx="59">
                  <c:v>355</c:v>
                </c:pt>
                <c:pt idx="60">
                  <c:v>360</c:v>
                </c:pt>
                <c:pt idx="61">
                  <c:v>365</c:v>
                </c:pt>
                <c:pt idx="62">
                  <c:v>370</c:v>
                </c:pt>
                <c:pt idx="63">
                  <c:v>375</c:v>
                </c:pt>
                <c:pt idx="64">
                  <c:v>380</c:v>
                </c:pt>
                <c:pt idx="65">
                  <c:v>385</c:v>
                </c:pt>
                <c:pt idx="66">
                  <c:v>390</c:v>
                </c:pt>
                <c:pt idx="67">
                  <c:v>395</c:v>
                </c:pt>
                <c:pt idx="68">
                  <c:v>400</c:v>
                </c:pt>
                <c:pt idx="69">
                  <c:v>405</c:v>
                </c:pt>
                <c:pt idx="70">
                  <c:v>410</c:v>
                </c:pt>
                <c:pt idx="71">
                  <c:v>415</c:v>
                </c:pt>
                <c:pt idx="72">
                  <c:v>420</c:v>
                </c:pt>
                <c:pt idx="73">
                  <c:v>425</c:v>
                </c:pt>
                <c:pt idx="74">
                  <c:v>430</c:v>
                </c:pt>
                <c:pt idx="75">
                  <c:v>435</c:v>
                </c:pt>
                <c:pt idx="76">
                  <c:v>440</c:v>
                </c:pt>
                <c:pt idx="77">
                  <c:v>445</c:v>
                </c:pt>
                <c:pt idx="78">
                  <c:v>450</c:v>
                </c:pt>
                <c:pt idx="79">
                  <c:v>455</c:v>
                </c:pt>
                <c:pt idx="80">
                  <c:v>460</c:v>
                </c:pt>
                <c:pt idx="81">
                  <c:v>465</c:v>
                </c:pt>
                <c:pt idx="82">
                  <c:v>470</c:v>
                </c:pt>
                <c:pt idx="83">
                  <c:v>475</c:v>
                </c:pt>
                <c:pt idx="84">
                  <c:v>480</c:v>
                </c:pt>
                <c:pt idx="85">
                  <c:v>485</c:v>
                </c:pt>
                <c:pt idx="86">
                  <c:v>490</c:v>
                </c:pt>
                <c:pt idx="87">
                  <c:v>495</c:v>
                </c:pt>
                <c:pt idx="88">
                  <c:v>500</c:v>
                </c:pt>
                <c:pt idx="89">
                  <c:v>505</c:v>
                </c:pt>
                <c:pt idx="90">
                  <c:v>510</c:v>
                </c:pt>
                <c:pt idx="91">
                  <c:v>515</c:v>
                </c:pt>
                <c:pt idx="92">
                  <c:v>520</c:v>
                </c:pt>
                <c:pt idx="93">
                  <c:v>525</c:v>
                </c:pt>
                <c:pt idx="94">
                  <c:v>530</c:v>
                </c:pt>
                <c:pt idx="95">
                  <c:v>535</c:v>
                </c:pt>
                <c:pt idx="96">
                  <c:v>540</c:v>
                </c:pt>
                <c:pt idx="97">
                  <c:v>545</c:v>
                </c:pt>
                <c:pt idx="98">
                  <c:v>550</c:v>
                </c:pt>
                <c:pt idx="99">
                  <c:v>555</c:v>
                </c:pt>
                <c:pt idx="100">
                  <c:v>560</c:v>
                </c:pt>
                <c:pt idx="101">
                  <c:v>565</c:v>
                </c:pt>
                <c:pt idx="102">
                  <c:v>570</c:v>
                </c:pt>
                <c:pt idx="103">
                  <c:v>575</c:v>
                </c:pt>
                <c:pt idx="104">
                  <c:v>580</c:v>
                </c:pt>
                <c:pt idx="105">
                  <c:v>585</c:v>
                </c:pt>
                <c:pt idx="106">
                  <c:v>590</c:v>
                </c:pt>
                <c:pt idx="107">
                  <c:v>595</c:v>
                </c:pt>
                <c:pt idx="108">
                  <c:v>600</c:v>
                </c:pt>
                <c:pt idx="109">
                  <c:v>605</c:v>
                </c:pt>
                <c:pt idx="110">
                  <c:v>610</c:v>
                </c:pt>
                <c:pt idx="111">
                  <c:v>615</c:v>
                </c:pt>
                <c:pt idx="112">
                  <c:v>620</c:v>
                </c:pt>
                <c:pt idx="113">
                  <c:v>625</c:v>
                </c:pt>
                <c:pt idx="114">
                  <c:v>630</c:v>
                </c:pt>
                <c:pt idx="115">
                  <c:v>635</c:v>
                </c:pt>
                <c:pt idx="116">
                  <c:v>640</c:v>
                </c:pt>
                <c:pt idx="117">
                  <c:v>645</c:v>
                </c:pt>
                <c:pt idx="118">
                  <c:v>650</c:v>
                </c:pt>
                <c:pt idx="119">
                  <c:v>655</c:v>
                </c:pt>
                <c:pt idx="120">
                  <c:v>660</c:v>
                </c:pt>
                <c:pt idx="121">
                  <c:v>665</c:v>
                </c:pt>
                <c:pt idx="122">
                  <c:v>670</c:v>
                </c:pt>
                <c:pt idx="123">
                  <c:v>675</c:v>
                </c:pt>
                <c:pt idx="124">
                  <c:v>680</c:v>
                </c:pt>
                <c:pt idx="125">
                  <c:v>685</c:v>
                </c:pt>
                <c:pt idx="126">
                  <c:v>690</c:v>
                </c:pt>
                <c:pt idx="127">
                  <c:v>695</c:v>
                </c:pt>
                <c:pt idx="128">
                  <c:v>700</c:v>
                </c:pt>
                <c:pt idx="129">
                  <c:v>705</c:v>
                </c:pt>
                <c:pt idx="130">
                  <c:v>710</c:v>
                </c:pt>
                <c:pt idx="131">
                  <c:v>715</c:v>
                </c:pt>
                <c:pt idx="132">
                  <c:v>720</c:v>
                </c:pt>
                <c:pt idx="133">
                  <c:v>725</c:v>
                </c:pt>
                <c:pt idx="134">
                  <c:v>730</c:v>
                </c:pt>
                <c:pt idx="135">
                  <c:v>735</c:v>
                </c:pt>
                <c:pt idx="136">
                  <c:v>740</c:v>
                </c:pt>
                <c:pt idx="137">
                  <c:v>745</c:v>
                </c:pt>
                <c:pt idx="138">
                  <c:v>750</c:v>
                </c:pt>
                <c:pt idx="139">
                  <c:v>755</c:v>
                </c:pt>
                <c:pt idx="140">
                  <c:v>760</c:v>
                </c:pt>
                <c:pt idx="141">
                  <c:v>765</c:v>
                </c:pt>
                <c:pt idx="142">
                  <c:v>770</c:v>
                </c:pt>
                <c:pt idx="143">
                  <c:v>775</c:v>
                </c:pt>
                <c:pt idx="144">
                  <c:v>780</c:v>
                </c:pt>
                <c:pt idx="145">
                  <c:v>785</c:v>
                </c:pt>
                <c:pt idx="146">
                  <c:v>790</c:v>
                </c:pt>
                <c:pt idx="147">
                  <c:v>795</c:v>
                </c:pt>
                <c:pt idx="148">
                  <c:v>800</c:v>
                </c:pt>
                <c:pt idx="149">
                  <c:v>805</c:v>
                </c:pt>
                <c:pt idx="150">
                  <c:v>810</c:v>
                </c:pt>
                <c:pt idx="151">
                  <c:v>815</c:v>
                </c:pt>
                <c:pt idx="152">
                  <c:v>820</c:v>
                </c:pt>
                <c:pt idx="153">
                  <c:v>825</c:v>
                </c:pt>
                <c:pt idx="154">
                  <c:v>830</c:v>
                </c:pt>
                <c:pt idx="155">
                  <c:v>835</c:v>
                </c:pt>
                <c:pt idx="156">
                  <c:v>840</c:v>
                </c:pt>
                <c:pt idx="157">
                  <c:v>845</c:v>
                </c:pt>
                <c:pt idx="158">
                  <c:v>850</c:v>
                </c:pt>
                <c:pt idx="159">
                  <c:v>855</c:v>
                </c:pt>
                <c:pt idx="160">
                  <c:v>860</c:v>
                </c:pt>
                <c:pt idx="161">
                  <c:v>865</c:v>
                </c:pt>
                <c:pt idx="162">
                  <c:v>870</c:v>
                </c:pt>
                <c:pt idx="163">
                  <c:v>875</c:v>
                </c:pt>
                <c:pt idx="164">
                  <c:v>880</c:v>
                </c:pt>
                <c:pt idx="165">
                  <c:v>885</c:v>
                </c:pt>
                <c:pt idx="166">
                  <c:v>890</c:v>
                </c:pt>
                <c:pt idx="167">
                  <c:v>895</c:v>
                </c:pt>
                <c:pt idx="168">
                  <c:v>900</c:v>
                </c:pt>
                <c:pt idx="169">
                  <c:v>905</c:v>
                </c:pt>
                <c:pt idx="170">
                  <c:v>910</c:v>
                </c:pt>
                <c:pt idx="171">
                  <c:v>915</c:v>
                </c:pt>
                <c:pt idx="172">
                  <c:v>920</c:v>
                </c:pt>
                <c:pt idx="173">
                  <c:v>925</c:v>
                </c:pt>
                <c:pt idx="174">
                  <c:v>930</c:v>
                </c:pt>
                <c:pt idx="175">
                  <c:v>935</c:v>
                </c:pt>
                <c:pt idx="176">
                  <c:v>940</c:v>
                </c:pt>
                <c:pt idx="177">
                  <c:v>945</c:v>
                </c:pt>
                <c:pt idx="178">
                  <c:v>950</c:v>
                </c:pt>
                <c:pt idx="179">
                  <c:v>955</c:v>
                </c:pt>
                <c:pt idx="180">
                  <c:v>960</c:v>
                </c:pt>
                <c:pt idx="181">
                  <c:v>965</c:v>
                </c:pt>
                <c:pt idx="182">
                  <c:v>970</c:v>
                </c:pt>
                <c:pt idx="183">
                  <c:v>975</c:v>
                </c:pt>
                <c:pt idx="184">
                  <c:v>980</c:v>
                </c:pt>
                <c:pt idx="185">
                  <c:v>985</c:v>
                </c:pt>
                <c:pt idx="186">
                  <c:v>990</c:v>
                </c:pt>
                <c:pt idx="187">
                  <c:v>995</c:v>
                </c:pt>
                <c:pt idx="188">
                  <c:v>1000</c:v>
                </c:pt>
                <c:pt idx="189">
                  <c:v>1005</c:v>
                </c:pt>
                <c:pt idx="190">
                  <c:v>1010</c:v>
                </c:pt>
                <c:pt idx="191">
                  <c:v>1015</c:v>
                </c:pt>
                <c:pt idx="192">
                  <c:v>1020</c:v>
                </c:pt>
                <c:pt idx="193">
                  <c:v>1025</c:v>
                </c:pt>
                <c:pt idx="194">
                  <c:v>1030</c:v>
                </c:pt>
                <c:pt idx="195">
                  <c:v>1035</c:v>
                </c:pt>
                <c:pt idx="196">
                  <c:v>1040</c:v>
                </c:pt>
                <c:pt idx="197">
                  <c:v>1045</c:v>
                </c:pt>
                <c:pt idx="198">
                  <c:v>1050</c:v>
                </c:pt>
                <c:pt idx="199">
                  <c:v>1055</c:v>
                </c:pt>
              </c:numCache>
            </c:numRef>
          </c:xVal>
          <c:yVal>
            <c:numRef>
              <c:f>'Figure 7'!$B$4:$B$203</c:f>
              <c:numCache>
                <c:formatCode>0.00</c:formatCode>
                <c:ptCount val="200"/>
                <c:pt idx="0">
                  <c:v>54.757554526607784</c:v>
                </c:pt>
                <c:pt idx="1">
                  <c:v>56.569708433152314</c:v>
                </c:pt>
                <c:pt idx="2">
                  <c:v>58.25444811506992</c:v>
                </c:pt>
                <c:pt idx="3">
                  <c:v>59.824919310058213</c:v>
                </c:pt>
                <c:pt idx="4">
                  <c:v>61.292135158139523</c:v>
                </c:pt>
                <c:pt idx="5">
                  <c:v>62.665432666715184</c:v>
                </c:pt>
                <c:pt idx="6">
                  <c:v>63.952810555576683</c:v>
                </c:pt>
                <c:pt idx="7">
                  <c:v>65.161184148578002</c:v>
                </c:pt>
                <c:pt idx="8">
                  <c:v>66.296580949743756</c:v>
                </c:pt>
                <c:pt idx="9">
                  <c:v>67.364292966110128</c:v>
                </c:pt>
                <c:pt idx="10">
                  <c:v>68.368996935763064</c:v>
                </c:pt>
                <c:pt idx="11">
                  <c:v>69.31485036687431</c:v>
                </c:pt>
                <c:pt idx="12">
                  <c:v>70.205569088671666</c:v>
                </c:pt>
                <c:pt idx="13">
                  <c:v>71.044490491222433</c:v>
                </c:pt>
                <c:pt idx="14">
                  <c:v>71.834625558710883</c:v>
                </c:pt>
                <c:pt idx="15">
                  <c:v>72.578702034409559</c:v>
                </c:pt>
                <c:pt idx="16">
                  <c:v>73.279200499557106</c:v>
                </c:pt>
                <c:pt idx="17">
                  <c:v>73.938384739630777</c:v>
                </c:pt>
                <c:pt idx="18">
                  <c:v>74.558327467313717</c:v>
                </c:pt>
                <c:pt idx="19">
                  <c:v>75.140932242493022</c:v>
                </c:pt>
                <c:pt idx="20">
                  <c:v>75.687952255462605</c:v>
                </c:pt>
                <c:pt idx="21">
                  <c:v>76.201006505731115</c:v>
                </c:pt>
                <c:pt idx="22">
                  <c:v>76.681593805146335</c:v>
                </c:pt>
                <c:pt idx="23">
                  <c:v>77.131104952999323</c:v>
                </c:pt>
                <c:pt idx="24">
                  <c:v>77.550833366912769</c:v>
                </c:pt>
                <c:pt idx="25">
                  <c:v>77.941984402630936</c:v>
                </c:pt>
                <c:pt idx="26">
                  <c:v>78.305683555312143</c:v>
                </c:pt>
                <c:pt idx="27">
                  <c:v>78.642983702330284</c:v>
                </c:pt>
                <c:pt idx="28">
                  <c:v>78.954871521201753</c:v>
                </c:pt>
                <c:pt idx="29">
                  <c:v>79.242273194767364</c:v>
                </c:pt>
                <c:pt idx="30">
                  <c:v>79.506059498162017</c:v>
                </c:pt>
                <c:pt idx="31">
                  <c:v>79.747050347626271</c:v>
                </c:pt>
                <c:pt idx="32">
                  <c:v>79.966018879231868</c:v>
                </c:pt>
                <c:pt idx="33">
                  <c:v>80.163695115637324</c:v>
                </c:pt>
                <c:pt idx="34">
                  <c:v>80.340769270679189</c:v>
                </c:pt>
                <c:pt idx="35">
                  <c:v>80.497894734634087</c:v>
                </c:pt>
                <c:pt idx="36">
                  <c:v>80.635690777120786</c:v>
                </c:pt>
                <c:pt idx="37">
                  <c:v>80.754744999652701</c:v>
                </c:pt>
                <c:pt idx="38">
                  <c:v>80.855615565647142</c:v>
                </c:pt>
                <c:pt idx="39">
                  <c:v>80.938833232112373</c:v>
                </c:pt>
                <c:pt idx="40">
                  <c:v>81.00490320418227</c:v>
                </c:pt>
                <c:pt idx="41">
                  <c:v>81.054306831040549</c:v>
                </c:pt>
                <c:pt idx="42">
                  <c:v>81.08750315952679</c:v>
                </c:pt>
                <c:pt idx="43">
                  <c:v>81.104930359772567</c:v>
                </c:pt>
                <c:pt idx="44">
                  <c:v>81.107007035534906</c:v>
                </c:pt>
                <c:pt idx="45">
                  <c:v>81.094133430439328</c:v>
                </c:pt>
                <c:pt idx="46">
                  <c:v>81.066692540075067</c:v>
                </c:pt>
                <c:pt idx="47">
                  <c:v>81.025051138782217</c:v>
                </c:pt>
                <c:pt idx="48">
                  <c:v>80.969560729006133</c:v>
                </c:pt>
                <c:pt idx="49">
                  <c:v>80.900558420245062</c:v>
                </c:pt>
                <c:pt idx="50">
                  <c:v>80.818367743880771</c:v>
                </c:pt>
                <c:pt idx="51">
                  <c:v>80.723299409521914</c:v>
                </c:pt>
                <c:pt idx="52">
                  <c:v>80.615652007919437</c:v>
                </c:pt>
                <c:pt idx="53">
                  <c:v>80.495712664999488</c:v>
                </c:pt>
                <c:pt idx="54">
                  <c:v>80.363757651112365</c:v>
                </c:pt>
                <c:pt idx="55">
                  <c:v>80.220052949193061</c:v>
                </c:pt>
                <c:pt idx="56">
                  <c:v>80.064854785175328</c:v>
                </c:pt>
                <c:pt idx="57">
                  <c:v>79.898410123682169</c:v>
                </c:pt>
                <c:pt idx="58">
                  <c:v>79.720957131737492</c:v>
                </c:pt>
                <c:pt idx="59">
                  <c:v>79.532725612984478</c:v>
                </c:pt>
                <c:pt idx="60">
                  <c:v>79.333937414677763</c:v>
                </c:pt>
                <c:pt idx="61">
                  <c:v>79.124806809507618</c:v>
                </c:pt>
                <c:pt idx="62">
                  <c:v>78.905540854135864</c:v>
                </c:pt>
                <c:pt idx="63">
                  <c:v>78.676339726159284</c:v>
                </c:pt>
                <c:pt idx="64">
                  <c:v>78.437397041066077</c:v>
                </c:pt>
                <c:pt idx="65">
                  <c:v>78.188900150622658</c:v>
                </c:pt>
                <c:pt idx="66">
                  <c:v>77.931030424002813</c:v>
                </c:pt>
                <c:pt idx="67">
                  <c:v>77.663963512867383</c:v>
                </c:pt>
                <c:pt idx="68">
                  <c:v>77.387869601499915</c:v>
                </c:pt>
                <c:pt idx="69">
                  <c:v>77.102913643017899</c:v>
                </c:pt>
                <c:pt idx="70">
                  <c:v>76.80925558259537</c:v>
                </c:pt>
                <c:pt idx="71">
                  <c:v>76.507050568562079</c:v>
                </c:pt>
                <c:pt idx="72">
                  <c:v>76.196449152173358</c:v>
                </c:pt>
                <c:pt idx="73">
                  <c:v>75.877597476788765</c:v>
                </c:pt>
                <c:pt idx="74">
                  <c:v>75.550637457134854</c:v>
                </c:pt>
                <c:pt idx="75">
                  <c:v>75.215706949284936</c:v>
                </c:pt>
                <c:pt idx="76">
                  <c:v>74.872939911934509</c:v>
                </c:pt>
                <c:pt idx="77">
                  <c:v>74.522466559513276</c:v>
                </c:pt>
                <c:pt idx="78">
                  <c:v>74.164413507632759</c:v>
                </c:pt>
                <c:pt idx="79">
                  <c:v>73.798903911335032</c:v>
                </c:pt>
                <c:pt idx="80">
                  <c:v>73.426057596573372</c:v>
                </c:pt>
                <c:pt idx="81">
                  <c:v>73.04599118532434</c:v>
                </c:pt>
                <c:pt idx="82">
                  <c:v>72.658818214709129</c:v>
                </c:pt>
                <c:pt idx="83">
                  <c:v>72.264649250465624</c:v>
                </c:pt>
                <c:pt idx="84">
                  <c:v>71.86359199510116</c:v>
                </c:pt>
                <c:pt idx="85">
                  <c:v>71.455751391024535</c:v>
                </c:pt>
                <c:pt idx="86">
                  <c:v>71.041229718940457</c:v>
                </c:pt>
                <c:pt idx="87">
                  <c:v>70.620126691771532</c:v>
                </c:pt>
                <c:pt idx="88">
                  <c:v>70.19253954435095</c:v>
                </c:pt>
                <c:pt idx="89">
                  <c:v>69.758563119120225</c:v>
                </c:pt>
                <c:pt idx="90">
                  <c:v>69.318289948045532</c:v>
                </c:pt>
                <c:pt idx="91">
                  <c:v>68.871810330954247</c:v>
                </c:pt>
                <c:pt idx="92">
                  <c:v>68.419212410484363</c:v>
                </c:pt>
                <c:pt idx="93">
                  <c:v>67.960582243819658</c:v>
                </c:pt>
                <c:pt idx="94">
                  <c:v>67.496003871383181</c:v>
                </c:pt>
                <c:pt idx="95">
                  <c:v>67.025559382639813</c:v>
                </c:pt>
                <c:pt idx="96">
                  <c:v>66.549328979160748</c:v>
                </c:pt>
                <c:pt idx="97">
                  <c:v>66.067391035083432</c:v>
                </c:pt>
                <c:pt idx="98">
                  <c:v>65.579822155100686</c:v>
                </c:pt>
                <c:pt idx="99">
                  <c:v>65.086697230099361</c:v>
                </c:pt>
                <c:pt idx="100">
                  <c:v>64.588089490566887</c:v>
                </c:pt>
                <c:pt idx="101">
                  <c:v>64.084070557869069</c:v>
                </c:pt>
                <c:pt idx="102">
                  <c:v>63.574710493509116</c:v>
                </c:pt>
                <c:pt idx="103">
                  <c:v>63.060077846458341</c:v>
                </c:pt>
                <c:pt idx="104">
                  <c:v>62.540239698652499</c:v>
                </c:pt>
                <c:pt idx="105">
                  <c:v>62.01526170874115</c:v>
                </c:pt>
                <c:pt idx="106">
                  <c:v>61.485208154169356</c:v>
                </c:pt>
                <c:pt idx="107">
                  <c:v>60.950141971669609</c:v>
                </c:pt>
                <c:pt idx="108">
                  <c:v>60.410124796238392</c:v>
                </c:pt>
                <c:pt idx="109">
                  <c:v>59.865216998661737</c:v>
                </c:pt>
                <c:pt idx="110">
                  <c:v>59.315477721663086</c:v>
                </c:pt>
                <c:pt idx="111">
                  <c:v>58.760964914725321</c:v>
                </c:pt>
                <c:pt idx="112">
                  <c:v>58.20173536765472</c:v>
                </c:pt>
                <c:pt idx="113">
                  <c:v>57.637844742935528</c:v>
                </c:pt>
                <c:pt idx="114">
                  <c:v>57.069347606932837</c:v>
                </c:pt>
                <c:pt idx="115">
                  <c:v>56.496297459989648</c:v>
                </c:pt>
                <c:pt idx="116">
                  <c:v>55.918746765468171</c:v>
                </c:pt>
                <c:pt idx="117">
                  <c:v>55.33674697778028</c:v>
                </c:pt>
                <c:pt idx="118">
                  <c:v>54.750348569448533</c:v>
                </c:pt>
                <c:pt idx="119">
                  <c:v>54.159601057238717</c:v>
                </c:pt>
                <c:pt idx="120">
                  <c:v>53.564553027404202</c:v>
                </c:pt>
                <c:pt idx="121">
                  <c:v>52.965252160076858</c:v>
                </c:pt>
                <c:pt idx="122">
                  <c:v>52.361745252839967</c:v>
                </c:pt>
                <c:pt idx="123">
                  <c:v>51.754078243518563</c:v>
                </c:pt>
                <c:pt idx="124">
                  <c:v>51.142296232214989</c:v>
                </c:pt>
                <c:pt idx="125">
                  <c:v>50.526443502622868</c:v>
                </c:pt>
                <c:pt idx="126">
                  <c:v>49.90656354264803</c:v>
                </c:pt>
                <c:pt idx="127">
                  <c:v>49.282699064362873</c:v>
                </c:pt>
                <c:pt idx="128">
                  <c:v>48.654892023319235</c:v>
                </c:pt>
                <c:pt idx="129">
                  <c:v>48.023183637248849</c:v>
                </c:pt>
                <c:pt idx="130">
                  <c:v>47.387614404170165</c:v>
                </c:pt>
                <c:pt idx="131">
                  <c:v>46.748224119927443</c:v>
                </c:pt>
                <c:pt idx="132">
                  <c:v>46.105051895182726</c:v>
                </c:pt>
                <c:pt idx="133">
                  <c:v>45.45813617188287</c:v>
                </c:pt>
                <c:pt idx="134">
                  <c:v>44.807514739217709</c:v>
                </c:pt>
                <c:pt idx="135">
                  <c:v>44.153224749093511</c:v>
                </c:pt>
                <c:pt idx="136">
                  <c:v>43.495302731134984</c:v>
                </c:pt>
                <c:pt idx="137">
                  <c:v>42.833784607236794</c:v>
                </c:pt>
                <c:pt idx="138">
                  <c:v>42.168705705678349</c:v>
                </c:pt>
                <c:pt idx="139">
                  <c:v>41.500100774819657</c:v>
                </c:pt>
                <c:pt idx="140">
                  <c:v>40.82800399639342</c:v>
                </c:pt>
                <c:pt idx="141">
                  <c:v>40.152448998404793</c:v>
                </c:pt>
                <c:pt idx="142">
                  <c:v>39.473468867657857</c:v>
                </c:pt>
                <c:pt idx="143">
                  <c:v>38.791096161918233</c:v>
                </c:pt>
                <c:pt idx="144">
                  <c:v>38.105362921725259</c:v>
                </c:pt>
                <c:pt idx="145">
                  <c:v>37.416300681867426</c:v>
                </c:pt>
                <c:pt idx="146">
                  <c:v>36.723940482531134</c:v>
                </c:pt>
                <c:pt idx="147">
                  <c:v>36.028312880134649</c:v>
                </c:pt>
                <c:pt idx="148">
                  <c:v>35.329447957860111</c:v>
                </c:pt>
                <c:pt idx="149">
                  <c:v>34.62737533588853</c:v>
                </c:pt>
                <c:pt idx="150">
                  <c:v>33.922124181354434</c:v>
                </c:pt>
                <c:pt idx="151">
                  <c:v>33.213723218025507</c:v>
                </c:pt>
                <c:pt idx="152">
                  <c:v>32.502200735715689</c:v>
                </c:pt>
                <c:pt idx="153">
                  <c:v>31.787584599445211</c:v>
                </c:pt>
                <c:pt idx="154">
                  <c:v>31.069902258351078</c:v>
                </c:pt>
                <c:pt idx="155">
                  <c:v>30.349180754358144</c:v>
                </c:pt>
                <c:pt idx="156">
                  <c:v>29.625446730619728</c:v>
                </c:pt>
                <c:pt idx="157">
                  <c:v>28.898726439733764</c:v>
                </c:pt>
                <c:pt idx="158">
                  <c:v>28.169045751740668</c:v>
                </c:pt>
                <c:pt idx="159">
                  <c:v>27.436430161914245</c:v>
                </c:pt>
                <c:pt idx="160">
                  <c:v>26.700904798346244</c:v>
                </c:pt>
                <c:pt idx="161">
                  <c:v>25.962494429336971</c:v>
                </c:pt>
                <c:pt idx="162">
                  <c:v>25.221223470593031</c:v>
                </c:pt>
                <c:pt idx="163">
                  <c:v>24.477115992243</c:v>
                </c:pt>
                <c:pt idx="164">
                  <c:v>23.730195725671365</c:v>
                </c:pt>
                <c:pt idx="165">
                  <c:v>22.980486070182394</c:v>
                </c:pt>
                <c:pt idx="166">
                  <c:v>22.228010099493702</c:v>
                </c:pt>
                <c:pt idx="167">
                  <c:v>21.472790568067921</c:v>
                </c:pt>
                <c:pt idx="168">
                  <c:v>20.714849917286926</c:v>
                </c:pt>
                <c:pt idx="169">
                  <c:v>19.954210281473195</c:v>
                </c:pt>
                <c:pt idx="170">
                  <c:v>19.190893493761052</c:v>
                </c:pt>
                <c:pt idx="171">
                  <c:v>18.424921091826889</c:v>
                </c:pt>
                <c:pt idx="172">
                  <c:v>17.656314323477545</c:v>
                </c:pt>
                <c:pt idx="173">
                  <c:v>16.885094152103136</c:v>
                </c:pt>
                <c:pt idx="174">
                  <c:v>16.111281261999636</c:v>
                </c:pt>
                <c:pt idx="175">
                  <c:v>15.334896063564202</c:v>
                </c:pt>
                <c:pt idx="176">
                  <c:v>14.555958698364122</c:v>
                </c:pt>
                <c:pt idx="177">
                  <c:v>13.774489044087886</c:v>
                </c:pt>
                <c:pt idx="178">
                  <c:v>12.990506719378629</c:v>
                </c:pt>
                <c:pt idx="179">
                  <c:v>12.204031088552938</c:v>
                </c:pt>
                <c:pt idx="180">
                  <c:v>11.41508126621261</c:v>
                </c:pt>
                <c:pt idx="181">
                  <c:v>10.623676121744893</c:v>
                </c:pt>
                <c:pt idx="182">
                  <c:v>9.8298342837226187</c:v>
                </c:pt>
                <c:pt idx="183">
                  <c:v>9.0335741442007134</c:v>
                </c:pt>
                <c:pt idx="184">
                  <c:v>8.2349138629157324</c:v>
                </c:pt>
                <c:pt idx="185">
                  <c:v>7.4338713713889888</c:v>
                </c:pt>
                <c:pt idx="186">
                  <c:v>6.6304643769372547</c:v>
                </c:pt>
                <c:pt idx="187">
                  <c:v>5.8247103665931377</c:v>
                </c:pt>
                <c:pt idx="188">
                  <c:v>5.016626610937692</c:v>
                </c:pt>
                <c:pt idx="189">
                  <c:v>4.2062301678453764</c:v>
                </c:pt>
                <c:pt idx="190">
                  <c:v>3.3935378861511367</c:v>
                </c:pt>
                <c:pt idx="191">
                  <c:v>2.5785664092302341</c:v>
                </c:pt>
                <c:pt idx="192">
                  <c:v>1.7613321785032667</c:v>
                </c:pt>
                <c:pt idx="193">
                  <c:v>0.94185143686428319</c:v>
                </c:pt>
                <c:pt idx="194">
                  <c:v>0.12014023203232682</c:v>
                </c:pt>
                <c:pt idx="195">
                  <c:v>-0.70378558016722081</c:v>
                </c:pt>
                <c:pt idx="196">
                  <c:v>-1.5299103325930901</c:v>
                </c:pt>
                <c:pt idx="197">
                  <c:v>-2.358218543648718</c:v>
                </c:pt>
                <c:pt idx="198">
                  <c:v>-3.1886949142069625</c:v>
                </c:pt>
                <c:pt idx="199">
                  <c:v>-4.0213243246026877</c:v>
                </c:pt>
              </c:numCache>
            </c:numRef>
          </c:yVal>
          <c:smooth val="0"/>
          <c:extLst>
            <c:ext xmlns:c16="http://schemas.microsoft.com/office/drawing/2014/chart" uri="{C3380CC4-5D6E-409C-BE32-E72D297353CC}">
              <c16:uniqueId val="{00000000-5AFD-4470-AFD9-31784DFDE4CF}"/>
            </c:ext>
          </c:extLst>
        </c:ser>
        <c:ser>
          <c:idx val="1"/>
          <c:order val="1"/>
          <c:tx>
            <c:v>Single-Aisle Jets</c:v>
          </c:tx>
          <c:spPr>
            <a:ln w="25400" cap="rnd">
              <a:solidFill>
                <a:schemeClr val="tx1"/>
              </a:solidFill>
              <a:prstDash val="sysDot"/>
              <a:round/>
            </a:ln>
            <a:effectLst/>
          </c:spPr>
          <c:marker>
            <c:symbol val="none"/>
          </c:marker>
          <c:xVal>
            <c:numRef>
              <c:f>'Figure 7'!$A$4:$A$203</c:f>
              <c:numCache>
                <c:formatCode>General</c:formatCode>
                <c:ptCount val="200"/>
                <c:pt idx="0">
                  <c:v>60</c:v>
                </c:pt>
                <c:pt idx="1">
                  <c:v>65</c:v>
                </c:pt>
                <c:pt idx="2">
                  <c:v>70</c:v>
                </c:pt>
                <c:pt idx="3">
                  <c:v>75</c:v>
                </c:pt>
                <c:pt idx="4">
                  <c:v>80</c:v>
                </c:pt>
                <c:pt idx="5">
                  <c:v>85</c:v>
                </c:pt>
                <c:pt idx="6">
                  <c:v>90</c:v>
                </c:pt>
                <c:pt idx="7">
                  <c:v>95</c:v>
                </c:pt>
                <c:pt idx="8">
                  <c:v>100</c:v>
                </c:pt>
                <c:pt idx="9">
                  <c:v>105</c:v>
                </c:pt>
                <c:pt idx="10">
                  <c:v>110</c:v>
                </c:pt>
                <c:pt idx="11">
                  <c:v>115</c:v>
                </c:pt>
                <c:pt idx="12">
                  <c:v>120</c:v>
                </c:pt>
                <c:pt idx="13">
                  <c:v>125</c:v>
                </c:pt>
                <c:pt idx="14">
                  <c:v>130</c:v>
                </c:pt>
                <c:pt idx="15">
                  <c:v>135</c:v>
                </c:pt>
                <c:pt idx="16">
                  <c:v>140</c:v>
                </c:pt>
                <c:pt idx="17">
                  <c:v>145</c:v>
                </c:pt>
                <c:pt idx="18">
                  <c:v>150</c:v>
                </c:pt>
                <c:pt idx="19">
                  <c:v>155</c:v>
                </c:pt>
                <c:pt idx="20">
                  <c:v>160</c:v>
                </c:pt>
                <c:pt idx="21">
                  <c:v>165</c:v>
                </c:pt>
                <c:pt idx="22">
                  <c:v>170</c:v>
                </c:pt>
                <c:pt idx="23">
                  <c:v>175</c:v>
                </c:pt>
                <c:pt idx="24">
                  <c:v>180</c:v>
                </c:pt>
                <c:pt idx="25">
                  <c:v>185</c:v>
                </c:pt>
                <c:pt idx="26">
                  <c:v>190</c:v>
                </c:pt>
                <c:pt idx="27">
                  <c:v>195</c:v>
                </c:pt>
                <c:pt idx="28">
                  <c:v>200</c:v>
                </c:pt>
                <c:pt idx="29">
                  <c:v>205</c:v>
                </c:pt>
                <c:pt idx="30">
                  <c:v>210</c:v>
                </c:pt>
                <c:pt idx="31">
                  <c:v>215</c:v>
                </c:pt>
                <c:pt idx="32">
                  <c:v>220</c:v>
                </c:pt>
                <c:pt idx="33">
                  <c:v>225</c:v>
                </c:pt>
                <c:pt idx="34">
                  <c:v>230</c:v>
                </c:pt>
                <c:pt idx="35">
                  <c:v>235</c:v>
                </c:pt>
                <c:pt idx="36">
                  <c:v>240</c:v>
                </c:pt>
                <c:pt idx="37">
                  <c:v>245</c:v>
                </c:pt>
                <c:pt idx="38">
                  <c:v>250</c:v>
                </c:pt>
                <c:pt idx="39">
                  <c:v>255</c:v>
                </c:pt>
                <c:pt idx="40">
                  <c:v>260</c:v>
                </c:pt>
                <c:pt idx="41">
                  <c:v>265</c:v>
                </c:pt>
                <c:pt idx="42">
                  <c:v>270</c:v>
                </c:pt>
                <c:pt idx="43">
                  <c:v>275</c:v>
                </c:pt>
                <c:pt idx="44">
                  <c:v>280</c:v>
                </c:pt>
                <c:pt idx="45">
                  <c:v>285</c:v>
                </c:pt>
                <c:pt idx="46">
                  <c:v>290</c:v>
                </c:pt>
                <c:pt idx="47">
                  <c:v>295</c:v>
                </c:pt>
                <c:pt idx="48">
                  <c:v>300</c:v>
                </c:pt>
                <c:pt idx="49">
                  <c:v>305</c:v>
                </c:pt>
                <c:pt idx="50">
                  <c:v>310</c:v>
                </c:pt>
                <c:pt idx="51">
                  <c:v>315</c:v>
                </c:pt>
                <c:pt idx="52">
                  <c:v>320</c:v>
                </c:pt>
                <c:pt idx="53">
                  <c:v>325</c:v>
                </c:pt>
                <c:pt idx="54">
                  <c:v>330</c:v>
                </c:pt>
                <c:pt idx="55">
                  <c:v>335</c:v>
                </c:pt>
                <c:pt idx="56">
                  <c:v>340</c:v>
                </c:pt>
                <c:pt idx="57">
                  <c:v>345</c:v>
                </c:pt>
                <c:pt idx="58">
                  <c:v>350</c:v>
                </c:pt>
                <c:pt idx="59">
                  <c:v>355</c:v>
                </c:pt>
                <c:pt idx="60">
                  <c:v>360</c:v>
                </c:pt>
                <c:pt idx="61">
                  <c:v>365</c:v>
                </c:pt>
                <c:pt idx="62">
                  <c:v>370</c:v>
                </c:pt>
                <c:pt idx="63">
                  <c:v>375</c:v>
                </c:pt>
                <c:pt idx="64">
                  <c:v>380</c:v>
                </c:pt>
                <c:pt idx="65">
                  <c:v>385</c:v>
                </c:pt>
                <c:pt idx="66">
                  <c:v>390</c:v>
                </c:pt>
                <c:pt idx="67">
                  <c:v>395</c:v>
                </c:pt>
                <c:pt idx="68">
                  <c:v>400</c:v>
                </c:pt>
                <c:pt idx="69">
                  <c:v>405</c:v>
                </c:pt>
                <c:pt idx="70">
                  <c:v>410</c:v>
                </c:pt>
                <c:pt idx="71">
                  <c:v>415</c:v>
                </c:pt>
                <c:pt idx="72">
                  <c:v>420</c:v>
                </c:pt>
                <c:pt idx="73">
                  <c:v>425</c:v>
                </c:pt>
                <c:pt idx="74">
                  <c:v>430</c:v>
                </c:pt>
                <c:pt idx="75">
                  <c:v>435</c:v>
                </c:pt>
                <c:pt idx="76">
                  <c:v>440</c:v>
                </c:pt>
                <c:pt idx="77">
                  <c:v>445</c:v>
                </c:pt>
                <c:pt idx="78">
                  <c:v>450</c:v>
                </c:pt>
                <c:pt idx="79">
                  <c:v>455</c:v>
                </c:pt>
                <c:pt idx="80">
                  <c:v>460</c:v>
                </c:pt>
                <c:pt idx="81">
                  <c:v>465</c:v>
                </c:pt>
                <c:pt idx="82">
                  <c:v>470</c:v>
                </c:pt>
                <c:pt idx="83">
                  <c:v>475</c:v>
                </c:pt>
                <c:pt idx="84">
                  <c:v>480</c:v>
                </c:pt>
                <c:pt idx="85">
                  <c:v>485</c:v>
                </c:pt>
                <c:pt idx="86">
                  <c:v>490</c:v>
                </c:pt>
                <c:pt idx="87">
                  <c:v>495</c:v>
                </c:pt>
                <c:pt idx="88">
                  <c:v>500</c:v>
                </c:pt>
                <c:pt idx="89">
                  <c:v>505</c:v>
                </c:pt>
                <c:pt idx="90">
                  <c:v>510</c:v>
                </c:pt>
                <c:pt idx="91">
                  <c:v>515</c:v>
                </c:pt>
                <c:pt idx="92">
                  <c:v>520</c:v>
                </c:pt>
                <c:pt idx="93">
                  <c:v>525</c:v>
                </c:pt>
                <c:pt idx="94">
                  <c:v>530</c:v>
                </c:pt>
                <c:pt idx="95">
                  <c:v>535</c:v>
                </c:pt>
                <c:pt idx="96">
                  <c:v>540</c:v>
                </c:pt>
                <c:pt idx="97">
                  <c:v>545</c:v>
                </c:pt>
                <c:pt idx="98">
                  <c:v>550</c:v>
                </c:pt>
                <c:pt idx="99">
                  <c:v>555</c:v>
                </c:pt>
                <c:pt idx="100">
                  <c:v>560</c:v>
                </c:pt>
                <c:pt idx="101">
                  <c:v>565</c:v>
                </c:pt>
                <c:pt idx="102">
                  <c:v>570</c:v>
                </c:pt>
                <c:pt idx="103">
                  <c:v>575</c:v>
                </c:pt>
                <c:pt idx="104">
                  <c:v>580</c:v>
                </c:pt>
                <c:pt idx="105">
                  <c:v>585</c:v>
                </c:pt>
                <c:pt idx="106">
                  <c:v>590</c:v>
                </c:pt>
                <c:pt idx="107">
                  <c:v>595</c:v>
                </c:pt>
                <c:pt idx="108">
                  <c:v>600</c:v>
                </c:pt>
                <c:pt idx="109">
                  <c:v>605</c:v>
                </c:pt>
                <c:pt idx="110">
                  <c:v>610</c:v>
                </c:pt>
                <c:pt idx="111">
                  <c:v>615</c:v>
                </c:pt>
                <c:pt idx="112">
                  <c:v>620</c:v>
                </c:pt>
                <c:pt idx="113">
                  <c:v>625</c:v>
                </c:pt>
                <c:pt idx="114">
                  <c:v>630</c:v>
                </c:pt>
                <c:pt idx="115">
                  <c:v>635</c:v>
                </c:pt>
                <c:pt idx="116">
                  <c:v>640</c:v>
                </c:pt>
                <c:pt idx="117">
                  <c:v>645</c:v>
                </c:pt>
                <c:pt idx="118">
                  <c:v>650</c:v>
                </c:pt>
                <c:pt idx="119">
                  <c:v>655</c:v>
                </c:pt>
                <c:pt idx="120">
                  <c:v>660</c:v>
                </c:pt>
                <c:pt idx="121">
                  <c:v>665</c:v>
                </c:pt>
                <c:pt idx="122">
                  <c:v>670</c:v>
                </c:pt>
                <c:pt idx="123">
                  <c:v>675</c:v>
                </c:pt>
                <c:pt idx="124">
                  <c:v>680</c:v>
                </c:pt>
                <c:pt idx="125">
                  <c:v>685</c:v>
                </c:pt>
                <c:pt idx="126">
                  <c:v>690</c:v>
                </c:pt>
                <c:pt idx="127">
                  <c:v>695</c:v>
                </c:pt>
                <c:pt idx="128">
                  <c:v>700</c:v>
                </c:pt>
                <c:pt idx="129">
                  <c:v>705</c:v>
                </c:pt>
                <c:pt idx="130">
                  <c:v>710</c:v>
                </c:pt>
                <c:pt idx="131">
                  <c:v>715</c:v>
                </c:pt>
                <c:pt idx="132">
                  <c:v>720</c:v>
                </c:pt>
                <c:pt idx="133">
                  <c:v>725</c:v>
                </c:pt>
                <c:pt idx="134">
                  <c:v>730</c:v>
                </c:pt>
                <c:pt idx="135">
                  <c:v>735</c:v>
                </c:pt>
                <c:pt idx="136">
                  <c:v>740</c:v>
                </c:pt>
                <c:pt idx="137">
                  <c:v>745</c:v>
                </c:pt>
                <c:pt idx="138">
                  <c:v>750</c:v>
                </c:pt>
                <c:pt idx="139">
                  <c:v>755</c:v>
                </c:pt>
                <c:pt idx="140">
                  <c:v>760</c:v>
                </c:pt>
                <c:pt idx="141">
                  <c:v>765</c:v>
                </c:pt>
                <c:pt idx="142">
                  <c:v>770</c:v>
                </c:pt>
                <c:pt idx="143">
                  <c:v>775</c:v>
                </c:pt>
                <c:pt idx="144">
                  <c:v>780</c:v>
                </c:pt>
                <c:pt idx="145">
                  <c:v>785</c:v>
                </c:pt>
                <c:pt idx="146">
                  <c:v>790</c:v>
                </c:pt>
                <c:pt idx="147">
                  <c:v>795</c:v>
                </c:pt>
                <c:pt idx="148">
                  <c:v>800</c:v>
                </c:pt>
                <c:pt idx="149">
                  <c:v>805</c:v>
                </c:pt>
                <c:pt idx="150">
                  <c:v>810</c:v>
                </c:pt>
                <c:pt idx="151">
                  <c:v>815</c:v>
                </c:pt>
                <c:pt idx="152">
                  <c:v>820</c:v>
                </c:pt>
                <c:pt idx="153">
                  <c:v>825</c:v>
                </c:pt>
                <c:pt idx="154">
                  <c:v>830</c:v>
                </c:pt>
                <c:pt idx="155">
                  <c:v>835</c:v>
                </c:pt>
                <c:pt idx="156">
                  <c:v>840</c:v>
                </c:pt>
                <c:pt idx="157">
                  <c:v>845</c:v>
                </c:pt>
                <c:pt idx="158">
                  <c:v>850</c:v>
                </c:pt>
                <c:pt idx="159">
                  <c:v>855</c:v>
                </c:pt>
                <c:pt idx="160">
                  <c:v>860</c:v>
                </c:pt>
                <c:pt idx="161">
                  <c:v>865</c:v>
                </c:pt>
                <c:pt idx="162">
                  <c:v>870</c:v>
                </c:pt>
                <c:pt idx="163">
                  <c:v>875</c:v>
                </c:pt>
                <c:pt idx="164">
                  <c:v>880</c:v>
                </c:pt>
                <c:pt idx="165">
                  <c:v>885</c:v>
                </c:pt>
                <c:pt idx="166">
                  <c:v>890</c:v>
                </c:pt>
                <c:pt idx="167">
                  <c:v>895</c:v>
                </c:pt>
                <c:pt idx="168">
                  <c:v>900</c:v>
                </c:pt>
                <c:pt idx="169">
                  <c:v>905</c:v>
                </c:pt>
                <c:pt idx="170">
                  <c:v>910</c:v>
                </c:pt>
                <c:pt idx="171">
                  <c:v>915</c:v>
                </c:pt>
                <c:pt idx="172">
                  <c:v>920</c:v>
                </c:pt>
                <c:pt idx="173">
                  <c:v>925</c:v>
                </c:pt>
                <c:pt idx="174">
                  <c:v>930</c:v>
                </c:pt>
                <c:pt idx="175">
                  <c:v>935</c:v>
                </c:pt>
                <c:pt idx="176">
                  <c:v>940</c:v>
                </c:pt>
                <c:pt idx="177">
                  <c:v>945</c:v>
                </c:pt>
                <c:pt idx="178">
                  <c:v>950</c:v>
                </c:pt>
                <c:pt idx="179">
                  <c:v>955</c:v>
                </c:pt>
                <c:pt idx="180">
                  <c:v>960</c:v>
                </c:pt>
                <c:pt idx="181">
                  <c:v>965</c:v>
                </c:pt>
                <c:pt idx="182">
                  <c:v>970</c:v>
                </c:pt>
                <c:pt idx="183">
                  <c:v>975</c:v>
                </c:pt>
                <c:pt idx="184">
                  <c:v>980</c:v>
                </c:pt>
                <c:pt idx="185">
                  <c:v>985</c:v>
                </c:pt>
                <c:pt idx="186">
                  <c:v>990</c:v>
                </c:pt>
                <c:pt idx="187">
                  <c:v>995</c:v>
                </c:pt>
                <c:pt idx="188">
                  <c:v>1000</c:v>
                </c:pt>
                <c:pt idx="189">
                  <c:v>1005</c:v>
                </c:pt>
                <c:pt idx="190">
                  <c:v>1010</c:v>
                </c:pt>
                <c:pt idx="191">
                  <c:v>1015</c:v>
                </c:pt>
                <c:pt idx="192">
                  <c:v>1020</c:v>
                </c:pt>
                <c:pt idx="193">
                  <c:v>1025</c:v>
                </c:pt>
                <c:pt idx="194">
                  <c:v>1030</c:v>
                </c:pt>
                <c:pt idx="195">
                  <c:v>1035</c:v>
                </c:pt>
                <c:pt idx="196">
                  <c:v>1040</c:v>
                </c:pt>
                <c:pt idx="197">
                  <c:v>1045</c:v>
                </c:pt>
                <c:pt idx="198">
                  <c:v>1050</c:v>
                </c:pt>
                <c:pt idx="199">
                  <c:v>1055</c:v>
                </c:pt>
              </c:numCache>
            </c:numRef>
          </c:xVal>
          <c:yVal>
            <c:numRef>
              <c:f>'Figure 7'!$C$4:$C$203</c:f>
              <c:numCache>
                <c:formatCode>0.00</c:formatCode>
                <c:ptCount val="200"/>
                <c:pt idx="0">
                  <c:v>29.62456403585351</c:v>
                </c:pt>
                <c:pt idx="1">
                  <c:v>30.771609718462805</c:v>
                </c:pt>
                <c:pt idx="2">
                  <c:v>31.834367317879732</c:v>
                </c:pt>
                <c:pt idx="3">
                  <c:v>32.821028388247463</c:v>
                </c:pt>
                <c:pt idx="4">
                  <c:v>33.738499945126257</c:v>
                </c:pt>
                <c:pt idx="5">
                  <c:v>34.592673078893291</c:v>
                </c:pt>
                <c:pt idx="6">
                  <c:v>35.3886229768001</c:v>
                </c:pt>
                <c:pt idx="7">
                  <c:v>36.130760692819884</c:v>
                </c:pt>
                <c:pt idx="8">
                  <c:v>36.82295022297896</c:v>
                </c:pt>
                <c:pt idx="9">
                  <c:v>37.46860014892372</c:v>
                </c:pt>
                <c:pt idx="10">
                  <c:v>38.070736317456152</c:v>
                </c:pt>
                <c:pt idx="11">
                  <c:v>38.632060160580281</c:v>
                </c:pt>
                <c:pt idx="12">
                  <c:v>39.154995991635587</c:v>
                </c:pt>
                <c:pt idx="13">
                  <c:v>39.641729732010944</c:v>
                </c:pt>
                <c:pt idx="14">
                  <c:v>40.094240900433491</c:v>
                </c:pt>
                <c:pt idx="15">
                  <c:v>40.514329250008501</c:v>
                </c:pt>
                <c:pt idx="16">
                  <c:v>40.903637112813648</c:v>
                </c:pt>
                <c:pt idx="17">
                  <c:v>41.263668271768921</c:v>
                </c:pt>
                <c:pt idx="18">
                  <c:v>41.5958040001847</c:v>
                </c:pt>
                <c:pt idx="19">
                  <c:v>41.90131677395609</c:v>
                </c:pt>
                <c:pt idx="20">
                  <c:v>42.181382058007785</c:v>
                </c:pt>
                <c:pt idx="21">
                  <c:v>42.437088488951417</c:v>
                </c:pt>
                <c:pt idx="22">
                  <c:v>42.669446713994375</c:v>
                </c:pt>
                <c:pt idx="23">
                  <c:v>42.879397097592118</c:v>
                </c:pt>
                <c:pt idx="24">
                  <c:v>43.067816468978023</c:v>
                </c:pt>
                <c:pt idx="25">
                  <c:v>43.235524053171545</c:v>
                </c:pt>
                <c:pt idx="26">
                  <c:v>43.383286703593186</c:v>
                </c:pt>
                <c:pt idx="27">
                  <c:v>43.511823534678285</c:v>
                </c:pt>
                <c:pt idx="28">
                  <c:v>43.621810036857553</c:v>
                </c:pt>
                <c:pt idx="29">
                  <c:v>43.713881743195699</c:v>
                </c:pt>
                <c:pt idx="30">
                  <c:v>43.788637506244882</c:v>
                </c:pt>
                <c:pt idx="31">
                  <c:v>43.846642434814115</c:v>
                </c:pt>
                <c:pt idx="32">
                  <c:v>43.888430533012993</c:v>
                </c:pt>
                <c:pt idx="33">
                  <c:v>43.914507077812033</c:v>
                </c:pt>
                <c:pt idx="34">
                  <c:v>43.925350766245842</c:v>
                </c:pt>
                <c:pt idx="35">
                  <c:v>43.921415659084801</c:v>
                </c:pt>
                <c:pt idx="36">
                  <c:v>43.903132944175766</c:v>
                </c:pt>
                <c:pt idx="37">
                  <c:v>43.870912539579251</c:v>
                </c:pt>
                <c:pt idx="38">
                  <c:v>43.825144554021236</c:v>
                </c:pt>
                <c:pt idx="39">
                  <c:v>43.766200619950652</c:v>
                </c:pt>
                <c:pt idx="40">
                  <c:v>43.694435112588437</c:v>
                </c:pt>
                <c:pt idx="41">
                  <c:v>43.610186266716596</c:v>
                </c:pt>
                <c:pt idx="42">
                  <c:v>43.513777201548834</c:v>
                </c:pt>
                <c:pt idx="43">
                  <c:v>43.405516862804831</c:v>
                </c:pt>
                <c:pt idx="44">
                  <c:v>43.285700890057058</c:v>
                </c:pt>
                <c:pt idx="45">
                  <c:v>43.154612416502758</c:v>
                </c:pt>
                <c:pt idx="46">
                  <c:v>43.012522807516049</c:v>
                </c:pt>
                <c:pt idx="47">
                  <c:v>42.859692343638201</c:v>
                </c:pt>
                <c:pt idx="48">
                  <c:v>42.696370853054191</c:v>
                </c:pt>
                <c:pt idx="49">
                  <c:v>42.522798298070171</c:v>
                </c:pt>
                <c:pt idx="50">
                  <c:v>42.339205319632754</c:v>
                </c:pt>
                <c:pt idx="51">
                  <c:v>42.145813743520975</c:v>
                </c:pt>
                <c:pt idx="52">
                  <c:v>41.942837051470491</c:v>
                </c:pt>
                <c:pt idx="53">
                  <c:v>41.730480820169774</c:v>
                </c:pt>
                <c:pt idx="54">
                  <c:v>41.508943130777965</c:v>
                </c:pt>
                <c:pt idx="55">
                  <c:v>41.278414951359181</c:v>
                </c:pt>
                <c:pt idx="56">
                  <c:v>41.039080494401475</c:v>
                </c:pt>
                <c:pt idx="57">
                  <c:v>40.79111755138544</c:v>
                </c:pt>
                <c:pt idx="58">
                  <c:v>40.534697806186045</c:v>
                </c:pt>
                <c:pt idx="59">
                  <c:v>40.26998712892879</c:v>
                </c:pt>
                <c:pt idx="60">
                  <c:v>39.997145851778214</c:v>
                </c:pt>
                <c:pt idx="61">
                  <c:v>39.716329028003173</c:v>
                </c:pt>
                <c:pt idx="62">
                  <c:v>39.427686675547903</c:v>
                </c:pt>
                <c:pt idx="63">
                  <c:v>39.1313640062329</c:v>
                </c:pt>
                <c:pt idx="64">
                  <c:v>38.82750164161223</c:v>
                </c:pt>
                <c:pt idx="65">
                  <c:v>38.516235816429685</c:v>
                </c:pt>
                <c:pt idx="66">
                  <c:v>38.197698570537113</c:v>
                </c:pt>
                <c:pt idx="67">
                  <c:v>37.872017930069632</c:v>
                </c:pt>
                <c:pt idx="68">
                  <c:v>37.539318078605902</c:v>
                </c:pt>
                <c:pt idx="69">
                  <c:v>37.199719518985432</c:v>
                </c:pt>
                <c:pt idx="70">
                  <c:v>36.853339226402824</c:v>
                </c:pt>
                <c:pt idx="71">
                  <c:v>36.500290793347716</c:v>
                </c:pt>
                <c:pt idx="72">
                  <c:v>36.140684566918935</c:v>
                </c:pt>
                <c:pt idx="73">
                  <c:v>35.77462777900007</c:v>
                </c:pt>
                <c:pt idx="74">
                  <c:v>35.402224669745948</c:v>
                </c:pt>
                <c:pt idx="75">
                  <c:v>35.023576604797796</c:v>
                </c:pt>
                <c:pt idx="76">
                  <c:v>34.638782186614691</c:v>
                </c:pt>
                <c:pt idx="77">
                  <c:v>34.247937360278769</c:v>
                </c:pt>
                <c:pt idx="78">
                  <c:v>33.851135514108194</c:v>
                </c:pt>
                <c:pt idx="79">
                  <c:v>33.44846757538744</c:v>
                </c:pt>
                <c:pt idx="80">
                  <c:v>33.040022101502331</c:v>
                </c:pt>
                <c:pt idx="81">
                  <c:v>32.625885366747639</c:v>
                </c:pt>
                <c:pt idx="82">
                  <c:v>32.206141445059188</c:v>
                </c:pt>
                <c:pt idx="83">
                  <c:v>31.780872288898735</c:v>
                </c:pt>
                <c:pt idx="84">
                  <c:v>31.350157804513941</c:v>
                </c:pt>
                <c:pt idx="85">
                  <c:v>30.914075923773055</c:v>
                </c:pt>
                <c:pt idx="86">
                  <c:v>30.472702672763234</c:v>
                </c:pt>
                <c:pt idx="87">
                  <c:v>30.026112237333166</c:v>
                </c:pt>
                <c:pt idx="88">
                  <c:v>29.574377025741285</c:v>
                </c:pt>
                <c:pt idx="89">
                  <c:v>29.117567728568758</c:v>
                </c:pt>
                <c:pt idx="90">
                  <c:v>28.655753376040423</c:v>
                </c:pt>
                <c:pt idx="91">
                  <c:v>28.189001392890077</c:v>
                </c:pt>
                <c:pt idx="92">
                  <c:v>27.717377650899238</c:v>
                </c:pt>
                <c:pt idx="93">
                  <c:v>27.240946519228061</c:v>
                </c:pt>
                <c:pt idx="94">
                  <c:v>26.759770912653579</c:v>
                </c:pt>
                <c:pt idx="95">
                  <c:v>26.27391233781708</c:v>
                </c:pt>
                <c:pt idx="96">
                  <c:v>25.783430937585848</c:v>
                </c:pt>
                <c:pt idx="97">
                  <c:v>25.288385533617856</c:v>
                </c:pt>
                <c:pt idx="98">
                  <c:v>24.788833667222264</c:v>
                </c:pt>
                <c:pt idx="99">
                  <c:v>24.28483163859471</c:v>
                </c:pt>
                <c:pt idx="100">
                  <c:v>23.776434544510806</c:v>
                </c:pt>
                <c:pt idx="101">
                  <c:v>23.263696314545882</c:v>
                </c:pt>
                <c:pt idx="102">
                  <c:v>22.74666974589752</c:v>
                </c:pt>
                <c:pt idx="103">
                  <c:v>22.225406536870679</c:v>
                </c:pt>
                <c:pt idx="104">
                  <c:v>21.699957319091823</c:v>
                </c:pt>
                <c:pt idx="105">
                  <c:v>21.170371688509135</c:v>
                </c:pt>
                <c:pt idx="106">
                  <c:v>20.636698235235457</c:v>
                </c:pt>
                <c:pt idx="107">
                  <c:v>20.098984572284991</c:v>
                </c:pt>
                <c:pt idx="108">
                  <c:v>19.557277363255906</c:v>
                </c:pt>
                <c:pt idx="109">
                  <c:v>19.011622349003972</c:v>
                </c:pt>
                <c:pt idx="110">
                  <c:v>18.462064373353627</c:v>
                </c:pt>
                <c:pt idx="111">
                  <c:v>17.908647407887258</c:v>
                </c:pt>
                <c:pt idx="112">
                  <c:v>17.351414575854392</c:v>
                </c:pt>
                <c:pt idx="113">
                  <c:v>16.790408175237729</c:v>
                </c:pt>
                <c:pt idx="114">
                  <c:v>16.225669701013658</c:v>
                </c:pt>
                <c:pt idx="115">
                  <c:v>15.657239866639202</c:v>
                </c:pt>
                <c:pt idx="116">
                  <c:v>15.085158624801323</c:v>
                </c:pt>
                <c:pt idx="117">
                  <c:v>14.509465187455788</c:v>
                </c:pt>
                <c:pt idx="118">
                  <c:v>13.930198045189258</c:v>
                </c:pt>
                <c:pt idx="119">
                  <c:v>13.347394985929043</c:v>
                </c:pt>
                <c:pt idx="120">
                  <c:v>12.76109311302838</c:v>
                </c:pt>
                <c:pt idx="121">
                  <c:v>12.171328862754905</c:v>
                </c:pt>
                <c:pt idx="122">
                  <c:v>11.578138021201426</c:v>
                </c:pt>
                <c:pt idx="123">
                  <c:v>10.981555740648332</c:v>
                </c:pt>
                <c:pt idx="124">
                  <c:v>10.381616555393606</c:v>
                </c:pt>
                <c:pt idx="125">
                  <c:v>9.7783543970757307</c:v>
                </c:pt>
                <c:pt idx="126">
                  <c:v>9.1718026095068126</c:v>
                </c:pt>
                <c:pt idx="127">
                  <c:v>8.5619939630369117</c:v>
                </c:pt>
                <c:pt idx="128">
                  <c:v>7.9489606684657588</c:v>
                </c:pt>
                <c:pt idx="129">
                  <c:v>7.3327343905201587</c:v>
                </c:pt>
                <c:pt idx="130">
                  <c:v>6.7133462609144203</c:v>
                </c:pt>
                <c:pt idx="131">
                  <c:v>6.0908268910081347</c:v>
                </c:pt>
                <c:pt idx="132">
                  <c:v>5.46520638407668</c:v>
                </c:pt>
                <c:pt idx="133">
                  <c:v>4.8365143472109366</c:v>
                </c:pt>
                <c:pt idx="134">
                  <c:v>4.2047799028557051</c:v>
                </c:pt>
                <c:pt idx="135">
                  <c:v>3.5700317000049608</c:v>
                </c:pt>
                <c:pt idx="136">
                  <c:v>2.9322979250634376</c:v>
                </c:pt>
                <c:pt idx="137">
                  <c:v>2.2916063123868753</c:v>
                </c:pt>
                <c:pt idx="138">
                  <c:v>1.647984154513324</c:v>
                </c:pt>
                <c:pt idx="139">
                  <c:v>1.001458312096986</c:v>
                </c:pt>
                <c:pt idx="140">
                  <c:v>0.3520552235543164</c:v>
                </c:pt>
                <c:pt idx="141">
                  <c:v>-0.30019908556914743</c:v>
                </c:pt>
                <c:pt idx="142">
                  <c:v>-0.95527899349650625</c:v>
                </c:pt>
                <c:pt idx="143">
                  <c:v>-1.6131592733780167</c:v>
                </c:pt>
                <c:pt idx="144">
                  <c:v>-2.2738150846977874</c:v>
                </c:pt>
                <c:pt idx="145">
                  <c:v>-2.9372219649214912</c:v>
                </c:pt>
                <c:pt idx="146">
                  <c:v>-3.603355821377022</c:v>
                </c:pt>
                <c:pt idx="147">
                  <c:v>-4.2721929233592846</c:v>
                </c:pt>
                <c:pt idx="148">
                  <c:v>-4.9437098944524678</c:v>
                </c:pt>
                <c:pt idx="149">
                  <c:v>-5.6178837050616153</c:v>
                </c:pt>
                <c:pt idx="150">
                  <c:v>-6.2946916651475249</c:v>
                </c:pt>
                <c:pt idx="151">
                  <c:v>-6.9741114171571894</c:v>
                </c:pt>
                <c:pt idx="152">
                  <c:v>-7.6561209291445493</c:v>
                </c:pt>
                <c:pt idx="153">
                  <c:v>-8.3406984880736559</c:v>
                </c:pt>
                <c:pt idx="154">
                  <c:v>-9.0278226932994698</c:v>
                </c:pt>
                <c:pt idx="155">
                  <c:v>-9.7174724502221466</c:v>
                </c:pt>
                <c:pt idx="156">
                  <c:v>-10.40962696410395</c:v>
                </c:pt>
                <c:pt idx="157">
                  <c:v>-11.104265734050898</c:v>
                </c:pt>
                <c:pt idx="158">
                  <c:v>-11.801368547146865</c:v>
                </c:pt>
                <c:pt idx="159">
                  <c:v>-12.50091547274036</c:v>
                </c:pt>
                <c:pt idx="160">
                  <c:v>-13.20288685687774</c:v>
                </c:pt>
                <c:pt idx="161">
                  <c:v>-13.907263316875628</c:v>
                </c:pt>
                <c:pt idx="162">
                  <c:v>-14.614025736033625</c:v>
                </c:pt>
                <c:pt idx="163">
                  <c:v>-15.323155258476675</c:v>
                </c:pt>
                <c:pt idx="164">
                  <c:v>-16.034633284128915</c:v>
                </c:pt>
                <c:pt idx="165">
                  <c:v>-16.748441463811105</c:v>
                </c:pt>
                <c:pt idx="166">
                  <c:v>-17.46456169445878</c:v>
                </c:pt>
                <c:pt idx="167">
                  <c:v>-18.182976114459223</c:v>
                </c:pt>
                <c:pt idx="168">
                  <c:v>-18.903667099100971</c:v>
                </c:pt>
                <c:pt idx="169">
                  <c:v>-19.62661725613458</c:v>
                </c:pt>
                <c:pt idx="170">
                  <c:v>-20.351809421440635</c:v>
                </c:pt>
                <c:pt idx="171">
                  <c:v>-21.079226654801687</c:v>
                </c:pt>
                <c:pt idx="172">
                  <c:v>-21.808852235774168</c:v>
                </c:pt>
                <c:pt idx="173">
                  <c:v>-22.540669659661091</c:v>
                </c:pt>
                <c:pt idx="174">
                  <c:v>-23.274662633577009</c:v>
                </c:pt>
                <c:pt idx="175">
                  <c:v>-24.010815072606931</c:v>
                </c:pt>
                <c:pt idx="176">
                  <c:v>-24.749111096055003</c:v>
                </c:pt>
                <c:pt idx="177">
                  <c:v>-25.489535023780093</c:v>
                </c:pt>
                <c:pt idx="178">
                  <c:v>-26.232071372616247</c:v>
                </c:pt>
                <c:pt idx="179">
                  <c:v>-26.976704852876026</c:v>
                </c:pt>
                <c:pt idx="180">
                  <c:v>-27.72342036493302</c:v>
                </c:pt>
                <c:pt idx="181">
                  <c:v>-28.472202995882412</c:v>
                </c:pt>
                <c:pt idx="182">
                  <c:v>-29.223038016277485</c:v>
                </c:pt>
                <c:pt idx="183">
                  <c:v>-29.975910876940475</c:v>
                </c:pt>
                <c:pt idx="184">
                  <c:v>-30.730807205842439</c:v>
                </c:pt>
                <c:pt idx="185">
                  <c:v>-31.487712805055878</c:v>
                </c:pt>
                <c:pt idx="186">
                  <c:v>-32.246613647772392</c:v>
                </c:pt>
                <c:pt idx="187">
                  <c:v>-33.007495875387463</c:v>
                </c:pt>
                <c:pt idx="188">
                  <c:v>-33.770345794649472</c:v>
                </c:pt>
                <c:pt idx="189">
                  <c:v>-34.535149874870513</c:v>
                </c:pt>
                <c:pt idx="190">
                  <c:v>-35.301894745198013</c:v>
                </c:pt>
                <c:pt idx="191">
                  <c:v>-36.070567191944633</c:v>
                </c:pt>
                <c:pt idx="192">
                  <c:v>-36.841154155978018</c:v>
                </c:pt>
                <c:pt idx="193">
                  <c:v>-37.613642730163576</c:v>
                </c:pt>
                <c:pt idx="194">
                  <c:v>-38.388020156864116</c:v>
                </c:pt>
                <c:pt idx="195">
                  <c:v>-39.164273825490739</c:v>
                </c:pt>
                <c:pt idx="196">
                  <c:v>-39.942391270107123</c:v>
                </c:pt>
                <c:pt idx="197">
                  <c:v>-40.722360167083195</c:v>
                </c:pt>
                <c:pt idx="198">
                  <c:v>-41.504168332797519</c:v>
                </c:pt>
                <c:pt idx="199">
                  <c:v>-42.287803721389139</c:v>
                </c:pt>
              </c:numCache>
            </c:numRef>
          </c:yVal>
          <c:smooth val="0"/>
          <c:extLst>
            <c:ext xmlns:c16="http://schemas.microsoft.com/office/drawing/2014/chart" uri="{C3380CC4-5D6E-409C-BE32-E72D297353CC}">
              <c16:uniqueId val="{00000001-5AFD-4470-AFD9-31784DFDE4CF}"/>
            </c:ext>
          </c:extLst>
        </c:ser>
        <c:ser>
          <c:idx val="2"/>
          <c:order val="2"/>
          <c:tx>
            <c:v>Single-Aisle/Regional Jet Mix</c:v>
          </c:tx>
          <c:spPr>
            <a:ln w="25400" cap="rnd">
              <a:solidFill>
                <a:schemeClr val="tx1"/>
              </a:solidFill>
              <a:prstDash val="dash"/>
              <a:round/>
            </a:ln>
            <a:effectLst/>
          </c:spPr>
          <c:marker>
            <c:symbol val="none"/>
          </c:marker>
          <c:xVal>
            <c:numRef>
              <c:f>'Figure 7'!$A$4:$A$203</c:f>
              <c:numCache>
                <c:formatCode>General</c:formatCode>
                <c:ptCount val="200"/>
                <c:pt idx="0">
                  <c:v>60</c:v>
                </c:pt>
                <c:pt idx="1">
                  <c:v>65</c:v>
                </c:pt>
                <c:pt idx="2">
                  <c:v>70</c:v>
                </c:pt>
                <c:pt idx="3">
                  <c:v>75</c:v>
                </c:pt>
                <c:pt idx="4">
                  <c:v>80</c:v>
                </c:pt>
                <c:pt idx="5">
                  <c:v>85</c:v>
                </c:pt>
                <c:pt idx="6">
                  <c:v>90</c:v>
                </c:pt>
                <c:pt idx="7">
                  <c:v>95</c:v>
                </c:pt>
                <c:pt idx="8">
                  <c:v>100</c:v>
                </c:pt>
                <c:pt idx="9">
                  <c:v>105</c:v>
                </c:pt>
                <c:pt idx="10">
                  <c:v>110</c:v>
                </c:pt>
                <c:pt idx="11">
                  <c:v>115</c:v>
                </c:pt>
                <c:pt idx="12">
                  <c:v>120</c:v>
                </c:pt>
                <c:pt idx="13">
                  <c:v>125</c:v>
                </c:pt>
                <c:pt idx="14">
                  <c:v>130</c:v>
                </c:pt>
                <c:pt idx="15">
                  <c:v>135</c:v>
                </c:pt>
                <c:pt idx="16">
                  <c:v>140</c:v>
                </c:pt>
                <c:pt idx="17">
                  <c:v>145</c:v>
                </c:pt>
                <c:pt idx="18">
                  <c:v>150</c:v>
                </c:pt>
                <c:pt idx="19">
                  <c:v>155</c:v>
                </c:pt>
                <c:pt idx="20">
                  <c:v>160</c:v>
                </c:pt>
                <c:pt idx="21">
                  <c:v>165</c:v>
                </c:pt>
                <c:pt idx="22">
                  <c:v>170</c:v>
                </c:pt>
                <c:pt idx="23">
                  <c:v>175</c:v>
                </c:pt>
                <c:pt idx="24">
                  <c:v>180</c:v>
                </c:pt>
                <c:pt idx="25">
                  <c:v>185</c:v>
                </c:pt>
                <c:pt idx="26">
                  <c:v>190</c:v>
                </c:pt>
                <c:pt idx="27">
                  <c:v>195</c:v>
                </c:pt>
                <c:pt idx="28">
                  <c:v>200</c:v>
                </c:pt>
                <c:pt idx="29">
                  <c:v>205</c:v>
                </c:pt>
                <c:pt idx="30">
                  <c:v>210</c:v>
                </c:pt>
                <c:pt idx="31">
                  <c:v>215</c:v>
                </c:pt>
                <c:pt idx="32">
                  <c:v>220</c:v>
                </c:pt>
                <c:pt idx="33">
                  <c:v>225</c:v>
                </c:pt>
                <c:pt idx="34">
                  <c:v>230</c:v>
                </c:pt>
                <c:pt idx="35">
                  <c:v>235</c:v>
                </c:pt>
                <c:pt idx="36">
                  <c:v>240</c:v>
                </c:pt>
                <c:pt idx="37">
                  <c:v>245</c:v>
                </c:pt>
                <c:pt idx="38">
                  <c:v>250</c:v>
                </c:pt>
                <c:pt idx="39">
                  <c:v>255</c:v>
                </c:pt>
                <c:pt idx="40">
                  <c:v>260</c:v>
                </c:pt>
                <c:pt idx="41">
                  <c:v>265</c:v>
                </c:pt>
                <c:pt idx="42">
                  <c:v>270</c:v>
                </c:pt>
                <c:pt idx="43">
                  <c:v>275</c:v>
                </c:pt>
                <c:pt idx="44">
                  <c:v>280</c:v>
                </c:pt>
                <c:pt idx="45">
                  <c:v>285</c:v>
                </c:pt>
                <c:pt idx="46">
                  <c:v>290</c:v>
                </c:pt>
                <c:pt idx="47">
                  <c:v>295</c:v>
                </c:pt>
                <c:pt idx="48">
                  <c:v>300</c:v>
                </c:pt>
                <c:pt idx="49">
                  <c:v>305</c:v>
                </c:pt>
                <c:pt idx="50">
                  <c:v>310</c:v>
                </c:pt>
                <c:pt idx="51">
                  <c:v>315</c:v>
                </c:pt>
                <c:pt idx="52">
                  <c:v>320</c:v>
                </c:pt>
                <c:pt idx="53">
                  <c:v>325</c:v>
                </c:pt>
                <c:pt idx="54">
                  <c:v>330</c:v>
                </c:pt>
                <c:pt idx="55">
                  <c:v>335</c:v>
                </c:pt>
                <c:pt idx="56">
                  <c:v>340</c:v>
                </c:pt>
                <c:pt idx="57">
                  <c:v>345</c:v>
                </c:pt>
                <c:pt idx="58">
                  <c:v>350</c:v>
                </c:pt>
                <c:pt idx="59">
                  <c:v>355</c:v>
                </c:pt>
                <c:pt idx="60">
                  <c:v>360</c:v>
                </c:pt>
                <c:pt idx="61">
                  <c:v>365</c:v>
                </c:pt>
                <c:pt idx="62">
                  <c:v>370</c:v>
                </c:pt>
                <c:pt idx="63">
                  <c:v>375</c:v>
                </c:pt>
                <c:pt idx="64">
                  <c:v>380</c:v>
                </c:pt>
                <c:pt idx="65">
                  <c:v>385</c:v>
                </c:pt>
                <c:pt idx="66">
                  <c:v>390</c:v>
                </c:pt>
                <c:pt idx="67">
                  <c:v>395</c:v>
                </c:pt>
                <c:pt idx="68">
                  <c:v>400</c:v>
                </c:pt>
                <c:pt idx="69">
                  <c:v>405</c:v>
                </c:pt>
                <c:pt idx="70">
                  <c:v>410</c:v>
                </c:pt>
                <c:pt idx="71">
                  <c:v>415</c:v>
                </c:pt>
                <c:pt idx="72">
                  <c:v>420</c:v>
                </c:pt>
                <c:pt idx="73">
                  <c:v>425</c:v>
                </c:pt>
                <c:pt idx="74">
                  <c:v>430</c:v>
                </c:pt>
                <c:pt idx="75">
                  <c:v>435</c:v>
                </c:pt>
                <c:pt idx="76">
                  <c:v>440</c:v>
                </c:pt>
                <c:pt idx="77">
                  <c:v>445</c:v>
                </c:pt>
                <c:pt idx="78">
                  <c:v>450</c:v>
                </c:pt>
                <c:pt idx="79">
                  <c:v>455</c:v>
                </c:pt>
                <c:pt idx="80">
                  <c:v>460</c:v>
                </c:pt>
                <c:pt idx="81">
                  <c:v>465</c:v>
                </c:pt>
                <c:pt idx="82">
                  <c:v>470</c:v>
                </c:pt>
                <c:pt idx="83">
                  <c:v>475</c:v>
                </c:pt>
                <c:pt idx="84">
                  <c:v>480</c:v>
                </c:pt>
                <c:pt idx="85">
                  <c:v>485</c:v>
                </c:pt>
                <c:pt idx="86">
                  <c:v>490</c:v>
                </c:pt>
                <c:pt idx="87">
                  <c:v>495</c:v>
                </c:pt>
                <c:pt idx="88">
                  <c:v>500</c:v>
                </c:pt>
                <c:pt idx="89">
                  <c:v>505</c:v>
                </c:pt>
                <c:pt idx="90">
                  <c:v>510</c:v>
                </c:pt>
                <c:pt idx="91">
                  <c:v>515</c:v>
                </c:pt>
                <c:pt idx="92">
                  <c:v>520</c:v>
                </c:pt>
                <c:pt idx="93">
                  <c:v>525</c:v>
                </c:pt>
                <c:pt idx="94">
                  <c:v>530</c:v>
                </c:pt>
                <c:pt idx="95">
                  <c:v>535</c:v>
                </c:pt>
                <c:pt idx="96">
                  <c:v>540</c:v>
                </c:pt>
                <c:pt idx="97">
                  <c:v>545</c:v>
                </c:pt>
                <c:pt idx="98">
                  <c:v>550</c:v>
                </c:pt>
                <c:pt idx="99">
                  <c:v>555</c:v>
                </c:pt>
                <c:pt idx="100">
                  <c:v>560</c:v>
                </c:pt>
                <c:pt idx="101">
                  <c:v>565</c:v>
                </c:pt>
                <c:pt idx="102">
                  <c:v>570</c:v>
                </c:pt>
                <c:pt idx="103">
                  <c:v>575</c:v>
                </c:pt>
                <c:pt idx="104">
                  <c:v>580</c:v>
                </c:pt>
                <c:pt idx="105">
                  <c:v>585</c:v>
                </c:pt>
                <c:pt idx="106">
                  <c:v>590</c:v>
                </c:pt>
                <c:pt idx="107">
                  <c:v>595</c:v>
                </c:pt>
                <c:pt idx="108">
                  <c:v>600</c:v>
                </c:pt>
                <c:pt idx="109">
                  <c:v>605</c:v>
                </c:pt>
                <c:pt idx="110">
                  <c:v>610</c:v>
                </c:pt>
                <c:pt idx="111">
                  <c:v>615</c:v>
                </c:pt>
                <c:pt idx="112">
                  <c:v>620</c:v>
                </c:pt>
                <c:pt idx="113">
                  <c:v>625</c:v>
                </c:pt>
                <c:pt idx="114">
                  <c:v>630</c:v>
                </c:pt>
                <c:pt idx="115">
                  <c:v>635</c:v>
                </c:pt>
                <c:pt idx="116">
                  <c:v>640</c:v>
                </c:pt>
                <c:pt idx="117">
                  <c:v>645</c:v>
                </c:pt>
                <c:pt idx="118">
                  <c:v>650</c:v>
                </c:pt>
                <c:pt idx="119">
                  <c:v>655</c:v>
                </c:pt>
                <c:pt idx="120">
                  <c:v>660</c:v>
                </c:pt>
                <c:pt idx="121">
                  <c:v>665</c:v>
                </c:pt>
                <c:pt idx="122">
                  <c:v>670</c:v>
                </c:pt>
                <c:pt idx="123">
                  <c:v>675</c:v>
                </c:pt>
                <c:pt idx="124">
                  <c:v>680</c:v>
                </c:pt>
                <c:pt idx="125">
                  <c:v>685</c:v>
                </c:pt>
                <c:pt idx="126">
                  <c:v>690</c:v>
                </c:pt>
                <c:pt idx="127">
                  <c:v>695</c:v>
                </c:pt>
                <c:pt idx="128">
                  <c:v>700</c:v>
                </c:pt>
                <c:pt idx="129">
                  <c:v>705</c:v>
                </c:pt>
                <c:pt idx="130">
                  <c:v>710</c:v>
                </c:pt>
                <c:pt idx="131">
                  <c:v>715</c:v>
                </c:pt>
                <c:pt idx="132">
                  <c:v>720</c:v>
                </c:pt>
                <c:pt idx="133">
                  <c:v>725</c:v>
                </c:pt>
                <c:pt idx="134">
                  <c:v>730</c:v>
                </c:pt>
                <c:pt idx="135">
                  <c:v>735</c:v>
                </c:pt>
                <c:pt idx="136">
                  <c:v>740</c:v>
                </c:pt>
                <c:pt idx="137">
                  <c:v>745</c:v>
                </c:pt>
                <c:pt idx="138">
                  <c:v>750</c:v>
                </c:pt>
                <c:pt idx="139">
                  <c:v>755</c:v>
                </c:pt>
                <c:pt idx="140">
                  <c:v>760</c:v>
                </c:pt>
                <c:pt idx="141">
                  <c:v>765</c:v>
                </c:pt>
                <c:pt idx="142">
                  <c:v>770</c:v>
                </c:pt>
                <c:pt idx="143">
                  <c:v>775</c:v>
                </c:pt>
                <c:pt idx="144">
                  <c:v>780</c:v>
                </c:pt>
                <c:pt idx="145">
                  <c:v>785</c:v>
                </c:pt>
                <c:pt idx="146">
                  <c:v>790</c:v>
                </c:pt>
                <c:pt idx="147">
                  <c:v>795</c:v>
                </c:pt>
                <c:pt idx="148">
                  <c:v>800</c:v>
                </c:pt>
                <c:pt idx="149">
                  <c:v>805</c:v>
                </c:pt>
                <c:pt idx="150">
                  <c:v>810</c:v>
                </c:pt>
                <c:pt idx="151">
                  <c:v>815</c:v>
                </c:pt>
                <c:pt idx="152">
                  <c:v>820</c:v>
                </c:pt>
                <c:pt idx="153">
                  <c:v>825</c:v>
                </c:pt>
                <c:pt idx="154">
                  <c:v>830</c:v>
                </c:pt>
                <c:pt idx="155">
                  <c:v>835</c:v>
                </c:pt>
                <c:pt idx="156">
                  <c:v>840</c:v>
                </c:pt>
                <c:pt idx="157">
                  <c:v>845</c:v>
                </c:pt>
                <c:pt idx="158">
                  <c:v>850</c:v>
                </c:pt>
                <c:pt idx="159">
                  <c:v>855</c:v>
                </c:pt>
                <c:pt idx="160">
                  <c:v>860</c:v>
                </c:pt>
                <c:pt idx="161">
                  <c:v>865</c:v>
                </c:pt>
                <c:pt idx="162">
                  <c:v>870</c:v>
                </c:pt>
                <c:pt idx="163">
                  <c:v>875</c:v>
                </c:pt>
                <c:pt idx="164">
                  <c:v>880</c:v>
                </c:pt>
                <c:pt idx="165">
                  <c:v>885</c:v>
                </c:pt>
                <c:pt idx="166">
                  <c:v>890</c:v>
                </c:pt>
                <c:pt idx="167">
                  <c:v>895</c:v>
                </c:pt>
                <c:pt idx="168">
                  <c:v>900</c:v>
                </c:pt>
                <c:pt idx="169">
                  <c:v>905</c:v>
                </c:pt>
                <c:pt idx="170">
                  <c:v>910</c:v>
                </c:pt>
                <c:pt idx="171">
                  <c:v>915</c:v>
                </c:pt>
                <c:pt idx="172">
                  <c:v>920</c:v>
                </c:pt>
                <c:pt idx="173">
                  <c:v>925</c:v>
                </c:pt>
                <c:pt idx="174">
                  <c:v>930</c:v>
                </c:pt>
                <c:pt idx="175">
                  <c:v>935</c:v>
                </c:pt>
                <c:pt idx="176">
                  <c:v>940</c:v>
                </c:pt>
                <c:pt idx="177">
                  <c:v>945</c:v>
                </c:pt>
                <c:pt idx="178">
                  <c:v>950</c:v>
                </c:pt>
                <c:pt idx="179">
                  <c:v>955</c:v>
                </c:pt>
                <c:pt idx="180">
                  <c:v>960</c:v>
                </c:pt>
                <c:pt idx="181">
                  <c:v>965</c:v>
                </c:pt>
                <c:pt idx="182">
                  <c:v>970</c:v>
                </c:pt>
                <c:pt idx="183">
                  <c:v>975</c:v>
                </c:pt>
                <c:pt idx="184">
                  <c:v>980</c:v>
                </c:pt>
                <c:pt idx="185">
                  <c:v>985</c:v>
                </c:pt>
                <c:pt idx="186">
                  <c:v>990</c:v>
                </c:pt>
                <c:pt idx="187">
                  <c:v>995</c:v>
                </c:pt>
                <c:pt idx="188">
                  <c:v>1000</c:v>
                </c:pt>
                <c:pt idx="189">
                  <c:v>1005</c:v>
                </c:pt>
                <c:pt idx="190">
                  <c:v>1010</c:v>
                </c:pt>
                <c:pt idx="191">
                  <c:v>1015</c:v>
                </c:pt>
                <c:pt idx="192">
                  <c:v>1020</c:v>
                </c:pt>
                <c:pt idx="193">
                  <c:v>1025</c:v>
                </c:pt>
                <c:pt idx="194">
                  <c:v>1030</c:v>
                </c:pt>
                <c:pt idx="195">
                  <c:v>1035</c:v>
                </c:pt>
                <c:pt idx="196">
                  <c:v>1040</c:v>
                </c:pt>
                <c:pt idx="197">
                  <c:v>1045</c:v>
                </c:pt>
                <c:pt idx="198">
                  <c:v>1050</c:v>
                </c:pt>
                <c:pt idx="199">
                  <c:v>1055</c:v>
                </c:pt>
              </c:numCache>
            </c:numRef>
          </c:xVal>
          <c:yVal>
            <c:numRef>
              <c:f>'Figure 7'!$D$4:$D$203</c:f>
              <c:numCache>
                <c:formatCode>0.00</c:formatCode>
                <c:ptCount val="200"/>
                <c:pt idx="0">
                  <c:v>51.933319904532503</c:v>
                </c:pt>
                <c:pt idx="1">
                  <c:v>53.663589200233304</c:v>
                </c:pt>
                <c:pt idx="2">
                  <c:v>55.270960030891132</c:v>
                </c:pt>
                <c:pt idx="3">
                  <c:v>56.768061363228064</c:v>
                </c:pt>
                <c:pt idx="4">
                  <c:v>58.165478127754916</c:v>
                </c:pt>
                <c:pt idx="5">
                  <c:v>59.47218803142264</c:v>
                </c:pt>
                <c:pt idx="6">
                  <c:v>60.695884993545157</c:v>
                </c:pt>
                <c:pt idx="7">
                  <c:v>61.84322326256963</c:v>
                </c:pt>
                <c:pt idx="8">
                  <c:v>62.920004794081322</c:v>
                </c:pt>
                <c:pt idx="9">
                  <c:v>63.931325239591025</c:v>
                </c:pt>
                <c:pt idx="10">
                  <c:v>64.88168921319631</c:v>
                </c:pt>
                <c:pt idx="11">
                  <c:v>65.775102396302955</c:v>
                </c:pt>
                <c:pt idx="12">
                  <c:v>66.615145933845767</c:v>
                </c:pt>
                <c:pt idx="13">
                  <c:v>67.405037118757321</c:v>
                </c:pt>
                <c:pt idx="14">
                  <c:v>68.147679336326846</c:v>
                </c:pt>
                <c:pt idx="15">
                  <c:v>68.845703507068436</c:v>
                </c:pt>
                <c:pt idx="16">
                  <c:v>69.501502734856615</c:v>
                </c:pt>
                <c:pt idx="17">
                  <c:v>70.117261475997822</c:v>
                </c:pt>
                <c:pt idx="18">
                  <c:v>70.694980253771405</c:v>
                </c:pt>
                <c:pt idx="19">
                  <c:v>71.236496723782778</c:v>
                </c:pt>
                <c:pt idx="20">
                  <c:v>71.743503728703573</c:v>
                </c:pt>
                <c:pt idx="21">
                  <c:v>72.217564852853783</c:v>
                </c:pt>
                <c:pt idx="22">
                  <c:v>72.660127887750221</c:v>
                </c:pt>
                <c:pt idx="23">
                  <c:v>73.072536542092365</c:v>
                </c:pt>
                <c:pt idx="24">
                  <c:v>73.456040668454051</c:v>
                </c:pt>
                <c:pt idx="25">
                  <c:v>73.81180523036781</c:v>
                </c:pt>
                <c:pt idx="26">
                  <c:v>74.140918194645096</c:v>
                </c:pt>
                <c:pt idx="27">
                  <c:v>74.44439750252063</c:v>
                </c:pt>
                <c:pt idx="28">
                  <c:v>74.723197247899165</c:v>
                </c:pt>
                <c:pt idx="29">
                  <c:v>74.978213170374573</c:v>
                </c:pt>
                <c:pt idx="30">
                  <c:v>75.2102875538082</c:v>
                </c:pt>
                <c:pt idx="31">
                  <c:v>75.420213607360353</c:v>
                </c:pt>
                <c:pt idx="32">
                  <c:v>75.608739394370261</c:v>
                </c:pt>
                <c:pt idx="33">
                  <c:v>75.776571364923882</c:v>
                </c:pt>
                <c:pt idx="34">
                  <c:v>75.924377539972895</c:v>
                </c:pt>
                <c:pt idx="35">
                  <c:v>76.052790388170337</c:v>
                </c:pt>
                <c:pt idx="36">
                  <c:v>76.162409430963137</c:v>
                </c:pt>
                <c:pt idx="37">
                  <c:v>76.253803606713859</c:v>
                </c:pt>
                <c:pt idx="38">
                  <c:v>76.327513420585618</c:v>
                </c:pt>
                <c:pt idx="39">
                  <c:v>76.384052903487756</c:v>
                </c:pt>
                <c:pt idx="40">
                  <c:v>76.423911400434733</c:v>
                </c:pt>
                <c:pt idx="41">
                  <c:v>76.447555206160644</c:v>
                </c:pt>
                <c:pt idx="42">
                  <c:v>76.45542906365705</c:v>
                </c:pt>
                <c:pt idx="43">
                  <c:v>76.447957539442115</c:v>
                </c:pt>
                <c:pt idx="44">
                  <c:v>76.425546287749228</c:v>
                </c:pt>
                <c:pt idx="45">
                  <c:v>76.388583214423747</c:v>
                </c:pt>
                <c:pt idx="46">
                  <c:v>76.337439550098836</c:v>
                </c:pt>
                <c:pt idx="47">
                  <c:v>76.272470841159034</c:v>
                </c:pt>
                <c:pt idx="48">
                  <c:v>76.194017866070851</c:v>
                </c:pt>
                <c:pt idx="49">
                  <c:v>76.102407483849476</c:v>
                </c:pt>
                <c:pt idx="50">
                  <c:v>75.997953420711582</c:v>
                </c:pt>
                <c:pt idx="51">
                  <c:v>75.88095700034124</c:v>
                </c:pt>
                <c:pt idx="52">
                  <c:v>75.751707822637883</c:v>
                </c:pt>
                <c:pt idx="53">
                  <c:v>75.610484395326907</c:v>
                </c:pt>
                <c:pt idx="54">
                  <c:v>75.457554722378234</c:v>
                </c:pt>
                <c:pt idx="55">
                  <c:v>75.293176852795298</c:v>
                </c:pt>
                <c:pt idx="56">
                  <c:v>75.117599392993725</c:v>
                </c:pt>
                <c:pt idx="57">
                  <c:v>74.931061985681595</c:v>
                </c:pt>
                <c:pt idx="58">
                  <c:v>74.73379575788681</c:v>
                </c:pt>
                <c:pt idx="59">
                  <c:v>74.526023740528217</c:v>
                </c:pt>
                <c:pt idx="60">
                  <c:v>74.307961261712535</c:v>
                </c:pt>
                <c:pt idx="61">
                  <c:v>74.079816315744637</c:v>
                </c:pt>
                <c:pt idx="62">
                  <c:v>73.841789909660065</c:v>
                </c:pt>
                <c:pt idx="63">
                  <c:v>73.594076388936031</c:v>
                </c:pt>
                <c:pt idx="64">
                  <c:v>73.33686374388995</c:v>
                </c:pt>
                <c:pt idx="65">
                  <c:v>73.070333898150096</c:v>
                </c:pt>
                <c:pt idx="66">
                  <c:v>72.79466298046529</c:v>
                </c:pt>
                <c:pt idx="67">
                  <c:v>72.510021581018293</c:v>
                </c:pt>
                <c:pt idx="68">
                  <c:v>72.216574993308257</c:v>
                </c:pt>
                <c:pt idx="69">
                  <c:v>71.914483442586459</c:v>
                </c:pt>
                <c:pt idx="70">
                  <c:v>71.603902301749088</c:v>
                </c:pt>
                <c:pt idx="71">
                  <c:v>71.284982295517977</c:v>
                </c:pt>
                <c:pt idx="72">
                  <c:v>70.957869693681715</c:v>
                </c:pt>
                <c:pt idx="73">
                  <c:v>70.62270649410155</c:v>
                </c:pt>
                <c:pt idx="74">
                  <c:v>70.279630596141544</c:v>
                </c:pt>
                <c:pt idx="75">
                  <c:v>69.928775965127357</c:v>
                </c:pt>
                <c:pt idx="76">
                  <c:v>69.570272788396238</c:v>
                </c:pt>
                <c:pt idx="77">
                  <c:v>69.204247623457633</c:v>
                </c:pt>
                <c:pt idx="78">
                  <c:v>68.830823538749172</c:v>
                </c:pt>
                <c:pt idx="79">
                  <c:v>68.450120247433034</c:v>
                </c:pt>
                <c:pt idx="80">
                  <c:v>68.062254234652983</c:v>
                </c:pt>
                <c:pt idx="81">
                  <c:v>67.667338878634496</c:v>
                </c:pt>
                <c:pt idx="82">
                  <c:v>67.265484565995052</c:v>
                </c:pt>
                <c:pt idx="83">
                  <c:v>66.856798801593101</c:v>
                </c:pt>
                <c:pt idx="84">
                  <c:v>66.441386313233579</c:v>
                </c:pt>
                <c:pt idx="85">
                  <c:v>66.019349151521311</c:v>
                </c:pt>
                <c:pt idx="86">
                  <c:v>65.590786785131115</c:v>
                </c:pt>
                <c:pt idx="87">
                  <c:v>65.155796191755115</c:v>
                </c:pt>
                <c:pt idx="88">
                  <c:v>64.714471944960536</c:v>
                </c:pt>
                <c:pt idx="89">
                  <c:v>64.266906297182857</c:v>
                </c:pt>
                <c:pt idx="90">
                  <c:v>63.813189259061687</c:v>
                </c:pt>
                <c:pt idx="91">
                  <c:v>63.353408675316302</c:v>
                </c:pt>
                <c:pt idx="92">
                  <c:v>62.887650297342759</c:v>
                </c:pt>
                <c:pt idx="93">
                  <c:v>62.415997852703015</c:v>
                </c:pt>
                <c:pt idx="94">
                  <c:v>61.938533111671433</c:v>
                </c:pt>
                <c:pt idx="95">
                  <c:v>61.455335950984193</c:v>
                </c:pt>
                <c:pt idx="96">
                  <c:v>60.966484414939771</c:v>
                </c:pt>
                <c:pt idx="97">
                  <c:v>60.472054773980602</c:v>
                </c:pt>
                <c:pt idx="98">
                  <c:v>59.97212158088135</c:v>
                </c:pt>
                <c:pt idx="99">
                  <c:v>59.466757724665598</c:v>
                </c:pt>
                <c:pt idx="100">
                  <c:v>58.956034482360195</c:v>
                </c:pt>
                <c:pt idx="101">
                  <c:v>58.440021568691776</c:v>
                </c:pt>
                <c:pt idx="102">
                  <c:v>57.91878718382705</c:v>
                </c:pt>
                <c:pt idx="103">
                  <c:v>57.392398059248194</c:v>
                </c:pt>
                <c:pt idx="104">
                  <c:v>56.860919501852777</c:v>
                </c:pt>
                <c:pt idx="105">
                  <c:v>56.324415436361903</c:v>
                </c:pt>
                <c:pt idx="106">
                  <c:v>55.782948446114631</c:v>
                </c:pt>
                <c:pt idx="107">
                  <c:v>55.236579812322645</c:v>
                </c:pt>
                <c:pt idx="108">
                  <c:v>54.685369551858741</c:v>
                </c:pt>
                <c:pt idx="109">
                  <c:v>54.129376453640333</c:v>
                </c:pt>
                <c:pt idx="110">
                  <c:v>53.568658113677571</c:v>
                </c:pt>
                <c:pt idx="111">
                  <c:v>53.003270968840354</c:v>
                </c:pt>
                <c:pt idx="112">
                  <c:v>52.43327032940428</c:v>
                </c:pt>
                <c:pt idx="113">
                  <c:v>51.858710410427506</c:v>
                </c:pt>
                <c:pt idx="114">
                  <c:v>51.279644362011283</c:v>
                </c:pt>
                <c:pt idx="115">
                  <c:v>50.696124298489622</c:v>
                </c:pt>
                <c:pt idx="116">
                  <c:v>50.108201326597026</c:v>
                </c:pt>
                <c:pt idx="117">
                  <c:v>49.515925572656414</c:v>
                </c:pt>
                <c:pt idx="118">
                  <c:v>48.919346208827278</c:v>
                </c:pt>
                <c:pt idx="119">
                  <c:v>48.318511478457538</c:v>
                </c:pt>
                <c:pt idx="120">
                  <c:v>47.713468720571029</c:v>
                </c:pt>
                <c:pt idx="121">
                  <c:v>47.10426439353094</c:v>
                </c:pt>
                <c:pt idx="122">
                  <c:v>46.490944097909789</c:v>
                </c:pt>
                <c:pt idx="123">
                  <c:v>45.873552598601464</c:v>
                </c:pt>
                <c:pt idx="124">
                  <c:v>45.252133846200849</c:v>
                </c:pt>
                <c:pt idx="125">
                  <c:v>44.626730997686622</c:v>
                </c:pt>
                <c:pt idx="126">
                  <c:v>43.997386436430304</c:v>
                </c:pt>
                <c:pt idx="127">
                  <c:v>43.364141791559348</c:v>
                </c:pt>
                <c:pt idx="128">
                  <c:v>42.727037956701906</c:v>
                </c:pt>
                <c:pt idx="129">
                  <c:v>42.086115108132162</c:v>
                </c:pt>
                <c:pt idx="130">
                  <c:v>41.441412722346683</c:v>
                </c:pt>
                <c:pt idx="131">
                  <c:v>40.792969593085729</c:v>
                </c:pt>
                <c:pt idx="132">
                  <c:v>40.140823847827107</c:v>
                </c:pt>
                <c:pt idx="133">
                  <c:v>39.485012963769861</c:v>
                </c:pt>
                <c:pt idx="134">
                  <c:v>38.825573783324614</c:v>
                </c:pt>
                <c:pt idx="135">
                  <c:v>38.162542529135123</c:v>
                </c:pt>
                <c:pt idx="136">
                  <c:v>37.495954818642019</c:v>
                </c:pt>
                <c:pt idx="137">
                  <c:v>36.825845678209305</c:v>
                </c:pt>
                <c:pt idx="138">
                  <c:v>36.152249556828622</c:v>
                </c:pt>
                <c:pt idx="139">
                  <c:v>35.475200339417484</c:v>
                </c:pt>
                <c:pt idx="140">
                  <c:v>34.794731359723471</c:v>
                </c:pt>
                <c:pt idx="141">
                  <c:v>34.110875412851442</c:v>
                </c:pt>
                <c:pt idx="142">
                  <c:v>33.423664767426772</c:v>
                </c:pt>
                <c:pt idx="143">
                  <c:v>32.733131177405994</c:v>
                </c:pt>
                <c:pt idx="144">
                  <c:v>32.039305893547692</c:v>
                </c:pt>
                <c:pt idx="145">
                  <c:v>31.342219674557668</c:v>
                </c:pt>
                <c:pt idx="146">
                  <c:v>30.641902797915463</c:v>
                </c:pt>
                <c:pt idx="147">
                  <c:v>29.938385070397885</c:v>
                </c:pt>
                <c:pt idx="148">
                  <c:v>29.231695838306905</c:v>
                </c:pt>
                <c:pt idx="149">
                  <c:v>28.521863997412879</c:v>
                </c:pt>
                <c:pt idx="150">
                  <c:v>27.80891800262242</c:v>
                </c:pt>
                <c:pt idx="151">
                  <c:v>27.092885877381661</c:v>
                </c:pt>
                <c:pt idx="152">
                  <c:v>26.373795222820206</c:v>
                </c:pt>
                <c:pt idx="153">
                  <c:v>25.651673226650132</c:v>
                </c:pt>
                <c:pt idx="154">
                  <c:v>24.926546671821995</c:v>
                </c:pt>
                <c:pt idx="155">
                  <c:v>24.198441944949252</c:v>
                </c:pt>
                <c:pt idx="156">
                  <c:v>23.467385044509399</c:v>
                </c:pt>
                <c:pt idx="157">
                  <c:v>22.733401588825416</c:v>
                </c:pt>
                <c:pt idx="158">
                  <c:v>21.996516823838419</c:v>
                </c:pt>
                <c:pt idx="159">
                  <c:v>21.256755630677276</c:v>
                </c:pt>
                <c:pt idx="160">
                  <c:v>20.514142533028746</c:v>
                </c:pt>
                <c:pt idx="161">
                  <c:v>19.768701704318801</c:v>
                </c:pt>
                <c:pt idx="162">
                  <c:v>19.020456974707599</c:v>
                </c:pt>
                <c:pt idx="163">
                  <c:v>18.269431837908087</c:v>
                </c:pt>
                <c:pt idx="164">
                  <c:v>17.515649457826555</c:v>
                </c:pt>
                <c:pt idx="165">
                  <c:v>16.759132675039496</c:v>
                </c:pt>
                <c:pt idx="166">
                  <c:v>15.999904013105436</c:v>
                </c:pt>
                <c:pt idx="167">
                  <c:v>15.237985684718524</c:v>
                </c:pt>
                <c:pt idx="168">
                  <c:v>14.473399597710113</c:v>
                </c:pt>
                <c:pt idx="169">
                  <c:v>13.706167360900736</c:v>
                </c:pt>
                <c:pt idx="170">
                  <c:v>12.936310289809114</c:v>
                </c:pt>
                <c:pt idx="171">
                  <c:v>12.163849412220316</c:v>
                </c:pt>
                <c:pt idx="172">
                  <c:v>11.38880547362055</c:v>
                </c:pt>
                <c:pt idx="173">
                  <c:v>10.611198942496003</c:v>
                </c:pt>
                <c:pt idx="174">
                  <c:v>9.8310500155096179</c:v>
                </c:pt>
                <c:pt idx="175">
                  <c:v>9.0483786225501603</c:v>
                </c:pt>
                <c:pt idx="176">
                  <c:v>8.2632044316618476</c:v>
                </c:pt>
                <c:pt idx="177">
                  <c:v>7.4755468538574519</c:v>
                </c:pt>
                <c:pt idx="178">
                  <c:v>6.6854250478187964</c:v>
                </c:pt>
                <c:pt idx="179">
                  <c:v>5.8928579244840762</c:v>
                </c:pt>
                <c:pt idx="180">
                  <c:v>5.0978641515328036</c:v>
                </c:pt>
                <c:pt idx="181">
                  <c:v>4.3004621577625812</c:v>
                </c:pt>
                <c:pt idx="182">
                  <c:v>3.500670137366626</c:v>
                </c:pt>
                <c:pt idx="183">
                  <c:v>2.6985060541128973</c:v>
                </c:pt>
                <c:pt idx="184">
                  <c:v>1.8939876454283535</c:v>
                </c:pt>
                <c:pt idx="185">
                  <c:v>1.0871324263889619</c:v>
                </c:pt>
                <c:pt idx="186">
                  <c:v>0.27795769362063538</c:v>
                </c:pt>
                <c:pt idx="187">
                  <c:v>-0.53351947088816587</c:v>
                </c:pt>
                <c:pt idx="188">
                  <c:v>-1.3472821960580177</c:v>
                </c:pt>
                <c:pt idx="189">
                  <c:v>-2.1633138180758351</c:v>
                </c:pt>
                <c:pt idx="190">
                  <c:v>-2.9815978768295395</c:v>
                </c:pt>
                <c:pt idx="191">
                  <c:v>-3.8021181124240684</c:v>
                </c:pt>
                <c:pt idx="192">
                  <c:v>-4.624858461772078</c:v>
                </c:pt>
                <c:pt idx="193">
                  <c:v>-5.4498030552603609</c:v>
                </c:pt>
                <c:pt idx="194">
                  <c:v>-6.2769362134877724</c:v>
                </c:pt>
                <c:pt idx="195">
                  <c:v>-7.1062424440740415</c:v>
                </c:pt>
                <c:pt idx="196">
                  <c:v>-7.9377064385373046</c:v>
                </c:pt>
                <c:pt idx="197">
                  <c:v>-8.7713130692393406</c:v>
                </c:pt>
                <c:pt idx="198">
                  <c:v>-9.6070473863931056</c:v>
                </c:pt>
                <c:pt idx="199">
                  <c:v>-10.444894615137969</c:v>
                </c:pt>
              </c:numCache>
            </c:numRef>
          </c:yVal>
          <c:smooth val="0"/>
          <c:extLst>
            <c:ext xmlns:c16="http://schemas.microsoft.com/office/drawing/2014/chart" uri="{C3380CC4-5D6E-409C-BE32-E72D297353CC}">
              <c16:uniqueId val="{00000002-5AFD-4470-AFD9-31784DFDE4CF}"/>
            </c:ext>
          </c:extLst>
        </c:ser>
        <c:ser>
          <c:idx val="3"/>
          <c:order val="3"/>
          <c:tx>
            <c:v>Regional Jets</c:v>
          </c:tx>
          <c:spPr>
            <a:ln w="25400" cap="rnd">
              <a:solidFill>
                <a:schemeClr val="tx1"/>
              </a:solidFill>
              <a:prstDash val="sysDash"/>
              <a:round/>
            </a:ln>
            <a:effectLst/>
          </c:spPr>
          <c:marker>
            <c:symbol val="none"/>
          </c:marker>
          <c:xVal>
            <c:numRef>
              <c:f>'Figure 7'!$A$4:$A$203</c:f>
              <c:numCache>
                <c:formatCode>General</c:formatCode>
                <c:ptCount val="200"/>
                <c:pt idx="0">
                  <c:v>60</c:v>
                </c:pt>
                <c:pt idx="1">
                  <c:v>65</c:v>
                </c:pt>
                <c:pt idx="2">
                  <c:v>70</c:v>
                </c:pt>
                <c:pt idx="3">
                  <c:v>75</c:v>
                </c:pt>
                <c:pt idx="4">
                  <c:v>80</c:v>
                </c:pt>
                <c:pt idx="5">
                  <c:v>85</c:v>
                </c:pt>
                <c:pt idx="6">
                  <c:v>90</c:v>
                </c:pt>
                <c:pt idx="7">
                  <c:v>95</c:v>
                </c:pt>
                <c:pt idx="8">
                  <c:v>100</c:v>
                </c:pt>
                <c:pt idx="9">
                  <c:v>105</c:v>
                </c:pt>
                <c:pt idx="10">
                  <c:v>110</c:v>
                </c:pt>
                <c:pt idx="11">
                  <c:v>115</c:v>
                </c:pt>
                <c:pt idx="12">
                  <c:v>120</c:v>
                </c:pt>
                <c:pt idx="13">
                  <c:v>125</c:v>
                </c:pt>
                <c:pt idx="14">
                  <c:v>130</c:v>
                </c:pt>
                <c:pt idx="15">
                  <c:v>135</c:v>
                </c:pt>
                <c:pt idx="16">
                  <c:v>140</c:v>
                </c:pt>
                <c:pt idx="17">
                  <c:v>145</c:v>
                </c:pt>
                <c:pt idx="18">
                  <c:v>150</c:v>
                </c:pt>
                <c:pt idx="19">
                  <c:v>155</c:v>
                </c:pt>
                <c:pt idx="20">
                  <c:v>160</c:v>
                </c:pt>
                <c:pt idx="21">
                  <c:v>165</c:v>
                </c:pt>
                <c:pt idx="22">
                  <c:v>170</c:v>
                </c:pt>
                <c:pt idx="23">
                  <c:v>175</c:v>
                </c:pt>
                <c:pt idx="24">
                  <c:v>180</c:v>
                </c:pt>
                <c:pt idx="25">
                  <c:v>185</c:v>
                </c:pt>
                <c:pt idx="26">
                  <c:v>190</c:v>
                </c:pt>
                <c:pt idx="27">
                  <c:v>195</c:v>
                </c:pt>
                <c:pt idx="28">
                  <c:v>200</c:v>
                </c:pt>
                <c:pt idx="29">
                  <c:v>205</c:v>
                </c:pt>
                <c:pt idx="30">
                  <c:v>210</c:v>
                </c:pt>
                <c:pt idx="31">
                  <c:v>215</c:v>
                </c:pt>
                <c:pt idx="32">
                  <c:v>220</c:v>
                </c:pt>
                <c:pt idx="33">
                  <c:v>225</c:v>
                </c:pt>
                <c:pt idx="34">
                  <c:v>230</c:v>
                </c:pt>
                <c:pt idx="35">
                  <c:v>235</c:v>
                </c:pt>
                <c:pt idx="36">
                  <c:v>240</c:v>
                </c:pt>
                <c:pt idx="37">
                  <c:v>245</c:v>
                </c:pt>
                <c:pt idx="38">
                  <c:v>250</c:v>
                </c:pt>
                <c:pt idx="39">
                  <c:v>255</c:v>
                </c:pt>
                <c:pt idx="40">
                  <c:v>260</c:v>
                </c:pt>
                <c:pt idx="41">
                  <c:v>265</c:v>
                </c:pt>
                <c:pt idx="42">
                  <c:v>270</c:v>
                </c:pt>
                <c:pt idx="43">
                  <c:v>275</c:v>
                </c:pt>
                <c:pt idx="44">
                  <c:v>280</c:v>
                </c:pt>
                <c:pt idx="45">
                  <c:v>285</c:v>
                </c:pt>
                <c:pt idx="46">
                  <c:v>290</c:v>
                </c:pt>
                <c:pt idx="47">
                  <c:v>295</c:v>
                </c:pt>
                <c:pt idx="48">
                  <c:v>300</c:v>
                </c:pt>
                <c:pt idx="49">
                  <c:v>305</c:v>
                </c:pt>
                <c:pt idx="50">
                  <c:v>310</c:v>
                </c:pt>
                <c:pt idx="51">
                  <c:v>315</c:v>
                </c:pt>
                <c:pt idx="52">
                  <c:v>320</c:v>
                </c:pt>
                <c:pt idx="53">
                  <c:v>325</c:v>
                </c:pt>
                <c:pt idx="54">
                  <c:v>330</c:v>
                </c:pt>
                <c:pt idx="55">
                  <c:v>335</c:v>
                </c:pt>
                <c:pt idx="56">
                  <c:v>340</c:v>
                </c:pt>
                <c:pt idx="57">
                  <c:v>345</c:v>
                </c:pt>
                <c:pt idx="58">
                  <c:v>350</c:v>
                </c:pt>
                <c:pt idx="59">
                  <c:v>355</c:v>
                </c:pt>
                <c:pt idx="60">
                  <c:v>360</c:v>
                </c:pt>
                <c:pt idx="61">
                  <c:v>365</c:v>
                </c:pt>
                <c:pt idx="62">
                  <c:v>370</c:v>
                </c:pt>
                <c:pt idx="63">
                  <c:v>375</c:v>
                </c:pt>
                <c:pt idx="64">
                  <c:v>380</c:v>
                </c:pt>
                <c:pt idx="65">
                  <c:v>385</c:v>
                </c:pt>
                <c:pt idx="66">
                  <c:v>390</c:v>
                </c:pt>
                <c:pt idx="67">
                  <c:v>395</c:v>
                </c:pt>
                <c:pt idx="68">
                  <c:v>400</c:v>
                </c:pt>
                <c:pt idx="69">
                  <c:v>405</c:v>
                </c:pt>
                <c:pt idx="70">
                  <c:v>410</c:v>
                </c:pt>
                <c:pt idx="71">
                  <c:v>415</c:v>
                </c:pt>
                <c:pt idx="72">
                  <c:v>420</c:v>
                </c:pt>
                <c:pt idx="73">
                  <c:v>425</c:v>
                </c:pt>
                <c:pt idx="74">
                  <c:v>430</c:v>
                </c:pt>
                <c:pt idx="75">
                  <c:v>435</c:v>
                </c:pt>
                <c:pt idx="76">
                  <c:v>440</c:v>
                </c:pt>
                <c:pt idx="77">
                  <c:v>445</c:v>
                </c:pt>
                <c:pt idx="78">
                  <c:v>450</c:v>
                </c:pt>
                <c:pt idx="79">
                  <c:v>455</c:v>
                </c:pt>
                <c:pt idx="80">
                  <c:v>460</c:v>
                </c:pt>
                <c:pt idx="81">
                  <c:v>465</c:v>
                </c:pt>
                <c:pt idx="82">
                  <c:v>470</c:v>
                </c:pt>
                <c:pt idx="83">
                  <c:v>475</c:v>
                </c:pt>
                <c:pt idx="84">
                  <c:v>480</c:v>
                </c:pt>
                <c:pt idx="85">
                  <c:v>485</c:v>
                </c:pt>
                <c:pt idx="86">
                  <c:v>490</c:v>
                </c:pt>
                <c:pt idx="87">
                  <c:v>495</c:v>
                </c:pt>
                <c:pt idx="88">
                  <c:v>500</c:v>
                </c:pt>
                <c:pt idx="89">
                  <c:v>505</c:v>
                </c:pt>
                <c:pt idx="90">
                  <c:v>510</c:v>
                </c:pt>
                <c:pt idx="91">
                  <c:v>515</c:v>
                </c:pt>
                <c:pt idx="92">
                  <c:v>520</c:v>
                </c:pt>
                <c:pt idx="93">
                  <c:v>525</c:v>
                </c:pt>
                <c:pt idx="94">
                  <c:v>530</c:v>
                </c:pt>
                <c:pt idx="95">
                  <c:v>535</c:v>
                </c:pt>
                <c:pt idx="96">
                  <c:v>540</c:v>
                </c:pt>
                <c:pt idx="97">
                  <c:v>545</c:v>
                </c:pt>
                <c:pt idx="98">
                  <c:v>550</c:v>
                </c:pt>
                <c:pt idx="99">
                  <c:v>555</c:v>
                </c:pt>
                <c:pt idx="100">
                  <c:v>560</c:v>
                </c:pt>
                <c:pt idx="101">
                  <c:v>565</c:v>
                </c:pt>
                <c:pt idx="102">
                  <c:v>570</c:v>
                </c:pt>
                <c:pt idx="103">
                  <c:v>575</c:v>
                </c:pt>
                <c:pt idx="104">
                  <c:v>580</c:v>
                </c:pt>
                <c:pt idx="105">
                  <c:v>585</c:v>
                </c:pt>
                <c:pt idx="106">
                  <c:v>590</c:v>
                </c:pt>
                <c:pt idx="107">
                  <c:v>595</c:v>
                </c:pt>
                <c:pt idx="108">
                  <c:v>600</c:v>
                </c:pt>
                <c:pt idx="109">
                  <c:v>605</c:v>
                </c:pt>
                <c:pt idx="110">
                  <c:v>610</c:v>
                </c:pt>
                <c:pt idx="111">
                  <c:v>615</c:v>
                </c:pt>
                <c:pt idx="112">
                  <c:v>620</c:v>
                </c:pt>
                <c:pt idx="113">
                  <c:v>625</c:v>
                </c:pt>
                <c:pt idx="114">
                  <c:v>630</c:v>
                </c:pt>
                <c:pt idx="115">
                  <c:v>635</c:v>
                </c:pt>
                <c:pt idx="116">
                  <c:v>640</c:v>
                </c:pt>
                <c:pt idx="117">
                  <c:v>645</c:v>
                </c:pt>
                <c:pt idx="118">
                  <c:v>650</c:v>
                </c:pt>
                <c:pt idx="119">
                  <c:v>655</c:v>
                </c:pt>
                <c:pt idx="120">
                  <c:v>660</c:v>
                </c:pt>
                <c:pt idx="121">
                  <c:v>665</c:v>
                </c:pt>
                <c:pt idx="122">
                  <c:v>670</c:v>
                </c:pt>
                <c:pt idx="123">
                  <c:v>675</c:v>
                </c:pt>
                <c:pt idx="124">
                  <c:v>680</c:v>
                </c:pt>
                <c:pt idx="125">
                  <c:v>685</c:v>
                </c:pt>
                <c:pt idx="126">
                  <c:v>690</c:v>
                </c:pt>
                <c:pt idx="127">
                  <c:v>695</c:v>
                </c:pt>
                <c:pt idx="128">
                  <c:v>700</c:v>
                </c:pt>
                <c:pt idx="129">
                  <c:v>705</c:v>
                </c:pt>
                <c:pt idx="130">
                  <c:v>710</c:v>
                </c:pt>
                <c:pt idx="131">
                  <c:v>715</c:v>
                </c:pt>
                <c:pt idx="132">
                  <c:v>720</c:v>
                </c:pt>
                <c:pt idx="133">
                  <c:v>725</c:v>
                </c:pt>
                <c:pt idx="134">
                  <c:v>730</c:v>
                </c:pt>
                <c:pt idx="135">
                  <c:v>735</c:v>
                </c:pt>
                <c:pt idx="136">
                  <c:v>740</c:v>
                </c:pt>
                <c:pt idx="137">
                  <c:v>745</c:v>
                </c:pt>
                <c:pt idx="138">
                  <c:v>750</c:v>
                </c:pt>
                <c:pt idx="139">
                  <c:v>755</c:v>
                </c:pt>
                <c:pt idx="140">
                  <c:v>760</c:v>
                </c:pt>
                <c:pt idx="141">
                  <c:v>765</c:v>
                </c:pt>
                <c:pt idx="142">
                  <c:v>770</c:v>
                </c:pt>
                <c:pt idx="143">
                  <c:v>775</c:v>
                </c:pt>
                <c:pt idx="144">
                  <c:v>780</c:v>
                </c:pt>
                <c:pt idx="145">
                  <c:v>785</c:v>
                </c:pt>
                <c:pt idx="146">
                  <c:v>790</c:v>
                </c:pt>
                <c:pt idx="147">
                  <c:v>795</c:v>
                </c:pt>
                <c:pt idx="148">
                  <c:v>800</c:v>
                </c:pt>
                <c:pt idx="149">
                  <c:v>805</c:v>
                </c:pt>
                <c:pt idx="150">
                  <c:v>810</c:v>
                </c:pt>
                <c:pt idx="151">
                  <c:v>815</c:v>
                </c:pt>
                <c:pt idx="152">
                  <c:v>820</c:v>
                </c:pt>
                <c:pt idx="153">
                  <c:v>825</c:v>
                </c:pt>
                <c:pt idx="154">
                  <c:v>830</c:v>
                </c:pt>
                <c:pt idx="155">
                  <c:v>835</c:v>
                </c:pt>
                <c:pt idx="156">
                  <c:v>840</c:v>
                </c:pt>
                <c:pt idx="157">
                  <c:v>845</c:v>
                </c:pt>
                <c:pt idx="158">
                  <c:v>850</c:v>
                </c:pt>
                <c:pt idx="159">
                  <c:v>855</c:v>
                </c:pt>
                <c:pt idx="160">
                  <c:v>860</c:v>
                </c:pt>
                <c:pt idx="161">
                  <c:v>865</c:v>
                </c:pt>
                <c:pt idx="162">
                  <c:v>870</c:v>
                </c:pt>
                <c:pt idx="163">
                  <c:v>875</c:v>
                </c:pt>
                <c:pt idx="164">
                  <c:v>880</c:v>
                </c:pt>
                <c:pt idx="165">
                  <c:v>885</c:v>
                </c:pt>
                <c:pt idx="166">
                  <c:v>890</c:v>
                </c:pt>
                <c:pt idx="167">
                  <c:v>895</c:v>
                </c:pt>
                <c:pt idx="168">
                  <c:v>900</c:v>
                </c:pt>
                <c:pt idx="169">
                  <c:v>905</c:v>
                </c:pt>
                <c:pt idx="170">
                  <c:v>910</c:v>
                </c:pt>
                <c:pt idx="171">
                  <c:v>915</c:v>
                </c:pt>
                <c:pt idx="172">
                  <c:v>920</c:v>
                </c:pt>
                <c:pt idx="173">
                  <c:v>925</c:v>
                </c:pt>
                <c:pt idx="174">
                  <c:v>930</c:v>
                </c:pt>
                <c:pt idx="175">
                  <c:v>935</c:v>
                </c:pt>
                <c:pt idx="176">
                  <c:v>940</c:v>
                </c:pt>
                <c:pt idx="177">
                  <c:v>945</c:v>
                </c:pt>
                <c:pt idx="178">
                  <c:v>950</c:v>
                </c:pt>
                <c:pt idx="179">
                  <c:v>955</c:v>
                </c:pt>
                <c:pt idx="180">
                  <c:v>960</c:v>
                </c:pt>
                <c:pt idx="181">
                  <c:v>965</c:v>
                </c:pt>
                <c:pt idx="182">
                  <c:v>970</c:v>
                </c:pt>
                <c:pt idx="183">
                  <c:v>975</c:v>
                </c:pt>
                <c:pt idx="184">
                  <c:v>980</c:v>
                </c:pt>
                <c:pt idx="185">
                  <c:v>985</c:v>
                </c:pt>
                <c:pt idx="186">
                  <c:v>990</c:v>
                </c:pt>
                <c:pt idx="187">
                  <c:v>995</c:v>
                </c:pt>
                <c:pt idx="188">
                  <c:v>1000</c:v>
                </c:pt>
                <c:pt idx="189">
                  <c:v>1005</c:v>
                </c:pt>
                <c:pt idx="190">
                  <c:v>1010</c:v>
                </c:pt>
                <c:pt idx="191">
                  <c:v>1015</c:v>
                </c:pt>
                <c:pt idx="192">
                  <c:v>1020</c:v>
                </c:pt>
                <c:pt idx="193">
                  <c:v>1025</c:v>
                </c:pt>
                <c:pt idx="194">
                  <c:v>1030</c:v>
                </c:pt>
                <c:pt idx="195">
                  <c:v>1035</c:v>
                </c:pt>
                <c:pt idx="196">
                  <c:v>1040</c:v>
                </c:pt>
                <c:pt idx="197">
                  <c:v>1045</c:v>
                </c:pt>
                <c:pt idx="198">
                  <c:v>1050</c:v>
                </c:pt>
                <c:pt idx="199">
                  <c:v>1055</c:v>
                </c:pt>
              </c:numCache>
            </c:numRef>
          </c:xVal>
          <c:yVal>
            <c:numRef>
              <c:f>'Figure 7'!$E$4:$E$203</c:f>
              <c:numCache>
                <c:formatCode>0.00</c:formatCode>
                <c:ptCount val="200"/>
                <c:pt idx="0">
                  <c:v>52.586483031215614</c:v>
                </c:pt>
                <c:pt idx="1">
                  <c:v>54.731482926213204</c:v>
                </c:pt>
                <c:pt idx="2">
                  <c:v>56.755962349392206</c:v>
                </c:pt>
                <c:pt idx="3">
                  <c:v>58.671845266932543</c:v>
                </c:pt>
                <c:pt idx="4">
                  <c:v>60.489166927726352</c:v>
                </c:pt>
                <c:pt idx="5">
                  <c:v>62.216471541679518</c:v>
                </c:pt>
                <c:pt idx="6">
                  <c:v>63.861107884492874</c:v>
                </c:pt>
                <c:pt idx="7">
                  <c:v>65.429453220423511</c:v>
                </c:pt>
                <c:pt idx="8">
                  <c:v>66.927085767301051</c:v>
                </c:pt>
                <c:pt idx="9">
                  <c:v>68.358919499389572</c:v>
                </c:pt>
                <c:pt idx="10">
                  <c:v>69.729310906560897</c:v>
                </c:pt>
                <c:pt idx="11">
                  <c:v>71.042144547780424</c:v>
                </c:pt>
                <c:pt idx="12">
                  <c:v>72.300902345821967</c:v>
                </c:pt>
                <c:pt idx="13">
                  <c:v>73.508720258802384</c:v>
                </c:pt>
                <c:pt idx="14">
                  <c:v>74.66843503880969</c:v>
                </c:pt>
                <c:pt idx="15">
                  <c:v>75.782623124504497</c:v>
                </c:pt>
                <c:pt idx="16">
                  <c:v>76.853633232044672</c:v>
                </c:pt>
                <c:pt idx="17">
                  <c:v>77.883613853022183</c:v>
                </c:pt>
                <c:pt idx="18">
                  <c:v>78.874536602733968</c:v>
                </c:pt>
                <c:pt idx="19">
                  <c:v>79.828216161884029</c:v>
                </c:pt>
                <c:pt idx="20">
                  <c:v>80.746327402150499</c:v>
                </c:pt>
                <c:pt idx="21">
                  <c:v>81.630420168531415</c:v>
                </c:pt>
                <c:pt idx="22">
                  <c:v>82.481932100091669</c:v>
                </c:pt>
                <c:pt idx="23">
                  <c:v>83.302199799225292</c:v>
                </c:pt>
                <c:pt idx="24">
                  <c:v>84.092468603092613</c:v>
                </c:pt>
                <c:pt idx="25">
                  <c:v>84.85390116599055</c:v>
                </c:pt>
                <c:pt idx="26">
                  <c:v>85.587585025457415</c:v>
                </c:pt>
                <c:pt idx="27">
                  <c:v>86.294539295929738</c:v>
                </c:pt>
                <c:pt idx="28">
                  <c:v>86.975720610263338</c:v>
                </c:pt>
                <c:pt idx="29">
                  <c:v>87.632028410255629</c:v>
                </c:pt>
                <c:pt idx="30">
                  <c:v>88.264309671579667</c:v>
                </c:pt>
                <c:pt idx="31">
                  <c:v>88.873363135576142</c:v>
                </c:pt>
                <c:pt idx="32">
                  <c:v>89.459943109603032</c:v>
                </c:pt>
                <c:pt idx="33">
                  <c:v>90.024762888703236</c:v>
                </c:pt>
                <c:pt idx="34">
                  <c:v>90.568497843873175</c:v>
                </c:pt>
                <c:pt idx="35">
                  <c:v>91.091788215933406</c:v>
                </c:pt>
                <c:pt idx="36">
                  <c:v>91.595241648715174</c:v>
                </c:pt>
                <c:pt idx="37">
                  <c:v>92.079435490790445</c:v>
                </c:pt>
                <c:pt idx="38">
                  <c:v>92.544918891172259</c:v>
                </c:pt>
                <c:pt idx="39">
                  <c:v>92.992214711165374</c:v>
                </c:pt>
                <c:pt idx="40">
                  <c:v>93.421821271775073</c:v>
                </c:pt>
                <c:pt idx="41">
                  <c:v>93.834213953696349</c:v>
                </c:pt>
                <c:pt idx="42">
                  <c:v>94.229846664861753</c:v>
                </c:pt>
                <c:pt idx="43">
                  <c:v>94.609153188751037</c:v>
                </c:pt>
                <c:pt idx="44">
                  <c:v>94.972548425138484</c:v>
                </c:pt>
                <c:pt idx="45">
                  <c:v>95.32042953361865</c:v>
                </c:pt>
                <c:pt idx="46">
                  <c:v>95.653176989097361</c:v>
                </c:pt>
                <c:pt idx="47">
                  <c:v>95.971155557421426</c:v>
                </c:pt>
                <c:pt idx="48">
                  <c:v>96.274715198436951</c:v>
                </c:pt>
                <c:pt idx="49">
                  <c:v>96.564191902991354</c:v>
                </c:pt>
                <c:pt idx="50">
                  <c:v>96.83990846971065</c:v>
                </c:pt>
                <c:pt idx="51">
                  <c:v>97.102175226785548</c:v>
                </c:pt>
                <c:pt idx="52">
                  <c:v>97.351290703466617</c:v>
                </c:pt>
                <c:pt idx="53">
                  <c:v>97.587542255503948</c:v>
                </c:pt>
                <c:pt idx="54">
                  <c:v>97.81120664834512</c:v>
                </c:pt>
                <c:pt idx="55">
                  <c:v>98.022550601542704</c:v>
                </c:pt>
                <c:pt idx="56">
                  <c:v>98.221831297488393</c:v>
                </c:pt>
                <c:pt idx="57">
                  <c:v>98.409296857300831</c:v>
                </c:pt>
                <c:pt idx="58">
                  <c:v>98.585186786432331</c:v>
                </c:pt>
                <c:pt idx="59">
                  <c:v>98.749732392325569</c:v>
                </c:pt>
                <c:pt idx="60">
                  <c:v>98.903157176239375</c:v>
                </c:pt>
                <c:pt idx="61">
                  <c:v>99.045677201180268</c:v>
                </c:pt>
                <c:pt idx="62">
                  <c:v>99.177501437700272</c:v>
                </c:pt>
                <c:pt idx="63">
                  <c:v>99.298832089175022</c:v>
                </c:pt>
                <c:pt idx="64">
                  <c:v>99.409864898036119</c:v>
                </c:pt>
                <c:pt idx="65">
                  <c:v>99.510789434306588</c:v>
                </c:pt>
                <c:pt idx="66">
                  <c:v>99.601789367681249</c:v>
                </c:pt>
                <c:pt idx="67">
                  <c:v>99.683042724286366</c:v>
                </c:pt>
                <c:pt idx="68">
                  <c:v>99.754722129164293</c:v>
                </c:pt>
                <c:pt idx="69">
                  <c:v>99.81699503544678</c:v>
                </c:pt>
                <c:pt idx="70">
                  <c:v>99.870023941099191</c:v>
                </c:pt>
                <c:pt idx="71">
                  <c:v>99.913966594056461</c:v>
                </c:pt>
                <c:pt idx="72">
                  <c:v>99.948976186501937</c:v>
                </c:pt>
                <c:pt idx="73">
                  <c:v>99.975201538986994</c:v>
                </c:pt>
                <c:pt idx="74">
                  <c:v>99.992787275035738</c:v>
                </c:pt>
                <c:pt idx="75">
                  <c:v>100.00187398683059</c:v>
                </c:pt>
                <c:pt idx="76">
                  <c:v>100.00259839253167</c:v>
                </c:pt>
                <c:pt idx="77">
                  <c:v>99.99509348574361</c:v>
                </c:pt>
                <c:pt idx="78">
                  <c:v>99.979488677603086</c:v>
                </c:pt>
                <c:pt idx="79">
                  <c:v>99.955909931931586</c:v>
                </c:pt>
                <c:pt idx="80">
                  <c:v>99.924479893863065</c:v>
                </c:pt>
                <c:pt idx="81">
                  <c:v>99.885318012327559</c:v>
                </c:pt>
                <c:pt idx="82">
                  <c:v>99.838540656751064</c:v>
                </c:pt>
                <c:pt idx="83">
                  <c:v>99.784261228297936</c:v>
                </c:pt>
                <c:pt idx="84">
                  <c:v>99.722590265970325</c:v>
                </c:pt>
                <c:pt idx="85">
                  <c:v>99.653635547850683</c:v>
                </c:pt>
                <c:pt idx="86">
                  <c:v>99.577502187758256</c:v>
                </c:pt>
                <c:pt idx="87">
                  <c:v>99.494292727572059</c:v>
                </c:pt>
                <c:pt idx="88">
                  <c:v>99.404107225455562</c:v>
                </c:pt>
                <c:pt idx="89">
                  <c:v>99.307043340205297</c:v>
                </c:pt>
                <c:pt idx="90">
                  <c:v>99.203196411929952</c:v>
                </c:pt>
                <c:pt idx="91">
                  <c:v>99.092659539251713</c:v>
                </c:pt>
                <c:pt idx="92">
                  <c:v>98.975523653217579</c:v>
                </c:pt>
                <c:pt idx="93">
                  <c:v>98.851877588082516</c:v>
                </c:pt>
                <c:pt idx="94">
                  <c:v>98.721808149135057</c:v>
                </c:pt>
                <c:pt idx="95">
                  <c:v>98.585400177708436</c:v>
                </c:pt>
                <c:pt idx="96">
                  <c:v>98.442736613520992</c:v>
                </c:pt>
                <c:pt idx="97">
                  <c:v>98.293898554481729</c:v>
                </c:pt>
                <c:pt idx="98">
                  <c:v>98.138965314083094</c:v>
                </c:pt>
                <c:pt idx="99">
                  <c:v>97.978014476501329</c:v>
                </c:pt>
                <c:pt idx="100">
                  <c:v>97.811121949515297</c:v>
                </c:pt>
                <c:pt idx="101">
                  <c:v>97.638362015347667</c:v>
                </c:pt>
                <c:pt idx="102">
                  <c:v>97.459807379529906</c:v>
                </c:pt>
                <c:pt idx="103">
                  <c:v>97.275529217882934</c:v>
                </c:pt>
                <c:pt idx="104">
                  <c:v>97.085597221701278</c:v>
                </c:pt>
                <c:pt idx="105">
                  <c:v>96.890079641226919</c:v>
                </c:pt>
                <c:pt idx="106">
                  <c:v>96.689043327488037</c:v>
                </c:pt>
                <c:pt idx="107">
                  <c:v>96.482553772581241</c:v>
                </c:pt>
                <c:pt idx="108">
                  <c:v>96.270675148464193</c:v>
                </c:pt>
                <c:pt idx="109">
                  <c:v>96.053470344327962</c:v>
                </c:pt>
                <c:pt idx="110">
                  <c:v>95.831001002611998</c:v>
                </c:pt>
                <c:pt idx="111">
                  <c:v>95.603327553721499</c:v>
                </c:pt>
                <c:pt idx="112">
                  <c:v>95.370509249503442</c:v>
                </c:pt>
                <c:pt idx="113">
                  <c:v>95.13260419553589</c:v>
                </c:pt>
                <c:pt idx="114">
                  <c:v>94.889669382283472</c:v>
                </c:pt>
                <c:pt idx="115">
                  <c:v>94.641760715163173</c:v>
                </c:pt>
                <c:pt idx="116">
                  <c:v>94.388933043571882</c:v>
                </c:pt>
                <c:pt idx="117">
                  <c:v>94.131240188915712</c:v>
                </c:pt>
                <c:pt idx="118">
                  <c:v>93.868734971684319</c:v>
                </c:pt>
                <c:pt idx="119">
                  <c:v>93.601469237610047</c:v>
                </c:pt>
                <c:pt idx="120">
                  <c:v>93.329493882948896</c:v>
                </c:pt>
                <c:pt idx="121">
                  <c:v>93.052858878920148</c:v>
                </c:pt>
                <c:pt idx="122">
                  <c:v>92.771613295336522</c:v>
                </c:pt>
                <c:pt idx="123">
                  <c:v>92.485805323461136</c:v>
                </c:pt>
                <c:pt idx="124">
                  <c:v>92.195482298119231</c:v>
                </c:pt>
                <c:pt idx="125">
                  <c:v>91.90069071909457</c:v>
                </c:pt>
                <c:pt idx="126">
                  <c:v>91.601476271839886</c:v>
                </c:pt>
                <c:pt idx="127">
                  <c:v>91.297883847527146</c:v>
                </c:pt>
                <c:pt idx="128">
                  <c:v>90.98995756246444</c:v>
                </c:pt>
                <c:pt idx="129">
                  <c:v>90.67774077690234</c:v>
                </c:pt>
                <c:pt idx="130">
                  <c:v>90.361276113253382</c:v>
                </c:pt>
                <c:pt idx="131">
                  <c:v>90.04060547374894</c:v>
                </c:pt>
                <c:pt idx="132">
                  <c:v>89.715770057551367</c:v>
                </c:pt>
                <c:pt idx="133">
                  <c:v>89.386810377346251</c:v>
                </c:pt>
                <c:pt idx="134">
                  <c:v>89.053766275427847</c:v>
                </c:pt>
                <c:pt idx="135">
                  <c:v>88.716676939304364</c:v>
                </c:pt>
                <c:pt idx="136">
                  <c:v>88.375580916832291</c:v>
                </c:pt>
                <c:pt idx="137">
                  <c:v>88.030516130905085</c:v>
                </c:pt>
                <c:pt idx="138">
                  <c:v>87.681519893704717</c:v>
                </c:pt>
                <c:pt idx="139">
                  <c:v>87.328628920538733</c:v>
                </c:pt>
                <c:pt idx="140">
                  <c:v>86.971879343272121</c:v>
                </c:pt>
                <c:pt idx="141">
                  <c:v>86.611306723370831</c:v>
                </c:pt>
                <c:pt idx="142">
                  <c:v>86.246946064572114</c:v>
                </c:pt>
                <c:pt idx="143">
                  <c:v>85.878831825191526</c:v>
                </c:pt>
                <c:pt idx="144">
                  <c:v>85.506997930080843</c:v>
                </c:pt>
                <c:pt idx="145">
                  <c:v>85.131477782250215</c:v>
                </c:pt>
                <c:pt idx="146">
                  <c:v>84.752304274162839</c:v>
                </c:pt>
                <c:pt idx="147">
                  <c:v>84.36950979871699</c:v>
                </c:pt>
                <c:pt idx="148">
                  <c:v>83.983126259923722</c:v>
                </c:pt>
                <c:pt idx="149">
                  <c:v>83.593185083291473</c:v>
                </c:pt>
                <c:pt idx="150">
                  <c:v>83.19971722592544</c:v>
                </c:pt>
                <c:pt idx="151">
                  <c:v>82.802753186355687</c:v>
                </c:pt>
                <c:pt idx="152">
                  <c:v>82.402323014096794</c:v>
                </c:pt>
                <c:pt idx="153">
                  <c:v>81.998456318954482</c:v>
                </c:pt>
                <c:pt idx="154">
                  <c:v>81.591182280081625</c:v>
                </c:pt>
                <c:pt idx="155">
                  <c:v>81.180529654795123</c:v>
                </c:pt>
                <c:pt idx="156">
                  <c:v>80.766526787161695</c:v>
                </c:pt>
                <c:pt idx="157">
                  <c:v>80.349201616357732</c:v>
                </c:pt>
                <c:pt idx="158">
                  <c:v>79.928581684811093</c:v>
                </c:pt>
                <c:pt idx="159">
                  <c:v>79.504694146134568</c:v>
                </c:pt>
                <c:pt idx="160">
                  <c:v>79.077565772852722</c:v>
                </c:pt>
                <c:pt idx="161">
                  <c:v>78.647222963933075</c:v>
                </c:pt>
                <c:pt idx="162">
                  <c:v>78.213691752123793</c:v>
                </c:pt>
                <c:pt idx="163">
                  <c:v>77.776997811109538</c:v>
                </c:pt>
                <c:pt idx="164">
                  <c:v>77.337166462482855</c:v>
                </c:pt>
                <c:pt idx="165">
                  <c:v>76.894222682545148</c:v>
                </c:pt>
                <c:pt idx="166">
                  <c:v>76.448191108936669</c:v>
                </c:pt>
                <c:pt idx="167">
                  <c:v>75.999096047103194</c:v>
                </c:pt>
                <c:pt idx="168">
                  <c:v>75.546961476603997</c:v>
                </c:pt>
                <c:pt idx="169">
                  <c:v>75.091811057265886</c:v>
                </c:pt>
                <c:pt idx="170">
                  <c:v>74.633668135186781</c:v>
                </c:pt>
                <c:pt idx="171">
                  <c:v>74.1725557485953</c:v>
                </c:pt>
                <c:pt idx="172">
                  <c:v>73.708496633569212</c:v>
                </c:pt>
                <c:pt idx="173">
                  <c:v>73.241513229616544</c:v>
                </c:pt>
                <c:pt idx="174">
                  <c:v>72.771627685124656</c:v>
                </c:pt>
                <c:pt idx="175">
                  <c:v>72.298861862680837</c:v>
                </c:pt>
                <c:pt idx="176">
                  <c:v>71.823237344266715</c:v>
                </c:pt>
                <c:pt idx="177">
                  <c:v>71.344775436331929</c:v>
                </c:pt>
                <c:pt idx="178">
                  <c:v>70.863497174749682</c:v>
                </c:pt>
                <c:pt idx="179">
                  <c:v>70.379423329656788</c:v>
                </c:pt>
                <c:pt idx="180">
                  <c:v>69.89257441018384</c:v>
                </c:pt>
                <c:pt idx="181">
                  <c:v>69.402970669075671</c:v>
                </c:pt>
                <c:pt idx="182">
                  <c:v>68.910632107206141</c:v>
                </c:pt>
                <c:pt idx="183">
                  <c:v>68.415578477992483</c:v>
                </c:pt>
                <c:pt idx="184">
                  <c:v>67.917829291708983</c:v>
                </c:pt>
                <c:pt idx="185">
                  <c:v>67.417403819702542</c:v>
                </c:pt>
                <c:pt idx="186">
                  <c:v>66.914321098516666</c:v>
                </c:pt>
                <c:pt idx="187">
                  <c:v>66.408599933922233</c:v>
                </c:pt>
                <c:pt idx="188">
                  <c:v>65.900258904859356</c:v>
                </c:pt>
                <c:pt idx="189">
                  <c:v>65.389316367292906</c:v>
                </c:pt>
                <c:pt idx="190">
                  <c:v>64.875790457983385</c:v>
                </c:pt>
                <c:pt idx="191">
                  <c:v>64.359699098175952</c:v>
                </c:pt>
                <c:pt idx="192">
                  <c:v>63.841059997209356</c:v>
                </c:pt>
                <c:pt idx="193">
                  <c:v>63.319890656046653</c:v>
                </c:pt>
                <c:pt idx="194">
                  <c:v>62.796208370731108</c:v>
                </c:pt>
                <c:pt idx="195">
                  <c:v>62.270030235767706</c:v>
                </c:pt>
                <c:pt idx="196">
                  <c:v>61.74137314743291</c:v>
                </c:pt>
                <c:pt idx="197">
                  <c:v>61.210253807013714</c:v>
                </c:pt>
                <c:pt idx="198">
                  <c:v>60.676688723980419</c:v>
                </c:pt>
                <c:pt idx="199">
                  <c:v>60.140694219090676</c:v>
                </c:pt>
              </c:numCache>
            </c:numRef>
          </c:yVal>
          <c:smooth val="0"/>
          <c:extLst>
            <c:ext xmlns:c16="http://schemas.microsoft.com/office/drawing/2014/chart" uri="{C3380CC4-5D6E-409C-BE32-E72D297353CC}">
              <c16:uniqueId val="{00000003-5AFD-4470-AFD9-31784DFDE4CF}"/>
            </c:ext>
          </c:extLst>
        </c:ser>
        <c:dLbls>
          <c:showLegendKey val="0"/>
          <c:showVal val="0"/>
          <c:showCatName val="0"/>
          <c:showSerName val="0"/>
          <c:showPercent val="0"/>
          <c:showBubbleSize val="0"/>
        </c:dLbls>
        <c:axId val="1999910928"/>
        <c:axId val="1995501264"/>
      </c:scatterChart>
      <c:valAx>
        <c:axId val="1999910928"/>
        <c:scaling>
          <c:orientation val="minMax"/>
          <c:max val="11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Flight Miles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95501264"/>
        <c:crossesAt val="-150"/>
        <c:crossBetween val="midCat"/>
        <c:majorUnit val="100"/>
      </c:valAx>
      <c:valAx>
        <c:axId val="1995501264"/>
        <c:scaling>
          <c:orientation val="minMax"/>
          <c:max val="300"/>
          <c:min val="-1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CO</a:t>
                </a:r>
                <a:r>
                  <a:rPr lang="en-US" sz="1400" baseline="-25000"/>
                  <a:t>2</a:t>
                </a:r>
                <a:r>
                  <a:rPr lang="en-US" sz="1400" baseline="0"/>
                  <a:t> savings, lb per passenger</a:t>
                </a:r>
                <a:endParaRPr lang="en-US" sz="1400"/>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99910928"/>
        <c:crosses val="autoZero"/>
        <c:crossBetween val="midCat"/>
      </c:valAx>
      <c:spPr>
        <a:noFill/>
        <a:ln>
          <a:noFill/>
        </a:ln>
        <a:effectLst/>
      </c:spPr>
    </c:plotArea>
    <c:legend>
      <c:legendPos val="b"/>
      <c:layout>
        <c:manualLayout>
          <c:xMode val="edge"/>
          <c:yMode val="edge"/>
          <c:x val="0.48447776748494675"/>
          <c:y val="0.11427392502537911"/>
          <c:w val="0.44924637177705729"/>
          <c:h val="0.23947091204958049"/>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02132545931758"/>
          <c:y val="5.5868055555555567E-2"/>
          <c:w val="0.82794163750364536"/>
          <c:h val="0.80080407917760288"/>
        </c:manualLayout>
      </c:layout>
      <c:scatterChart>
        <c:scatterStyle val="lineMarker"/>
        <c:varyColors val="0"/>
        <c:ser>
          <c:idx val="0"/>
          <c:order val="0"/>
          <c:tx>
            <c:v>ICAO (&lt;500 rail mi)</c:v>
          </c:tx>
          <c:spPr>
            <a:ln w="25400" cap="rnd">
              <a:noFill/>
              <a:round/>
            </a:ln>
            <a:effectLst/>
          </c:spPr>
          <c:marker>
            <c:symbol val="circle"/>
            <c:size val="5"/>
            <c:spPr>
              <a:solidFill>
                <a:schemeClr val="tx1"/>
              </a:solidFill>
              <a:ln w="9525">
                <a:solidFill>
                  <a:schemeClr val="tx1"/>
                </a:solidFill>
              </a:ln>
              <a:effectLst/>
            </c:spPr>
          </c:marker>
          <c:xVal>
            <c:numRef>
              <c:f>'Figure 8'!$C$4:$C$121</c:f>
              <c:numCache>
                <c:formatCode>0</c:formatCode>
                <c:ptCount val="118"/>
                <c:pt idx="0">
                  <c:v>90</c:v>
                </c:pt>
                <c:pt idx="1">
                  <c:v>93</c:v>
                </c:pt>
                <c:pt idx="2">
                  <c:v>95</c:v>
                </c:pt>
                <c:pt idx="3">
                  <c:v>99</c:v>
                </c:pt>
                <c:pt idx="4">
                  <c:v>119</c:v>
                </c:pt>
                <c:pt idx="5">
                  <c:v>129</c:v>
                </c:pt>
                <c:pt idx="6" formatCode="General">
                  <c:v>142</c:v>
                </c:pt>
                <c:pt idx="7">
                  <c:v>143</c:v>
                </c:pt>
                <c:pt idx="8">
                  <c:v>157</c:v>
                </c:pt>
                <c:pt idx="9">
                  <c:v>159</c:v>
                </c:pt>
                <c:pt idx="10" formatCode="General">
                  <c:v>159</c:v>
                </c:pt>
                <c:pt idx="11">
                  <c:v>181</c:v>
                </c:pt>
                <c:pt idx="12">
                  <c:v>184</c:v>
                </c:pt>
                <c:pt idx="13">
                  <c:v>184</c:v>
                </c:pt>
                <c:pt idx="14">
                  <c:v>185</c:v>
                </c:pt>
                <c:pt idx="15">
                  <c:v>195</c:v>
                </c:pt>
                <c:pt idx="16">
                  <c:v>197</c:v>
                </c:pt>
                <c:pt idx="17">
                  <c:v>198</c:v>
                </c:pt>
                <c:pt idx="18">
                  <c:v>200</c:v>
                </c:pt>
                <c:pt idx="19">
                  <c:v>203</c:v>
                </c:pt>
                <c:pt idx="20">
                  <c:v>209</c:v>
                </c:pt>
                <c:pt idx="21" formatCode="General">
                  <c:v>211</c:v>
                </c:pt>
                <c:pt idx="22">
                  <c:v>211</c:v>
                </c:pt>
                <c:pt idx="23">
                  <c:v>212</c:v>
                </c:pt>
                <c:pt idx="24">
                  <c:v>212</c:v>
                </c:pt>
                <c:pt idx="25">
                  <c:v>213</c:v>
                </c:pt>
                <c:pt idx="26">
                  <c:v>224</c:v>
                </c:pt>
                <c:pt idx="27">
                  <c:v>227</c:v>
                </c:pt>
                <c:pt idx="28">
                  <c:v>227</c:v>
                </c:pt>
                <c:pt idx="29" formatCode="General">
                  <c:v>228</c:v>
                </c:pt>
                <c:pt idx="30" formatCode="General">
                  <c:v>236</c:v>
                </c:pt>
                <c:pt idx="31" formatCode="General">
                  <c:v>246</c:v>
                </c:pt>
                <c:pt idx="32">
                  <c:v>253</c:v>
                </c:pt>
                <c:pt idx="33" formatCode="General">
                  <c:v>255</c:v>
                </c:pt>
                <c:pt idx="34" formatCode="General">
                  <c:v>256</c:v>
                </c:pt>
                <c:pt idx="35" formatCode="General">
                  <c:v>257</c:v>
                </c:pt>
                <c:pt idx="36">
                  <c:v>263</c:v>
                </c:pt>
                <c:pt idx="37" formatCode="General">
                  <c:v>266</c:v>
                </c:pt>
                <c:pt idx="38" formatCode="General">
                  <c:v>269</c:v>
                </c:pt>
                <c:pt idx="39">
                  <c:v>272</c:v>
                </c:pt>
                <c:pt idx="40" formatCode="General">
                  <c:v>277</c:v>
                </c:pt>
                <c:pt idx="41">
                  <c:v>277</c:v>
                </c:pt>
                <c:pt idx="42">
                  <c:v>278</c:v>
                </c:pt>
                <c:pt idx="43">
                  <c:v>279</c:v>
                </c:pt>
                <c:pt idx="44">
                  <c:v>281</c:v>
                </c:pt>
                <c:pt idx="45">
                  <c:v>281</c:v>
                </c:pt>
                <c:pt idx="46" formatCode="General">
                  <c:v>283</c:v>
                </c:pt>
                <c:pt idx="47">
                  <c:v>283</c:v>
                </c:pt>
                <c:pt idx="48">
                  <c:v>284</c:v>
                </c:pt>
                <c:pt idx="49">
                  <c:v>284</c:v>
                </c:pt>
                <c:pt idx="50">
                  <c:v>288</c:v>
                </c:pt>
                <c:pt idx="51" formatCode="General">
                  <c:v>288</c:v>
                </c:pt>
                <c:pt idx="52">
                  <c:v>288</c:v>
                </c:pt>
                <c:pt idx="53">
                  <c:v>289</c:v>
                </c:pt>
                <c:pt idx="54">
                  <c:v>290</c:v>
                </c:pt>
                <c:pt idx="55">
                  <c:v>290</c:v>
                </c:pt>
                <c:pt idx="56">
                  <c:v>291</c:v>
                </c:pt>
                <c:pt idx="57">
                  <c:v>295</c:v>
                </c:pt>
                <c:pt idx="58">
                  <c:v>296</c:v>
                </c:pt>
                <c:pt idx="59">
                  <c:v>296</c:v>
                </c:pt>
                <c:pt idx="60">
                  <c:v>300</c:v>
                </c:pt>
                <c:pt idx="61">
                  <c:v>312</c:v>
                </c:pt>
                <c:pt idx="62">
                  <c:v>316</c:v>
                </c:pt>
                <c:pt idx="63">
                  <c:v>317</c:v>
                </c:pt>
                <c:pt idx="64" formatCode="General">
                  <c:v>321</c:v>
                </c:pt>
                <c:pt idx="65">
                  <c:v>324</c:v>
                </c:pt>
                <c:pt idx="66" formatCode="General">
                  <c:v>325</c:v>
                </c:pt>
                <c:pt idx="67">
                  <c:v>327</c:v>
                </c:pt>
                <c:pt idx="68">
                  <c:v>328</c:v>
                </c:pt>
                <c:pt idx="69">
                  <c:v>331</c:v>
                </c:pt>
                <c:pt idx="70">
                  <c:v>333</c:v>
                </c:pt>
                <c:pt idx="71">
                  <c:v>335</c:v>
                </c:pt>
                <c:pt idx="72">
                  <c:v>336</c:v>
                </c:pt>
                <c:pt idx="73">
                  <c:v>338</c:v>
                </c:pt>
                <c:pt idx="74" formatCode="General">
                  <c:v>342</c:v>
                </c:pt>
                <c:pt idx="75">
                  <c:v>355</c:v>
                </c:pt>
                <c:pt idx="76" formatCode="General">
                  <c:v>360</c:v>
                </c:pt>
                <c:pt idx="77">
                  <c:v>363</c:v>
                </c:pt>
                <c:pt idx="78">
                  <c:v>366</c:v>
                </c:pt>
                <c:pt idx="79" formatCode="General">
                  <c:v>368</c:v>
                </c:pt>
                <c:pt idx="80">
                  <c:v>371</c:v>
                </c:pt>
                <c:pt idx="81">
                  <c:v>387</c:v>
                </c:pt>
                <c:pt idx="82">
                  <c:v>389</c:v>
                </c:pt>
                <c:pt idx="83">
                  <c:v>393</c:v>
                </c:pt>
                <c:pt idx="84">
                  <c:v>397</c:v>
                </c:pt>
                <c:pt idx="85">
                  <c:v>410</c:v>
                </c:pt>
                <c:pt idx="86">
                  <c:v>412</c:v>
                </c:pt>
                <c:pt idx="87">
                  <c:v>416</c:v>
                </c:pt>
                <c:pt idx="88">
                  <c:v>426</c:v>
                </c:pt>
                <c:pt idx="89">
                  <c:v>428</c:v>
                </c:pt>
                <c:pt idx="90">
                  <c:v>430</c:v>
                </c:pt>
                <c:pt idx="91">
                  <c:v>448</c:v>
                </c:pt>
                <c:pt idx="92">
                  <c:v>451</c:v>
                </c:pt>
                <c:pt idx="93">
                  <c:v>467</c:v>
                </c:pt>
                <c:pt idx="94">
                  <c:v>473</c:v>
                </c:pt>
                <c:pt idx="95">
                  <c:v>480</c:v>
                </c:pt>
                <c:pt idx="96" formatCode="General">
                  <c:v>484</c:v>
                </c:pt>
                <c:pt idx="97">
                  <c:v>492</c:v>
                </c:pt>
                <c:pt idx="98">
                  <c:v>494</c:v>
                </c:pt>
                <c:pt idx="99">
                  <c:v>506</c:v>
                </c:pt>
                <c:pt idx="100">
                  <c:v>528</c:v>
                </c:pt>
                <c:pt idx="101">
                  <c:v>531</c:v>
                </c:pt>
                <c:pt idx="102">
                  <c:v>541</c:v>
                </c:pt>
                <c:pt idx="103">
                  <c:v>543</c:v>
                </c:pt>
                <c:pt idx="104">
                  <c:v>547</c:v>
                </c:pt>
                <c:pt idx="105">
                  <c:v>567</c:v>
                </c:pt>
                <c:pt idx="106">
                  <c:v>573</c:v>
                </c:pt>
                <c:pt idx="107">
                  <c:v>584</c:v>
                </c:pt>
                <c:pt idx="108">
                  <c:v>588</c:v>
                </c:pt>
                <c:pt idx="109">
                  <c:v>611</c:v>
                </c:pt>
                <c:pt idx="110">
                  <c:v>643</c:v>
                </c:pt>
                <c:pt idx="111" formatCode="General">
                  <c:v>645</c:v>
                </c:pt>
                <c:pt idx="112" formatCode="General">
                  <c:v>659</c:v>
                </c:pt>
                <c:pt idx="113">
                  <c:v>682</c:v>
                </c:pt>
                <c:pt idx="114">
                  <c:v>720</c:v>
                </c:pt>
                <c:pt idx="115">
                  <c:v>726</c:v>
                </c:pt>
                <c:pt idx="116" formatCode="General">
                  <c:v>750</c:v>
                </c:pt>
                <c:pt idx="117" formatCode="General">
                  <c:v>811</c:v>
                </c:pt>
              </c:numCache>
            </c:numRef>
          </c:xVal>
          <c:yVal>
            <c:numRef>
              <c:f>'Figure 8'!$D$4:$D$121</c:f>
              <c:numCache>
                <c:formatCode>0.00</c:formatCode>
                <c:ptCount val="118"/>
                <c:pt idx="0">
                  <c:v>83.379766716813904</c:v>
                </c:pt>
                <c:pt idx="1">
                  <c:v>104.78254011946878</c:v>
                </c:pt>
                <c:pt idx="2">
                  <c:v>78.782540119468777</c:v>
                </c:pt>
                <c:pt idx="3">
                  <c:v>77.501096281372071</c:v>
                </c:pt>
                <c:pt idx="4">
                  <c:v>89.875196880530609</c:v>
                </c:pt>
                <c:pt idx="5">
                  <c:v>44.593483088783188</c:v>
                </c:pt>
                <c:pt idx="6">
                  <c:v>116.20471167622804</c:v>
                </c:pt>
                <c:pt idx="7">
                  <c:v>28.882966738207323</c:v>
                </c:pt>
                <c:pt idx="8">
                  <c:v>84.88296673820733</c:v>
                </c:pt>
                <c:pt idx="9">
                  <c:v>46.37839690192402</c:v>
                </c:pt>
                <c:pt idx="10">
                  <c:v>144.41695542477822</c:v>
                </c:pt>
                <c:pt idx="11">
                  <c:v>74.337869615873828</c:v>
                </c:pt>
                <c:pt idx="12">
                  <c:v>125.98644799557459</c:v>
                </c:pt>
                <c:pt idx="13">
                  <c:v>132.16230683628268</c:v>
                </c:pt>
                <c:pt idx="14">
                  <c:v>125.98644799557459</c:v>
                </c:pt>
                <c:pt idx="15">
                  <c:v>134.92625260176931</c:v>
                </c:pt>
                <c:pt idx="16">
                  <c:v>174.13457280973392</c:v>
                </c:pt>
                <c:pt idx="17">
                  <c:v>162.65609961803688</c:v>
                </c:pt>
                <c:pt idx="18">
                  <c:v>112.64386998672501</c:v>
                </c:pt>
                <c:pt idx="19">
                  <c:v>77.337869615873828</c:v>
                </c:pt>
                <c:pt idx="20">
                  <c:v>38.833299779590533</c:v>
                </c:pt>
                <c:pt idx="21">
                  <c:v>129.13457280973392</c:v>
                </c:pt>
                <c:pt idx="22">
                  <c:v>143.32982980454639</c:v>
                </c:pt>
                <c:pt idx="23">
                  <c:v>135.79199480088434</c:v>
                </c:pt>
                <c:pt idx="24">
                  <c:v>110.75816361873792</c:v>
                </c:pt>
                <c:pt idx="25">
                  <c:v>150.79199480088434</c:v>
                </c:pt>
                <c:pt idx="26">
                  <c:v>49.379224422934413</c:v>
                </c:pt>
                <c:pt idx="27">
                  <c:v>72.379224422934413</c:v>
                </c:pt>
                <c:pt idx="28">
                  <c:v>103.79199480088434</c:v>
                </c:pt>
                <c:pt idx="29">
                  <c:v>151.79199480088434</c:v>
                </c:pt>
                <c:pt idx="30">
                  <c:v>130.54207355309657</c:v>
                </c:pt>
                <c:pt idx="31">
                  <c:v>124.12903322149596</c:v>
                </c:pt>
                <c:pt idx="32">
                  <c:v>71.471611230345545</c:v>
                </c:pt>
                <c:pt idx="33">
                  <c:v>44.874654586651118</c:v>
                </c:pt>
                <c:pt idx="34">
                  <c:v>60.471611230345545</c:v>
                </c:pt>
                <c:pt idx="35">
                  <c:v>120.25415134981432</c:v>
                </c:pt>
                <c:pt idx="36">
                  <c:v>76.471611230345545</c:v>
                </c:pt>
                <c:pt idx="37">
                  <c:v>101.87738944327472</c:v>
                </c:pt>
                <c:pt idx="38">
                  <c:v>131.52889908400724</c:v>
                </c:pt>
                <c:pt idx="39">
                  <c:v>106.52889908400724</c:v>
                </c:pt>
                <c:pt idx="41">
                  <c:v>182.63566909110597</c:v>
                </c:pt>
                <c:pt idx="43">
                  <c:v>129.76898811504336</c:v>
                </c:pt>
                <c:pt idx="45">
                  <c:v>119.06083939730968</c:v>
                </c:pt>
                <c:pt idx="46">
                  <c:v>107.3060193185832</c:v>
                </c:pt>
                <c:pt idx="47">
                  <c:v>178.18632107515765</c:v>
                </c:pt>
                <c:pt idx="48">
                  <c:v>154.01753954794123</c:v>
                </c:pt>
                <c:pt idx="50">
                  <c:v>82.709596521360297</c:v>
                </c:pt>
                <c:pt idx="51">
                  <c:v>161.29309108225641</c:v>
                </c:pt>
                <c:pt idx="52">
                  <c:v>59.522643230696076</c:v>
                </c:pt>
                <c:pt idx="54">
                  <c:v>96.674961539091655</c:v>
                </c:pt>
                <c:pt idx="55">
                  <c:v>75.403417406159264</c:v>
                </c:pt>
                <c:pt idx="56">
                  <c:v>165.29309108225641</c:v>
                </c:pt>
                <c:pt idx="59">
                  <c:v>110.67496153909165</c:v>
                </c:pt>
                <c:pt idx="60">
                  <c:v>76.403417406159264</c:v>
                </c:pt>
                <c:pt idx="61">
                  <c:v>123.93570728318485</c:v>
                </c:pt>
                <c:pt idx="62">
                  <c:v>139.33928448596197</c:v>
                </c:pt>
                <c:pt idx="63">
                  <c:v>129.85695891634384</c:v>
                </c:pt>
                <c:pt idx="64">
                  <c:v>102.79277249354033</c:v>
                </c:pt>
                <c:pt idx="65">
                  <c:v>176.33928448596197</c:v>
                </c:pt>
                <c:pt idx="66">
                  <c:v>133.93570728318485</c:v>
                </c:pt>
                <c:pt idx="67">
                  <c:v>113.92184026991048</c:v>
                </c:pt>
                <c:pt idx="69">
                  <c:v>61.792772493540326</c:v>
                </c:pt>
                <c:pt idx="70">
                  <c:v>133.51438090749426</c:v>
                </c:pt>
                <c:pt idx="73">
                  <c:v>156.51438090749426</c:v>
                </c:pt>
                <c:pt idx="74">
                  <c:v>161.96303031842768</c:v>
                </c:pt>
                <c:pt idx="75">
                  <c:v>153.55152823451215</c:v>
                </c:pt>
                <c:pt idx="76">
                  <c:v>59.288202657257031</c:v>
                </c:pt>
                <c:pt idx="77">
                  <c:v>191.31143920347603</c:v>
                </c:pt>
                <c:pt idx="79">
                  <c:v>146.14875483185727</c:v>
                </c:pt>
                <c:pt idx="80">
                  <c:v>218.55152823451215</c:v>
                </c:pt>
                <c:pt idx="83">
                  <c:v>101.89483649424139</c:v>
                </c:pt>
                <c:pt idx="84">
                  <c:v>174.77844279645893</c:v>
                </c:pt>
                <c:pt idx="86">
                  <c:v>119.77844279645892</c:v>
                </c:pt>
              </c:numCache>
            </c:numRef>
          </c:yVal>
          <c:smooth val="0"/>
          <c:extLst>
            <c:ext xmlns:c16="http://schemas.microsoft.com/office/drawing/2014/chart" uri="{C3380CC4-5D6E-409C-BE32-E72D297353CC}">
              <c16:uniqueId val="{00000000-F71E-4367-9677-178F7BAE8DAB}"/>
            </c:ext>
          </c:extLst>
        </c:ser>
        <c:ser>
          <c:idx val="1"/>
          <c:order val="1"/>
          <c:tx>
            <c:v>ICAO (&gt;500 rail mi)</c:v>
          </c:tx>
          <c:spPr>
            <a:ln w="25400" cap="rnd">
              <a:noFill/>
              <a:round/>
            </a:ln>
            <a:effectLst/>
          </c:spPr>
          <c:marker>
            <c:symbol val="square"/>
            <c:size val="5"/>
            <c:spPr>
              <a:solidFill>
                <a:srgbClr val="FF0000"/>
              </a:solidFill>
              <a:ln w="9525">
                <a:solidFill>
                  <a:srgbClr val="FF0000"/>
                </a:solidFill>
              </a:ln>
              <a:effectLst/>
            </c:spPr>
          </c:marker>
          <c:xVal>
            <c:numRef>
              <c:f>'Figure 8'!$C$4:$C$121</c:f>
              <c:numCache>
                <c:formatCode>0</c:formatCode>
                <c:ptCount val="118"/>
                <c:pt idx="0">
                  <c:v>90</c:v>
                </c:pt>
                <c:pt idx="1">
                  <c:v>93</c:v>
                </c:pt>
                <c:pt idx="2">
                  <c:v>95</c:v>
                </c:pt>
                <c:pt idx="3">
                  <c:v>99</c:v>
                </c:pt>
                <c:pt idx="4">
                  <c:v>119</c:v>
                </c:pt>
                <c:pt idx="5">
                  <c:v>129</c:v>
                </c:pt>
                <c:pt idx="6" formatCode="General">
                  <c:v>142</c:v>
                </c:pt>
                <c:pt idx="7">
                  <c:v>143</c:v>
                </c:pt>
                <c:pt idx="8">
                  <c:v>157</c:v>
                </c:pt>
                <c:pt idx="9">
                  <c:v>159</c:v>
                </c:pt>
                <c:pt idx="10" formatCode="General">
                  <c:v>159</c:v>
                </c:pt>
                <c:pt idx="11">
                  <c:v>181</c:v>
                </c:pt>
                <c:pt idx="12">
                  <c:v>184</c:v>
                </c:pt>
                <c:pt idx="13">
                  <c:v>184</c:v>
                </c:pt>
                <c:pt idx="14">
                  <c:v>185</c:v>
                </c:pt>
                <c:pt idx="15">
                  <c:v>195</c:v>
                </c:pt>
                <c:pt idx="16">
                  <c:v>197</c:v>
                </c:pt>
                <c:pt idx="17">
                  <c:v>198</c:v>
                </c:pt>
                <c:pt idx="18">
                  <c:v>200</c:v>
                </c:pt>
                <c:pt idx="19">
                  <c:v>203</c:v>
                </c:pt>
                <c:pt idx="20">
                  <c:v>209</c:v>
                </c:pt>
                <c:pt idx="21" formatCode="General">
                  <c:v>211</c:v>
                </c:pt>
                <c:pt idx="22">
                  <c:v>211</c:v>
                </c:pt>
                <c:pt idx="23">
                  <c:v>212</c:v>
                </c:pt>
                <c:pt idx="24">
                  <c:v>212</c:v>
                </c:pt>
                <c:pt idx="25">
                  <c:v>213</c:v>
                </c:pt>
                <c:pt idx="26">
                  <c:v>224</c:v>
                </c:pt>
                <c:pt idx="27">
                  <c:v>227</c:v>
                </c:pt>
                <c:pt idx="28">
                  <c:v>227</c:v>
                </c:pt>
                <c:pt idx="29" formatCode="General">
                  <c:v>228</c:v>
                </c:pt>
                <c:pt idx="30" formatCode="General">
                  <c:v>236</c:v>
                </c:pt>
                <c:pt idx="31" formatCode="General">
                  <c:v>246</c:v>
                </c:pt>
                <c:pt idx="32">
                  <c:v>253</c:v>
                </c:pt>
                <c:pt idx="33" formatCode="General">
                  <c:v>255</c:v>
                </c:pt>
                <c:pt idx="34" formatCode="General">
                  <c:v>256</c:v>
                </c:pt>
                <c:pt idx="35" formatCode="General">
                  <c:v>257</c:v>
                </c:pt>
                <c:pt idx="36">
                  <c:v>263</c:v>
                </c:pt>
                <c:pt idx="37" formatCode="General">
                  <c:v>266</c:v>
                </c:pt>
                <c:pt idx="38" formatCode="General">
                  <c:v>269</c:v>
                </c:pt>
                <c:pt idx="39">
                  <c:v>272</c:v>
                </c:pt>
                <c:pt idx="40" formatCode="General">
                  <c:v>277</c:v>
                </c:pt>
                <c:pt idx="41">
                  <c:v>277</c:v>
                </c:pt>
                <c:pt idx="42">
                  <c:v>278</c:v>
                </c:pt>
                <c:pt idx="43">
                  <c:v>279</c:v>
                </c:pt>
                <c:pt idx="44">
                  <c:v>281</c:v>
                </c:pt>
                <c:pt idx="45">
                  <c:v>281</c:v>
                </c:pt>
                <c:pt idx="46" formatCode="General">
                  <c:v>283</c:v>
                </c:pt>
                <c:pt idx="47">
                  <c:v>283</c:v>
                </c:pt>
                <c:pt idx="48">
                  <c:v>284</c:v>
                </c:pt>
                <c:pt idx="49">
                  <c:v>284</c:v>
                </c:pt>
                <c:pt idx="50">
                  <c:v>288</c:v>
                </c:pt>
                <c:pt idx="51" formatCode="General">
                  <c:v>288</c:v>
                </c:pt>
                <c:pt idx="52">
                  <c:v>288</c:v>
                </c:pt>
                <c:pt idx="53">
                  <c:v>289</c:v>
                </c:pt>
                <c:pt idx="54">
                  <c:v>290</c:v>
                </c:pt>
                <c:pt idx="55">
                  <c:v>290</c:v>
                </c:pt>
                <c:pt idx="56">
                  <c:v>291</c:v>
                </c:pt>
                <c:pt idx="57">
                  <c:v>295</c:v>
                </c:pt>
                <c:pt idx="58">
                  <c:v>296</c:v>
                </c:pt>
                <c:pt idx="59">
                  <c:v>296</c:v>
                </c:pt>
                <c:pt idx="60">
                  <c:v>300</c:v>
                </c:pt>
                <c:pt idx="61">
                  <c:v>312</c:v>
                </c:pt>
                <c:pt idx="62">
                  <c:v>316</c:v>
                </c:pt>
                <c:pt idx="63">
                  <c:v>317</c:v>
                </c:pt>
                <c:pt idx="64" formatCode="General">
                  <c:v>321</c:v>
                </c:pt>
                <c:pt idx="65">
                  <c:v>324</c:v>
                </c:pt>
                <c:pt idx="66" formatCode="General">
                  <c:v>325</c:v>
                </c:pt>
                <c:pt idx="67">
                  <c:v>327</c:v>
                </c:pt>
                <c:pt idx="68">
                  <c:v>328</c:v>
                </c:pt>
                <c:pt idx="69">
                  <c:v>331</c:v>
                </c:pt>
                <c:pt idx="70">
                  <c:v>333</c:v>
                </c:pt>
                <c:pt idx="71">
                  <c:v>335</c:v>
                </c:pt>
                <c:pt idx="72">
                  <c:v>336</c:v>
                </c:pt>
                <c:pt idx="73">
                  <c:v>338</c:v>
                </c:pt>
                <c:pt idx="74" formatCode="General">
                  <c:v>342</c:v>
                </c:pt>
                <c:pt idx="75">
                  <c:v>355</c:v>
                </c:pt>
                <c:pt idx="76" formatCode="General">
                  <c:v>360</c:v>
                </c:pt>
                <c:pt idx="77">
                  <c:v>363</c:v>
                </c:pt>
                <c:pt idx="78">
                  <c:v>366</c:v>
                </c:pt>
                <c:pt idx="79" formatCode="General">
                  <c:v>368</c:v>
                </c:pt>
                <c:pt idx="80">
                  <c:v>371</c:v>
                </c:pt>
                <c:pt idx="81">
                  <c:v>387</c:v>
                </c:pt>
                <c:pt idx="82">
                  <c:v>389</c:v>
                </c:pt>
                <c:pt idx="83">
                  <c:v>393</c:v>
                </c:pt>
                <c:pt idx="84">
                  <c:v>397</c:v>
                </c:pt>
                <c:pt idx="85">
                  <c:v>410</c:v>
                </c:pt>
                <c:pt idx="86">
                  <c:v>412</c:v>
                </c:pt>
                <c:pt idx="87">
                  <c:v>416</c:v>
                </c:pt>
                <c:pt idx="88">
                  <c:v>426</c:v>
                </c:pt>
                <c:pt idx="89">
                  <c:v>428</c:v>
                </c:pt>
                <c:pt idx="90">
                  <c:v>430</c:v>
                </c:pt>
                <c:pt idx="91">
                  <c:v>448</c:v>
                </c:pt>
                <c:pt idx="92">
                  <c:v>451</c:v>
                </c:pt>
                <c:pt idx="93">
                  <c:v>467</c:v>
                </c:pt>
                <c:pt idx="94">
                  <c:v>473</c:v>
                </c:pt>
                <c:pt idx="95">
                  <c:v>480</c:v>
                </c:pt>
                <c:pt idx="96" formatCode="General">
                  <c:v>484</c:v>
                </c:pt>
                <c:pt idx="97">
                  <c:v>492</c:v>
                </c:pt>
                <c:pt idx="98">
                  <c:v>494</c:v>
                </c:pt>
                <c:pt idx="99">
                  <c:v>506</c:v>
                </c:pt>
                <c:pt idx="100">
                  <c:v>528</c:v>
                </c:pt>
                <c:pt idx="101">
                  <c:v>531</c:v>
                </c:pt>
                <c:pt idx="102">
                  <c:v>541</c:v>
                </c:pt>
                <c:pt idx="103">
                  <c:v>543</c:v>
                </c:pt>
                <c:pt idx="104">
                  <c:v>547</c:v>
                </c:pt>
                <c:pt idx="105">
                  <c:v>567</c:v>
                </c:pt>
                <c:pt idx="106">
                  <c:v>573</c:v>
                </c:pt>
                <c:pt idx="107">
                  <c:v>584</c:v>
                </c:pt>
                <c:pt idx="108">
                  <c:v>588</c:v>
                </c:pt>
                <c:pt idx="109">
                  <c:v>611</c:v>
                </c:pt>
                <c:pt idx="110">
                  <c:v>643</c:v>
                </c:pt>
                <c:pt idx="111" formatCode="General">
                  <c:v>645</c:v>
                </c:pt>
                <c:pt idx="112" formatCode="General">
                  <c:v>659</c:v>
                </c:pt>
                <c:pt idx="113">
                  <c:v>682</c:v>
                </c:pt>
                <c:pt idx="114">
                  <c:v>720</c:v>
                </c:pt>
                <c:pt idx="115">
                  <c:v>726</c:v>
                </c:pt>
                <c:pt idx="116" formatCode="General">
                  <c:v>750</c:v>
                </c:pt>
                <c:pt idx="117" formatCode="General">
                  <c:v>811</c:v>
                </c:pt>
              </c:numCache>
            </c:numRef>
          </c:xVal>
          <c:yVal>
            <c:numRef>
              <c:f>'Figure 8'!$E$4:$E$121</c:f>
              <c:numCache>
                <c:formatCode>0.00</c:formatCode>
                <c:ptCount val="118"/>
                <c:pt idx="40">
                  <c:v>17.633918066628212</c:v>
                </c:pt>
                <c:pt idx="42">
                  <c:v>106.18595752562803</c:v>
                </c:pt>
                <c:pt idx="44">
                  <c:v>3.5657242424419451</c:v>
                </c:pt>
                <c:pt idx="49">
                  <c:v>61.195412207043603</c:v>
                </c:pt>
                <c:pt idx="53">
                  <c:v>92.26360603122987</c:v>
                </c:pt>
                <c:pt idx="57">
                  <c:v>19.195412207043603</c:v>
                </c:pt>
                <c:pt idx="58">
                  <c:v>29.26360603122987</c:v>
                </c:pt>
                <c:pt idx="68">
                  <c:v>2.7170940388082556</c:v>
                </c:pt>
                <c:pt idx="71">
                  <c:v>-18.414455012919348</c:v>
                </c:pt>
                <c:pt idx="72">
                  <c:v>72.254421303465023</c:v>
                </c:pt>
                <c:pt idx="78">
                  <c:v>18.130642109414168</c:v>
                </c:pt>
                <c:pt idx="81">
                  <c:v>70.276706951076648</c:v>
                </c:pt>
                <c:pt idx="82">
                  <c:v>16.823996636154277</c:v>
                </c:pt>
                <c:pt idx="85">
                  <c:v>84.276706951076648</c:v>
                </c:pt>
                <c:pt idx="87">
                  <c:v>137.51379723266834</c:v>
                </c:pt>
                <c:pt idx="88">
                  <c:v>162.17121922381875</c:v>
                </c:pt>
                <c:pt idx="89">
                  <c:v>6.0519435709275342</c:v>
                </c:pt>
                <c:pt idx="90">
                  <c:v>163.17121922381875</c:v>
                </c:pt>
                <c:pt idx="91">
                  <c:v>68.667969374070935</c:v>
                </c:pt>
                <c:pt idx="92">
                  <c:v>116.69120592028992</c:v>
                </c:pt>
                <c:pt idx="93">
                  <c:v>135.66140953466623</c:v>
                </c:pt>
                <c:pt idx="94">
                  <c:v>185.27953907783098</c:v>
                </c:pt>
                <c:pt idx="95">
                  <c:v>169.32089388489157</c:v>
                </c:pt>
                <c:pt idx="96">
                  <c:v>-29.840326310716023</c:v>
                </c:pt>
                <c:pt idx="97">
                  <c:v>235.32089388489157</c:v>
                </c:pt>
                <c:pt idx="98">
                  <c:v>158.50082890306885</c:v>
                </c:pt>
                <c:pt idx="99">
                  <c:v>70.431710287741453</c:v>
                </c:pt>
                <c:pt idx="100">
                  <c:v>104.92734530327425</c:v>
                </c:pt>
                <c:pt idx="101">
                  <c:v>142.31493170611927</c:v>
                </c:pt>
                <c:pt idx="102">
                  <c:v>113.58476729442467</c:v>
                </c:pt>
                <c:pt idx="103">
                  <c:v>110.58476729442467</c:v>
                </c:pt>
                <c:pt idx="104">
                  <c:v>-20.011815299416071</c:v>
                </c:pt>
                <c:pt idx="105">
                  <c:v>121.41127976081057</c:v>
                </c:pt>
                <c:pt idx="106">
                  <c:v>41.056378524770196</c:v>
                </c:pt>
                <c:pt idx="107">
                  <c:v>123.06870175196099</c:v>
                </c:pt>
                <c:pt idx="108">
                  <c:v>138.06870175196099</c:v>
                </c:pt>
                <c:pt idx="109">
                  <c:v>155.15766721939332</c:v>
                </c:pt>
                <c:pt idx="110">
                  <c:v>107.72847977672518</c:v>
                </c:pt>
                <c:pt idx="111">
                  <c:v>101.13205697950229</c:v>
                </c:pt>
                <c:pt idx="112">
                  <c:v>102.2124142342615</c:v>
                </c:pt>
                <c:pt idx="113">
                  <c:v>96.344300728052474</c:v>
                </c:pt>
                <c:pt idx="114">
                  <c:v>37.828235185588795</c:v>
                </c:pt>
                <c:pt idx="115">
                  <c:v>113.57121528999926</c:v>
                </c:pt>
                <c:pt idx="116">
                  <c:v>102.05514974753555</c:v>
                </c:pt>
                <c:pt idx="117">
                  <c:v>135.1136663784319</c:v>
                </c:pt>
              </c:numCache>
            </c:numRef>
          </c:yVal>
          <c:smooth val="0"/>
          <c:extLst>
            <c:ext xmlns:c16="http://schemas.microsoft.com/office/drawing/2014/chart" uri="{C3380CC4-5D6E-409C-BE32-E72D297353CC}">
              <c16:uniqueId val="{00000001-F71E-4367-9677-178F7BAE8DAB}"/>
            </c:ext>
          </c:extLst>
        </c:ser>
        <c:ser>
          <c:idx val="2"/>
          <c:order val="2"/>
          <c:tx>
            <c:v>All aircraft trend</c:v>
          </c:tx>
          <c:spPr>
            <a:ln w="25400" cap="rnd">
              <a:solidFill>
                <a:schemeClr val="tx1"/>
              </a:solidFill>
              <a:round/>
            </a:ln>
            <a:effectLst/>
          </c:spPr>
          <c:marker>
            <c:symbol val="none"/>
          </c:marker>
          <c:xVal>
            <c:numRef>
              <c:f>'Figure 8'!$C$4:$C$121</c:f>
              <c:numCache>
                <c:formatCode>0</c:formatCode>
                <c:ptCount val="118"/>
                <c:pt idx="0">
                  <c:v>90</c:v>
                </c:pt>
                <c:pt idx="1">
                  <c:v>93</c:v>
                </c:pt>
                <c:pt idx="2">
                  <c:v>95</c:v>
                </c:pt>
                <c:pt idx="3">
                  <c:v>99</c:v>
                </c:pt>
                <c:pt idx="4">
                  <c:v>119</c:v>
                </c:pt>
                <c:pt idx="5">
                  <c:v>129</c:v>
                </c:pt>
                <c:pt idx="6" formatCode="General">
                  <c:v>142</c:v>
                </c:pt>
                <c:pt idx="7">
                  <c:v>143</c:v>
                </c:pt>
                <c:pt idx="8">
                  <c:v>157</c:v>
                </c:pt>
                <c:pt idx="9">
                  <c:v>159</c:v>
                </c:pt>
                <c:pt idx="10" formatCode="General">
                  <c:v>159</c:v>
                </c:pt>
                <c:pt idx="11">
                  <c:v>181</c:v>
                </c:pt>
                <c:pt idx="12">
                  <c:v>184</c:v>
                </c:pt>
                <c:pt idx="13">
                  <c:v>184</c:v>
                </c:pt>
                <c:pt idx="14">
                  <c:v>185</c:v>
                </c:pt>
                <c:pt idx="15">
                  <c:v>195</c:v>
                </c:pt>
                <c:pt idx="16">
                  <c:v>197</c:v>
                </c:pt>
                <c:pt idx="17">
                  <c:v>198</c:v>
                </c:pt>
                <c:pt idx="18">
                  <c:v>200</c:v>
                </c:pt>
                <c:pt idx="19">
                  <c:v>203</c:v>
                </c:pt>
                <c:pt idx="20">
                  <c:v>209</c:v>
                </c:pt>
                <c:pt idx="21" formatCode="General">
                  <c:v>211</c:v>
                </c:pt>
                <c:pt idx="22">
                  <c:v>211</c:v>
                </c:pt>
                <c:pt idx="23">
                  <c:v>212</c:v>
                </c:pt>
                <c:pt idx="24">
                  <c:v>212</c:v>
                </c:pt>
                <c:pt idx="25">
                  <c:v>213</c:v>
                </c:pt>
                <c:pt idx="26">
                  <c:v>224</c:v>
                </c:pt>
                <c:pt idx="27">
                  <c:v>227</c:v>
                </c:pt>
                <c:pt idx="28">
                  <c:v>227</c:v>
                </c:pt>
                <c:pt idx="29" formatCode="General">
                  <c:v>228</c:v>
                </c:pt>
                <c:pt idx="30" formatCode="General">
                  <c:v>236</c:v>
                </c:pt>
                <c:pt idx="31" formatCode="General">
                  <c:v>246</c:v>
                </c:pt>
                <c:pt idx="32">
                  <c:v>253</c:v>
                </c:pt>
                <c:pt idx="33" formatCode="General">
                  <c:v>255</c:v>
                </c:pt>
                <c:pt idx="34" formatCode="General">
                  <c:v>256</c:v>
                </c:pt>
                <c:pt idx="35" formatCode="General">
                  <c:v>257</c:v>
                </c:pt>
                <c:pt idx="36">
                  <c:v>263</c:v>
                </c:pt>
                <c:pt idx="37" formatCode="General">
                  <c:v>266</c:v>
                </c:pt>
                <c:pt idx="38" formatCode="General">
                  <c:v>269</c:v>
                </c:pt>
                <c:pt idx="39">
                  <c:v>272</c:v>
                </c:pt>
                <c:pt idx="40" formatCode="General">
                  <c:v>277</c:v>
                </c:pt>
                <c:pt idx="41">
                  <c:v>277</c:v>
                </c:pt>
                <c:pt idx="42">
                  <c:v>278</c:v>
                </c:pt>
                <c:pt idx="43">
                  <c:v>279</c:v>
                </c:pt>
                <c:pt idx="44">
                  <c:v>281</c:v>
                </c:pt>
                <c:pt idx="45">
                  <c:v>281</c:v>
                </c:pt>
                <c:pt idx="46" formatCode="General">
                  <c:v>283</c:v>
                </c:pt>
                <c:pt idx="47">
                  <c:v>283</c:v>
                </c:pt>
                <c:pt idx="48">
                  <c:v>284</c:v>
                </c:pt>
                <c:pt idx="49">
                  <c:v>284</c:v>
                </c:pt>
                <c:pt idx="50">
                  <c:v>288</c:v>
                </c:pt>
                <c:pt idx="51" formatCode="General">
                  <c:v>288</c:v>
                </c:pt>
                <c:pt idx="52">
                  <c:v>288</c:v>
                </c:pt>
                <c:pt idx="53">
                  <c:v>289</c:v>
                </c:pt>
                <c:pt idx="54">
                  <c:v>290</c:v>
                </c:pt>
                <c:pt idx="55">
                  <c:v>290</c:v>
                </c:pt>
                <c:pt idx="56">
                  <c:v>291</c:v>
                </c:pt>
                <c:pt idx="57">
                  <c:v>295</c:v>
                </c:pt>
                <c:pt idx="58">
                  <c:v>296</c:v>
                </c:pt>
                <c:pt idx="59">
                  <c:v>296</c:v>
                </c:pt>
                <c:pt idx="60">
                  <c:v>300</c:v>
                </c:pt>
                <c:pt idx="61">
                  <c:v>312</c:v>
                </c:pt>
                <c:pt idx="62">
                  <c:v>316</c:v>
                </c:pt>
                <c:pt idx="63">
                  <c:v>317</c:v>
                </c:pt>
                <c:pt idx="64" formatCode="General">
                  <c:v>321</c:v>
                </c:pt>
                <c:pt idx="65">
                  <c:v>324</c:v>
                </c:pt>
                <c:pt idx="66" formatCode="General">
                  <c:v>325</c:v>
                </c:pt>
                <c:pt idx="67">
                  <c:v>327</c:v>
                </c:pt>
                <c:pt idx="68">
                  <c:v>328</c:v>
                </c:pt>
                <c:pt idx="69">
                  <c:v>331</c:v>
                </c:pt>
                <c:pt idx="70">
                  <c:v>333</c:v>
                </c:pt>
                <c:pt idx="71">
                  <c:v>335</c:v>
                </c:pt>
                <c:pt idx="72">
                  <c:v>336</c:v>
                </c:pt>
                <c:pt idx="73">
                  <c:v>338</c:v>
                </c:pt>
                <c:pt idx="74" formatCode="General">
                  <c:v>342</c:v>
                </c:pt>
                <c:pt idx="75">
                  <c:v>355</c:v>
                </c:pt>
                <c:pt idx="76" formatCode="General">
                  <c:v>360</c:v>
                </c:pt>
                <c:pt idx="77">
                  <c:v>363</c:v>
                </c:pt>
                <c:pt idx="78">
                  <c:v>366</c:v>
                </c:pt>
                <c:pt idx="79" formatCode="General">
                  <c:v>368</c:v>
                </c:pt>
                <c:pt idx="80">
                  <c:v>371</c:v>
                </c:pt>
                <c:pt idx="81">
                  <c:v>387</c:v>
                </c:pt>
                <c:pt idx="82">
                  <c:v>389</c:v>
                </c:pt>
                <c:pt idx="83">
                  <c:v>393</c:v>
                </c:pt>
                <c:pt idx="84">
                  <c:v>397</c:v>
                </c:pt>
                <c:pt idx="85">
                  <c:v>410</c:v>
                </c:pt>
                <c:pt idx="86">
                  <c:v>412</c:v>
                </c:pt>
                <c:pt idx="87">
                  <c:v>416</c:v>
                </c:pt>
                <c:pt idx="88">
                  <c:v>426</c:v>
                </c:pt>
                <c:pt idx="89">
                  <c:v>428</c:v>
                </c:pt>
                <c:pt idx="90">
                  <c:v>430</c:v>
                </c:pt>
                <c:pt idx="91">
                  <c:v>448</c:v>
                </c:pt>
                <c:pt idx="92">
                  <c:v>451</c:v>
                </c:pt>
                <c:pt idx="93">
                  <c:v>467</c:v>
                </c:pt>
                <c:pt idx="94">
                  <c:v>473</c:v>
                </c:pt>
                <c:pt idx="95">
                  <c:v>480</c:v>
                </c:pt>
                <c:pt idx="96" formatCode="General">
                  <c:v>484</c:v>
                </c:pt>
                <c:pt idx="97">
                  <c:v>492</c:v>
                </c:pt>
                <c:pt idx="98">
                  <c:v>494</c:v>
                </c:pt>
                <c:pt idx="99">
                  <c:v>506</c:v>
                </c:pt>
                <c:pt idx="100">
                  <c:v>528</c:v>
                </c:pt>
                <c:pt idx="101">
                  <c:v>531</c:v>
                </c:pt>
                <c:pt idx="102">
                  <c:v>541</c:v>
                </c:pt>
                <c:pt idx="103">
                  <c:v>543</c:v>
                </c:pt>
                <c:pt idx="104">
                  <c:v>547</c:v>
                </c:pt>
                <c:pt idx="105">
                  <c:v>567</c:v>
                </c:pt>
                <c:pt idx="106">
                  <c:v>573</c:v>
                </c:pt>
                <c:pt idx="107">
                  <c:v>584</c:v>
                </c:pt>
                <c:pt idx="108">
                  <c:v>588</c:v>
                </c:pt>
                <c:pt idx="109">
                  <c:v>611</c:v>
                </c:pt>
                <c:pt idx="110">
                  <c:v>643</c:v>
                </c:pt>
                <c:pt idx="111" formatCode="General">
                  <c:v>645</c:v>
                </c:pt>
                <c:pt idx="112" formatCode="General">
                  <c:v>659</c:v>
                </c:pt>
                <c:pt idx="113">
                  <c:v>682</c:v>
                </c:pt>
                <c:pt idx="114">
                  <c:v>720</c:v>
                </c:pt>
                <c:pt idx="115">
                  <c:v>726</c:v>
                </c:pt>
                <c:pt idx="116" formatCode="General">
                  <c:v>750</c:v>
                </c:pt>
                <c:pt idx="117" formatCode="General">
                  <c:v>811</c:v>
                </c:pt>
              </c:numCache>
            </c:numRef>
          </c:xVal>
          <c:yVal>
            <c:numRef>
              <c:f>'Figure 8'!$F$4:$F$121</c:f>
              <c:numCache>
                <c:formatCode>0.00</c:formatCode>
                <c:ptCount val="118"/>
                <c:pt idx="0">
                  <c:v>63.343197159861489</c:v>
                </c:pt>
                <c:pt idx="1">
                  <c:v>64.323120296264349</c:v>
                </c:pt>
                <c:pt idx="2">
                  <c:v>64.962828741487158</c:v>
                </c:pt>
                <c:pt idx="3">
                  <c:v>66.211096271190343</c:v>
                </c:pt>
                <c:pt idx="4">
                  <c:v>71.898931166098706</c:v>
                </c:pt>
                <c:pt idx="5">
                  <c:v>74.44342543085682</c:v>
                </c:pt>
                <c:pt idx="6">
                  <c:v>77.498843069925613</c:v>
                </c:pt>
                <c:pt idx="7">
                  <c:v>77.723023728851842</c:v>
                </c:pt>
                <c:pt idx="8">
                  <c:v>80.713118642294546</c:v>
                </c:pt>
                <c:pt idx="9">
                  <c:v>81.118827005444501</c:v>
                </c:pt>
                <c:pt idx="10">
                  <c:v>81.118827005444501</c:v>
                </c:pt>
                <c:pt idx="11">
                  <c:v>85.264965883703297</c:v>
                </c:pt>
                <c:pt idx="12">
                  <c:v>85.788600671782035</c:v>
                </c:pt>
                <c:pt idx="13">
                  <c:v>85.788600671782035</c:v>
                </c:pt>
                <c:pt idx="14">
                  <c:v>85.96106947129968</c:v>
                </c:pt>
                <c:pt idx="15">
                  <c:v>87.630635997700608</c:v>
                </c:pt>
                <c:pt idx="16">
                  <c:v>87.952902452290289</c:v>
                </c:pt>
                <c:pt idx="17">
                  <c:v>88.112625233141344</c:v>
                </c:pt>
                <c:pt idx="18">
                  <c:v>88.429283238944151</c:v>
                </c:pt>
                <c:pt idx="19">
                  <c:v>88.897398974744902</c:v>
                </c:pt>
                <c:pt idx="20">
                  <c:v>89.809515530252256</c:v>
                </c:pt>
                <c:pt idx="21">
                  <c:v>90.106586495602272</c:v>
                </c:pt>
                <c:pt idx="22">
                  <c:v>90.106586495602272</c:v>
                </c:pt>
                <c:pt idx="23">
                  <c:v>90.25384175912086</c:v>
                </c:pt>
                <c:pt idx="24">
                  <c:v>90.25384175912086</c:v>
                </c:pt>
                <c:pt idx="25">
                  <c:v>90.400251102423951</c:v>
                </c:pt>
                <c:pt idx="26">
                  <c:v>91.956477998491792</c:v>
                </c:pt>
                <c:pt idx="27">
                  <c:v>92.36418010677599</c:v>
                </c:pt>
                <c:pt idx="28">
                  <c:v>92.36418010677599</c:v>
                </c:pt>
                <c:pt idx="29">
                  <c:v>92.498537895338316</c:v>
                </c:pt>
                <c:pt idx="30">
                  <c:v>93.546301904992006</c:v>
                </c:pt>
                <c:pt idx="31">
                  <c:v>94.790782679899976</c:v>
                </c:pt>
                <c:pt idx="32">
                  <c:v>95.620853102337435</c:v>
                </c:pt>
                <c:pt idx="33">
                  <c:v>95.852025225358773</c:v>
                </c:pt>
                <c:pt idx="34">
                  <c:v>95.966631260650345</c:v>
                </c:pt>
                <c:pt idx="35">
                  <c:v>96.080588737494608</c:v>
                </c:pt>
                <c:pt idx="36">
                  <c:v>96.750910498112759</c:v>
                </c:pt>
                <c:pt idx="37">
                  <c:v>97.077596272117461</c:v>
                </c:pt>
                <c:pt idx="38">
                  <c:v>97.398751576281072</c:v>
                </c:pt>
                <c:pt idx="39">
                  <c:v>97.714463103269438</c:v>
                </c:pt>
                <c:pt idx="40">
                  <c:v>98.228779914656343</c:v>
                </c:pt>
                <c:pt idx="41">
                  <c:v>98.228779914656343</c:v>
                </c:pt>
                <c:pt idx="42">
                  <c:v>98.32989019122742</c:v>
                </c:pt>
                <c:pt idx="43">
                  <c:v>98.430423023518003</c:v>
                </c:pt>
                <c:pt idx="44">
                  <c:v>98.629767984142063</c:v>
                </c:pt>
                <c:pt idx="45">
                  <c:v>98.629767984142063</c:v>
                </c:pt>
                <c:pt idx="46">
                  <c:v>98.826837805660873</c:v>
                </c:pt>
                <c:pt idx="47">
                  <c:v>98.826837805660873</c:v>
                </c:pt>
                <c:pt idx="48">
                  <c:v>98.92452662240477</c:v>
                </c:pt>
                <c:pt idx="49">
                  <c:v>98.92452662240477</c:v>
                </c:pt>
                <c:pt idx="50">
                  <c:v>99.309706119265229</c:v>
                </c:pt>
                <c:pt idx="51">
                  <c:v>99.309706119265229</c:v>
                </c:pt>
                <c:pt idx="52">
                  <c:v>99.309706119265229</c:v>
                </c:pt>
                <c:pt idx="53">
                  <c:v>99.404620715850157</c:v>
                </c:pt>
                <c:pt idx="54">
                  <c:v>99.498988587540921</c:v>
                </c:pt>
                <c:pt idx="55">
                  <c:v>99.498988587540921</c:v>
                </c:pt>
                <c:pt idx="56">
                  <c:v>99.592812388266381</c:v>
                </c:pt>
                <c:pt idx="57">
                  <c:v>99.962719197114197</c:v>
                </c:pt>
                <c:pt idx="58">
                  <c:v>100.05386169249986</c:v>
                </c:pt>
                <c:pt idx="59">
                  <c:v>100.05386169249986</c:v>
                </c:pt>
                <c:pt idx="60">
                  <c:v>100.41317063257306</c:v>
                </c:pt>
                <c:pt idx="61">
                  <c:v>101.44190904379346</c:v>
                </c:pt>
                <c:pt idx="62">
                  <c:v>101.7689214091324</c:v>
                </c:pt>
                <c:pt idx="63">
                  <c:v>101.84946386812267</c:v>
                </c:pt>
                <c:pt idx="64">
                  <c:v>102.1668554085503</c:v>
                </c:pt>
                <c:pt idx="65">
                  <c:v>102.39994045807977</c:v>
                </c:pt>
                <c:pt idx="66">
                  <c:v>102.47670195385356</c:v>
                </c:pt>
                <c:pt idx="67">
                  <c:v>102.62883678329605</c:v>
                </c:pt>
                <c:pt idx="68">
                  <c:v>102.70421410452538</c:v>
                </c:pt>
                <c:pt idx="69">
                  <c:v>102.92760931344787</c:v>
                </c:pt>
                <c:pt idx="70">
                  <c:v>103.07427822024171</c:v>
                </c:pt>
                <c:pt idx="71">
                  <c:v>103.21915598278618</c:v>
                </c:pt>
                <c:pt idx="72">
                  <c:v>103.29092789520493</c:v>
                </c:pt>
                <c:pt idx="73">
                  <c:v>103.43314708485723</c:v>
                </c:pt>
                <c:pt idx="74">
                  <c:v>103.71233818698084</c:v>
                </c:pt>
                <c:pt idx="75">
                  <c:v>104.57262771992687</c:v>
                </c:pt>
                <c:pt idx="76">
                  <c:v>104.88489439899871</c:v>
                </c:pt>
                <c:pt idx="77">
                  <c:v>105.06742715025676</c:v>
                </c:pt>
                <c:pt idx="78">
                  <c:v>105.2463909285422</c:v>
                </c:pt>
                <c:pt idx="79">
                  <c:v>105.3637377018384</c:v>
                </c:pt>
                <c:pt idx="80">
                  <c:v>105.53684422103856</c:v>
                </c:pt>
                <c:pt idx="81">
                  <c:v>106.40256345266857</c:v>
                </c:pt>
                <c:pt idx="82">
                  <c:v>106.50414243779342</c:v>
                </c:pt>
                <c:pt idx="83">
                  <c:v>106.70299403545715</c:v>
                </c:pt>
                <c:pt idx="84">
                  <c:v>106.89617222174695</c:v>
                </c:pt>
                <c:pt idx="85">
                  <c:v>107.48577760375437</c:v>
                </c:pt>
                <c:pt idx="86">
                  <c:v>107.57141107440329</c:v>
                </c:pt>
                <c:pt idx="87">
                  <c:v>107.73870586994192</c:v>
                </c:pt>
                <c:pt idx="88">
                  <c:v>108.13418583594552</c:v>
                </c:pt>
                <c:pt idx="89">
                  <c:v>108.20944975415389</c:v>
                </c:pt>
                <c:pt idx="90">
                  <c:v>108.28345596475481</c:v>
                </c:pt>
                <c:pt idx="91">
                  <c:v>108.89424383418552</c:v>
                </c:pt>
                <c:pt idx="92">
                  <c:v>108.98660480023284</c:v>
                </c:pt>
                <c:pt idx="93">
                  <c:v>109.43538917997321</c:v>
                </c:pt>
                <c:pt idx="94">
                  <c:v>109.58514094894554</c:v>
                </c:pt>
                <c:pt idx="95">
                  <c:v>109.74743602459012</c:v>
                </c:pt>
                <c:pt idx="96">
                  <c:v>109.83427294462064</c:v>
                </c:pt>
                <c:pt idx="97">
                  <c:v>109.99530329202699</c:v>
                </c:pt>
                <c:pt idx="98">
                  <c:v>110.03296211876832</c:v>
                </c:pt>
                <c:pt idx="99">
                  <c:v>110.23753687674258</c:v>
                </c:pt>
                <c:pt idx="100">
                  <c:v>110.52052682576954</c:v>
                </c:pt>
                <c:pt idx="101">
                  <c:v>110.55019245879186</c:v>
                </c:pt>
                <c:pt idx="102">
                  <c:v>110.63408655182533</c:v>
                </c:pt>
                <c:pt idx="103">
                  <c:v>110.64813389447045</c:v>
                </c:pt>
                <c:pt idx="104">
                  <c:v>110.67353486021233</c:v>
                </c:pt>
                <c:pt idx="105">
                  <c:v>110.7478447523462</c:v>
                </c:pt>
                <c:pt idx="106">
                  <c:v>110.75343908822953</c:v>
                </c:pt>
                <c:pt idx="107">
                  <c:v>110.7442829369308</c:v>
                </c:pt>
                <c:pt idx="108">
                  <c:v>110.73483025142335</c:v>
                </c:pt>
                <c:pt idx="109">
                  <c:v>110.618989541042</c:v>
                </c:pt>
                <c:pt idx="110">
                  <c:v>110.29129943103899</c:v>
                </c:pt>
                <c:pt idx="111">
                  <c:v>110.26465734075728</c:v>
                </c:pt>
                <c:pt idx="112">
                  <c:v>110.05857153758086</c:v>
                </c:pt>
                <c:pt idx="113">
                  <c:v>109.64761114607342</c:v>
                </c:pt>
                <c:pt idx="114">
                  <c:v>108.78141948487996</c:v>
                </c:pt>
                <c:pt idx="115">
                  <c:v>108.6242749208856</c:v>
                </c:pt>
                <c:pt idx="116">
                  <c:v>107.94254071126363</c:v>
                </c:pt>
                <c:pt idx="117">
                  <c:v>105.84799688728785</c:v>
                </c:pt>
              </c:numCache>
            </c:numRef>
          </c:yVal>
          <c:smooth val="0"/>
          <c:extLst>
            <c:ext xmlns:c16="http://schemas.microsoft.com/office/drawing/2014/chart" uri="{C3380CC4-5D6E-409C-BE32-E72D297353CC}">
              <c16:uniqueId val="{00000000-AC33-42FE-AD4D-68F47E31B4A7}"/>
            </c:ext>
          </c:extLst>
        </c:ser>
        <c:dLbls>
          <c:showLegendKey val="0"/>
          <c:showVal val="0"/>
          <c:showCatName val="0"/>
          <c:showSerName val="0"/>
          <c:showPercent val="0"/>
          <c:showBubbleSize val="0"/>
        </c:dLbls>
        <c:axId val="216594256"/>
        <c:axId val="314832176"/>
      </c:scatterChart>
      <c:valAx>
        <c:axId val="2165942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Flight Miles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14832176"/>
        <c:crossesAt val="-150"/>
        <c:crossBetween val="midCat"/>
      </c:valAx>
      <c:valAx>
        <c:axId val="3148321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CO</a:t>
                </a:r>
                <a:r>
                  <a:rPr lang="en-US" sz="1400" baseline="-25000"/>
                  <a:t>2</a:t>
                </a:r>
                <a:r>
                  <a:rPr lang="en-US" sz="1400"/>
                  <a:t> savings, lb/passenger</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6594256"/>
        <c:crosses val="autoZero"/>
        <c:crossBetween val="midCat"/>
      </c:valAx>
      <c:spPr>
        <a:noFill/>
        <a:ln>
          <a:noFill/>
        </a:ln>
        <a:effectLst/>
      </c:spPr>
    </c:plotArea>
    <c:legend>
      <c:legendPos val="b"/>
      <c:layout>
        <c:manualLayout>
          <c:xMode val="edge"/>
          <c:yMode val="edge"/>
          <c:x val="0.63905589007256447"/>
          <c:y val="6.2933617672790876E-2"/>
          <c:w val="0.30685541145592099"/>
          <c:h val="0.1870663823272091"/>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a:t>
            </a:r>
          </a:p>
        </c:rich>
      </c:tx>
      <c:layout>
        <c:manualLayout>
          <c:xMode val="edge"/>
          <c:yMode val="edge"/>
          <c:x val="0.16990677586466676"/>
          <c:y val="1.965879547047537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985264539537086"/>
          <c:y val="1.7653574523984125E-2"/>
          <c:w val="0.79552903052716295"/>
          <c:h val="0.27109393902929291"/>
        </c:manualLayout>
      </c:layout>
      <c:scatterChart>
        <c:scatterStyle val="lineMarker"/>
        <c:varyColors val="0"/>
        <c:ser>
          <c:idx val="0"/>
          <c:order val="0"/>
          <c:tx>
            <c:v>ICAO Data</c:v>
          </c:tx>
          <c:spPr>
            <a:ln w="19050" cap="rnd">
              <a:noFill/>
              <a:round/>
            </a:ln>
            <a:effectLst/>
          </c:spPr>
          <c:marker>
            <c:symbol val="circle"/>
            <c:size val="5"/>
            <c:spPr>
              <a:solidFill>
                <a:schemeClr val="tx1"/>
              </a:solidFill>
              <a:ln w="9525">
                <a:solidFill>
                  <a:schemeClr val="tx1"/>
                </a:solidFill>
              </a:ln>
              <a:effectLst/>
            </c:spPr>
          </c:marker>
          <c:xVal>
            <c:numRef>
              <c:f>'Figure 9'!$C$3:$C$26</c:f>
              <c:numCache>
                <c:formatCode>General</c:formatCode>
                <c:ptCount val="24"/>
                <c:pt idx="0">
                  <c:v>90</c:v>
                </c:pt>
                <c:pt idx="1">
                  <c:v>93</c:v>
                </c:pt>
                <c:pt idx="2">
                  <c:v>95</c:v>
                </c:pt>
                <c:pt idx="3">
                  <c:v>119</c:v>
                </c:pt>
                <c:pt idx="4">
                  <c:v>159</c:v>
                </c:pt>
                <c:pt idx="5">
                  <c:v>184</c:v>
                </c:pt>
                <c:pt idx="6">
                  <c:v>184</c:v>
                </c:pt>
                <c:pt idx="7">
                  <c:v>185</c:v>
                </c:pt>
                <c:pt idx="8">
                  <c:v>195</c:v>
                </c:pt>
                <c:pt idx="9">
                  <c:v>197</c:v>
                </c:pt>
                <c:pt idx="10">
                  <c:v>200</c:v>
                </c:pt>
                <c:pt idx="11">
                  <c:v>211</c:v>
                </c:pt>
                <c:pt idx="12">
                  <c:v>212</c:v>
                </c:pt>
                <c:pt idx="13">
                  <c:v>213</c:v>
                </c:pt>
                <c:pt idx="14">
                  <c:v>227</c:v>
                </c:pt>
                <c:pt idx="15">
                  <c:v>228</c:v>
                </c:pt>
                <c:pt idx="16">
                  <c:v>236</c:v>
                </c:pt>
                <c:pt idx="17">
                  <c:v>279</c:v>
                </c:pt>
                <c:pt idx="18">
                  <c:v>327</c:v>
                </c:pt>
                <c:pt idx="19">
                  <c:v>355</c:v>
                </c:pt>
                <c:pt idx="20">
                  <c:v>368</c:v>
                </c:pt>
                <c:pt idx="21">
                  <c:v>371</c:v>
                </c:pt>
                <c:pt idx="22">
                  <c:v>397</c:v>
                </c:pt>
                <c:pt idx="23">
                  <c:v>412</c:v>
                </c:pt>
              </c:numCache>
            </c:numRef>
          </c:xVal>
          <c:yVal>
            <c:numRef>
              <c:f>'Figure 9'!$D$3:$D$26</c:f>
              <c:numCache>
                <c:formatCode>0.00</c:formatCode>
                <c:ptCount val="24"/>
                <c:pt idx="0" formatCode="0.0">
                  <c:v>83.379766716813904</c:v>
                </c:pt>
                <c:pt idx="1">
                  <c:v>104.78254011946878</c:v>
                </c:pt>
                <c:pt idx="2">
                  <c:v>78.782540119468777</c:v>
                </c:pt>
                <c:pt idx="3">
                  <c:v>89.875196880530609</c:v>
                </c:pt>
                <c:pt idx="4">
                  <c:v>144.41695542477822</c:v>
                </c:pt>
                <c:pt idx="5">
                  <c:v>125.98644799557459</c:v>
                </c:pt>
                <c:pt idx="6">
                  <c:v>132.16230683628268</c:v>
                </c:pt>
                <c:pt idx="7">
                  <c:v>125.98644799557459</c:v>
                </c:pt>
                <c:pt idx="8">
                  <c:v>134.92625260176931</c:v>
                </c:pt>
                <c:pt idx="9">
                  <c:v>174.13457280973392</c:v>
                </c:pt>
                <c:pt idx="10">
                  <c:v>112.64386998672501</c:v>
                </c:pt>
                <c:pt idx="11">
                  <c:v>129.13457280973392</c:v>
                </c:pt>
                <c:pt idx="12">
                  <c:v>135.79199480088434</c:v>
                </c:pt>
                <c:pt idx="13">
                  <c:v>150.79199480088434</c:v>
                </c:pt>
                <c:pt idx="14">
                  <c:v>103.79199480088434</c:v>
                </c:pt>
                <c:pt idx="15">
                  <c:v>151.79199480088434</c:v>
                </c:pt>
                <c:pt idx="16">
                  <c:v>130.54207355309657</c:v>
                </c:pt>
                <c:pt idx="17">
                  <c:v>129.76898811504336</c:v>
                </c:pt>
                <c:pt idx="18">
                  <c:v>113.92184026991048</c:v>
                </c:pt>
                <c:pt idx="19">
                  <c:v>153.55152823451215</c:v>
                </c:pt>
                <c:pt idx="20">
                  <c:v>146.14875483185727</c:v>
                </c:pt>
                <c:pt idx="21">
                  <c:v>218.55152823451215</c:v>
                </c:pt>
                <c:pt idx="22">
                  <c:v>174.77844279645893</c:v>
                </c:pt>
                <c:pt idx="23">
                  <c:v>119.77844279645892</c:v>
                </c:pt>
              </c:numCache>
            </c:numRef>
          </c:yVal>
          <c:smooth val="0"/>
          <c:extLst>
            <c:ext xmlns:c16="http://schemas.microsoft.com/office/drawing/2014/chart" uri="{C3380CC4-5D6E-409C-BE32-E72D297353CC}">
              <c16:uniqueId val="{00000000-1DD6-4BD1-B43B-3FA11F85B427}"/>
            </c:ext>
          </c:extLst>
        </c:ser>
        <c:ser>
          <c:idx val="1"/>
          <c:order val="1"/>
          <c:tx>
            <c:v>Trend Line</c:v>
          </c:tx>
          <c:spPr>
            <a:ln w="25400" cap="rnd">
              <a:solidFill>
                <a:schemeClr val="tx1"/>
              </a:solidFill>
              <a:round/>
            </a:ln>
            <a:effectLst/>
          </c:spPr>
          <c:marker>
            <c:symbol val="none"/>
          </c:marker>
          <c:xVal>
            <c:numRef>
              <c:f>'Figure 9'!$C$3:$C$26</c:f>
              <c:numCache>
                <c:formatCode>General</c:formatCode>
                <c:ptCount val="24"/>
                <c:pt idx="0">
                  <c:v>90</c:v>
                </c:pt>
                <c:pt idx="1">
                  <c:v>93</c:v>
                </c:pt>
                <c:pt idx="2">
                  <c:v>95</c:v>
                </c:pt>
                <c:pt idx="3">
                  <c:v>119</c:v>
                </c:pt>
                <c:pt idx="4">
                  <c:v>159</c:v>
                </c:pt>
                <c:pt idx="5">
                  <c:v>184</c:v>
                </c:pt>
                <c:pt idx="6">
                  <c:v>184</c:v>
                </c:pt>
                <c:pt idx="7">
                  <c:v>185</c:v>
                </c:pt>
                <c:pt idx="8">
                  <c:v>195</c:v>
                </c:pt>
                <c:pt idx="9">
                  <c:v>197</c:v>
                </c:pt>
                <c:pt idx="10">
                  <c:v>200</c:v>
                </c:pt>
                <c:pt idx="11">
                  <c:v>211</c:v>
                </c:pt>
                <c:pt idx="12">
                  <c:v>212</c:v>
                </c:pt>
                <c:pt idx="13">
                  <c:v>213</c:v>
                </c:pt>
                <c:pt idx="14">
                  <c:v>227</c:v>
                </c:pt>
                <c:pt idx="15">
                  <c:v>228</c:v>
                </c:pt>
                <c:pt idx="16">
                  <c:v>236</c:v>
                </c:pt>
                <c:pt idx="17">
                  <c:v>279</c:v>
                </c:pt>
                <c:pt idx="18">
                  <c:v>327</c:v>
                </c:pt>
                <c:pt idx="19">
                  <c:v>355</c:v>
                </c:pt>
                <c:pt idx="20">
                  <c:v>368</c:v>
                </c:pt>
                <c:pt idx="21">
                  <c:v>371</c:v>
                </c:pt>
                <c:pt idx="22">
                  <c:v>397</c:v>
                </c:pt>
                <c:pt idx="23">
                  <c:v>412</c:v>
                </c:pt>
              </c:numCache>
            </c:numRef>
          </c:xVal>
          <c:yVal>
            <c:numRef>
              <c:f>'Figure 9'!$E$3:$E$26</c:f>
              <c:numCache>
                <c:formatCode>0.0</c:formatCode>
                <c:ptCount val="24"/>
                <c:pt idx="0">
                  <c:v>84.143599059760476</c:v>
                </c:pt>
                <c:pt idx="1">
                  <c:v>85.440020494472193</c:v>
                </c:pt>
                <c:pt idx="2">
                  <c:v>86.289173429006098</c:v>
                </c:pt>
                <c:pt idx="3">
                  <c:v>95.658223931780384</c:v>
                </c:pt>
                <c:pt idx="4">
                  <c:v>108.70547472462773</c:v>
                </c:pt>
                <c:pt idx="5">
                  <c:v>115.67614837057013</c:v>
                </c:pt>
                <c:pt idx="6">
                  <c:v>115.67614837057013</c:v>
                </c:pt>
                <c:pt idx="7">
                  <c:v>115.93958765545661</c:v>
                </c:pt>
                <c:pt idx="8">
                  <c:v>118.51498850764457</c:v>
                </c:pt>
                <c:pt idx="9">
                  <c:v>119.01762026112952</c:v>
                </c:pt>
                <c:pt idx="10">
                  <c:v>119.76407710276035</c:v>
                </c:pt>
                <c:pt idx="11">
                  <c:v>122.4271032040551</c:v>
                </c:pt>
                <c:pt idx="12">
                  <c:v>122.66363443469254</c:v>
                </c:pt>
                <c:pt idx="13">
                  <c:v>122.89926657802442</c:v>
                </c:pt>
                <c:pt idx="14">
                  <c:v>126.10704941629251</c:v>
                </c:pt>
                <c:pt idx="15">
                  <c:v>126.32989917784496</c:v>
                </c:pt>
                <c:pt idx="16">
                  <c:v>128.08403222284977</c:v>
                </c:pt>
                <c:pt idx="17">
                  <c:v>136.72477812171144</c:v>
                </c:pt>
                <c:pt idx="18">
                  <c:v>145.05846271851402</c:v>
                </c:pt>
                <c:pt idx="19">
                  <c:v>149.39515525811663</c:v>
                </c:pt>
                <c:pt idx="20">
                  <c:v>151.29360218000039</c:v>
                </c:pt>
                <c:pt idx="21">
                  <c:v>151.7219612832165</c:v>
                </c:pt>
                <c:pt idx="22">
                  <c:v>155.28951600183848</c:v>
                </c:pt>
                <c:pt idx="23">
                  <c:v>157.23590917396962</c:v>
                </c:pt>
              </c:numCache>
            </c:numRef>
          </c:yVal>
          <c:smooth val="0"/>
          <c:extLst>
            <c:ext xmlns:c16="http://schemas.microsoft.com/office/drawing/2014/chart" uri="{C3380CC4-5D6E-409C-BE32-E72D297353CC}">
              <c16:uniqueId val="{00000001-1DD6-4BD1-B43B-3FA11F85B427}"/>
            </c:ext>
          </c:extLst>
        </c:ser>
        <c:dLbls>
          <c:showLegendKey val="0"/>
          <c:showVal val="0"/>
          <c:showCatName val="0"/>
          <c:showSerName val="0"/>
          <c:showPercent val="0"/>
          <c:showBubbleSize val="0"/>
        </c:dLbls>
        <c:axId val="91469808"/>
        <c:axId val="342584192"/>
      </c:scatterChart>
      <c:valAx>
        <c:axId val="91469808"/>
        <c:scaling>
          <c:orientation val="minMax"/>
          <c:max val="900"/>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584192"/>
        <c:crossesAt val="-150"/>
        <c:crossBetween val="midCat"/>
        <c:majorUnit val="100"/>
      </c:valAx>
      <c:valAx>
        <c:axId val="342584192"/>
        <c:scaling>
          <c:orientation val="minMax"/>
          <c:max val="300"/>
          <c:min val="-1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CO</a:t>
                </a:r>
                <a:r>
                  <a:rPr lang="en-US" sz="1400" baseline="-25000"/>
                  <a:t>2</a:t>
                </a:r>
                <a:r>
                  <a:rPr lang="en-US" sz="1400"/>
                  <a:t> savings lb/passenger</a:t>
                </a:r>
              </a:p>
            </c:rich>
          </c:tx>
          <c:layout>
            <c:manualLayout>
              <c:xMode val="edge"/>
              <c:yMode val="edge"/>
              <c:x val="2.2637113500056129E-3"/>
              <c:y val="0.25741896611146481"/>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91469808"/>
        <c:crosses val="autoZero"/>
        <c:crossBetween val="midCat"/>
      </c:valAx>
      <c:spPr>
        <a:noFill/>
        <a:ln>
          <a:noFill/>
        </a:ln>
        <a:effectLst/>
      </c:spPr>
    </c:plotArea>
    <c:legend>
      <c:legendPos val="b"/>
      <c:layout>
        <c:manualLayout>
          <c:xMode val="edge"/>
          <c:yMode val="edge"/>
          <c:x val="0.69513687429917903"/>
          <c:y val="3.8347810946236148E-2"/>
          <c:w val="0.21573029579429556"/>
          <c:h val="9.1443923938881552E-2"/>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a:t>
            </a:r>
          </a:p>
        </c:rich>
      </c:tx>
      <c:layout>
        <c:manualLayout>
          <c:xMode val="edge"/>
          <c:yMode val="edge"/>
          <c:x val="0.14663942124837015"/>
          <c:y val="0.11875853550408408"/>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578937007874016"/>
          <c:y val="0.11521260252213646"/>
          <c:w val="0.82465507436570429"/>
          <c:h val="0.81090657307666647"/>
        </c:manualLayout>
      </c:layout>
      <c:scatterChart>
        <c:scatterStyle val="lineMarker"/>
        <c:varyColors val="0"/>
        <c:ser>
          <c:idx val="0"/>
          <c:order val="0"/>
          <c:spPr>
            <a:ln w="19050" cap="rnd">
              <a:noFill/>
              <a:round/>
            </a:ln>
            <a:effectLst/>
          </c:spPr>
          <c:marker>
            <c:symbol val="circle"/>
            <c:size val="5"/>
            <c:spPr>
              <a:solidFill>
                <a:schemeClr val="tx1"/>
              </a:solidFill>
              <a:ln w="9525">
                <a:solidFill>
                  <a:schemeClr val="tx1"/>
                </a:solidFill>
              </a:ln>
              <a:effectLst/>
            </c:spPr>
          </c:marker>
          <c:xVal>
            <c:numRef>
              <c:f>'Figure 9'!$C$29:$C$91</c:f>
              <c:numCache>
                <c:formatCode>General</c:formatCode>
                <c:ptCount val="63"/>
                <c:pt idx="0">
                  <c:v>142</c:v>
                </c:pt>
                <c:pt idx="1">
                  <c:v>159</c:v>
                </c:pt>
                <c:pt idx="2" formatCode="0">
                  <c:v>198</c:v>
                </c:pt>
                <c:pt idx="3">
                  <c:v>209</c:v>
                </c:pt>
                <c:pt idx="4">
                  <c:v>211</c:v>
                </c:pt>
                <c:pt idx="5">
                  <c:v>212</c:v>
                </c:pt>
                <c:pt idx="6">
                  <c:v>255</c:v>
                </c:pt>
                <c:pt idx="7">
                  <c:v>257</c:v>
                </c:pt>
                <c:pt idx="8">
                  <c:v>269</c:v>
                </c:pt>
                <c:pt idx="9">
                  <c:v>272</c:v>
                </c:pt>
                <c:pt idx="10">
                  <c:v>277</c:v>
                </c:pt>
                <c:pt idx="11">
                  <c:v>277</c:v>
                </c:pt>
                <c:pt idx="12">
                  <c:v>278</c:v>
                </c:pt>
                <c:pt idx="13">
                  <c:v>281</c:v>
                </c:pt>
                <c:pt idx="14">
                  <c:v>283</c:v>
                </c:pt>
                <c:pt idx="15">
                  <c:v>283</c:v>
                </c:pt>
                <c:pt idx="16">
                  <c:v>284</c:v>
                </c:pt>
                <c:pt idx="17">
                  <c:v>288</c:v>
                </c:pt>
                <c:pt idx="18">
                  <c:v>288</c:v>
                </c:pt>
                <c:pt idx="19">
                  <c:v>289</c:v>
                </c:pt>
                <c:pt idx="20">
                  <c:v>290</c:v>
                </c:pt>
                <c:pt idx="21">
                  <c:v>291</c:v>
                </c:pt>
                <c:pt idx="22">
                  <c:v>296</c:v>
                </c:pt>
                <c:pt idx="23">
                  <c:v>296</c:v>
                </c:pt>
                <c:pt idx="24">
                  <c:v>312</c:v>
                </c:pt>
                <c:pt idx="25">
                  <c:v>316</c:v>
                </c:pt>
                <c:pt idx="26">
                  <c:v>317</c:v>
                </c:pt>
                <c:pt idx="27">
                  <c:v>324</c:v>
                </c:pt>
                <c:pt idx="28">
                  <c:v>325</c:v>
                </c:pt>
                <c:pt idx="29">
                  <c:v>333</c:v>
                </c:pt>
                <c:pt idx="30">
                  <c:v>336</c:v>
                </c:pt>
                <c:pt idx="31">
                  <c:v>338</c:v>
                </c:pt>
                <c:pt idx="32">
                  <c:v>360</c:v>
                </c:pt>
                <c:pt idx="33">
                  <c:v>363</c:v>
                </c:pt>
                <c:pt idx="34">
                  <c:v>416</c:v>
                </c:pt>
                <c:pt idx="35">
                  <c:v>426</c:v>
                </c:pt>
                <c:pt idx="36">
                  <c:v>428</c:v>
                </c:pt>
                <c:pt idx="37">
                  <c:v>430</c:v>
                </c:pt>
                <c:pt idx="38">
                  <c:v>448</c:v>
                </c:pt>
                <c:pt idx="39">
                  <c:v>451</c:v>
                </c:pt>
                <c:pt idx="40">
                  <c:v>467</c:v>
                </c:pt>
                <c:pt idx="41">
                  <c:v>473</c:v>
                </c:pt>
                <c:pt idx="42">
                  <c:v>480</c:v>
                </c:pt>
                <c:pt idx="43">
                  <c:v>492</c:v>
                </c:pt>
                <c:pt idx="44">
                  <c:v>494</c:v>
                </c:pt>
                <c:pt idx="45">
                  <c:v>506</c:v>
                </c:pt>
                <c:pt idx="46">
                  <c:v>528</c:v>
                </c:pt>
                <c:pt idx="47">
                  <c:v>531</c:v>
                </c:pt>
                <c:pt idx="48">
                  <c:v>541</c:v>
                </c:pt>
                <c:pt idx="49">
                  <c:v>543</c:v>
                </c:pt>
                <c:pt idx="50">
                  <c:v>567</c:v>
                </c:pt>
                <c:pt idx="51">
                  <c:v>573</c:v>
                </c:pt>
                <c:pt idx="52">
                  <c:v>584</c:v>
                </c:pt>
                <c:pt idx="53">
                  <c:v>588</c:v>
                </c:pt>
                <c:pt idx="54">
                  <c:v>611</c:v>
                </c:pt>
                <c:pt idx="55">
                  <c:v>643</c:v>
                </c:pt>
                <c:pt idx="56">
                  <c:v>645</c:v>
                </c:pt>
                <c:pt idx="57">
                  <c:v>659</c:v>
                </c:pt>
                <c:pt idx="58">
                  <c:v>682</c:v>
                </c:pt>
                <c:pt idx="59">
                  <c:v>720</c:v>
                </c:pt>
                <c:pt idx="60">
                  <c:v>726</c:v>
                </c:pt>
                <c:pt idx="61">
                  <c:v>750</c:v>
                </c:pt>
                <c:pt idx="62">
                  <c:v>811</c:v>
                </c:pt>
              </c:numCache>
            </c:numRef>
          </c:xVal>
          <c:yVal>
            <c:numRef>
              <c:f>'Figure 9'!$D$29:$D$91</c:f>
              <c:numCache>
                <c:formatCode>0.00</c:formatCode>
                <c:ptCount val="63"/>
                <c:pt idx="0">
                  <c:v>116.20471167622804</c:v>
                </c:pt>
                <c:pt idx="1">
                  <c:v>84.88296673820733</c:v>
                </c:pt>
                <c:pt idx="2">
                  <c:v>162.65609961803688</c:v>
                </c:pt>
                <c:pt idx="3">
                  <c:v>38.833299779590533</c:v>
                </c:pt>
                <c:pt idx="4">
                  <c:v>143.32982980454639</c:v>
                </c:pt>
                <c:pt idx="5">
                  <c:v>110.75816361873792</c:v>
                </c:pt>
                <c:pt idx="6">
                  <c:v>44.874654586651118</c:v>
                </c:pt>
                <c:pt idx="7">
                  <c:v>120.25415134981432</c:v>
                </c:pt>
                <c:pt idx="8">
                  <c:v>131.52889908400724</c:v>
                </c:pt>
                <c:pt idx="9">
                  <c:v>106.52889908400724</c:v>
                </c:pt>
                <c:pt idx="10">
                  <c:v>182.63566909110597</c:v>
                </c:pt>
                <c:pt idx="11">
                  <c:v>17.633918066628212</c:v>
                </c:pt>
                <c:pt idx="12">
                  <c:v>106.18595752562803</c:v>
                </c:pt>
                <c:pt idx="13">
                  <c:v>3.5657242424419451</c:v>
                </c:pt>
                <c:pt idx="14">
                  <c:v>178.18632107515765</c:v>
                </c:pt>
                <c:pt idx="15">
                  <c:v>107.3060193185832</c:v>
                </c:pt>
                <c:pt idx="16">
                  <c:v>154.01753954794123</c:v>
                </c:pt>
                <c:pt idx="17">
                  <c:v>161.29309108225641</c:v>
                </c:pt>
                <c:pt idx="18">
                  <c:v>82.709596521360297</c:v>
                </c:pt>
                <c:pt idx="19">
                  <c:v>92.26360603122987</c:v>
                </c:pt>
                <c:pt idx="20">
                  <c:v>96.674961539091655</c:v>
                </c:pt>
                <c:pt idx="21">
                  <c:v>165.29309108225641</c:v>
                </c:pt>
                <c:pt idx="22">
                  <c:v>110.67496153909165</c:v>
                </c:pt>
                <c:pt idx="23">
                  <c:v>29.26360603122987</c:v>
                </c:pt>
                <c:pt idx="24">
                  <c:v>123.93570728318485</c:v>
                </c:pt>
                <c:pt idx="25">
                  <c:v>139.33928448596197</c:v>
                </c:pt>
                <c:pt idx="26">
                  <c:v>129.85695891634384</c:v>
                </c:pt>
                <c:pt idx="27">
                  <c:v>176.33928448596197</c:v>
                </c:pt>
                <c:pt idx="28">
                  <c:v>133.93570728318485</c:v>
                </c:pt>
                <c:pt idx="29">
                  <c:v>133.51438090749426</c:v>
                </c:pt>
                <c:pt idx="30">
                  <c:v>72.254421303465023</c:v>
                </c:pt>
                <c:pt idx="31">
                  <c:v>156.51438090749426</c:v>
                </c:pt>
                <c:pt idx="32">
                  <c:v>59.288202657257031</c:v>
                </c:pt>
                <c:pt idx="33">
                  <c:v>191.31143920347603</c:v>
                </c:pt>
                <c:pt idx="34">
                  <c:v>137.51379723266834</c:v>
                </c:pt>
                <c:pt idx="35">
                  <c:v>162.17121922381875</c:v>
                </c:pt>
                <c:pt idx="36">
                  <c:v>6.0519435709275342</c:v>
                </c:pt>
                <c:pt idx="37">
                  <c:v>163.17121922381875</c:v>
                </c:pt>
                <c:pt idx="38">
                  <c:v>68.667969374070935</c:v>
                </c:pt>
                <c:pt idx="39">
                  <c:v>116.69120592028992</c:v>
                </c:pt>
                <c:pt idx="40">
                  <c:v>135.66140953466623</c:v>
                </c:pt>
                <c:pt idx="41">
                  <c:v>185.27953907783098</c:v>
                </c:pt>
                <c:pt idx="42">
                  <c:v>169.32089388489157</c:v>
                </c:pt>
                <c:pt idx="43">
                  <c:v>235.32089388489157</c:v>
                </c:pt>
                <c:pt idx="44">
                  <c:v>158.50082890306885</c:v>
                </c:pt>
                <c:pt idx="45">
                  <c:v>70.431710287741453</c:v>
                </c:pt>
                <c:pt idx="46">
                  <c:v>104.92734530327425</c:v>
                </c:pt>
                <c:pt idx="47">
                  <c:v>142.31493170611927</c:v>
                </c:pt>
                <c:pt idx="48">
                  <c:v>113.58476729442467</c:v>
                </c:pt>
                <c:pt idx="49">
                  <c:v>110.58476729442467</c:v>
                </c:pt>
                <c:pt idx="50">
                  <c:v>121.41127976081057</c:v>
                </c:pt>
                <c:pt idx="51">
                  <c:v>41.056378524770196</c:v>
                </c:pt>
                <c:pt idx="52">
                  <c:v>123.06870175196099</c:v>
                </c:pt>
                <c:pt idx="53">
                  <c:v>138.06870175196099</c:v>
                </c:pt>
                <c:pt idx="54">
                  <c:v>155.15766721939332</c:v>
                </c:pt>
                <c:pt idx="55">
                  <c:v>107.72847977672518</c:v>
                </c:pt>
                <c:pt idx="56">
                  <c:v>101.13205697950229</c:v>
                </c:pt>
                <c:pt idx="57">
                  <c:v>102.2124142342615</c:v>
                </c:pt>
                <c:pt idx="58">
                  <c:v>96.344300728052474</c:v>
                </c:pt>
                <c:pt idx="59">
                  <c:v>37.828235185588795</c:v>
                </c:pt>
                <c:pt idx="60">
                  <c:v>113.57121528999926</c:v>
                </c:pt>
                <c:pt idx="61">
                  <c:v>102.05514974753555</c:v>
                </c:pt>
                <c:pt idx="62">
                  <c:v>135.1136663784319</c:v>
                </c:pt>
              </c:numCache>
            </c:numRef>
          </c:yVal>
          <c:smooth val="0"/>
          <c:extLst>
            <c:ext xmlns:c16="http://schemas.microsoft.com/office/drawing/2014/chart" uri="{C3380CC4-5D6E-409C-BE32-E72D297353CC}">
              <c16:uniqueId val="{00000000-3744-4FFE-ACF8-E3569FB097FA}"/>
            </c:ext>
          </c:extLst>
        </c:ser>
        <c:ser>
          <c:idx val="1"/>
          <c:order val="1"/>
          <c:spPr>
            <a:ln w="25400" cap="rnd">
              <a:solidFill>
                <a:schemeClr val="tx1"/>
              </a:solidFill>
              <a:round/>
            </a:ln>
            <a:effectLst/>
          </c:spPr>
          <c:marker>
            <c:symbol val="none"/>
          </c:marker>
          <c:xVal>
            <c:numRef>
              <c:f>'Figure 9'!$C$29:$C$91</c:f>
              <c:numCache>
                <c:formatCode>General</c:formatCode>
                <c:ptCount val="63"/>
                <c:pt idx="0">
                  <c:v>142</c:v>
                </c:pt>
                <c:pt idx="1">
                  <c:v>159</c:v>
                </c:pt>
                <c:pt idx="2" formatCode="0">
                  <c:v>198</c:v>
                </c:pt>
                <c:pt idx="3">
                  <c:v>209</c:v>
                </c:pt>
                <c:pt idx="4">
                  <c:v>211</c:v>
                </c:pt>
                <c:pt idx="5">
                  <c:v>212</c:v>
                </c:pt>
                <c:pt idx="6">
                  <c:v>255</c:v>
                </c:pt>
                <c:pt idx="7">
                  <c:v>257</c:v>
                </c:pt>
                <c:pt idx="8">
                  <c:v>269</c:v>
                </c:pt>
                <c:pt idx="9">
                  <c:v>272</c:v>
                </c:pt>
                <c:pt idx="10">
                  <c:v>277</c:v>
                </c:pt>
                <c:pt idx="11">
                  <c:v>277</c:v>
                </c:pt>
                <c:pt idx="12">
                  <c:v>278</c:v>
                </c:pt>
                <c:pt idx="13">
                  <c:v>281</c:v>
                </c:pt>
                <c:pt idx="14">
                  <c:v>283</c:v>
                </c:pt>
                <c:pt idx="15">
                  <c:v>283</c:v>
                </c:pt>
                <c:pt idx="16">
                  <c:v>284</c:v>
                </c:pt>
                <c:pt idx="17">
                  <c:v>288</c:v>
                </c:pt>
                <c:pt idx="18">
                  <c:v>288</c:v>
                </c:pt>
                <c:pt idx="19">
                  <c:v>289</c:v>
                </c:pt>
                <c:pt idx="20">
                  <c:v>290</c:v>
                </c:pt>
                <c:pt idx="21">
                  <c:v>291</c:v>
                </c:pt>
                <c:pt idx="22">
                  <c:v>296</c:v>
                </c:pt>
                <c:pt idx="23">
                  <c:v>296</c:v>
                </c:pt>
                <c:pt idx="24">
                  <c:v>312</c:v>
                </c:pt>
                <c:pt idx="25">
                  <c:v>316</c:v>
                </c:pt>
                <c:pt idx="26">
                  <c:v>317</c:v>
                </c:pt>
                <c:pt idx="27">
                  <c:v>324</c:v>
                </c:pt>
                <c:pt idx="28">
                  <c:v>325</c:v>
                </c:pt>
                <c:pt idx="29">
                  <c:v>333</c:v>
                </c:pt>
                <c:pt idx="30">
                  <c:v>336</c:v>
                </c:pt>
                <c:pt idx="31">
                  <c:v>338</c:v>
                </c:pt>
                <c:pt idx="32">
                  <c:v>360</c:v>
                </c:pt>
                <c:pt idx="33">
                  <c:v>363</c:v>
                </c:pt>
                <c:pt idx="34">
                  <c:v>416</c:v>
                </c:pt>
                <c:pt idx="35">
                  <c:v>426</c:v>
                </c:pt>
                <c:pt idx="36">
                  <c:v>428</c:v>
                </c:pt>
                <c:pt idx="37">
                  <c:v>430</c:v>
                </c:pt>
                <c:pt idx="38">
                  <c:v>448</c:v>
                </c:pt>
                <c:pt idx="39">
                  <c:v>451</c:v>
                </c:pt>
                <c:pt idx="40">
                  <c:v>467</c:v>
                </c:pt>
                <c:pt idx="41">
                  <c:v>473</c:v>
                </c:pt>
                <c:pt idx="42">
                  <c:v>480</c:v>
                </c:pt>
                <c:pt idx="43">
                  <c:v>492</c:v>
                </c:pt>
                <c:pt idx="44">
                  <c:v>494</c:v>
                </c:pt>
                <c:pt idx="45">
                  <c:v>506</c:v>
                </c:pt>
                <c:pt idx="46">
                  <c:v>528</c:v>
                </c:pt>
                <c:pt idx="47">
                  <c:v>531</c:v>
                </c:pt>
                <c:pt idx="48">
                  <c:v>541</c:v>
                </c:pt>
                <c:pt idx="49">
                  <c:v>543</c:v>
                </c:pt>
                <c:pt idx="50">
                  <c:v>567</c:v>
                </c:pt>
                <c:pt idx="51">
                  <c:v>573</c:v>
                </c:pt>
                <c:pt idx="52">
                  <c:v>584</c:v>
                </c:pt>
                <c:pt idx="53">
                  <c:v>588</c:v>
                </c:pt>
                <c:pt idx="54">
                  <c:v>611</c:v>
                </c:pt>
                <c:pt idx="55">
                  <c:v>643</c:v>
                </c:pt>
                <c:pt idx="56">
                  <c:v>645</c:v>
                </c:pt>
                <c:pt idx="57">
                  <c:v>659</c:v>
                </c:pt>
                <c:pt idx="58">
                  <c:v>682</c:v>
                </c:pt>
                <c:pt idx="59">
                  <c:v>720</c:v>
                </c:pt>
                <c:pt idx="60">
                  <c:v>726</c:v>
                </c:pt>
                <c:pt idx="61">
                  <c:v>750</c:v>
                </c:pt>
                <c:pt idx="62">
                  <c:v>811</c:v>
                </c:pt>
              </c:numCache>
            </c:numRef>
          </c:xVal>
          <c:yVal>
            <c:numRef>
              <c:f>'Figure 9'!$E$29:$E$91</c:f>
              <c:numCache>
                <c:formatCode>0.0</c:formatCode>
                <c:ptCount val="63"/>
                <c:pt idx="0">
                  <c:v>84.471587439633993</c:v>
                </c:pt>
                <c:pt idx="1">
                  <c:v>87.66789794346542</c:v>
                </c:pt>
                <c:pt idx="2">
                  <c:v>93.587073922911415</c:v>
                </c:pt>
                <c:pt idx="3">
                  <c:v>94.961459724459573</c:v>
                </c:pt>
                <c:pt idx="4">
                  <c:v>95.199153261341195</c:v>
                </c:pt>
                <c:pt idx="5">
                  <c:v>95.316638854256496</c:v>
                </c:pt>
                <c:pt idx="6">
                  <c:v>99.591289349870038</c:v>
                </c:pt>
                <c:pt idx="7">
                  <c:v>99.756536624484411</c:v>
                </c:pt>
                <c:pt idx="8">
                  <c:v>100.69211851892872</c:v>
                </c:pt>
                <c:pt idx="9">
                  <c:v>100.91150538405951</c:v>
                </c:pt>
                <c:pt idx="10">
                  <c:v>101.26471578382581</c:v>
                </c:pt>
                <c:pt idx="11">
                  <c:v>101.26471578382581</c:v>
                </c:pt>
                <c:pt idx="12">
                  <c:v>101.33352243555125</c:v>
                </c:pt>
                <c:pt idx="13">
                  <c:v>101.53632941295294</c:v>
                </c:pt>
                <c:pt idx="14">
                  <c:v>101.66855462895022</c:v>
                </c:pt>
                <c:pt idx="15">
                  <c:v>101.66855462895022</c:v>
                </c:pt>
                <c:pt idx="16">
                  <c:v>101.7337826763186</c:v>
                </c:pt>
                <c:pt idx="17">
                  <c:v>101.98886834107972</c:v>
                </c:pt>
                <c:pt idx="18">
                  <c:v>101.98886834107972</c:v>
                </c:pt>
                <c:pt idx="19">
                  <c:v>102.05119798375382</c:v>
                </c:pt>
                <c:pt idx="20">
                  <c:v>102.1129567712678</c:v>
                </c:pt>
                <c:pt idx="21">
                  <c:v>102.17414758718486</c:v>
                </c:pt>
                <c:pt idx="22">
                  <c:v>102.47168132444067</c:v>
                </c:pt>
                <c:pt idx="23">
                  <c:v>102.47168132444067</c:v>
                </c:pt>
                <c:pt idx="24">
                  <c:v>103.33281236058278</c:v>
                </c:pt>
                <c:pt idx="25">
                  <c:v>103.52728859233257</c:v>
                </c:pt>
                <c:pt idx="26">
                  <c:v>103.57464981225085</c:v>
                </c:pt>
                <c:pt idx="27">
                  <c:v>103.89234830339048</c:v>
                </c:pt>
                <c:pt idx="28">
                  <c:v>103.93578500962727</c:v>
                </c:pt>
                <c:pt idx="29">
                  <c:v>104.26615666627826</c:v>
                </c:pt>
                <c:pt idx="30">
                  <c:v>104.38233679757727</c:v>
                </c:pt>
                <c:pt idx="31">
                  <c:v>104.45749833106414</c:v>
                </c:pt>
                <c:pt idx="32">
                  <c:v>105.16781787274059</c:v>
                </c:pt>
                <c:pt idx="33">
                  <c:v>105.24875074179836</c:v>
                </c:pt>
                <c:pt idx="34">
                  <c:v>106.1095706981346</c:v>
                </c:pt>
                <c:pt idx="35">
                  <c:v>106.16076828643344</c:v>
                </c:pt>
                <c:pt idx="36">
                  <c:v>106.16709320440339</c:v>
                </c:pt>
                <c:pt idx="37">
                  <c:v>106.17213414206779</c:v>
                </c:pt>
                <c:pt idx="38">
                  <c:v>106.16113433485643</c:v>
                </c:pt>
                <c:pt idx="39">
                  <c:v>106.14968578336223</c:v>
                </c:pt>
                <c:pt idx="40">
                  <c:v>106.04406236057031</c:v>
                </c:pt>
                <c:pt idx="41">
                  <c:v>105.98561033810725</c:v>
                </c:pt>
                <c:pt idx="42">
                  <c:v>105.9048145563699</c:v>
                </c:pt>
                <c:pt idx="43">
                  <c:v>105.73552954255223</c:v>
                </c:pt>
                <c:pt idx="44">
                  <c:v>105.70361491000085</c:v>
                </c:pt>
                <c:pt idx="45">
                  <c:v>105.49048932028353</c:v>
                </c:pt>
                <c:pt idx="46">
                  <c:v>105.00670311092131</c:v>
                </c:pt>
                <c:pt idx="47">
                  <c:v>104.93172462482494</c:v>
                </c:pt>
                <c:pt idx="48">
                  <c:v>104.66668364752078</c:v>
                </c:pt>
                <c:pt idx="49">
                  <c:v>104.61092334136083</c:v>
                </c:pt>
                <c:pt idx="50">
                  <c:v>103.87250918189207</c:v>
                </c:pt>
                <c:pt idx="51">
                  <c:v>103.66847198086697</c:v>
                </c:pt>
                <c:pt idx="52">
                  <c:v>103.27491777326338</c:v>
                </c:pt>
                <c:pt idx="53">
                  <c:v>103.12566504038941</c:v>
                </c:pt>
                <c:pt idx="54">
                  <c:v>102.20585956617455</c:v>
                </c:pt>
                <c:pt idx="55">
                  <c:v>100.75960645023159</c:v>
                </c:pt>
                <c:pt idx="56">
                  <c:v>100.66306493095712</c:v>
                </c:pt>
                <c:pt idx="57">
                  <c:v>99.967745571830051</c:v>
                </c:pt>
                <c:pt idx="58">
                  <c:v>98.753356275307226</c:v>
                </c:pt>
                <c:pt idx="59">
                  <c:v>96.560958662863243</c:v>
                </c:pt>
                <c:pt idx="60">
                  <c:v>96.194581016998399</c:v>
                </c:pt>
                <c:pt idx="61">
                  <c:v>94.676447999160359</c:v>
                </c:pt>
                <c:pt idx="62">
                  <c:v>90.460502924539725</c:v>
                </c:pt>
              </c:numCache>
            </c:numRef>
          </c:yVal>
          <c:smooth val="0"/>
          <c:extLst>
            <c:ext xmlns:c16="http://schemas.microsoft.com/office/drawing/2014/chart" uri="{C3380CC4-5D6E-409C-BE32-E72D297353CC}">
              <c16:uniqueId val="{00000001-3744-4FFE-ACF8-E3569FB097FA}"/>
            </c:ext>
          </c:extLst>
        </c:ser>
        <c:dLbls>
          <c:showLegendKey val="0"/>
          <c:showVal val="0"/>
          <c:showCatName val="0"/>
          <c:showSerName val="0"/>
          <c:showPercent val="0"/>
          <c:showBubbleSize val="0"/>
        </c:dLbls>
        <c:axId val="216552256"/>
        <c:axId val="342577120"/>
      </c:scatterChart>
      <c:valAx>
        <c:axId val="2165522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577120"/>
        <c:crossesAt val="-150"/>
        <c:crossBetween val="midCat"/>
        <c:majorUnit val="100"/>
      </c:valAx>
      <c:valAx>
        <c:axId val="342577120"/>
        <c:scaling>
          <c:orientation val="minMax"/>
          <c:min val="-15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6552256"/>
        <c:crosses val="autoZero"/>
        <c:crossBetween val="midCat"/>
        <c:majorUnit val="5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t>
            </a:r>
          </a:p>
        </c:rich>
      </c:tx>
      <c:layout>
        <c:manualLayout>
          <c:xMode val="edge"/>
          <c:yMode val="edge"/>
          <c:x val="0.14192193717720769"/>
          <c:y val="5.598752403991866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023389213445093"/>
          <c:y val="5.7022676820769863E-2"/>
          <c:w val="0.83912094657522651"/>
          <c:h val="0.69739509007242617"/>
        </c:manualLayout>
      </c:layout>
      <c:scatterChart>
        <c:scatterStyle val="lineMarker"/>
        <c:varyColors val="0"/>
        <c:ser>
          <c:idx val="0"/>
          <c:order val="0"/>
          <c:spPr>
            <a:ln w="19050" cap="rnd">
              <a:noFill/>
              <a:round/>
            </a:ln>
            <a:effectLst/>
          </c:spPr>
          <c:marker>
            <c:symbol val="circle"/>
            <c:size val="5"/>
            <c:spPr>
              <a:solidFill>
                <a:schemeClr val="tx1"/>
              </a:solidFill>
              <a:ln w="9525">
                <a:solidFill>
                  <a:schemeClr val="tx1"/>
                </a:solidFill>
              </a:ln>
              <a:effectLst/>
            </c:spPr>
          </c:marker>
          <c:xVal>
            <c:numRef>
              <c:f>'Figure 9'!$C$94:$C$124</c:f>
              <c:numCache>
                <c:formatCode>General</c:formatCode>
                <c:ptCount val="31"/>
                <c:pt idx="0">
                  <c:v>99</c:v>
                </c:pt>
                <c:pt idx="1">
                  <c:v>129</c:v>
                </c:pt>
                <c:pt idx="2">
                  <c:v>143</c:v>
                </c:pt>
                <c:pt idx="3">
                  <c:v>157</c:v>
                </c:pt>
                <c:pt idx="4">
                  <c:v>181</c:v>
                </c:pt>
                <c:pt idx="5">
                  <c:v>203</c:v>
                </c:pt>
                <c:pt idx="6">
                  <c:v>224</c:v>
                </c:pt>
                <c:pt idx="7">
                  <c:v>227</c:v>
                </c:pt>
                <c:pt idx="8">
                  <c:v>246</c:v>
                </c:pt>
                <c:pt idx="9">
                  <c:v>253</c:v>
                </c:pt>
                <c:pt idx="10">
                  <c:v>256</c:v>
                </c:pt>
                <c:pt idx="11">
                  <c:v>263</c:v>
                </c:pt>
                <c:pt idx="12">
                  <c:v>266</c:v>
                </c:pt>
                <c:pt idx="13">
                  <c:v>281</c:v>
                </c:pt>
                <c:pt idx="14">
                  <c:v>284</c:v>
                </c:pt>
                <c:pt idx="15">
                  <c:v>288</c:v>
                </c:pt>
                <c:pt idx="16">
                  <c:v>290</c:v>
                </c:pt>
                <c:pt idx="17">
                  <c:v>295</c:v>
                </c:pt>
                <c:pt idx="18">
                  <c:v>300</c:v>
                </c:pt>
                <c:pt idx="19">
                  <c:v>321</c:v>
                </c:pt>
                <c:pt idx="20">
                  <c:v>328</c:v>
                </c:pt>
                <c:pt idx="21">
                  <c:v>331</c:v>
                </c:pt>
                <c:pt idx="22">
                  <c:v>335</c:v>
                </c:pt>
                <c:pt idx="23">
                  <c:v>342</c:v>
                </c:pt>
                <c:pt idx="24">
                  <c:v>366</c:v>
                </c:pt>
                <c:pt idx="25">
                  <c:v>387</c:v>
                </c:pt>
                <c:pt idx="26">
                  <c:v>389</c:v>
                </c:pt>
                <c:pt idx="27">
                  <c:v>393</c:v>
                </c:pt>
                <c:pt idx="28">
                  <c:v>410</c:v>
                </c:pt>
                <c:pt idx="29">
                  <c:v>484</c:v>
                </c:pt>
                <c:pt idx="30">
                  <c:v>547</c:v>
                </c:pt>
              </c:numCache>
            </c:numRef>
          </c:xVal>
          <c:yVal>
            <c:numRef>
              <c:f>'Figure 9'!$D$94:$D$124</c:f>
              <c:numCache>
                <c:formatCode>0.0</c:formatCode>
                <c:ptCount val="31"/>
                <c:pt idx="0">
                  <c:v>77.501096281372071</c:v>
                </c:pt>
                <c:pt idx="1">
                  <c:v>44.593483088783188</c:v>
                </c:pt>
                <c:pt idx="2">
                  <c:v>28.882966738207323</c:v>
                </c:pt>
                <c:pt idx="3">
                  <c:v>84.88296673820733</c:v>
                </c:pt>
                <c:pt idx="4">
                  <c:v>74.337869615873828</c:v>
                </c:pt>
                <c:pt idx="5">
                  <c:v>77.337869615873828</c:v>
                </c:pt>
                <c:pt idx="6">
                  <c:v>49.379224422934413</c:v>
                </c:pt>
                <c:pt idx="7">
                  <c:v>72.379224422934413</c:v>
                </c:pt>
                <c:pt idx="8">
                  <c:v>124.12903322149596</c:v>
                </c:pt>
                <c:pt idx="9">
                  <c:v>71.471611230345545</c:v>
                </c:pt>
                <c:pt idx="10">
                  <c:v>60.471611230345545</c:v>
                </c:pt>
                <c:pt idx="11">
                  <c:v>76.471611230345545</c:v>
                </c:pt>
                <c:pt idx="12">
                  <c:v>101.87738944327472</c:v>
                </c:pt>
                <c:pt idx="13" formatCode="0.00">
                  <c:v>119.06083939730968</c:v>
                </c:pt>
                <c:pt idx="14" formatCode="0.00">
                  <c:v>61.195412207043603</c:v>
                </c:pt>
                <c:pt idx="15">
                  <c:v>59.522643230696076</c:v>
                </c:pt>
                <c:pt idx="16" formatCode="0.00">
                  <c:v>75.403417406159264</c:v>
                </c:pt>
                <c:pt idx="17" formatCode="0.00">
                  <c:v>19.195412207043603</c:v>
                </c:pt>
                <c:pt idx="18">
                  <c:v>76.403417406159264</c:v>
                </c:pt>
                <c:pt idx="19">
                  <c:v>102.79277249354033</c:v>
                </c:pt>
                <c:pt idx="20">
                  <c:v>2.7170940388082556</c:v>
                </c:pt>
                <c:pt idx="21">
                  <c:v>61.792772493540326</c:v>
                </c:pt>
                <c:pt idx="22">
                  <c:v>-18.414455012919348</c:v>
                </c:pt>
                <c:pt idx="23">
                  <c:v>161.96303031842768</c:v>
                </c:pt>
                <c:pt idx="24">
                  <c:v>18.130642109414168</c:v>
                </c:pt>
                <c:pt idx="25">
                  <c:v>70.276706951076648</c:v>
                </c:pt>
                <c:pt idx="26">
                  <c:v>16.823996636154277</c:v>
                </c:pt>
                <c:pt idx="27">
                  <c:v>101.89483649424139</c:v>
                </c:pt>
                <c:pt idx="28">
                  <c:v>84.276706951076648</c:v>
                </c:pt>
                <c:pt idx="29">
                  <c:v>-29.840326310716023</c:v>
                </c:pt>
                <c:pt idx="30" formatCode="0.00">
                  <c:v>-20.011815299416071</c:v>
                </c:pt>
              </c:numCache>
            </c:numRef>
          </c:yVal>
          <c:smooth val="0"/>
          <c:extLst>
            <c:ext xmlns:c16="http://schemas.microsoft.com/office/drawing/2014/chart" uri="{C3380CC4-5D6E-409C-BE32-E72D297353CC}">
              <c16:uniqueId val="{00000000-FD2A-4B9F-8928-838A55F4D0E4}"/>
            </c:ext>
          </c:extLst>
        </c:ser>
        <c:ser>
          <c:idx val="1"/>
          <c:order val="1"/>
          <c:spPr>
            <a:ln w="25400" cap="rnd">
              <a:solidFill>
                <a:schemeClr val="tx1"/>
              </a:solidFill>
              <a:round/>
            </a:ln>
            <a:effectLst/>
          </c:spPr>
          <c:marker>
            <c:symbol val="none"/>
          </c:marker>
          <c:xVal>
            <c:numRef>
              <c:f>'Figure 9'!$C$94:$C$124</c:f>
              <c:numCache>
                <c:formatCode>General</c:formatCode>
                <c:ptCount val="31"/>
                <c:pt idx="0">
                  <c:v>99</c:v>
                </c:pt>
                <c:pt idx="1">
                  <c:v>129</c:v>
                </c:pt>
                <c:pt idx="2">
                  <c:v>143</c:v>
                </c:pt>
                <c:pt idx="3">
                  <c:v>157</c:v>
                </c:pt>
                <c:pt idx="4">
                  <c:v>181</c:v>
                </c:pt>
                <c:pt idx="5">
                  <c:v>203</c:v>
                </c:pt>
                <c:pt idx="6">
                  <c:v>224</c:v>
                </c:pt>
                <c:pt idx="7">
                  <c:v>227</c:v>
                </c:pt>
                <c:pt idx="8">
                  <c:v>246</c:v>
                </c:pt>
                <c:pt idx="9">
                  <c:v>253</c:v>
                </c:pt>
                <c:pt idx="10">
                  <c:v>256</c:v>
                </c:pt>
                <c:pt idx="11">
                  <c:v>263</c:v>
                </c:pt>
                <c:pt idx="12">
                  <c:v>266</c:v>
                </c:pt>
                <c:pt idx="13">
                  <c:v>281</c:v>
                </c:pt>
                <c:pt idx="14">
                  <c:v>284</c:v>
                </c:pt>
                <c:pt idx="15">
                  <c:v>288</c:v>
                </c:pt>
                <c:pt idx="16">
                  <c:v>290</c:v>
                </c:pt>
                <c:pt idx="17">
                  <c:v>295</c:v>
                </c:pt>
                <c:pt idx="18">
                  <c:v>300</c:v>
                </c:pt>
                <c:pt idx="19">
                  <c:v>321</c:v>
                </c:pt>
                <c:pt idx="20">
                  <c:v>328</c:v>
                </c:pt>
                <c:pt idx="21">
                  <c:v>331</c:v>
                </c:pt>
                <c:pt idx="22">
                  <c:v>335</c:v>
                </c:pt>
                <c:pt idx="23">
                  <c:v>342</c:v>
                </c:pt>
                <c:pt idx="24">
                  <c:v>366</c:v>
                </c:pt>
                <c:pt idx="25">
                  <c:v>387</c:v>
                </c:pt>
                <c:pt idx="26">
                  <c:v>389</c:v>
                </c:pt>
                <c:pt idx="27">
                  <c:v>393</c:v>
                </c:pt>
                <c:pt idx="28">
                  <c:v>410</c:v>
                </c:pt>
                <c:pt idx="29">
                  <c:v>484</c:v>
                </c:pt>
                <c:pt idx="30">
                  <c:v>547</c:v>
                </c:pt>
              </c:numCache>
            </c:numRef>
          </c:xVal>
          <c:yVal>
            <c:numRef>
              <c:f>'Figure 9'!$E$94:$E$124</c:f>
              <c:numCache>
                <c:formatCode>0.0</c:formatCode>
                <c:ptCount val="31"/>
                <c:pt idx="0">
                  <c:v>66.075076175425295</c:v>
                </c:pt>
                <c:pt idx="1">
                  <c:v>71.680366751137939</c:v>
                </c:pt>
                <c:pt idx="2">
                  <c:v>73.679532088260942</c:v>
                </c:pt>
                <c:pt idx="3">
                  <c:v>75.363916909138794</c:v>
                </c:pt>
                <c:pt idx="4">
                  <c:v>77.631312647003014</c:v>
                </c:pt>
                <c:pt idx="5">
                  <c:v>79.130193947354357</c:v>
                </c:pt>
                <c:pt idx="6">
                  <c:v>80.1258295734157</c:v>
                </c:pt>
                <c:pt idx="7">
                  <c:v>80.236959643014657</c:v>
                </c:pt>
                <c:pt idx="8">
                  <c:v>80.776356438745594</c:v>
                </c:pt>
                <c:pt idx="9">
                  <c:v>80.907631628431133</c:v>
                </c:pt>
                <c:pt idx="10">
                  <c:v>80.953403305622231</c:v>
                </c:pt>
                <c:pt idx="11">
                  <c:v>81.036515480322436</c:v>
                </c:pt>
                <c:pt idx="12">
                  <c:v>81.062228367165829</c:v>
                </c:pt>
                <c:pt idx="13">
                  <c:v>81.105615839500658</c:v>
                </c:pt>
                <c:pt idx="14">
                  <c:v>81.097885550286179</c:v>
                </c:pt>
                <c:pt idx="15">
                  <c:v>81.079393144940425</c:v>
                </c:pt>
                <c:pt idx="16">
                  <c:v>81.066692540075067</c:v>
                </c:pt>
                <c:pt idx="17">
                  <c:v>81.025051138782217</c:v>
                </c:pt>
                <c:pt idx="18">
                  <c:v>80.969560729006133</c:v>
                </c:pt>
                <c:pt idx="19">
                  <c:v>80.592638501385977</c:v>
                </c:pt>
                <c:pt idx="20">
                  <c:v>80.417964290183875</c:v>
                </c:pt>
                <c:pt idx="21">
                  <c:v>80.335948349279789</c:v>
                </c:pt>
                <c:pt idx="22">
                  <c:v>80.220052949193061</c:v>
                </c:pt>
                <c:pt idx="23">
                  <c:v>79.999612970656358</c:v>
                </c:pt>
                <c:pt idx="24">
                  <c:v>79.081757943773056</c:v>
                </c:pt>
                <c:pt idx="25">
                  <c:v>78.086867038507165</c:v>
                </c:pt>
                <c:pt idx="26">
                  <c:v>77.983345684668507</c:v>
                </c:pt>
                <c:pt idx="27">
                  <c:v>77.77188292801398</c:v>
                </c:pt>
                <c:pt idx="28">
                  <c:v>76.80925558259537</c:v>
                </c:pt>
                <c:pt idx="29">
                  <c:v>71.537857232704653</c:v>
                </c:pt>
                <c:pt idx="30">
                  <c:v>65.87303496370447</c:v>
                </c:pt>
              </c:numCache>
            </c:numRef>
          </c:yVal>
          <c:smooth val="0"/>
          <c:extLst>
            <c:ext xmlns:c16="http://schemas.microsoft.com/office/drawing/2014/chart" uri="{C3380CC4-5D6E-409C-BE32-E72D297353CC}">
              <c16:uniqueId val="{00000001-FD2A-4B9F-8928-838A55F4D0E4}"/>
            </c:ext>
          </c:extLst>
        </c:ser>
        <c:dLbls>
          <c:showLegendKey val="0"/>
          <c:showVal val="0"/>
          <c:showCatName val="0"/>
          <c:showSerName val="0"/>
          <c:showPercent val="0"/>
          <c:showBubbleSize val="0"/>
        </c:dLbls>
        <c:axId val="348240880"/>
        <c:axId val="342598336"/>
      </c:scatterChart>
      <c:valAx>
        <c:axId val="348240880"/>
        <c:scaling>
          <c:orientation val="minMax"/>
          <c:max val="9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Flight Miles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42598336"/>
        <c:crossesAt val="-150"/>
        <c:crossBetween val="midCat"/>
        <c:majorUnit val="100"/>
      </c:valAx>
      <c:valAx>
        <c:axId val="342598336"/>
        <c:scaling>
          <c:orientation val="minMax"/>
          <c:max val="300"/>
          <c:min val="-15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4824088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a:t>
            </a:r>
          </a:p>
        </c:rich>
      </c:tx>
      <c:layout>
        <c:manualLayout>
          <c:xMode val="edge"/>
          <c:yMode val="edge"/>
          <c:x val="0.30013880476478899"/>
          <c:y val="4.653295176349657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79872467864594"/>
          <c:y val="3.4956246091862181E-2"/>
          <c:w val="0.38813799717343023"/>
          <c:h val="0.41087786147688526"/>
        </c:manualLayout>
      </c:layout>
      <c:scatterChart>
        <c:scatterStyle val="lineMarker"/>
        <c:varyColors val="0"/>
        <c:ser>
          <c:idx val="0"/>
          <c:order val="0"/>
          <c:spPr>
            <a:ln w="19050" cap="rnd">
              <a:noFill/>
              <a:round/>
            </a:ln>
            <a:effectLst/>
          </c:spPr>
          <c:marker>
            <c:symbol val="circle"/>
            <c:size val="5"/>
            <c:spPr>
              <a:solidFill>
                <a:schemeClr val="tx1"/>
              </a:solidFill>
              <a:ln w="9525">
                <a:solidFill>
                  <a:schemeClr val="tx1"/>
                </a:solidFill>
              </a:ln>
              <a:effectLst/>
            </c:spPr>
          </c:marker>
          <c:xVal>
            <c:numRef>
              <c:f>'Figure 3'!$G$6:$G$123</c:f>
              <c:numCache>
                <c:formatCode>0</c:formatCode>
                <c:ptCount val="118"/>
                <c:pt idx="0">
                  <c:v>90</c:v>
                </c:pt>
                <c:pt idx="1">
                  <c:v>93</c:v>
                </c:pt>
                <c:pt idx="2">
                  <c:v>95</c:v>
                </c:pt>
                <c:pt idx="3">
                  <c:v>99</c:v>
                </c:pt>
                <c:pt idx="4">
                  <c:v>119</c:v>
                </c:pt>
                <c:pt idx="5">
                  <c:v>129</c:v>
                </c:pt>
                <c:pt idx="6">
                  <c:v>142</c:v>
                </c:pt>
                <c:pt idx="7">
                  <c:v>143</c:v>
                </c:pt>
                <c:pt idx="8">
                  <c:v>157</c:v>
                </c:pt>
                <c:pt idx="9">
                  <c:v>159</c:v>
                </c:pt>
                <c:pt idx="10">
                  <c:v>159</c:v>
                </c:pt>
                <c:pt idx="11">
                  <c:v>181</c:v>
                </c:pt>
                <c:pt idx="12">
                  <c:v>184</c:v>
                </c:pt>
                <c:pt idx="13">
                  <c:v>184</c:v>
                </c:pt>
                <c:pt idx="14">
                  <c:v>185</c:v>
                </c:pt>
                <c:pt idx="15">
                  <c:v>195</c:v>
                </c:pt>
                <c:pt idx="16">
                  <c:v>197</c:v>
                </c:pt>
                <c:pt idx="17">
                  <c:v>198</c:v>
                </c:pt>
                <c:pt idx="18">
                  <c:v>200</c:v>
                </c:pt>
                <c:pt idx="19">
                  <c:v>203</c:v>
                </c:pt>
                <c:pt idx="20">
                  <c:v>209</c:v>
                </c:pt>
                <c:pt idx="21">
                  <c:v>211</c:v>
                </c:pt>
                <c:pt idx="22">
                  <c:v>211</c:v>
                </c:pt>
                <c:pt idx="23">
                  <c:v>212</c:v>
                </c:pt>
                <c:pt idx="24">
                  <c:v>212</c:v>
                </c:pt>
                <c:pt idx="25">
                  <c:v>213</c:v>
                </c:pt>
                <c:pt idx="26">
                  <c:v>224</c:v>
                </c:pt>
                <c:pt idx="27">
                  <c:v>227</c:v>
                </c:pt>
                <c:pt idx="28">
                  <c:v>227</c:v>
                </c:pt>
                <c:pt idx="29">
                  <c:v>228</c:v>
                </c:pt>
                <c:pt idx="30">
                  <c:v>236</c:v>
                </c:pt>
                <c:pt idx="31">
                  <c:v>246</c:v>
                </c:pt>
                <c:pt idx="32">
                  <c:v>253</c:v>
                </c:pt>
                <c:pt idx="33">
                  <c:v>255</c:v>
                </c:pt>
                <c:pt idx="34">
                  <c:v>256</c:v>
                </c:pt>
                <c:pt idx="35">
                  <c:v>257</c:v>
                </c:pt>
                <c:pt idx="36">
                  <c:v>263</c:v>
                </c:pt>
                <c:pt idx="37">
                  <c:v>266</c:v>
                </c:pt>
                <c:pt idx="38">
                  <c:v>269</c:v>
                </c:pt>
                <c:pt idx="39">
                  <c:v>272</c:v>
                </c:pt>
                <c:pt idx="40">
                  <c:v>277</c:v>
                </c:pt>
                <c:pt idx="41">
                  <c:v>277</c:v>
                </c:pt>
                <c:pt idx="42">
                  <c:v>278</c:v>
                </c:pt>
                <c:pt idx="43">
                  <c:v>279</c:v>
                </c:pt>
                <c:pt idx="44">
                  <c:v>281</c:v>
                </c:pt>
                <c:pt idx="45">
                  <c:v>281</c:v>
                </c:pt>
                <c:pt idx="46">
                  <c:v>283</c:v>
                </c:pt>
                <c:pt idx="47">
                  <c:v>283</c:v>
                </c:pt>
                <c:pt idx="48">
                  <c:v>284</c:v>
                </c:pt>
                <c:pt idx="49">
                  <c:v>284</c:v>
                </c:pt>
                <c:pt idx="50">
                  <c:v>288</c:v>
                </c:pt>
                <c:pt idx="51">
                  <c:v>288</c:v>
                </c:pt>
                <c:pt idx="52">
                  <c:v>288</c:v>
                </c:pt>
                <c:pt idx="53">
                  <c:v>289</c:v>
                </c:pt>
                <c:pt idx="54">
                  <c:v>290</c:v>
                </c:pt>
                <c:pt idx="55">
                  <c:v>290</c:v>
                </c:pt>
                <c:pt idx="56">
                  <c:v>291</c:v>
                </c:pt>
                <c:pt idx="57">
                  <c:v>295</c:v>
                </c:pt>
                <c:pt idx="58">
                  <c:v>296</c:v>
                </c:pt>
                <c:pt idx="59">
                  <c:v>296</c:v>
                </c:pt>
                <c:pt idx="60">
                  <c:v>300</c:v>
                </c:pt>
                <c:pt idx="61">
                  <c:v>312</c:v>
                </c:pt>
                <c:pt idx="62">
                  <c:v>316</c:v>
                </c:pt>
                <c:pt idx="63">
                  <c:v>317</c:v>
                </c:pt>
                <c:pt idx="64">
                  <c:v>321</c:v>
                </c:pt>
                <c:pt idx="65">
                  <c:v>324</c:v>
                </c:pt>
                <c:pt idx="66">
                  <c:v>325</c:v>
                </c:pt>
                <c:pt idx="67">
                  <c:v>327</c:v>
                </c:pt>
                <c:pt idx="68">
                  <c:v>328</c:v>
                </c:pt>
                <c:pt idx="69">
                  <c:v>331</c:v>
                </c:pt>
                <c:pt idx="70">
                  <c:v>333</c:v>
                </c:pt>
                <c:pt idx="71">
                  <c:v>335</c:v>
                </c:pt>
                <c:pt idx="72">
                  <c:v>336</c:v>
                </c:pt>
                <c:pt idx="73">
                  <c:v>338</c:v>
                </c:pt>
                <c:pt idx="74">
                  <c:v>342</c:v>
                </c:pt>
                <c:pt idx="75">
                  <c:v>355</c:v>
                </c:pt>
                <c:pt idx="76">
                  <c:v>360</c:v>
                </c:pt>
                <c:pt idx="77">
                  <c:v>363</c:v>
                </c:pt>
                <c:pt idx="78">
                  <c:v>366</c:v>
                </c:pt>
                <c:pt idx="79">
                  <c:v>368</c:v>
                </c:pt>
                <c:pt idx="80">
                  <c:v>371</c:v>
                </c:pt>
                <c:pt idx="81">
                  <c:v>387</c:v>
                </c:pt>
                <c:pt idx="82">
                  <c:v>389</c:v>
                </c:pt>
                <c:pt idx="83">
                  <c:v>393</c:v>
                </c:pt>
                <c:pt idx="84">
                  <c:v>397</c:v>
                </c:pt>
                <c:pt idx="85">
                  <c:v>410</c:v>
                </c:pt>
                <c:pt idx="86">
                  <c:v>412</c:v>
                </c:pt>
                <c:pt idx="87">
                  <c:v>416</c:v>
                </c:pt>
                <c:pt idx="88">
                  <c:v>426</c:v>
                </c:pt>
                <c:pt idx="89">
                  <c:v>428</c:v>
                </c:pt>
                <c:pt idx="90">
                  <c:v>430</c:v>
                </c:pt>
                <c:pt idx="91">
                  <c:v>448</c:v>
                </c:pt>
                <c:pt idx="92">
                  <c:v>451</c:v>
                </c:pt>
                <c:pt idx="93">
                  <c:v>467</c:v>
                </c:pt>
                <c:pt idx="94">
                  <c:v>473</c:v>
                </c:pt>
                <c:pt idx="95">
                  <c:v>480</c:v>
                </c:pt>
                <c:pt idx="96">
                  <c:v>484</c:v>
                </c:pt>
                <c:pt idx="97">
                  <c:v>492</c:v>
                </c:pt>
                <c:pt idx="98">
                  <c:v>494</c:v>
                </c:pt>
                <c:pt idx="99">
                  <c:v>506</c:v>
                </c:pt>
                <c:pt idx="100">
                  <c:v>528</c:v>
                </c:pt>
                <c:pt idx="101">
                  <c:v>531</c:v>
                </c:pt>
                <c:pt idx="102">
                  <c:v>541</c:v>
                </c:pt>
                <c:pt idx="103">
                  <c:v>543</c:v>
                </c:pt>
                <c:pt idx="104">
                  <c:v>547</c:v>
                </c:pt>
                <c:pt idx="105">
                  <c:v>567</c:v>
                </c:pt>
                <c:pt idx="106">
                  <c:v>573</c:v>
                </c:pt>
                <c:pt idx="107">
                  <c:v>584</c:v>
                </c:pt>
                <c:pt idx="108">
                  <c:v>588</c:v>
                </c:pt>
                <c:pt idx="109">
                  <c:v>611</c:v>
                </c:pt>
                <c:pt idx="110">
                  <c:v>643</c:v>
                </c:pt>
                <c:pt idx="111">
                  <c:v>645</c:v>
                </c:pt>
                <c:pt idx="112">
                  <c:v>659</c:v>
                </c:pt>
                <c:pt idx="113">
                  <c:v>682</c:v>
                </c:pt>
                <c:pt idx="114">
                  <c:v>720</c:v>
                </c:pt>
                <c:pt idx="115">
                  <c:v>726</c:v>
                </c:pt>
                <c:pt idx="116">
                  <c:v>750</c:v>
                </c:pt>
                <c:pt idx="117">
                  <c:v>811</c:v>
                </c:pt>
              </c:numCache>
            </c:numRef>
          </c:xVal>
          <c:yVal>
            <c:numRef>
              <c:f>'Figure 3'!$H$6:$H$123</c:f>
              <c:numCache>
                <c:formatCode>0.0000</c:formatCode>
                <c:ptCount val="118"/>
                <c:pt idx="0">
                  <c:v>1.0666666666666667</c:v>
                </c:pt>
                <c:pt idx="1">
                  <c:v>1.2580645161290323</c:v>
                </c:pt>
                <c:pt idx="2">
                  <c:v>0.95789473684210524</c:v>
                </c:pt>
                <c:pt idx="3">
                  <c:v>1.0909090909090908</c:v>
                </c:pt>
                <c:pt idx="4">
                  <c:v>0.90756302521008403</c:v>
                </c:pt>
                <c:pt idx="5">
                  <c:v>0.72093023255813948</c:v>
                </c:pt>
                <c:pt idx="6">
                  <c:v>1.1056338028169015</c:v>
                </c:pt>
                <c:pt idx="7">
                  <c:v>0.63636363636363635</c:v>
                </c:pt>
                <c:pt idx="8">
                  <c:v>0.93630573248407645</c:v>
                </c:pt>
                <c:pt idx="9">
                  <c:v>0.71698113207547165</c:v>
                </c:pt>
                <c:pt idx="10">
                  <c:v>1.0754716981132075</c:v>
                </c:pt>
                <c:pt idx="11">
                  <c:v>0.8729281767955801</c:v>
                </c:pt>
                <c:pt idx="12">
                  <c:v>0.85326086956521741</c:v>
                </c:pt>
                <c:pt idx="13">
                  <c:v>0.85326086956521741</c:v>
                </c:pt>
                <c:pt idx="14">
                  <c:v>0.84864864864864864</c:v>
                </c:pt>
                <c:pt idx="15">
                  <c:v>0.84615384615384615</c:v>
                </c:pt>
                <c:pt idx="16">
                  <c:v>1.0304568527918783</c:v>
                </c:pt>
                <c:pt idx="17">
                  <c:v>1.0656565656565657</c:v>
                </c:pt>
                <c:pt idx="18">
                  <c:v>0.72499999999999998</c:v>
                </c:pt>
                <c:pt idx="19">
                  <c:v>0.7931034482758621</c:v>
                </c:pt>
                <c:pt idx="20">
                  <c:v>0.61244019138755978</c:v>
                </c:pt>
                <c:pt idx="21">
                  <c:v>0.74881516587677721</c:v>
                </c:pt>
                <c:pt idx="22">
                  <c:v>0.92417061611374407</c:v>
                </c:pt>
                <c:pt idx="23">
                  <c:v>0.78301886792452835</c:v>
                </c:pt>
                <c:pt idx="24">
                  <c:v>0.90094339622641506</c:v>
                </c:pt>
                <c:pt idx="25">
                  <c:v>0.84976525821596249</c:v>
                </c:pt>
                <c:pt idx="26" formatCode="General">
                  <c:v>0.6026785714285714</c:v>
                </c:pt>
                <c:pt idx="27">
                  <c:v>0.69603524229074887</c:v>
                </c:pt>
                <c:pt idx="28">
                  <c:v>0.5903083700440529</c:v>
                </c:pt>
                <c:pt idx="29">
                  <c:v>0.79824561403508776</c:v>
                </c:pt>
                <c:pt idx="30">
                  <c:v>0.71186440677966101</c:v>
                </c:pt>
                <c:pt idx="31">
                  <c:v>0.93089430894308944</c:v>
                </c:pt>
                <c:pt idx="32">
                  <c:v>0.69169960474308301</c:v>
                </c:pt>
                <c:pt idx="33">
                  <c:v>0.53333333333333333</c:v>
                </c:pt>
                <c:pt idx="34">
                  <c:v>0.640625</c:v>
                </c:pt>
                <c:pt idx="35">
                  <c:v>0.91828793774319062</c:v>
                </c:pt>
                <c:pt idx="36">
                  <c:v>0.68441064638783267</c:v>
                </c:pt>
                <c:pt idx="37">
                  <c:v>0.68045112781954886</c:v>
                </c:pt>
                <c:pt idx="38">
                  <c:v>0.72490706319702602</c:v>
                </c:pt>
                <c:pt idx="39">
                  <c:v>0.625</c:v>
                </c:pt>
                <c:pt idx="40">
                  <c:v>0.52707581227436828</c:v>
                </c:pt>
                <c:pt idx="41">
                  <c:v>0.87364620938628157</c:v>
                </c:pt>
                <c:pt idx="42">
                  <c:v>0.85971223021582732</c:v>
                </c:pt>
                <c:pt idx="43">
                  <c:v>0.62007168458781359</c:v>
                </c:pt>
                <c:pt idx="44">
                  <c:v>0.53024911032028466</c:v>
                </c:pt>
                <c:pt idx="45" formatCode="General">
                  <c:v>0.85765124555160144</c:v>
                </c:pt>
                <c:pt idx="46">
                  <c:v>0.53003533568904593</c:v>
                </c:pt>
                <c:pt idx="47">
                  <c:v>0.85865724381625441</c:v>
                </c:pt>
                <c:pt idx="48">
                  <c:v>0.86267605633802813</c:v>
                </c:pt>
                <c:pt idx="49">
                  <c:v>0.74647887323943662</c:v>
                </c:pt>
                <c:pt idx="50">
                  <c:v>0.51041666666666663</c:v>
                </c:pt>
                <c:pt idx="51">
                  <c:v>0.62152777777777779</c:v>
                </c:pt>
                <c:pt idx="52">
                  <c:v>0.77083333333333337</c:v>
                </c:pt>
                <c:pt idx="53">
                  <c:v>0.7820069204152249</c:v>
                </c:pt>
                <c:pt idx="54">
                  <c:v>0.65172413793103445</c:v>
                </c:pt>
                <c:pt idx="55">
                  <c:v>0.67586206896551726</c:v>
                </c:pt>
                <c:pt idx="56">
                  <c:v>0.7766323024054983</c:v>
                </c:pt>
                <c:pt idx="57">
                  <c:v>0.57627118644067798</c:v>
                </c:pt>
                <c:pt idx="58">
                  <c:v>0.55067567567567566</c:v>
                </c:pt>
                <c:pt idx="59">
                  <c:v>0.68581081081081086</c:v>
                </c:pt>
                <c:pt idx="60">
                  <c:v>0.65666666666666662</c:v>
                </c:pt>
                <c:pt idx="61">
                  <c:v>0.55128205128205132</c:v>
                </c:pt>
                <c:pt idx="62">
                  <c:v>0.66139240506329111</c:v>
                </c:pt>
                <c:pt idx="63">
                  <c:v>0.694006309148265</c:v>
                </c:pt>
                <c:pt idx="64">
                  <c:v>0.6479750778816199</c:v>
                </c:pt>
                <c:pt idx="65">
                  <c:v>0.7592592592592593</c:v>
                </c:pt>
                <c:pt idx="66">
                  <c:v>0.56000000000000005</c:v>
                </c:pt>
                <c:pt idx="67">
                  <c:v>0.50152905198776754</c:v>
                </c:pt>
                <c:pt idx="68">
                  <c:v>0.52439024390243905</c:v>
                </c:pt>
                <c:pt idx="69">
                  <c:v>0.50453172205438068</c:v>
                </c:pt>
                <c:pt idx="70">
                  <c:v>0.67567567567567566</c:v>
                </c:pt>
                <c:pt idx="71">
                  <c:v>0.57313432835820899</c:v>
                </c:pt>
                <c:pt idx="72">
                  <c:v>0.52380952380952384</c:v>
                </c:pt>
                <c:pt idx="73">
                  <c:v>0.73372781065088755</c:v>
                </c:pt>
                <c:pt idx="74">
                  <c:v>0.82456140350877194</c:v>
                </c:pt>
                <c:pt idx="75">
                  <c:v>0.58873239436619718</c:v>
                </c:pt>
                <c:pt idx="76">
                  <c:v>0.47222222222222221</c:v>
                </c:pt>
                <c:pt idx="77">
                  <c:v>0.73553719008264462</c:v>
                </c:pt>
                <c:pt idx="78">
                  <c:v>0.56557377049180324</c:v>
                </c:pt>
                <c:pt idx="79">
                  <c:v>0.54891304347826086</c:v>
                </c:pt>
                <c:pt idx="80">
                  <c:v>0.73854447439353099</c:v>
                </c:pt>
                <c:pt idx="81">
                  <c:v>0.61757105943152457</c:v>
                </c:pt>
                <c:pt idx="82">
                  <c:v>0.57840616966580982</c:v>
                </c:pt>
                <c:pt idx="83">
                  <c:v>0.6081424936386769</c:v>
                </c:pt>
                <c:pt idx="84">
                  <c:v>0.59445843828715361</c:v>
                </c:pt>
                <c:pt idx="85">
                  <c:v>0.61707317073170731</c:v>
                </c:pt>
                <c:pt idx="86">
                  <c:v>0.43932038834951459</c:v>
                </c:pt>
                <c:pt idx="87">
                  <c:v>0.60576923076923073</c:v>
                </c:pt>
                <c:pt idx="88">
                  <c:v>0.65258215962441313</c:v>
                </c:pt>
                <c:pt idx="89" formatCode="General">
                  <c:v>0.42056074766355139</c:v>
                </c:pt>
                <c:pt idx="90">
                  <c:v>0.64883720930232558</c:v>
                </c:pt>
                <c:pt idx="91">
                  <c:v>0.42857142857142855</c:v>
                </c:pt>
                <c:pt idx="92">
                  <c:v>0.45454545454545453</c:v>
                </c:pt>
                <c:pt idx="93">
                  <c:v>0.5546038543897216</c:v>
                </c:pt>
                <c:pt idx="94">
                  <c:v>0.58562367864693443</c:v>
                </c:pt>
                <c:pt idx="95">
                  <c:v>0.54791666666666672</c:v>
                </c:pt>
                <c:pt idx="96">
                  <c:v>0.41528925619834711</c:v>
                </c:pt>
                <c:pt idx="97">
                  <c:v>0.66869918699186992</c:v>
                </c:pt>
                <c:pt idx="98">
                  <c:v>0.56882591093117407</c:v>
                </c:pt>
                <c:pt idx="99">
                  <c:v>0.5079051383399209</c:v>
                </c:pt>
                <c:pt idx="100">
                  <c:v>0.45265151515151514</c:v>
                </c:pt>
                <c:pt idx="101">
                  <c:v>0.51977401129943501</c:v>
                </c:pt>
                <c:pt idx="102">
                  <c:v>0.45471349353049906</c:v>
                </c:pt>
                <c:pt idx="103">
                  <c:v>0.45303867403314918</c:v>
                </c:pt>
                <c:pt idx="104">
                  <c:v>0.43144424131627057</c:v>
                </c:pt>
                <c:pt idx="105">
                  <c:v>0.56261022927689597</c:v>
                </c:pt>
                <c:pt idx="106">
                  <c:v>0.48865619546247818</c:v>
                </c:pt>
                <c:pt idx="107">
                  <c:v>0.55136986301369861</c:v>
                </c:pt>
                <c:pt idx="108">
                  <c:v>0.5731292517006803</c:v>
                </c:pt>
                <c:pt idx="109">
                  <c:v>0.49427168576104746</c:v>
                </c:pt>
                <c:pt idx="110">
                  <c:v>0.40590979782270609</c:v>
                </c:pt>
                <c:pt idx="111">
                  <c:v>0.42790697674418604</c:v>
                </c:pt>
                <c:pt idx="112">
                  <c:v>0.48406676783004554</c:v>
                </c:pt>
                <c:pt idx="113">
                  <c:v>0.37683284457478006</c:v>
                </c:pt>
                <c:pt idx="114">
                  <c:v>0.36388888888888887</c:v>
                </c:pt>
                <c:pt idx="115">
                  <c:v>0.38567493112947659</c:v>
                </c:pt>
                <c:pt idx="116">
                  <c:v>0.44266666666666665</c:v>
                </c:pt>
                <c:pt idx="117">
                  <c:v>0.41183723797780519</c:v>
                </c:pt>
              </c:numCache>
            </c:numRef>
          </c:yVal>
          <c:smooth val="0"/>
          <c:extLst>
            <c:ext xmlns:c16="http://schemas.microsoft.com/office/drawing/2014/chart" uri="{C3380CC4-5D6E-409C-BE32-E72D297353CC}">
              <c16:uniqueId val="{00000000-06A9-4933-A444-C1E6895851BE}"/>
            </c:ext>
          </c:extLst>
        </c:ser>
        <c:ser>
          <c:idx val="1"/>
          <c:order val="1"/>
          <c:spPr>
            <a:ln w="25400" cap="rnd">
              <a:solidFill>
                <a:schemeClr val="tx1"/>
              </a:solidFill>
              <a:round/>
            </a:ln>
            <a:effectLst/>
          </c:spPr>
          <c:marker>
            <c:symbol val="none"/>
          </c:marker>
          <c:xVal>
            <c:numRef>
              <c:f>'Figure 3'!$G$6:$G$123</c:f>
              <c:numCache>
                <c:formatCode>0</c:formatCode>
                <c:ptCount val="118"/>
                <c:pt idx="0">
                  <c:v>90</c:v>
                </c:pt>
                <c:pt idx="1">
                  <c:v>93</c:v>
                </c:pt>
                <c:pt idx="2">
                  <c:v>95</c:v>
                </c:pt>
                <c:pt idx="3">
                  <c:v>99</c:v>
                </c:pt>
                <c:pt idx="4">
                  <c:v>119</c:v>
                </c:pt>
                <c:pt idx="5">
                  <c:v>129</c:v>
                </c:pt>
                <c:pt idx="6">
                  <c:v>142</c:v>
                </c:pt>
                <c:pt idx="7">
                  <c:v>143</c:v>
                </c:pt>
                <c:pt idx="8">
                  <c:v>157</c:v>
                </c:pt>
                <c:pt idx="9">
                  <c:v>159</c:v>
                </c:pt>
                <c:pt idx="10">
                  <c:v>159</c:v>
                </c:pt>
                <c:pt idx="11">
                  <c:v>181</c:v>
                </c:pt>
                <c:pt idx="12">
                  <c:v>184</c:v>
                </c:pt>
                <c:pt idx="13">
                  <c:v>184</c:v>
                </c:pt>
                <c:pt idx="14">
                  <c:v>185</c:v>
                </c:pt>
                <c:pt idx="15">
                  <c:v>195</c:v>
                </c:pt>
                <c:pt idx="16">
                  <c:v>197</c:v>
                </c:pt>
                <c:pt idx="17">
                  <c:v>198</c:v>
                </c:pt>
                <c:pt idx="18">
                  <c:v>200</c:v>
                </c:pt>
                <c:pt idx="19">
                  <c:v>203</c:v>
                </c:pt>
                <c:pt idx="20">
                  <c:v>209</c:v>
                </c:pt>
                <c:pt idx="21">
                  <c:v>211</c:v>
                </c:pt>
                <c:pt idx="22">
                  <c:v>211</c:v>
                </c:pt>
                <c:pt idx="23">
                  <c:v>212</c:v>
                </c:pt>
                <c:pt idx="24">
                  <c:v>212</c:v>
                </c:pt>
                <c:pt idx="25">
                  <c:v>213</c:v>
                </c:pt>
                <c:pt idx="26">
                  <c:v>224</c:v>
                </c:pt>
                <c:pt idx="27">
                  <c:v>227</c:v>
                </c:pt>
                <c:pt idx="28">
                  <c:v>227</c:v>
                </c:pt>
                <c:pt idx="29">
                  <c:v>228</c:v>
                </c:pt>
                <c:pt idx="30">
                  <c:v>236</c:v>
                </c:pt>
                <c:pt idx="31">
                  <c:v>246</c:v>
                </c:pt>
                <c:pt idx="32">
                  <c:v>253</c:v>
                </c:pt>
                <c:pt idx="33">
                  <c:v>255</c:v>
                </c:pt>
                <c:pt idx="34">
                  <c:v>256</c:v>
                </c:pt>
                <c:pt idx="35">
                  <c:v>257</c:v>
                </c:pt>
                <c:pt idx="36">
                  <c:v>263</c:v>
                </c:pt>
                <c:pt idx="37">
                  <c:v>266</c:v>
                </c:pt>
                <c:pt idx="38">
                  <c:v>269</c:v>
                </c:pt>
                <c:pt idx="39">
                  <c:v>272</c:v>
                </c:pt>
                <c:pt idx="40">
                  <c:v>277</c:v>
                </c:pt>
                <c:pt idx="41">
                  <c:v>277</c:v>
                </c:pt>
                <c:pt idx="42">
                  <c:v>278</c:v>
                </c:pt>
                <c:pt idx="43">
                  <c:v>279</c:v>
                </c:pt>
                <c:pt idx="44">
                  <c:v>281</c:v>
                </c:pt>
                <c:pt idx="45">
                  <c:v>281</c:v>
                </c:pt>
                <c:pt idx="46">
                  <c:v>283</c:v>
                </c:pt>
                <c:pt idx="47">
                  <c:v>283</c:v>
                </c:pt>
                <c:pt idx="48">
                  <c:v>284</c:v>
                </c:pt>
                <c:pt idx="49">
                  <c:v>284</c:v>
                </c:pt>
                <c:pt idx="50">
                  <c:v>288</c:v>
                </c:pt>
                <c:pt idx="51">
                  <c:v>288</c:v>
                </c:pt>
                <c:pt idx="52">
                  <c:v>288</c:v>
                </c:pt>
                <c:pt idx="53">
                  <c:v>289</c:v>
                </c:pt>
                <c:pt idx="54">
                  <c:v>290</c:v>
                </c:pt>
                <c:pt idx="55">
                  <c:v>290</c:v>
                </c:pt>
                <c:pt idx="56">
                  <c:v>291</c:v>
                </c:pt>
                <c:pt idx="57">
                  <c:v>295</c:v>
                </c:pt>
                <c:pt idx="58">
                  <c:v>296</c:v>
                </c:pt>
                <c:pt idx="59">
                  <c:v>296</c:v>
                </c:pt>
                <c:pt idx="60">
                  <c:v>300</c:v>
                </c:pt>
                <c:pt idx="61">
                  <c:v>312</c:v>
                </c:pt>
                <c:pt idx="62">
                  <c:v>316</c:v>
                </c:pt>
                <c:pt idx="63">
                  <c:v>317</c:v>
                </c:pt>
                <c:pt idx="64">
                  <c:v>321</c:v>
                </c:pt>
                <c:pt idx="65">
                  <c:v>324</c:v>
                </c:pt>
                <c:pt idx="66">
                  <c:v>325</c:v>
                </c:pt>
                <c:pt idx="67">
                  <c:v>327</c:v>
                </c:pt>
                <c:pt idx="68">
                  <c:v>328</c:v>
                </c:pt>
                <c:pt idx="69">
                  <c:v>331</c:v>
                </c:pt>
                <c:pt idx="70">
                  <c:v>333</c:v>
                </c:pt>
                <c:pt idx="71">
                  <c:v>335</c:v>
                </c:pt>
                <c:pt idx="72">
                  <c:v>336</c:v>
                </c:pt>
                <c:pt idx="73">
                  <c:v>338</c:v>
                </c:pt>
                <c:pt idx="74">
                  <c:v>342</c:v>
                </c:pt>
                <c:pt idx="75">
                  <c:v>355</c:v>
                </c:pt>
                <c:pt idx="76">
                  <c:v>360</c:v>
                </c:pt>
                <c:pt idx="77">
                  <c:v>363</c:v>
                </c:pt>
                <c:pt idx="78">
                  <c:v>366</c:v>
                </c:pt>
                <c:pt idx="79">
                  <c:v>368</c:v>
                </c:pt>
                <c:pt idx="80">
                  <c:v>371</c:v>
                </c:pt>
                <c:pt idx="81">
                  <c:v>387</c:v>
                </c:pt>
                <c:pt idx="82">
                  <c:v>389</c:v>
                </c:pt>
                <c:pt idx="83">
                  <c:v>393</c:v>
                </c:pt>
                <c:pt idx="84">
                  <c:v>397</c:v>
                </c:pt>
                <c:pt idx="85">
                  <c:v>410</c:v>
                </c:pt>
                <c:pt idx="86">
                  <c:v>412</c:v>
                </c:pt>
                <c:pt idx="87">
                  <c:v>416</c:v>
                </c:pt>
                <c:pt idx="88">
                  <c:v>426</c:v>
                </c:pt>
                <c:pt idx="89">
                  <c:v>428</c:v>
                </c:pt>
                <c:pt idx="90">
                  <c:v>430</c:v>
                </c:pt>
                <c:pt idx="91">
                  <c:v>448</c:v>
                </c:pt>
                <c:pt idx="92">
                  <c:v>451</c:v>
                </c:pt>
                <c:pt idx="93">
                  <c:v>467</c:v>
                </c:pt>
                <c:pt idx="94">
                  <c:v>473</c:v>
                </c:pt>
                <c:pt idx="95">
                  <c:v>480</c:v>
                </c:pt>
                <c:pt idx="96">
                  <c:v>484</c:v>
                </c:pt>
                <c:pt idx="97">
                  <c:v>492</c:v>
                </c:pt>
                <c:pt idx="98">
                  <c:v>494</c:v>
                </c:pt>
                <c:pt idx="99">
                  <c:v>506</c:v>
                </c:pt>
                <c:pt idx="100">
                  <c:v>528</c:v>
                </c:pt>
                <c:pt idx="101">
                  <c:v>531</c:v>
                </c:pt>
                <c:pt idx="102">
                  <c:v>541</c:v>
                </c:pt>
                <c:pt idx="103">
                  <c:v>543</c:v>
                </c:pt>
                <c:pt idx="104">
                  <c:v>547</c:v>
                </c:pt>
                <c:pt idx="105">
                  <c:v>567</c:v>
                </c:pt>
                <c:pt idx="106">
                  <c:v>573</c:v>
                </c:pt>
                <c:pt idx="107">
                  <c:v>584</c:v>
                </c:pt>
                <c:pt idx="108">
                  <c:v>588</c:v>
                </c:pt>
                <c:pt idx="109">
                  <c:v>611</c:v>
                </c:pt>
                <c:pt idx="110">
                  <c:v>643</c:v>
                </c:pt>
                <c:pt idx="111">
                  <c:v>645</c:v>
                </c:pt>
                <c:pt idx="112">
                  <c:v>659</c:v>
                </c:pt>
                <c:pt idx="113">
                  <c:v>682</c:v>
                </c:pt>
                <c:pt idx="114">
                  <c:v>720</c:v>
                </c:pt>
                <c:pt idx="115">
                  <c:v>726</c:v>
                </c:pt>
                <c:pt idx="116">
                  <c:v>750</c:v>
                </c:pt>
                <c:pt idx="117">
                  <c:v>811</c:v>
                </c:pt>
              </c:numCache>
            </c:numRef>
          </c:xVal>
          <c:yVal>
            <c:numRef>
              <c:f>'Figure 3'!$I$6:$I$123</c:f>
              <c:numCache>
                <c:formatCode>0.0000</c:formatCode>
                <c:ptCount val="118"/>
                <c:pt idx="0">
                  <c:v>1.0534388248033357</c:v>
                </c:pt>
                <c:pt idx="1">
                  <c:v>1.0394068718494658</c:v>
                </c:pt>
                <c:pt idx="2">
                  <c:v>1.0304016522983586</c:v>
                </c:pt>
                <c:pt idx="3">
                  <c:v>1.013168000694618</c:v>
                </c:pt>
                <c:pt idx="4">
                  <c:v>0.93972533570556505</c:v>
                </c:pt>
                <c:pt idx="5">
                  <c:v>0.90922199967229367</c:v>
                </c:pt>
                <c:pt idx="6">
                  <c:v>0.87421239481917357</c:v>
                </c:pt>
                <c:pt idx="7">
                  <c:v>0.87170709802919599</c:v>
                </c:pt>
                <c:pt idx="8">
                  <c:v>0.83903829160838383</c:v>
                </c:pt>
                <c:pt idx="9">
                  <c:v>0.83470602473980471</c:v>
                </c:pt>
                <c:pt idx="10">
                  <c:v>0.83470602473980471</c:v>
                </c:pt>
                <c:pt idx="11">
                  <c:v>0.79162010945091166</c:v>
                </c:pt>
                <c:pt idx="12">
                  <c:v>0.7863160996184767</c:v>
                </c:pt>
                <c:pt idx="13">
                  <c:v>0.7863160996184767</c:v>
                </c:pt>
                <c:pt idx="14">
                  <c:v>0.78457509882299126</c:v>
                </c:pt>
                <c:pt idx="15">
                  <c:v>0.76786446365374883</c:v>
                </c:pt>
                <c:pt idx="16">
                  <c:v>0.76466678550274148</c:v>
                </c:pt>
                <c:pt idx="17">
                  <c:v>0.76308504646180786</c:v>
                </c:pt>
                <c:pt idx="18">
                  <c:v>0.75995508019219982</c:v>
                </c:pt>
                <c:pt idx="19">
                  <c:v>0.75534191511894866</c:v>
                </c:pt>
                <c:pt idx="20">
                  <c:v>0.74639748811726758</c:v>
                </c:pt>
                <c:pt idx="21">
                  <c:v>0.74349602528100189</c:v>
                </c:pt>
                <c:pt idx="22">
                  <c:v>0.74349602528100189</c:v>
                </c:pt>
                <c:pt idx="23">
                  <c:v>0.74205978328278044</c:v>
                </c:pt>
                <c:pt idx="24">
                  <c:v>0.74205978328278044</c:v>
                </c:pt>
                <c:pt idx="25">
                  <c:v>0.74063305499812171</c:v>
                </c:pt>
                <c:pt idx="26" formatCode="General">
                  <c:v>0.72553745170491368</c:v>
                </c:pt>
                <c:pt idx="27">
                  <c:v>0.72160069674511917</c:v>
                </c:pt>
                <c:pt idx="28">
                  <c:v>0.72160069674511917</c:v>
                </c:pt>
                <c:pt idx="29">
                  <c:v>0.72030469884887982</c:v>
                </c:pt>
                <c:pt idx="30">
                  <c:v>0.71021726450609368</c:v>
                </c:pt>
                <c:pt idx="31">
                  <c:v>0.69826542593066754</c:v>
                </c:pt>
                <c:pt idx="32">
                  <c:v>0.69029896214322284</c:v>
                </c:pt>
                <c:pt idx="33">
                  <c:v>0.68807966718253166</c:v>
                </c:pt>
                <c:pt idx="34">
                  <c:v>0.6869791946813214</c:v>
                </c:pt>
                <c:pt idx="35">
                  <c:v>0.68588476228491713</c:v>
                </c:pt>
                <c:pt idx="36">
                  <c:v>0.67944189964059065</c:v>
                </c:pt>
                <c:pt idx="37">
                  <c:v>0.67629759908116094</c:v>
                </c:pt>
                <c:pt idx="38">
                  <c:v>0.67320286992043366</c:v>
                </c:pt>
                <c:pt idx="39">
                  <c:v>0.67015639074228306</c:v>
                </c:pt>
                <c:pt idx="40">
                  <c:v>0.66518271382403948</c:v>
                </c:pt>
                <c:pt idx="41">
                  <c:v>0.66518271382403948</c:v>
                </c:pt>
                <c:pt idx="42">
                  <c:v>0.66420314082540755</c:v>
                </c:pt>
                <c:pt idx="43">
                  <c:v>0.66322851995024501</c:v>
                </c:pt>
                <c:pt idx="44">
                  <c:v>0.66129396448706357</c:v>
                </c:pt>
                <c:pt idx="45" formatCode="General">
                  <c:v>0.66129396448706357</c:v>
                </c:pt>
                <c:pt idx="46">
                  <c:v>0.65937871239907897</c:v>
                </c:pt>
                <c:pt idx="47">
                  <c:v>0.65937871239907897</c:v>
                </c:pt>
                <c:pt idx="48">
                  <c:v>0.65842822262519263</c:v>
                </c:pt>
                <c:pt idx="49">
                  <c:v>0.65842822262519263</c:v>
                </c:pt>
                <c:pt idx="50">
                  <c:v>0.65467290758130692</c:v>
                </c:pt>
                <c:pt idx="51">
                  <c:v>0.65467290758130692</c:v>
                </c:pt>
                <c:pt idx="52">
                  <c:v>0.65467290758130692</c:v>
                </c:pt>
                <c:pt idx="53">
                  <c:v>0.65374554503220195</c:v>
                </c:pt>
                <c:pt idx="54">
                  <c:v>0.65282269265298176</c:v>
                </c:pt>
                <c:pt idx="55">
                  <c:v>0.65282269265298176</c:v>
                </c:pt>
                <c:pt idx="56">
                  <c:v>0.65190431306950658</c:v>
                </c:pt>
                <c:pt idx="57">
                  <c:v>0.6482747903598185</c:v>
                </c:pt>
                <c:pt idx="58">
                  <c:v>0.64737822920210675</c:v>
                </c:pt>
                <c:pt idx="59">
                  <c:v>0.64737822920210675</c:v>
                </c:pt>
                <c:pt idx="60">
                  <c:v>0.64383421699313004</c:v>
                </c:pt>
                <c:pt idx="61">
                  <c:v>0.63358974493726605</c:v>
                </c:pt>
                <c:pt idx="62">
                  <c:v>0.6302975017018233</c:v>
                </c:pt>
                <c:pt idx="63">
                  <c:v>0.62948360361964451</c:v>
                </c:pt>
                <c:pt idx="64">
                  <c:v>0.62626383475645453</c:v>
                </c:pt>
                <c:pt idx="65">
                  <c:v>0.62388587491325931</c:v>
                </c:pt>
                <c:pt idx="66">
                  <c:v>0.62310010480447331</c:v>
                </c:pt>
                <c:pt idx="67">
                  <c:v>0.62153873697020312</c:v>
                </c:pt>
                <c:pt idx="68">
                  <c:v>0.62076308937807056</c:v>
                </c:pt>
                <c:pt idx="69">
                  <c:v>0.61845599810400809</c:v>
                </c:pt>
                <c:pt idx="70">
                  <c:v>0.61693424036398214</c:v>
                </c:pt>
                <c:pt idx="71">
                  <c:v>0.61542530585317157</c:v>
                </c:pt>
                <c:pt idx="72">
                  <c:v>0.61467558977233672</c:v>
                </c:pt>
                <c:pt idx="73">
                  <c:v>0.61318554692109917</c:v>
                </c:pt>
                <c:pt idx="74">
                  <c:v>0.61024239967256033</c:v>
                </c:pt>
                <c:pt idx="75">
                  <c:v>0.6010025936023583</c:v>
                </c:pt>
                <c:pt idx="76">
                  <c:v>0.59757480298887211</c:v>
                </c:pt>
                <c:pt idx="77">
                  <c:v>0.59555015601918904</c:v>
                </c:pt>
                <c:pt idx="78">
                  <c:v>0.59354894832522154</c:v>
                </c:pt>
                <c:pt idx="79">
                  <c:v>0.59222760391135598</c:v>
                </c:pt>
                <c:pt idx="80">
                  <c:v>0.59026444535901157</c:v>
                </c:pt>
                <c:pt idx="81">
                  <c:v>0.58015968287362929</c:v>
                </c:pt>
                <c:pt idx="82">
                  <c:v>0.57893797479038334</c:v>
                </c:pt>
                <c:pt idx="83">
                  <c:v>0.57652090477482965</c:v>
                </c:pt>
                <c:pt idx="84">
                  <c:v>0.57413825049173117</c:v>
                </c:pt>
                <c:pt idx="85">
                  <c:v>0.56662247137788235</c:v>
                </c:pt>
                <c:pt idx="86">
                  <c:v>0.56549597680662766</c:v>
                </c:pt>
                <c:pt idx="87">
                  <c:v>0.56326593421306503</c:v>
                </c:pt>
                <c:pt idx="88">
                  <c:v>0.5578206267834358</c:v>
                </c:pt>
                <c:pt idx="89" formatCode="General">
                  <c:v>0.55675314628534289</c:v>
                </c:pt>
                <c:pt idx="90">
                  <c:v>0.55569267094482067</c:v>
                </c:pt>
                <c:pt idx="91">
                  <c:v>0.54645111142915193</c:v>
                </c:pt>
                <c:pt idx="92">
                  <c:v>0.54496164652156887</c:v>
                </c:pt>
                <c:pt idx="93">
                  <c:v>0.53724722507826328</c:v>
                </c:pt>
                <c:pt idx="94">
                  <c:v>0.53444967013335898</c:v>
                </c:pt>
                <c:pt idx="95">
                  <c:v>0.53124838644767269</c:v>
                </c:pt>
                <c:pt idx="96">
                  <c:v>0.52944846042938953</c:v>
                </c:pt>
                <c:pt idx="97">
                  <c:v>0.52591071236327114</c:v>
                </c:pt>
                <c:pt idx="98">
                  <c:v>0.52503891846982809</c:v>
                </c:pt>
                <c:pt idx="99">
                  <c:v>0.519910632035812</c:v>
                </c:pt>
                <c:pt idx="100">
                  <c:v>0.51093984092518507</c:v>
                </c:pt>
                <c:pt idx="101">
                  <c:v>0.50975733991270322</c:v>
                </c:pt>
                <c:pt idx="102">
                  <c:v>0.50588267764411077</c:v>
                </c:pt>
                <c:pt idx="103">
                  <c:v>0.50511984072202343</c:v>
                </c:pt>
                <c:pt idx="104">
                  <c:v>0.50360597764201587</c:v>
                </c:pt>
                <c:pt idx="105">
                  <c:v>0.4962641261784474</c:v>
                </c:pt>
                <c:pt idx="106">
                  <c:v>0.49413237172743329</c:v>
                </c:pt>
                <c:pt idx="107">
                  <c:v>0.4903046838202445</c:v>
                </c:pt>
                <c:pt idx="108">
                  <c:v>0.48893789186043246</c:v>
                </c:pt>
                <c:pt idx="109">
                  <c:v>0.48132550220279119</c:v>
                </c:pt>
                <c:pt idx="110">
                  <c:v>0.47138133108857089</c:v>
                </c:pt>
                <c:pt idx="111">
                  <c:v>0.47078303048661169</c:v>
                </c:pt>
                <c:pt idx="112">
                  <c:v>0.46666688460216493</c:v>
                </c:pt>
                <c:pt idx="113">
                  <c:v>0.46016537793352563</c:v>
                </c:pt>
                <c:pt idx="114">
                  <c:v>0.45007382387771783</c:v>
                </c:pt>
                <c:pt idx="115">
                  <c:v>0.44854892590830892</c:v>
                </c:pt>
                <c:pt idx="116">
                  <c:v>0.44262245257098271</c:v>
                </c:pt>
                <c:pt idx="117">
                  <c:v>0.42869202620331454</c:v>
                </c:pt>
              </c:numCache>
            </c:numRef>
          </c:yVal>
          <c:smooth val="0"/>
          <c:extLst>
            <c:ext xmlns:c16="http://schemas.microsoft.com/office/drawing/2014/chart" uri="{C3380CC4-5D6E-409C-BE32-E72D297353CC}">
              <c16:uniqueId val="{00000001-06A9-4933-A444-C1E6895851BE}"/>
            </c:ext>
          </c:extLst>
        </c:ser>
        <c:dLbls>
          <c:showLegendKey val="0"/>
          <c:showVal val="0"/>
          <c:showCatName val="0"/>
          <c:showSerName val="0"/>
          <c:showPercent val="0"/>
          <c:showBubbleSize val="0"/>
        </c:dLbls>
        <c:axId val="679246960"/>
        <c:axId val="678467296"/>
      </c:scatterChart>
      <c:valAx>
        <c:axId val="679246960"/>
        <c:scaling>
          <c:orientation val="minMax"/>
          <c:max val="9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one"/>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467296"/>
        <c:crosses val="autoZero"/>
        <c:crossBetween val="midCat"/>
        <c:majorUnit val="100"/>
      </c:valAx>
      <c:valAx>
        <c:axId val="678467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b="0" i="0" baseline="0">
                    <a:effectLst/>
                  </a:rPr>
                  <a:t>lb CO</a:t>
                </a:r>
                <a:r>
                  <a:rPr lang="en-US" sz="1400" b="0" i="0" baseline="-25000">
                    <a:effectLst/>
                  </a:rPr>
                  <a:t>2</a:t>
                </a:r>
                <a:r>
                  <a:rPr lang="en-US" sz="1400" b="0" i="0" baseline="0">
                    <a:effectLst/>
                  </a:rPr>
                  <a:t>/passenger-mile</a:t>
                </a:r>
                <a:endParaRPr lang="en-US" sz="1400">
                  <a:effectLst/>
                </a:endParaRPr>
              </a:p>
            </c:rich>
          </c:tx>
          <c:layout>
            <c:manualLayout>
              <c:xMode val="edge"/>
              <c:yMode val="edge"/>
              <c:x val="1.3370684433676559E-2"/>
              <c:y val="0.34123067303045368"/>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792469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t>
            </a:r>
          </a:p>
        </c:rich>
      </c:tx>
      <c:layout>
        <c:manualLayout>
          <c:xMode val="edge"/>
          <c:yMode val="edge"/>
          <c:x val="0.27721353567644658"/>
          <c:y val="4.37157540686332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607984027655511"/>
          <c:y val="3.0422732349088981E-2"/>
          <c:w val="0.39314949133465027"/>
          <c:h val="0.7879032455863525"/>
        </c:manualLayout>
      </c:layout>
      <c:scatterChart>
        <c:scatterStyle val="lineMarker"/>
        <c:varyColors val="0"/>
        <c:ser>
          <c:idx val="0"/>
          <c:order val="0"/>
          <c:tx>
            <c:v>ICAO Data</c:v>
          </c:tx>
          <c:spPr>
            <a:ln w="19050" cap="rnd">
              <a:noFill/>
              <a:round/>
            </a:ln>
            <a:effectLst/>
          </c:spPr>
          <c:marker>
            <c:symbol val="circle"/>
            <c:size val="5"/>
            <c:spPr>
              <a:solidFill>
                <a:schemeClr val="tx1"/>
              </a:solidFill>
              <a:ln w="9525">
                <a:solidFill>
                  <a:schemeClr val="tx1"/>
                </a:solidFill>
              </a:ln>
              <a:effectLst/>
            </c:spPr>
          </c:marker>
          <c:xVal>
            <c:numRef>
              <c:f>'Figure 3'!$C$32:$C$50</c:f>
              <c:numCache>
                <c:formatCode>0</c:formatCode>
                <c:ptCount val="19"/>
                <c:pt idx="0">
                  <c:v>185</c:v>
                </c:pt>
                <c:pt idx="1">
                  <c:v>195</c:v>
                </c:pt>
                <c:pt idx="2" formatCode="General">
                  <c:v>200</c:v>
                </c:pt>
                <c:pt idx="3" formatCode="General">
                  <c:v>212</c:v>
                </c:pt>
                <c:pt idx="4" formatCode="General">
                  <c:v>236</c:v>
                </c:pt>
                <c:pt idx="5">
                  <c:v>255</c:v>
                </c:pt>
                <c:pt idx="6" formatCode="General">
                  <c:v>256</c:v>
                </c:pt>
                <c:pt idx="7" formatCode="General">
                  <c:v>279</c:v>
                </c:pt>
                <c:pt idx="8" formatCode="General">
                  <c:v>288</c:v>
                </c:pt>
                <c:pt idx="9">
                  <c:v>366</c:v>
                </c:pt>
                <c:pt idx="10" formatCode="General">
                  <c:v>397</c:v>
                </c:pt>
                <c:pt idx="11">
                  <c:v>416</c:v>
                </c:pt>
                <c:pt idx="12">
                  <c:v>426</c:v>
                </c:pt>
                <c:pt idx="13" formatCode="General">
                  <c:v>428</c:v>
                </c:pt>
                <c:pt idx="14" formatCode="General">
                  <c:v>528</c:v>
                </c:pt>
                <c:pt idx="15">
                  <c:v>573</c:v>
                </c:pt>
                <c:pt idx="16" formatCode="General">
                  <c:v>611</c:v>
                </c:pt>
                <c:pt idx="17" formatCode="General">
                  <c:v>726</c:v>
                </c:pt>
                <c:pt idx="18">
                  <c:v>811</c:v>
                </c:pt>
              </c:numCache>
            </c:numRef>
          </c:xVal>
          <c:yVal>
            <c:numRef>
              <c:f>'Figure 3'!$D$32:$D$50</c:f>
              <c:numCache>
                <c:formatCode>0.0000</c:formatCode>
                <c:ptCount val="19"/>
                <c:pt idx="0">
                  <c:v>0.84864864864864864</c:v>
                </c:pt>
                <c:pt idx="1">
                  <c:v>0.84615384615384615</c:v>
                </c:pt>
                <c:pt idx="2">
                  <c:v>0.72499999999999998</c:v>
                </c:pt>
                <c:pt idx="3">
                  <c:v>0.78301886792452835</c:v>
                </c:pt>
                <c:pt idx="4">
                  <c:v>0.71186440677966101</c:v>
                </c:pt>
                <c:pt idx="5">
                  <c:v>0.53333333333333333</c:v>
                </c:pt>
                <c:pt idx="6">
                  <c:v>0.640625</c:v>
                </c:pt>
                <c:pt idx="7">
                  <c:v>0.62007168458781359</c:v>
                </c:pt>
                <c:pt idx="8">
                  <c:v>0.62152777777777779</c:v>
                </c:pt>
                <c:pt idx="9">
                  <c:v>0.56557377049180324</c:v>
                </c:pt>
                <c:pt idx="10">
                  <c:v>0.59445843828715361</c:v>
                </c:pt>
                <c:pt idx="11">
                  <c:v>0.60576923076923073</c:v>
                </c:pt>
                <c:pt idx="12">
                  <c:v>0.65258215962441313</c:v>
                </c:pt>
                <c:pt idx="13">
                  <c:v>0.42056074766355139</c:v>
                </c:pt>
                <c:pt idx="14">
                  <c:v>0.45265151515151514</c:v>
                </c:pt>
                <c:pt idx="15">
                  <c:v>0.48865619546247818</c:v>
                </c:pt>
                <c:pt idx="16">
                  <c:v>0.49427168576104746</c:v>
                </c:pt>
                <c:pt idx="17">
                  <c:v>0.38567493112947659</c:v>
                </c:pt>
                <c:pt idx="18">
                  <c:v>0.41183723797780519</c:v>
                </c:pt>
              </c:numCache>
            </c:numRef>
          </c:yVal>
          <c:smooth val="0"/>
          <c:extLst>
            <c:ext xmlns:c16="http://schemas.microsoft.com/office/drawing/2014/chart" uri="{C3380CC4-5D6E-409C-BE32-E72D297353CC}">
              <c16:uniqueId val="{00000000-B919-41F7-BED3-40BF0550C720}"/>
            </c:ext>
          </c:extLst>
        </c:ser>
        <c:ser>
          <c:idx val="1"/>
          <c:order val="1"/>
          <c:tx>
            <c:v>Aircraft Type Trend</c:v>
          </c:tx>
          <c:spPr>
            <a:ln w="25400" cap="rnd">
              <a:solidFill>
                <a:schemeClr val="tx1"/>
              </a:solidFill>
              <a:round/>
            </a:ln>
            <a:effectLst/>
          </c:spPr>
          <c:marker>
            <c:symbol val="none"/>
          </c:marker>
          <c:xVal>
            <c:numRef>
              <c:f>'Figure 3'!$C$32:$C$50</c:f>
              <c:numCache>
                <c:formatCode>0</c:formatCode>
                <c:ptCount val="19"/>
                <c:pt idx="0">
                  <c:v>185</c:v>
                </c:pt>
                <c:pt idx="1">
                  <c:v>195</c:v>
                </c:pt>
                <c:pt idx="2" formatCode="General">
                  <c:v>200</c:v>
                </c:pt>
                <c:pt idx="3" formatCode="General">
                  <c:v>212</c:v>
                </c:pt>
                <c:pt idx="4" formatCode="General">
                  <c:v>236</c:v>
                </c:pt>
                <c:pt idx="5">
                  <c:v>255</c:v>
                </c:pt>
                <c:pt idx="6" formatCode="General">
                  <c:v>256</c:v>
                </c:pt>
                <c:pt idx="7" formatCode="General">
                  <c:v>279</c:v>
                </c:pt>
                <c:pt idx="8" formatCode="General">
                  <c:v>288</c:v>
                </c:pt>
                <c:pt idx="9">
                  <c:v>366</c:v>
                </c:pt>
                <c:pt idx="10" formatCode="General">
                  <c:v>397</c:v>
                </c:pt>
                <c:pt idx="11">
                  <c:v>416</c:v>
                </c:pt>
                <c:pt idx="12">
                  <c:v>426</c:v>
                </c:pt>
                <c:pt idx="13" formatCode="General">
                  <c:v>428</c:v>
                </c:pt>
                <c:pt idx="14" formatCode="General">
                  <c:v>528</c:v>
                </c:pt>
                <c:pt idx="15">
                  <c:v>573</c:v>
                </c:pt>
                <c:pt idx="16" formatCode="General">
                  <c:v>611</c:v>
                </c:pt>
                <c:pt idx="17" formatCode="General">
                  <c:v>726</c:v>
                </c:pt>
                <c:pt idx="18">
                  <c:v>811</c:v>
                </c:pt>
              </c:numCache>
            </c:numRef>
          </c:xVal>
          <c:yVal>
            <c:numRef>
              <c:f>'Figure 3'!$E$32:$E$50</c:f>
              <c:numCache>
                <c:formatCode>0.0000</c:formatCode>
                <c:ptCount val="19"/>
                <c:pt idx="0">
                  <c:v>0.79383442821036976</c:v>
                </c:pt>
                <c:pt idx="1">
                  <c:v>0.77484799466114118</c:v>
                </c:pt>
                <c:pt idx="2">
                  <c:v>0.76587928719113363</c:v>
                </c:pt>
                <c:pt idx="3">
                  <c:v>0.74563023614841317</c:v>
                </c:pt>
                <c:pt idx="4">
                  <c:v>0.70975038196419948</c:v>
                </c:pt>
                <c:pt idx="5">
                  <c:v>0.68492313398822569</c:v>
                </c:pt>
                <c:pt idx="6">
                  <c:v>0.68369152284598889</c:v>
                </c:pt>
                <c:pt idx="7">
                  <c:v>0.65717098579387012</c:v>
                </c:pt>
                <c:pt idx="8">
                  <c:v>0.64764629687109809</c:v>
                </c:pt>
                <c:pt idx="9">
                  <c:v>0.58006025517762627</c:v>
                </c:pt>
                <c:pt idx="10">
                  <c:v>0.55877400703213909</c:v>
                </c:pt>
                <c:pt idx="11">
                  <c:v>0.54689003864037034</c:v>
                </c:pt>
                <c:pt idx="12">
                  <c:v>0.54094873932305054</c:v>
                </c:pt>
                <c:pt idx="13">
                  <c:v>0.53978486980472162</c:v>
                </c:pt>
                <c:pt idx="14">
                  <c:v>0.49010285694261208</c:v>
                </c:pt>
                <c:pt idx="15">
                  <c:v>0.4720121357905353</c:v>
                </c:pt>
                <c:pt idx="16">
                  <c:v>0.45827863915248301</c:v>
                </c:pt>
                <c:pt idx="17">
                  <c:v>0.42333991903959073</c:v>
                </c:pt>
                <c:pt idx="18">
                  <c:v>0.40232577442021328</c:v>
                </c:pt>
              </c:numCache>
            </c:numRef>
          </c:yVal>
          <c:smooth val="0"/>
          <c:extLst>
            <c:ext xmlns:c16="http://schemas.microsoft.com/office/drawing/2014/chart" uri="{C3380CC4-5D6E-409C-BE32-E72D297353CC}">
              <c16:uniqueId val="{00000001-B919-41F7-BED3-40BF0550C720}"/>
            </c:ext>
          </c:extLst>
        </c:ser>
        <c:ser>
          <c:idx val="2"/>
          <c:order val="2"/>
          <c:tx>
            <c:v>All Aircraft Trend</c:v>
          </c:tx>
          <c:spPr>
            <a:ln w="25400" cap="rnd">
              <a:solidFill>
                <a:schemeClr val="tx1"/>
              </a:solidFill>
              <a:prstDash val="dash"/>
              <a:round/>
            </a:ln>
            <a:effectLst/>
          </c:spPr>
          <c:marker>
            <c:symbol val="none"/>
          </c:marker>
          <c:xVal>
            <c:numRef>
              <c:f>'Figure 3'!$C$32:$C$50</c:f>
              <c:numCache>
                <c:formatCode>0</c:formatCode>
                <c:ptCount val="19"/>
                <c:pt idx="0">
                  <c:v>185</c:v>
                </c:pt>
                <c:pt idx="1">
                  <c:v>195</c:v>
                </c:pt>
                <c:pt idx="2" formatCode="General">
                  <c:v>200</c:v>
                </c:pt>
                <c:pt idx="3" formatCode="General">
                  <c:v>212</c:v>
                </c:pt>
                <c:pt idx="4" formatCode="General">
                  <c:v>236</c:v>
                </c:pt>
                <c:pt idx="5">
                  <c:v>255</c:v>
                </c:pt>
                <c:pt idx="6" formatCode="General">
                  <c:v>256</c:v>
                </c:pt>
                <c:pt idx="7" formatCode="General">
                  <c:v>279</c:v>
                </c:pt>
                <c:pt idx="8" formatCode="General">
                  <c:v>288</c:v>
                </c:pt>
                <c:pt idx="9">
                  <c:v>366</c:v>
                </c:pt>
                <c:pt idx="10" formatCode="General">
                  <c:v>397</c:v>
                </c:pt>
                <c:pt idx="11">
                  <c:v>416</c:v>
                </c:pt>
                <c:pt idx="12">
                  <c:v>426</c:v>
                </c:pt>
                <c:pt idx="13" formatCode="General">
                  <c:v>428</c:v>
                </c:pt>
                <c:pt idx="14" formatCode="General">
                  <c:v>528</c:v>
                </c:pt>
                <c:pt idx="15">
                  <c:v>573</c:v>
                </c:pt>
                <c:pt idx="16" formatCode="General">
                  <c:v>611</c:v>
                </c:pt>
                <c:pt idx="17" formatCode="General">
                  <c:v>726</c:v>
                </c:pt>
                <c:pt idx="18">
                  <c:v>811</c:v>
                </c:pt>
              </c:numCache>
            </c:numRef>
          </c:xVal>
          <c:yVal>
            <c:numRef>
              <c:f>'Figure 3'!$F$32:$F$50</c:f>
              <c:numCache>
                <c:formatCode>0.0000</c:formatCode>
                <c:ptCount val="19"/>
                <c:pt idx="0">
                  <c:v>0.81615972103341361</c:v>
                </c:pt>
                <c:pt idx="1">
                  <c:v>0.79637920594221634</c:v>
                </c:pt>
                <c:pt idx="2">
                  <c:v>0.78703765855764651</c:v>
                </c:pt>
                <c:pt idx="3">
                  <c:v>0.76595228368819213</c:v>
                </c:pt>
                <c:pt idx="4">
                  <c:v>0.72860962765645942</c:v>
                </c:pt>
                <c:pt idx="5">
                  <c:v>0.70278501762989076</c:v>
                </c:pt>
                <c:pt idx="6">
                  <c:v>0.70150425514030135</c:v>
                </c:pt>
                <c:pt idx="7">
                  <c:v>0.67393297656575524</c:v>
                </c:pt>
                <c:pt idx="8">
                  <c:v>0.6640345522651373</c:v>
                </c:pt>
                <c:pt idx="9">
                  <c:v>0.59385468879899572</c:v>
                </c:pt>
                <c:pt idx="10">
                  <c:v>0.57177377869836921</c:v>
                </c:pt>
                <c:pt idx="11">
                  <c:v>0.55945106431368186</c:v>
                </c:pt>
                <c:pt idx="12">
                  <c:v>0.5532917667497057</c:v>
                </c:pt>
                <c:pt idx="13">
                  <c:v>0.5520852990931342</c:v>
                </c:pt>
                <c:pt idx="14">
                  <c:v>0.50061863796253958</c:v>
                </c:pt>
                <c:pt idx="15">
                  <c:v>0.48189519202582071</c:v>
                </c:pt>
                <c:pt idx="16">
                  <c:v>0.46768780904733653</c:v>
                </c:pt>
                <c:pt idx="17">
                  <c:v>0.43156979909568083</c:v>
                </c:pt>
                <c:pt idx="18">
                  <c:v>0.40986552470773235</c:v>
                </c:pt>
              </c:numCache>
            </c:numRef>
          </c:yVal>
          <c:smooth val="0"/>
          <c:extLst>
            <c:ext xmlns:c16="http://schemas.microsoft.com/office/drawing/2014/chart" uri="{C3380CC4-5D6E-409C-BE32-E72D297353CC}">
              <c16:uniqueId val="{00000002-B919-41F7-BED3-40BF0550C720}"/>
            </c:ext>
          </c:extLst>
        </c:ser>
        <c:dLbls>
          <c:showLegendKey val="0"/>
          <c:showVal val="0"/>
          <c:showCatName val="0"/>
          <c:showSerName val="0"/>
          <c:showPercent val="0"/>
          <c:showBubbleSize val="0"/>
        </c:dLbls>
        <c:axId val="1784119648"/>
        <c:axId val="188752880"/>
      </c:scatterChart>
      <c:valAx>
        <c:axId val="1784119648"/>
        <c:scaling>
          <c:orientation val="minMax"/>
          <c:max val="9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Flight Miles</a:t>
                </a:r>
              </a:p>
            </c:rich>
          </c:tx>
          <c:layout>
            <c:manualLayout>
              <c:xMode val="edge"/>
              <c:yMode val="edge"/>
              <c:x val="0.48443993073503283"/>
              <c:y val="0.91241044293608431"/>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8752880"/>
        <c:crosses val="autoZero"/>
        <c:crossBetween val="midCat"/>
        <c:majorUnit val="100"/>
      </c:valAx>
      <c:valAx>
        <c:axId val="188752880"/>
        <c:scaling>
          <c:orientation val="minMax"/>
          <c:max val="1.4"/>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784119648"/>
        <c:crosses val="autoZero"/>
        <c:crossBetween val="midCat"/>
      </c:valAx>
      <c:spPr>
        <a:noFill/>
        <a:ln>
          <a:noFill/>
        </a:ln>
        <a:effectLst/>
      </c:spPr>
    </c:plotArea>
    <c:legend>
      <c:legendPos val="r"/>
      <c:layout>
        <c:manualLayout>
          <c:xMode val="edge"/>
          <c:yMode val="edge"/>
          <c:x val="0.31870821726899057"/>
          <c:y val="2.9570825205332513E-2"/>
          <c:w val="0.2223827973533006"/>
          <c:h val="0.35099391892002374"/>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a:t>
            </a:r>
          </a:p>
        </c:rich>
      </c:tx>
      <c:layout>
        <c:manualLayout>
          <c:xMode val="edge"/>
          <c:yMode val="edge"/>
          <c:x val="0.43248891792458161"/>
          <c:y val="7.689438846826740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1272632137828084E-2"/>
          <c:y val="5.4164531553685079E-2"/>
          <c:w val="0.89897728914805242"/>
          <c:h val="0.9022806796784747"/>
        </c:manualLayout>
      </c:layout>
      <c:scatterChart>
        <c:scatterStyle val="lineMarker"/>
        <c:varyColors val="0"/>
        <c:ser>
          <c:idx val="0"/>
          <c:order val="0"/>
          <c:spPr>
            <a:ln w="19050" cap="rnd">
              <a:noFill/>
              <a:round/>
            </a:ln>
            <a:effectLst/>
          </c:spPr>
          <c:marker>
            <c:symbol val="circle"/>
            <c:size val="5"/>
            <c:spPr>
              <a:solidFill>
                <a:schemeClr val="tx1"/>
              </a:solidFill>
              <a:ln w="9525">
                <a:solidFill>
                  <a:schemeClr val="tx1"/>
                </a:solidFill>
              </a:ln>
              <a:effectLst/>
            </c:spPr>
          </c:marker>
          <c:xVal>
            <c:numRef>
              <c:f>'Figure 3'!$C$6:$C$27</c:f>
              <c:numCache>
                <c:formatCode>0</c:formatCode>
                <c:ptCount val="22"/>
                <c:pt idx="0">
                  <c:v>129</c:v>
                </c:pt>
                <c:pt idx="1">
                  <c:v>159</c:v>
                </c:pt>
                <c:pt idx="2">
                  <c:v>209</c:v>
                </c:pt>
                <c:pt idx="3">
                  <c:v>277</c:v>
                </c:pt>
                <c:pt idx="4" formatCode="General">
                  <c:v>281</c:v>
                </c:pt>
                <c:pt idx="5" formatCode="General">
                  <c:v>283</c:v>
                </c:pt>
                <c:pt idx="6" formatCode="General">
                  <c:v>288</c:v>
                </c:pt>
                <c:pt idx="7" formatCode="General">
                  <c:v>327</c:v>
                </c:pt>
                <c:pt idx="8" formatCode="General">
                  <c:v>331</c:v>
                </c:pt>
                <c:pt idx="9">
                  <c:v>360</c:v>
                </c:pt>
                <c:pt idx="10">
                  <c:v>368</c:v>
                </c:pt>
                <c:pt idx="11">
                  <c:v>412</c:v>
                </c:pt>
                <c:pt idx="12" formatCode="General">
                  <c:v>448</c:v>
                </c:pt>
                <c:pt idx="13" formatCode="General">
                  <c:v>451</c:v>
                </c:pt>
                <c:pt idx="14" formatCode="General">
                  <c:v>484</c:v>
                </c:pt>
                <c:pt idx="15">
                  <c:v>541</c:v>
                </c:pt>
                <c:pt idx="16" formatCode="General">
                  <c:v>543</c:v>
                </c:pt>
                <c:pt idx="17">
                  <c:v>547</c:v>
                </c:pt>
                <c:pt idx="18">
                  <c:v>643</c:v>
                </c:pt>
                <c:pt idx="19">
                  <c:v>645</c:v>
                </c:pt>
                <c:pt idx="20">
                  <c:v>682</c:v>
                </c:pt>
                <c:pt idx="21">
                  <c:v>720</c:v>
                </c:pt>
              </c:numCache>
            </c:numRef>
          </c:xVal>
          <c:yVal>
            <c:numRef>
              <c:f>'Figure 3'!$D$6:$D$27</c:f>
              <c:numCache>
                <c:formatCode>0.0000</c:formatCode>
                <c:ptCount val="22"/>
                <c:pt idx="0">
                  <c:v>0.72093023255813948</c:v>
                </c:pt>
                <c:pt idx="1">
                  <c:v>0.71698113207547165</c:v>
                </c:pt>
                <c:pt idx="2">
                  <c:v>0.61244019138755978</c:v>
                </c:pt>
                <c:pt idx="3" formatCode="0.000">
                  <c:v>0.52707581227436828</c:v>
                </c:pt>
                <c:pt idx="4">
                  <c:v>0.53024911032028466</c:v>
                </c:pt>
                <c:pt idx="5">
                  <c:v>0.53003533568904593</c:v>
                </c:pt>
                <c:pt idx="6">
                  <c:v>0.51041666666666663</c:v>
                </c:pt>
                <c:pt idx="7">
                  <c:v>0.50152905198776754</c:v>
                </c:pt>
                <c:pt idx="8">
                  <c:v>0.50453172205438068</c:v>
                </c:pt>
                <c:pt idx="9">
                  <c:v>0.47222222222222221</c:v>
                </c:pt>
                <c:pt idx="10" formatCode="0.000">
                  <c:v>0.54891304347826086</c:v>
                </c:pt>
                <c:pt idx="11">
                  <c:v>0.43932038834951459</c:v>
                </c:pt>
                <c:pt idx="12">
                  <c:v>0.42857142857142855</c:v>
                </c:pt>
                <c:pt idx="13">
                  <c:v>0.45454545454545453</c:v>
                </c:pt>
                <c:pt idx="14">
                  <c:v>0.41528925619834711</c:v>
                </c:pt>
                <c:pt idx="15">
                  <c:v>0.45471349353049906</c:v>
                </c:pt>
                <c:pt idx="16">
                  <c:v>0.45303867403314918</c:v>
                </c:pt>
                <c:pt idx="17" formatCode="0.000">
                  <c:v>0.43144424131627057</c:v>
                </c:pt>
                <c:pt idx="18">
                  <c:v>0.40590979782270609</c:v>
                </c:pt>
                <c:pt idx="19">
                  <c:v>0.42790697674418604</c:v>
                </c:pt>
                <c:pt idx="20">
                  <c:v>0.37683284457478006</c:v>
                </c:pt>
                <c:pt idx="21" formatCode="0.000">
                  <c:v>0.36388888888888887</c:v>
                </c:pt>
              </c:numCache>
            </c:numRef>
          </c:yVal>
          <c:smooth val="0"/>
          <c:extLst>
            <c:ext xmlns:c16="http://schemas.microsoft.com/office/drawing/2014/chart" uri="{C3380CC4-5D6E-409C-BE32-E72D297353CC}">
              <c16:uniqueId val="{00000000-F953-4A0B-A790-420B75D309C5}"/>
            </c:ext>
          </c:extLst>
        </c:ser>
        <c:ser>
          <c:idx val="1"/>
          <c:order val="1"/>
          <c:spPr>
            <a:ln w="25400" cap="rnd">
              <a:solidFill>
                <a:schemeClr val="tx1"/>
              </a:solidFill>
              <a:round/>
            </a:ln>
            <a:effectLst/>
          </c:spPr>
          <c:marker>
            <c:symbol val="none"/>
          </c:marker>
          <c:xVal>
            <c:numRef>
              <c:f>'Figure 3'!$C$6:$C$27</c:f>
              <c:numCache>
                <c:formatCode>0</c:formatCode>
                <c:ptCount val="22"/>
                <c:pt idx="0">
                  <c:v>129</c:v>
                </c:pt>
                <c:pt idx="1">
                  <c:v>159</c:v>
                </c:pt>
                <c:pt idx="2">
                  <c:v>209</c:v>
                </c:pt>
                <c:pt idx="3">
                  <c:v>277</c:v>
                </c:pt>
                <c:pt idx="4" formatCode="General">
                  <c:v>281</c:v>
                </c:pt>
                <c:pt idx="5" formatCode="General">
                  <c:v>283</c:v>
                </c:pt>
                <c:pt idx="6" formatCode="General">
                  <c:v>288</c:v>
                </c:pt>
                <c:pt idx="7" formatCode="General">
                  <c:v>327</c:v>
                </c:pt>
                <c:pt idx="8" formatCode="General">
                  <c:v>331</c:v>
                </c:pt>
                <c:pt idx="9">
                  <c:v>360</c:v>
                </c:pt>
                <c:pt idx="10">
                  <c:v>368</c:v>
                </c:pt>
                <c:pt idx="11">
                  <c:v>412</c:v>
                </c:pt>
                <c:pt idx="12" formatCode="General">
                  <c:v>448</c:v>
                </c:pt>
                <c:pt idx="13" formatCode="General">
                  <c:v>451</c:v>
                </c:pt>
                <c:pt idx="14" formatCode="General">
                  <c:v>484</c:v>
                </c:pt>
                <c:pt idx="15">
                  <c:v>541</c:v>
                </c:pt>
                <c:pt idx="16" formatCode="General">
                  <c:v>543</c:v>
                </c:pt>
                <c:pt idx="17">
                  <c:v>547</c:v>
                </c:pt>
                <c:pt idx="18">
                  <c:v>643</c:v>
                </c:pt>
                <c:pt idx="19">
                  <c:v>645</c:v>
                </c:pt>
                <c:pt idx="20">
                  <c:v>682</c:v>
                </c:pt>
                <c:pt idx="21">
                  <c:v>720</c:v>
                </c:pt>
              </c:numCache>
            </c:numRef>
          </c:xVal>
          <c:yVal>
            <c:numRef>
              <c:f>'Figure 3'!$E$6:$E$27</c:f>
              <c:numCache>
                <c:formatCode>0.0000</c:formatCode>
                <c:ptCount val="22"/>
                <c:pt idx="0">
                  <c:v>0.71996066554842564</c:v>
                </c:pt>
                <c:pt idx="1">
                  <c:v>0.66544705624220446</c:v>
                </c:pt>
                <c:pt idx="2">
                  <c:v>0.60033857393042556</c:v>
                </c:pt>
                <c:pt idx="3">
                  <c:v>0.53991978958548625</c:v>
                </c:pt>
                <c:pt idx="4">
                  <c:v>0.53701265418743727</c:v>
                </c:pt>
                <c:pt idx="5">
                  <c:v>0.5355803606244991</c:v>
                </c:pt>
                <c:pt idx="6">
                  <c:v>0.5320597909587429</c:v>
                </c:pt>
                <c:pt idx="7">
                  <c:v>0.50721334771203008</c:v>
                </c:pt>
                <c:pt idx="8">
                  <c:v>0.50489642828816128</c:v>
                </c:pt>
                <c:pt idx="9">
                  <c:v>0.48917823757701889</c:v>
                </c:pt>
                <c:pt idx="10">
                  <c:v>0.48514622535750462</c:v>
                </c:pt>
                <c:pt idx="11">
                  <c:v>0.46494563176725834</c:v>
                </c:pt>
                <c:pt idx="12">
                  <c:v>0.45050777369331613</c:v>
                </c:pt>
                <c:pt idx="13">
                  <c:v>0.44937695117464127</c:v>
                </c:pt>
                <c:pt idx="14">
                  <c:v>0.4375844344892077</c:v>
                </c:pt>
                <c:pt idx="15">
                  <c:v>0.41961792784037516</c:v>
                </c:pt>
                <c:pt idx="16">
                  <c:v>0.41903525046486528</c:v>
                </c:pt>
                <c:pt idx="17">
                  <c:v>0.41787871061630616</c:v>
                </c:pt>
                <c:pt idx="18">
                  <c:v>0.39319337723586373</c:v>
                </c:pt>
                <c:pt idx="19">
                  <c:v>0.39273381813514241</c:v>
                </c:pt>
                <c:pt idx="20">
                  <c:v>0.38457056702247894</c:v>
                </c:pt>
                <c:pt idx="21">
                  <c:v>0.37679796514260078</c:v>
                </c:pt>
              </c:numCache>
            </c:numRef>
          </c:yVal>
          <c:smooth val="0"/>
          <c:extLst>
            <c:ext xmlns:c16="http://schemas.microsoft.com/office/drawing/2014/chart" uri="{C3380CC4-5D6E-409C-BE32-E72D297353CC}">
              <c16:uniqueId val="{00000001-F953-4A0B-A790-420B75D309C5}"/>
            </c:ext>
          </c:extLst>
        </c:ser>
        <c:ser>
          <c:idx val="2"/>
          <c:order val="2"/>
          <c:spPr>
            <a:ln w="25400" cap="rnd">
              <a:solidFill>
                <a:schemeClr val="tx1"/>
              </a:solidFill>
              <a:prstDash val="dash"/>
              <a:round/>
            </a:ln>
            <a:effectLst/>
          </c:spPr>
          <c:marker>
            <c:symbol val="none"/>
          </c:marker>
          <c:xVal>
            <c:numRef>
              <c:f>'Figure 3'!$C$6:$C$27</c:f>
              <c:numCache>
                <c:formatCode>0</c:formatCode>
                <c:ptCount val="22"/>
                <c:pt idx="0">
                  <c:v>129</c:v>
                </c:pt>
                <c:pt idx="1">
                  <c:v>159</c:v>
                </c:pt>
                <c:pt idx="2">
                  <c:v>209</c:v>
                </c:pt>
                <c:pt idx="3">
                  <c:v>277</c:v>
                </c:pt>
                <c:pt idx="4" formatCode="General">
                  <c:v>281</c:v>
                </c:pt>
                <c:pt idx="5" formatCode="General">
                  <c:v>283</c:v>
                </c:pt>
                <c:pt idx="6" formatCode="General">
                  <c:v>288</c:v>
                </c:pt>
                <c:pt idx="7" formatCode="General">
                  <c:v>327</c:v>
                </c:pt>
                <c:pt idx="8" formatCode="General">
                  <c:v>331</c:v>
                </c:pt>
                <c:pt idx="9">
                  <c:v>360</c:v>
                </c:pt>
                <c:pt idx="10">
                  <c:v>368</c:v>
                </c:pt>
                <c:pt idx="11">
                  <c:v>412</c:v>
                </c:pt>
                <c:pt idx="12" formatCode="General">
                  <c:v>448</c:v>
                </c:pt>
                <c:pt idx="13" formatCode="General">
                  <c:v>451</c:v>
                </c:pt>
                <c:pt idx="14" formatCode="General">
                  <c:v>484</c:v>
                </c:pt>
                <c:pt idx="15">
                  <c:v>541</c:v>
                </c:pt>
                <c:pt idx="16" formatCode="General">
                  <c:v>543</c:v>
                </c:pt>
                <c:pt idx="17">
                  <c:v>547</c:v>
                </c:pt>
                <c:pt idx="18">
                  <c:v>643</c:v>
                </c:pt>
                <c:pt idx="19">
                  <c:v>645</c:v>
                </c:pt>
                <c:pt idx="20">
                  <c:v>682</c:v>
                </c:pt>
                <c:pt idx="21">
                  <c:v>720</c:v>
                </c:pt>
              </c:numCache>
            </c:numRef>
          </c:xVal>
          <c:yVal>
            <c:numRef>
              <c:f>'Figure 3'!$F$6:$F$27</c:f>
              <c:numCache>
                <c:formatCode>0.0000</c:formatCode>
                <c:ptCount val="22"/>
                <c:pt idx="0">
                  <c:v>0.9654953869745827</c:v>
                </c:pt>
                <c:pt idx="1">
                  <c:v>0.87584934641767065</c:v>
                </c:pt>
                <c:pt idx="2">
                  <c:v>0.77105679102547642</c:v>
                </c:pt>
                <c:pt idx="3">
                  <c:v>0.67619639340528181</c:v>
                </c:pt>
                <c:pt idx="4">
                  <c:v>0.67169322248905294</c:v>
                </c:pt>
                <c:pt idx="5">
                  <c:v>0.66947671799978081</c:v>
                </c:pt>
                <c:pt idx="6">
                  <c:v>0.6640345522651373</c:v>
                </c:pt>
                <c:pt idx="7">
                  <c:v>0.62587206560363684</c:v>
                </c:pt>
                <c:pt idx="8">
                  <c:v>0.62233569597721927</c:v>
                </c:pt>
                <c:pt idx="9">
                  <c:v>0.59844710302951765</c:v>
                </c:pt>
                <c:pt idx="10">
                  <c:v>0.59234833740995285</c:v>
                </c:pt>
                <c:pt idx="11">
                  <c:v>0.56197591550589254</c:v>
                </c:pt>
                <c:pt idx="12">
                  <c:v>0.54045860207027396</c:v>
                </c:pt>
                <c:pt idx="13">
                  <c:v>0.5387801349529131</c:v>
                </c:pt>
                <c:pt idx="14">
                  <c:v>0.52133678824382135</c:v>
                </c:pt>
                <c:pt idx="15">
                  <c:v>0.49497580288572973</c:v>
                </c:pt>
                <c:pt idx="16">
                  <c:v>0.49412530297152235</c:v>
                </c:pt>
                <c:pt idx="17">
                  <c:v>0.49243800235552576</c:v>
                </c:pt>
                <c:pt idx="18">
                  <c:v>0.45669245030831873</c:v>
                </c:pt>
                <c:pt idx="19">
                  <c:v>0.45603192943797105</c:v>
                </c:pt>
                <c:pt idx="20">
                  <c:v>0.44432970573959352</c:v>
                </c:pt>
                <c:pt idx="21">
                  <c:v>0.43324219501913697</c:v>
                </c:pt>
              </c:numCache>
            </c:numRef>
          </c:yVal>
          <c:smooth val="0"/>
          <c:extLst>
            <c:ext xmlns:c16="http://schemas.microsoft.com/office/drawing/2014/chart" uri="{C3380CC4-5D6E-409C-BE32-E72D297353CC}">
              <c16:uniqueId val="{00000002-F953-4A0B-A790-420B75D309C5}"/>
            </c:ext>
          </c:extLst>
        </c:ser>
        <c:dLbls>
          <c:showLegendKey val="0"/>
          <c:showVal val="0"/>
          <c:showCatName val="0"/>
          <c:showSerName val="0"/>
          <c:showPercent val="0"/>
          <c:showBubbleSize val="0"/>
        </c:dLbls>
        <c:axId val="303745392"/>
        <c:axId val="587114624"/>
      </c:scatterChart>
      <c:valAx>
        <c:axId val="303745392"/>
        <c:scaling>
          <c:orientation val="minMax"/>
          <c:max val="9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one"/>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114624"/>
        <c:crosses val="autoZero"/>
        <c:crossBetween val="midCat"/>
        <c:majorUnit val="100"/>
      </c:valAx>
      <c:valAx>
        <c:axId val="587114624"/>
        <c:scaling>
          <c:orientation val="minMax"/>
          <c:max val="1.4"/>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one"/>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374539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a:t>
            </a:r>
          </a:p>
        </c:rich>
      </c:tx>
      <c:layout>
        <c:manualLayout>
          <c:xMode val="edge"/>
          <c:yMode val="edge"/>
          <c:x val="0.44095642373256538"/>
          <c:y val="5.600212736106079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2761623329239995E-2"/>
          <c:y val="4.6632071980423517E-2"/>
          <c:w val="0.8844525853108911"/>
          <c:h val="0.78154482718144602"/>
        </c:manualLayout>
      </c:layout>
      <c:scatterChart>
        <c:scatterStyle val="lineMarker"/>
        <c:varyColors val="0"/>
        <c:ser>
          <c:idx val="0"/>
          <c:order val="0"/>
          <c:spPr>
            <a:ln w="19050" cap="rnd">
              <a:noFill/>
              <a:round/>
            </a:ln>
            <a:effectLst/>
          </c:spPr>
          <c:marker>
            <c:symbol val="circle"/>
            <c:size val="5"/>
            <c:spPr>
              <a:solidFill>
                <a:schemeClr val="tx1"/>
              </a:solidFill>
              <a:ln w="9525">
                <a:solidFill>
                  <a:schemeClr val="tx1"/>
                </a:solidFill>
              </a:ln>
              <a:effectLst/>
            </c:spPr>
          </c:marker>
          <c:xVal>
            <c:numRef>
              <c:f>'Figure 3'!$C$55:$C$131</c:f>
              <c:numCache>
                <c:formatCode>0</c:formatCode>
                <c:ptCount val="77"/>
                <c:pt idx="0" formatCode="General">
                  <c:v>90</c:v>
                </c:pt>
                <c:pt idx="1">
                  <c:v>93</c:v>
                </c:pt>
                <c:pt idx="2" formatCode="General">
                  <c:v>95</c:v>
                </c:pt>
                <c:pt idx="3">
                  <c:v>99</c:v>
                </c:pt>
                <c:pt idx="4">
                  <c:v>119</c:v>
                </c:pt>
                <c:pt idx="5" formatCode="General">
                  <c:v>142</c:v>
                </c:pt>
                <c:pt idx="6" formatCode="General">
                  <c:v>143</c:v>
                </c:pt>
                <c:pt idx="7">
                  <c:v>157</c:v>
                </c:pt>
                <c:pt idx="8" formatCode="General">
                  <c:v>159</c:v>
                </c:pt>
                <c:pt idx="9">
                  <c:v>181</c:v>
                </c:pt>
                <c:pt idx="10" formatCode="General">
                  <c:v>184</c:v>
                </c:pt>
                <c:pt idx="11">
                  <c:v>184</c:v>
                </c:pt>
                <c:pt idx="12">
                  <c:v>197</c:v>
                </c:pt>
                <c:pt idx="13">
                  <c:v>198</c:v>
                </c:pt>
                <c:pt idx="14">
                  <c:v>203</c:v>
                </c:pt>
                <c:pt idx="15">
                  <c:v>211</c:v>
                </c:pt>
                <c:pt idx="16" formatCode="General">
                  <c:v>211</c:v>
                </c:pt>
                <c:pt idx="17" formatCode="General">
                  <c:v>212</c:v>
                </c:pt>
                <c:pt idx="18">
                  <c:v>213</c:v>
                </c:pt>
                <c:pt idx="19">
                  <c:v>224</c:v>
                </c:pt>
                <c:pt idx="20">
                  <c:v>227</c:v>
                </c:pt>
                <c:pt idx="21" formatCode="General">
                  <c:v>227</c:v>
                </c:pt>
                <c:pt idx="22" formatCode="General">
                  <c:v>228</c:v>
                </c:pt>
                <c:pt idx="23">
                  <c:v>246</c:v>
                </c:pt>
                <c:pt idx="24" formatCode="General">
                  <c:v>253</c:v>
                </c:pt>
                <c:pt idx="25">
                  <c:v>257</c:v>
                </c:pt>
                <c:pt idx="26" formatCode="General">
                  <c:v>263</c:v>
                </c:pt>
                <c:pt idx="27">
                  <c:v>266</c:v>
                </c:pt>
                <c:pt idx="28">
                  <c:v>269</c:v>
                </c:pt>
                <c:pt idx="29">
                  <c:v>272</c:v>
                </c:pt>
                <c:pt idx="30" formatCode="General">
                  <c:v>277</c:v>
                </c:pt>
                <c:pt idx="31">
                  <c:v>278</c:v>
                </c:pt>
                <c:pt idx="32">
                  <c:v>281</c:v>
                </c:pt>
                <c:pt idx="33">
                  <c:v>283</c:v>
                </c:pt>
                <c:pt idx="34">
                  <c:v>284</c:v>
                </c:pt>
                <c:pt idx="35">
                  <c:v>284</c:v>
                </c:pt>
                <c:pt idx="36">
                  <c:v>288</c:v>
                </c:pt>
                <c:pt idx="37" formatCode="General">
                  <c:v>289</c:v>
                </c:pt>
                <c:pt idx="38">
                  <c:v>290</c:v>
                </c:pt>
                <c:pt idx="39" formatCode="General">
                  <c:v>290</c:v>
                </c:pt>
                <c:pt idx="40">
                  <c:v>291</c:v>
                </c:pt>
                <c:pt idx="41">
                  <c:v>295</c:v>
                </c:pt>
                <c:pt idx="42" formatCode="General">
                  <c:v>296</c:v>
                </c:pt>
                <c:pt idx="43">
                  <c:v>296</c:v>
                </c:pt>
                <c:pt idx="44">
                  <c:v>300</c:v>
                </c:pt>
                <c:pt idx="45">
                  <c:v>312</c:v>
                </c:pt>
                <c:pt idx="46" formatCode="General">
                  <c:v>316</c:v>
                </c:pt>
                <c:pt idx="47">
                  <c:v>317</c:v>
                </c:pt>
                <c:pt idx="48">
                  <c:v>321</c:v>
                </c:pt>
                <c:pt idx="49">
                  <c:v>324</c:v>
                </c:pt>
                <c:pt idx="50">
                  <c:v>325</c:v>
                </c:pt>
                <c:pt idx="51" formatCode="General">
                  <c:v>328</c:v>
                </c:pt>
                <c:pt idx="52">
                  <c:v>333</c:v>
                </c:pt>
                <c:pt idx="53">
                  <c:v>335</c:v>
                </c:pt>
                <c:pt idx="54">
                  <c:v>336</c:v>
                </c:pt>
                <c:pt idx="55" formatCode="General">
                  <c:v>338</c:v>
                </c:pt>
                <c:pt idx="56">
                  <c:v>342</c:v>
                </c:pt>
                <c:pt idx="57">
                  <c:v>355</c:v>
                </c:pt>
                <c:pt idx="58">
                  <c:v>363</c:v>
                </c:pt>
                <c:pt idx="59" formatCode="General">
                  <c:v>371</c:v>
                </c:pt>
                <c:pt idx="60">
                  <c:v>387</c:v>
                </c:pt>
                <c:pt idx="61">
                  <c:v>389</c:v>
                </c:pt>
                <c:pt idx="62">
                  <c:v>393</c:v>
                </c:pt>
                <c:pt idx="63">
                  <c:v>410</c:v>
                </c:pt>
                <c:pt idx="64">
                  <c:v>430</c:v>
                </c:pt>
                <c:pt idx="65">
                  <c:v>467</c:v>
                </c:pt>
                <c:pt idx="66" formatCode="General">
                  <c:v>473</c:v>
                </c:pt>
                <c:pt idx="67">
                  <c:v>480</c:v>
                </c:pt>
                <c:pt idx="68" formatCode="General">
                  <c:v>492</c:v>
                </c:pt>
                <c:pt idx="69" formatCode="General">
                  <c:v>494</c:v>
                </c:pt>
                <c:pt idx="70">
                  <c:v>506</c:v>
                </c:pt>
                <c:pt idx="71">
                  <c:v>531</c:v>
                </c:pt>
                <c:pt idx="72" formatCode="General">
                  <c:v>567</c:v>
                </c:pt>
                <c:pt idx="73">
                  <c:v>584</c:v>
                </c:pt>
                <c:pt idx="74" formatCode="General">
                  <c:v>588</c:v>
                </c:pt>
                <c:pt idx="75">
                  <c:v>659</c:v>
                </c:pt>
                <c:pt idx="76" formatCode="General">
                  <c:v>750</c:v>
                </c:pt>
              </c:numCache>
            </c:numRef>
          </c:xVal>
          <c:yVal>
            <c:numRef>
              <c:f>'Figure 3'!$D$55:$D$131</c:f>
              <c:numCache>
                <c:formatCode>0.0000</c:formatCode>
                <c:ptCount val="77"/>
                <c:pt idx="0">
                  <c:v>1.0666666666666667</c:v>
                </c:pt>
                <c:pt idx="1">
                  <c:v>1.2580645161290323</c:v>
                </c:pt>
                <c:pt idx="2">
                  <c:v>0.95789473684210524</c:v>
                </c:pt>
                <c:pt idx="3">
                  <c:v>1.0909090909090908</c:v>
                </c:pt>
                <c:pt idx="4">
                  <c:v>0.90756302521008403</c:v>
                </c:pt>
                <c:pt idx="5">
                  <c:v>1.1056338028169015</c:v>
                </c:pt>
                <c:pt idx="6">
                  <c:v>0.63636363636363635</c:v>
                </c:pt>
                <c:pt idx="7">
                  <c:v>0.93630573248407645</c:v>
                </c:pt>
                <c:pt idx="8">
                  <c:v>1.0754716981132075</c:v>
                </c:pt>
                <c:pt idx="9">
                  <c:v>0.8729281767955801</c:v>
                </c:pt>
                <c:pt idx="10">
                  <c:v>0.85326086956521741</c:v>
                </c:pt>
                <c:pt idx="11">
                  <c:v>0.85326086956521741</c:v>
                </c:pt>
                <c:pt idx="12">
                  <c:v>1.0304568527918783</c:v>
                </c:pt>
                <c:pt idx="13">
                  <c:v>1.0656565656565657</c:v>
                </c:pt>
                <c:pt idx="14">
                  <c:v>0.7931034482758621</c:v>
                </c:pt>
                <c:pt idx="15">
                  <c:v>0.74881516587677721</c:v>
                </c:pt>
                <c:pt idx="16">
                  <c:v>0.92417061611374407</c:v>
                </c:pt>
                <c:pt idx="17">
                  <c:v>0.90094339622641506</c:v>
                </c:pt>
                <c:pt idx="18">
                  <c:v>0.84976525821596249</c:v>
                </c:pt>
                <c:pt idx="19">
                  <c:v>0.6026785714285714</c:v>
                </c:pt>
                <c:pt idx="20">
                  <c:v>0.69603524229074887</c:v>
                </c:pt>
                <c:pt idx="21">
                  <c:v>0.5903083700440529</c:v>
                </c:pt>
                <c:pt idx="22">
                  <c:v>0.79824561403508776</c:v>
                </c:pt>
                <c:pt idx="23">
                  <c:v>0.93089430894308944</c:v>
                </c:pt>
                <c:pt idx="24">
                  <c:v>0.69169960474308301</c:v>
                </c:pt>
                <c:pt idx="25">
                  <c:v>0.91828793774319062</c:v>
                </c:pt>
                <c:pt idx="26">
                  <c:v>0.68441064638783267</c:v>
                </c:pt>
                <c:pt idx="27">
                  <c:v>0.68045112781954886</c:v>
                </c:pt>
                <c:pt idx="28">
                  <c:v>0.72490706319702602</c:v>
                </c:pt>
                <c:pt idx="29">
                  <c:v>0.625</c:v>
                </c:pt>
                <c:pt idx="30">
                  <c:v>0.87364620938628157</c:v>
                </c:pt>
                <c:pt idx="31">
                  <c:v>0.85971223021582732</c:v>
                </c:pt>
                <c:pt idx="32">
                  <c:v>0.85765124555160144</c:v>
                </c:pt>
                <c:pt idx="33">
                  <c:v>0.85865724381625441</c:v>
                </c:pt>
                <c:pt idx="34">
                  <c:v>0.86267605633802813</c:v>
                </c:pt>
                <c:pt idx="35">
                  <c:v>0.74647887323943662</c:v>
                </c:pt>
                <c:pt idx="36">
                  <c:v>0.77083333333333337</c:v>
                </c:pt>
                <c:pt idx="37">
                  <c:v>0.7820069204152249</c:v>
                </c:pt>
                <c:pt idx="38">
                  <c:v>0.65172413793103445</c:v>
                </c:pt>
                <c:pt idx="39">
                  <c:v>0.67586206896551726</c:v>
                </c:pt>
                <c:pt idx="40">
                  <c:v>0.7766323024054983</c:v>
                </c:pt>
                <c:pt idx="41">
                  <c:v>0.57627118644067798</c:v>
                </c:pt>
                <c:pt idx="42">
                  <c:v>0.55067567567567566</c:v>
                </c:pt>
                <c:pt idx="43">
                  <c:v>0.68581081081081086</c:v>
                </c:pt>
                <c:pt idx="44">
                  <c:v>0.65666666666666662</c:v>
                </c:pt>
                <c:pt idx="45">
                  <c:v>0.55128205128205132</c:v>
                </c:pt>
                <c:pt idx="46">
                  <c:v>0.66139240506329111</c:v>
                </c:pt>
                <c:pt idx="47">
                  <c:v>0.694006309148265</c:v>
                </c:pt>
                <c:pt idx="48">
                  <c:v>0.6479750778816199</c:v>
                </c:pt>
                <c:pt idx="49">
                  <c:v>0.7592592592592593</c:v>
                </c:pt>
                <c:pt idx="50">
                  <c:v>0.56000000000000005</c:v>
                </c:pt>
                <c:pt idx="51">
                  <c:v>0.52439024390243905</c:v>
                </c:pt>
                <c:pt idx="52">
                  <c:v>0.67567567567567566</c:v>
                </c:pt>
                <c:pt idx="53">
                  <c:v>0.57313432835820899</c:v>
                </c:pt>
                <c:pt idx="54">
                  <c:v>0.52380952380952384</c:v>
                </c:pt>
                <c:pt idx="55">
                  <c:v>0.73372781065088755</c:v>
                </c:pt>
                <c:pt idx="56">
                  <c:v>0.82456140350877194</c:v>
                </c:pt>
                <c:pt idx="57">
                  <c:v>0.58873239436619718</c:v>
                </c:pt>
                <c:pt idx="58">
                  <c:v>0.73553719008264462</c:v>
                </c:pt>
                <c:pt idx="59">
                  <c:v>0.73854447439353099</c:v>
                </c:pt>
                <c:pt idx="60">
                  <c:v>0.61757105943152457</c:v>
                </c:pt>
                <c:pt idx="61">
                  <c:v>0.57840616966580982</c:v>
                </c:pt>
                <c:pt idx="62">
                  <c:v>0.6081424936386769</c:v>
                </c:pt>
                <c:pt idx="63">
                  <c:v>0.61707317073170731</c:v>
                </c:pt>
                <c:pt idx="64">
                  <c:v>0.64883720930232558</c:v>
                </c:pt>
                <c:pt idx="65">
                  <c:v>0.5546038543897216</c:v>
                </c:pt>
                <c:pt idx="66">
                  <c:v>0.58562367864693443</c:v>
                </c:pt>
                <c:pt idx="67">
                  <c:v>0.54791666666666672</c:v>
                </c:pt>
                <c:pt idx="68">
                  <c:v>0.66869918699186992</c:v>
                </c:pt>
                <c:pt idx="69">
                  <c:v>0.56882591093117407</c:v>
                </c:pt>
                <c:pt idx="70">
                  <c:v>0.5079051383399209</c:v>
                </c:pt>
                <c:pt idx="71">
                  <c:v>0.51977401129943501</c:v>
                </c:pt>
                <c:pt idx="72">
                  <c:v>0.56261022927689597</c:v>
                </c:pt>
                <c:pt idx="73">
                  <c:v>0.55136986301369861</c:v>
                </c:pt>
                <c:pt idx="74">
                  <c:v>0.5731292517006803</c:v>
                </c:pt>
                <c:pt idx="75">
                  <c:v>0.48406676783004554</c:v>
                </c:pt>
                <c:pt idx="76">
                  <c:v>0.44266666666666665</c:v>
                </c:pt>
              </c:numCache>
            </c:numRef>
          </c:yVal>
          <c:smooth val="0"/>
          <c:extLst>
            <c:ext xmlns:c16="http://schemas.microsoft.com/office/drawing/2014/chart" uri="{C3380CC4-5D6E-409C-BE32-E72D297353CC}">
              <c16:uniqueId val="{00000000-E59B-4704-ADA8-42296B1078ED}"/>
            </c:ext>
          </c:extLst>
        </c:ser>
        <c:ser>
          <c:idx val="1"/>
          <c:order val="1"/>
          <c:spPr>
            <a:ln w="25400" cap="rnd">
              <a:solidFill>
                <a:schemeClr val="tx1"/>
              </a:solidFill>
              <a:round/>
            </a:ln>
            <a:effectLst/>
          </c:spPr>
          <c:marker>
            <c:symbol val="none"/>
          </c:marker>
          <c:xVal>
            <c:numRef>
              <c:f>'Figure 3'!$C$55:$C$131</c:f>
              <c:numCache>
                <c:formatCode>0</c:formatCode>
                <c:ptCount val="77"/>
                <c:pt idx="0" formatCode="General">
                  <c:v>90</c:v>
                </c:pt>
                <c:pt idx="1">
                  <c:v>93</c:v>
                </c:pt>
                <c:pt idx="2" formatCode="General">
                  <c:v>95</c:v>
                </c:pt>
                <c:pt idx="3">
                  <c:v>99</c:v>
                </c:pt>
                <c:pt idx="4">
                  <c:v>119</c:v>
                </c:pt>
                <c:pt idx="5" formatCode="General">
                  <c:v>142</c:v>
                </c:pt>
                <c:pt idx="6" formatCode="General">
                  <c:v>143</c:v>
                </c:pt>
                <c:pt idx="7">
                  <c:v>157</c:v>
                </c:pt>
                <c:pt idx="8" formatCode="General">
                  <c:v>159</c:v>
                </c:pt>
                <c:pt idx="9">
                  <c:v>181</c:v>
                </c:pt>
                <c:pt idx="10" formatCode="General">
                  <c:v>184</c:v>
                </c:pt>
                <c:pt idx="11">
                  <c:v>184</c:v>
                </c:pt>
                <c:pt idx="12">
                  <c:v>197</c:v>
                </c:pt>
                <c:pt idx="13">
                  <c:v>198</c:v>
                </c:pt>
                <c:pt idx="14">
                  <c:v>203</c:v>
                </c:pt>
                <c:pt idx="15">
                  <c:v>211</c:v>
                </c:pt>
                <c:pt idx="16" formatCode="General">
                  <c:v>211</c:v>
                </c:pt>
                <c:pt idx="17" formatCode="General">
                  <c:v>212</c:v>
                </c:pt>
                <c:pt idx="18">
                  <c:v>213</c:v>
                </c:pt>
                <c:pt idx="19">
                  <c:v>224</c:v>
                </c:pt>
                <c:pt idx="20">
                  <c:v>227</c:v>
                </c:pt>
                <c:pt idx="21" formatCode="General">
                  <c:v>227</c:v>
                </c:pt>
                <c:pt idx="22" formatCode="General">
                  <c:v>228</c:v>
                </c:pt>
                <c:pt idx="23">
                  <c:v>246</c:v>
                </c:pt>
                <c:pt idx="24" formatCode="General">
                  <c:v>253</c:v>
                </c:pt>
                <c:pt idx="25">
                  <c:v>257</c:v>
                </c:pt>
                <c:pt idx="26" formatCode="General">
                  <c:v>263</c:v>
                </c:pt>
                <c:pt idx="27">
                  <c:v>266</c:v>
                </c:pt>
                <c:pt idx="28">
                  <c:v>269</c:v>
                </c:pt>
                <c:pt idx="29">
                  <c:v>272</c:v>
                </c:pt>
                <c:pt idx="30" formatCode="General">
                  <c:v>277</c:v>
                </c:pt>
                <c:pt idx="31">
                  <c:v>278</c:v>
                </c:pt>
                <c:pt idx="32">
                  <c:v>281</c:v>
                </c:pt>
                <c:pt idx="33">
                  <c:v>283</c:v>
                </c:pt>
                <c:pt idx="34">
                  <c:v>284</c:v>
                </c:pt>
                <c:pt idx="35">
                  <c:v>284</c:v>
                </c:pt>
                <c:pt idx="36">
                  <c:v>288</c:v>
                </c:pt>
                <c:pt idx="37" formatCode="General">
                  <c:v>289</c:v>
                </c:pt>
                <c:pt idx="38">
                  <c:v>290</c:v>
                </c:pt>
                <c:pt idx="39" formatCode="General">
                  <c:v>290</c:v>
                </c:pt>
                <c:pt idx="40">
                  <c:v>291</c:v>
                </c:pt>
                <c:pt idx="41">
                  <c:v>295</c:v>
                </c:pt>
                <c:pt idx="42" formatCode="General">
                  <c:v>296</c:v>
                </c:pt>
                <c:pt idx="43">
                  <c:v>296</c:v>
                </c:pt>
                <c:pt idx="44">
                  <c:v>300</c:v>
                </c:pt>
                <c:pt idx="45">
                  <c:v>312</c:v>
                </c:pt>
                <c:pt idx="46" formatCode="General">
                  <c:v>316</c:v>
                </c:pt>
                <c:pt idx="47">
                  <c:v>317</c:v>
                </c:pt>
                <c:pt idx="48">
                  <c:v>321</c:v>
                </c:pt>
                <c:pt idx="49">
                  <c:v>324</c:v>
                </c:pt>
                <c:pt idx="50">
                  <c:v>325</c:v>
                </c:pt>
                <c:pt idx="51" formatCode="General">
                  <c:v>328</c:v>
                </c:pt>
                <c:pt idx="52">
                  <c:v>333</c:v>
                </c:pt>
                <c:pt idx="53">
                  <c:v>335</c:v>
                </c:pt>
                <c:pt idx="54">
                  <c:v>336</c:v>
                </c:pt>
                <c:pt idx="55" formatCode="General">
                  <c:v>338</c:v>
                </c:pt>
                <c:pt idx="56">
                  <c:v>342</c:v>
                </c:pt>
                <c:pt idx="57">
                  <c:v>355</c:v>
                </c:pt>
                <c:pt idx="58">
                  <c:v>363</c:v>
                </c:pt>
                <c:pt idx="59" formatCode="General">
                  <c:v>371</c:v>
                </c:pt>
                <c:pt idx="60">
                  <c:v>387</c:v>
                </c:pt>
                <c:pt idx="61">
                  <c:v>389</c:v>
                </c:pt>
                <c:pt idx="62">
                  <c:v>393</c:v>
                </c:pt>
                <c:pt idx="63">
                  <c:v>410</c:v>
                </c:pt>
                <c:pt idx="64">
                  <c:v>430</c:v>
                </c:pt>
                <c:pt idx="65">
                  <c:v>467</c:v>
                </c:pt>
                <c:pt idx="66" formatCode="General">
                  <c:v>473</c:v>
                </c:pt>
                <c:pt idx="67">
                  <c:v>480</c:v>
                </c:pt>
                <c:pt idx="68" formatCode="General">
                  <c:v>492</c:v>
                </c:pt>
                <c:pt idx="69" formatCode="General">
                  <c:v>494</c:v>
                </c:pt>
                <c:pt idx="70">
                  <c:v>506</c:v>
                </c:pt>
                <c:pt idx="71">
                  <c:v>531</c:v>
                </c:pt>
                <c:pt idx="72" formatCode="General">
                  <c:v>567</c:v>
                </c:pt>
                <c:pt idx="73">
                  <c:v>584</c:v>
                </c:pt>
                <c:pt idx="74" formatCode="General">
                  <c:v>588</c:v>
                </c:pt>
                <c:pt idx="75">
                  <c:v>659</c:v>
                </c:pt>
                <c:pt idx="76" formatCode="General">
                  <c:v>750</c:v>
                </c:pt>
              </c:numCache>
            </c:numRef>
          </c:xVal>
          <c:yVal>
            <c:numRef>
              <c:f>'Figure 3'!$E$55:$E$131</c:f>
              <c:numCache>
                <c:formatCode>0.0000</c:formatCode>
                <c:ptCount val="77"/>
                <c:pt idx="0">
                  <c:v>1.1408488436495108</c:v>
                </c:pt>
                <c:pt idx="1">
                  <c:v>1.1258839151166089</c:v>
                </c:pt>
                <c:pt idx="2">
                  <c:v>1.1162783157717082</c:v>
                </c:pt>
                <c:pt idx="3">
                  <c:v>1.097892096380108</c:v>
                </c:pt>
                <c:pt idx="4">
                  <c:v>1.019482877724798</c:v>
                </c:pt>
                <c:pt idx="5">
                  <c:v>0.94946049121085097</c:v>
                </c:pt>
                <c:pt idx="6">
                  <c:v>0.94678118788663645</c:v>
                </c:pt>
                <c:pt idx="7">
                  <c:v>0.9118324234976305</c:v>
                </c:pt>
                <c:pt idx="8">
                  <c:v>0.90719625853741859</c:v>
                </c:pt>
                <c:pt idx="9">
                  <c:v>0.86106757557067204</c:v>
                </c:pt>
                <c:pt idx="10">
                  <c:v>0.8553863726484866</c:v>
                </c:pt>
                <c:pt idx="11">
                  <c:v>0.8553863726484866</c:v>
                </c:pt>
                <c:pt idx="12">
                  <c:v>0.83219133974524573</c:v>
                </c:pt>
                <c:pt idx="13">
                  <c:v>0.83049627650583269</c:v>
                </c:pt>
                <c:pt idx="14">
                  <c:v>0.82219760695768551</c:v>
                </c:pt>
                <c:pt idx="15">
                  <c:v>0.80949929496766893</c:v>
                </c:pt>
                <c:pt idx="16">
                  <c:v>0.80949929496766893</c:v>
                </c:pt>
                <c:pt idx="17">
                  <c:v>0.80795949220055729</c:v>
                </c:pt>
                <c:pt idx="18">
                  <c:v>0.80642984391879602</c:v>
                </c:pt>
                <c:pt idx="19">
                  <c:v>0.79024250411195118</c:v>
                </c:pt>
                <c:pt idx="20">
                  <c:v>0.7860201929125471</c:v>
                </c:pt>
                <c:pt idx="21">
                  <c:v>0.7860201929125471</c:v>
                </c:pt>
                <c:pt idx="22">
                  <c:v>0.78463011144432682</c:v>
                </c:pt>
                <c:pt idx="23">
                  <c:v>0.76098496117916459</c:v>
                </c:pt>
                <c:pt idx="24">
                  <c:v>0.7524352301968098</c:v>
                </c:pt>
                <c:pt idx="25">
                  <c:v>0.7476971933260621</c:v>
                </c:pt>
                <c:pt idx="26">
                  <c:v>0.7407808261189921</c:v>
                </c:pt>
                <c:pt idx="27">
                  <c:v>0.73740507747758377</c:v>
                </c:pt>
                <c:pt idx="28">
                  <c:v>0.73408231426653403</c:v>
                </c:pt>
                <c:pt idx="29">
                  <c:v>0.73081112768783651</c:v>
                </c:pt>
                <c:pt idx="30">
                  <c:v>0.72547010362458841</c:v>
                </c:pt>
                <c:pt idx="31">
                  <c:v>0.72441810907101267</c:v>
                </c:pt>
                <c:pt idx="32">
                  <c:v>0.72129371191438152</c:v>
                </c:pt>
                <c:pt idx="33">
                  <c:v>0.71923665458182295</c:v>
                </c:pt>
                <c:pt idx="34">
                  <c:v>0.71821575657559944</c:v>
                </c:pt>
                <c:pt idx="35">
                  <c:v>0.71821575657559944</c:v>
                </c:pt>
                <c:pt idx="36">
                  <c:v>0.71418204259246065</c:v>
                </c:pt>
                <c:pt idx="37">
                  <c:v>0.71318587583723492</c:v>
                </c:pt>
                <c:pt idx="38">
                  <c:v>0.7121945323796095</c:v>
                </c:pt>
                <c:pt idx="39">
                  <c:v>0.7121945323796095</c:v>
                </c:pt>
                <c:pt idx="40">
                  <c:v>0.7112079723542194</c:v>
                </c:pt>
                <c:pt idx="41">
                  <c:v>0.70730878539775077</c:v>
                </c:pt>
                <c:pt idx="42">
                  <c:v>0.70634556058696274</c:v>
                </c:pt>
                <c:pt idx="43">
                  <c:v>0.70634556058696274</c:v>
                </c:pt>
                <c:pt idx="44">
                  <c:v>0.70253783355759214</c:v>
                </c:pt>
                <c:pt idx="45">
                  <c:v>0.69152924360562895</c:v>
                </c:pt>
                <c:pt idx="46">
                  <c:v>0.68799086040977453</c:v>
                </c:pt>
                <c:pt idx="47">
                  <c:v>0.68711606876827713</c:v>
                </c:pt>
                <c:pt idx="48">
                  <c:v>0.68365523574373543</c:v>
                </c:pt>
                <c:pt idx="49">
                  <c:v>0.68109906301854828</c:v>
                </c:pt>
                <c:pt idx="50">
                  <c:v>0.6802543716737629</c:v>
                </c:pt>
                <c:pt idx="51">
                  <c:v>0.67774201780531129</c:v>
                </c:pt>
                <c:pt idx="52">
                  <c:v>0.67362558954400975</c:v>
                </c:pt>
                <c:pt idx="53">
                  <c:v>0.67200321375481498</c:v>
                </c:pt>
                <c:pt idx="54">
                  <c:v>0.67119711156835993</c:v>
                </c:pt>
                <c:pt idx="55">
                  <c:v>0.6695949579267978</c:v>
                </c:pt>
                <c:pt idx="56">
                  <c:v>0.66643019289732508</c:v>
                </c:pt>
                <c:pt idx="57">
                  <c:v>0.65649310798408023</c:v>
                </c:pt>
                <c:pt idx="58">
                  <c:v>0.65062810784980474</c:v>
                </c:pt>
                <c:pt idx="59">
                  <c:v>0.64494166466433178</c:v>
                </c:pt>
                <c:pt idx="60">
                  <c:v>0.63406863851664996</c:v>
                </c:pt>
                <c:pt idx="61">
                  <c:v>0.63275384847668359</c:v>
                </c:pt>
                <c:pt idx="62">
                  <c:v>0.63015249649989002</c:v>
                </c:pt>
                <c:pt idx="63">
                  <c:v>0.61949763647879108</c:v>
                </c:pt>
                <c:pt idx="64">
                  <c:v>0.6077292772696361</c:v>
                </c:pt>
                <c:pt idx="65">
                  <c:v>0.5878605719339387</c:v>
                </c:pt>
                <c:pt idx="66">
                  <c:v>0.58484625195282325</c:v>
                </c:pt>
                <c:pt idx="67">
                  <c:v>0.58139662407528059</c:v>
                </c:pt>
                <c:pt idx="68">
                  <c:v>0.57564416286445774</c:v>
                </c:pt>
                <c:pt idx="69">
                  <c:v>0.57470453768199792</c:v>
                </c:pt>
                <c:pt idx="70">
                  <c:v>0.56917675156840797</c:v>
                </c:pt>
                <c:pt idx="71">
                  <c:v>0.55823003264140536</c:v>
                </c:pt>
                <c:pt idx="72">
                  <c:v>0.54367721122764023</c:v>
                </c:pt>
                <c:pt idx="73">
                  <c:v>0.53724785912879169</c:v>
                </c:pt>
                <c:pt idx="74">
                  <c:v>0.5357731255483984</c:v>
                </c:pt>
                <c:pt idx="75">
                  <c:v>0.51173424472911222</c:v>
                </c:pt>
                <c:pt idx="76">
                  <c:v>0.48576138775447275</c:v>
                </c:pt>
              </c:numCache>
            </c:numRef>
          </c:yVal>
          <c:smooth val="0"/>
          <c:extLst>
            <c:ext xmlns:c16="http://schemas.microsoft.com/office/drawing/2014/chart" uri="{C3380CC4-5D6E-409C-BE32-E72D297353CC}">
              <c16:uniqueId val="{00000001-E59B-4704-ADA8-42296B1078ED}"/>
            </c:ext>
          </c:extLst>
        </c:ser>
        <c:ser>
          <c:idx val="2"/>
          <c:order val="2"/>
          <c:spPr>
            <a:ln w="25400" cap="rnd">
              <a:solidFill>
                <a:schemeClr val="tx1"/>
              </a:solidFill>
              <a:prstDash val="dash"/>
              <a:round/>
            </a:ln>
            <a:effectLst/>
          </c:spPr>
          <c:marker>
            <c:symbol val="none"/>
          </c:marker>
          <c:xVal>
            <c:numRef>
              <c:f>'Figure 3'!$C$55:$C$131</c:f>
              <c:numCache>
                <c:formatCode>0</c:formatCode>
                <c:ptCount val="77"/>
                <c:pt idx="0" formatCode="General">
                  <c:v>90</c:v>
                </c:pt>
                <c:pt idx="1">
                  <c:v>93</c:v>
                </c:pt>
                <c:pt idx="2" formatCode="General">
                  <c:v>95</c:v>
                </c:pt>
                <c:pt idx="3">
                  <c:v>99</c:v>
                </c:pt>
                <c:pt idx="4">
                  <c:v>119</c:v>
                </c:pt>
                <c:pt idx="5" formatCode="General">
                  <c:v>142</c:v>
                </c:pt>
                <c:pt idx="6" formatCode="General">
                  <c:v>143</c:v>
                </c:pt>
                <c:pt idx="7">
                  <c:v>157</c:v>
                </c:pt>
                <c:pt idx="8" formatCode="General">
                  <c:v>159</c:v>
                </c:pt>
                <c:pt idx="9">
                  <c:v>181</c:v>
                </c:pt>
                <c:pt idx="10" formatCode="General">
                  <c:v>184</c:v>
                </c:pt>
                <c:pt idx="11">
                  <c:v>184</c:v>
                </c:pt>
                <c:pt idx="12">
                  <c:v>197</c:v>
                </c:pt>
                <c:pt idx="13">
                  <c:v>198</c:v>
                </c:pt>
                <c:pt idx="14">
                  <c:v>203</c:v>
                </c:pt>
                <c:pt idx="15">
                  <c:v>211</c:v>
                </c:pt>
                <c:pt idx="16" formatCode="General">
                  <c:v>211</c:v>
                </c:pt>
                <c:pt idx="17" formatCode="General">
                  <c:v>212</c:v>
                </c:pt>
                <c:pt idx="18">
                  <c:v>213</c:v>
                </c:pt>
                <c:pt idx="19">
                  <c:v>224</c:v>
                </c:pt>
                <c:pt idx="20">
                  <c:v>227</c:v>
                </c:pt>
                <c:pt idx="21" formatCode="General">
                  <c:v>227</c:v>
                </c:pt>
                <c:pt idx="22" formatCode="General">
                  <c:v>228</c:v>
                </c:pt>
                <c:pt idx="23">
                  <c:v>246</c:v>
                </c:pt>
                <c:pt idx="24" formatCode="General">
                  <c:v>253</c:v>
                </c:pt>
                <c:pt idx="25">
                  <c:v>257</c:v>
                </c:pt>
                <c:pt idx="26" formatCode="General">
                  <c:v>263</c:v>
                </c:pt>
                <c:pt idx="27">
                  <c:v>266</c:v>
                </c:pt>
                <c:pt idx="28">
                  <c:v>269</c:v>
                </c:pt>
                <c:pt idx="29">
                  <c:v>272</c:v>
                </c:pt>
                <c:pt idx="30" formatCode="General">
                  <c:v>277</c:v>
                </c:pt>
                <c:pt idx="31">
                  <c:v>278</c:v>
                </c:pt>
                <c:pt idx="32">
                  <c:v>281</c:v>
                </c:pt>
                <c:pt idx="33">
                  <c:v>283</c:v>
                </c:pt>
                <c:pt idx="34">
                  <c:v>284</c:v>
                </c:pt>
                <c:pt idx="35">
                  <c:v>284</c:v>
                </c:pt>
                <c:pt idx="36">
                  <c:v>288</c:v>
                </c:pt>
                <c:pt idx="37" formatCode="General">
                  <c:v>289</c:v>
                </c:pt>
                <c:pt idx="38">
                  <c:v>290</c:v>
                </c:pt>
                <c:pt idx="39" formatCode="General">
                  <c:v>290</c:v>
                </c:pt>
                <c:pt idx="40">
                  <c:v>291</c:v>
                </c:pt>
                <c:pt idx="41">
                  <c:v>295</c:v>
                </c:pt>
                <c:pt idx="42" formatCode="General">
                  <c:v>296</c:v>
                </c:pt>
                <c:pt idx="43">
                  <c:v>296</c:v>
                </c:pt>
                <c:pt idx="44">
                  <c:v>300</c:v>
                </c:pt>
                <c:pt idx="45">
                  <c:v>312</c:v>
                </c:pt>
                <c:pt idx="46" formatCode="General">
                  <c:v>316</c:v>
                </c:pt>
                <c:pt idx="47">
                  <c:v>317</c:v>
                </c:pt>
                <c:pt idx="48">
                  <c:v>321</c:v>
                </c:pt>
                <c:pt idx="49">
                  <c:v>324</c:v>
                </c:pt>
                <c:pt idx="50">
                  <c:v>325</c:v>
                </c:pt>
                <c:pt idx="51" formatCode="General">
                  <c:v>328</c:v>
                </c:pt>
                <c:pt idx="52">
                  <c:v>333</c:v>
                </c:pt>
                <c:pt idx="53">
                  <c:v>335</c:v>
                </c:pt>
                <c:pt idx="54">
                  <c:v>336</c:v>
                </c:pt>
                <c:pt idx="55" formatCode="General">
                  <c:v>338</c:v>
                </c:pt>
                <c:pt idx="56">
                  <c:v>342</c:v>
                </c:pt>
                <c:pt idx="57">
                  <c:v>355</c:v>
                </c:pt>
                <c:pt idx="58">
                  <c:v>363</c:v>
                </c:pt>
                <c:pt idx="59" formatCode="General">
                  <c:v>371</c:v>
                </c:pt>
                <c:pt idx="60">
                  <c:v>387</c:v>
                </c:pt>
                <c:pt idx="61">
                  <c:v>389</c:v>
                </c:pt>
                <c:pt idx="62">
                  <c:v>393</c:v>
                </c:pt>
                <c:pt idx="63">
                  <c:v>410</c:v>
                </c:pt>
                <c:pt idx="64">
                  <c:v>430</c:v>
                </c:pt>
                <c:pt idx="65">
                  <c:v>467</c:v>
                </c:pt>
                <c:pt idx="66" formatCode="General">
                  <c:v>473</c:v>
                </c:pt>
                <c:pt idx="67">
                  <c:v>480</c:v>
                </c:pt>
                <c:pt idx="68" formatCode="General">
                  <c:v>492</c:v>
                </c:pt>
                <c:pt idx="69" formatCode="General">
                  <c:v>494</c:v>
                </c:pt>
                <c:pt idx="70">
                  <c:v>506</c:v>
                </c:pt>
                <c:pt idx="71">
                  <c:v>531</c:v>
                </c:pt>
                <c:pt idx="72" formatCode="General">
                  <c:v>567</c:v>
                </c:pt>
                <c:pt idx="73">
                  <c:v>584</c:v>
                </c:pt>
                <c:pt idx="74" formatCode="General">
                  <c:v>588</c:v>
                </c:pt>
                <c:pt idx="75">
                  <c:v>659</c:v>
                </c:pt>
                <c:pt idx="76" formatCode="General">
                  <c:v>750</c:v>
                </c:pt>
              </c:numCache>
            </c:numRef>
          </c:xVal>
          <c:yVal>
            <c:numRef>
              <c:f>'Figure 3'!$F$55:$F$131</c:f>
              <c:numCache>
                <c:formatCode>0.0000</c:formatCode>
                <c:ptCount val="77"/>
                <c:pt idx="0">
                  <c:v>1.1418677622171087</c:v>
                </c:pt>
                <c:pt idx="1">
                  <c:v>1.1245507398802184</c:v>
                </c:pt>
                <c:pt idx="2">
                  <c:v>1.1134544308049132</c:v>
                </c:pt>
                <c:pt idx="3">
                  <c:v>1.092256787277319</c:v>
                </c:pt>
                <c:pt idx="4">
                  <c:v>1.0024942153454748</c:v>
                </c:pt>
                <c:pt idx="5">
                  <c:v>0.92324413154355722</c:v>
                </c:pt>
                <c:pt idx="6">
                  <c:v>0.92022955742542656</c:v>
                </c:pt>
                <c:pt idx="7">
                  <c:v>0.88103164323379424</c:v>
                </c:pt>
                <c:pt idx="8">
                  <c:v>0.87584934641767065</c:v>
                </c:pt>
                <c:pt idx="9">
                  <c:v>0.82451667209067991</c:v>
                </c:pt>
                <c:pt idx="10">
                  <c:v>0.81822396475412384</c:v>
                </c:pt>
                <c:pt idx="11">
                  <c:v>0.81822396475412384</c:v>
                </c:pt>
                <c:pt idx="12">
                  <c:v>0.79260089388471922</c:v>
                </c:pt>
                <c:pt idx="13">
                  <c:v>0.7907327575804739</c:v>
                </c:pt>
                <c:pt idx="14">
                  <c:v>0.78159543535978981</c:v>
                </c:pt>
                <c:pt idx="15">
                  <c:v>0.76764195886124653</c:v>
                </c:pt>
                <c:pt idx="16">
                  <c:v>0.76764195886124653</c:v>
                </c:pt>
                <c:pt idx="17">
                  <c:v>0.76595228368819213</c:v>
                </c:pt>
                <c:pt idx="18">
                  <c:v>0.76427425294255813</c:v>
                </c:pt>
                <c:pt idx="19">
                  <c:v>0.74654751645797501</c:v>
                </c:pt>
                <c:pt idx="20">
                  <c:v>0.74193300879533375</c:v>
                </c:pt>
                <c:pt idx="21">
                  <c:v>0.74193300879533375</c:v>
                </c:pt>
                <c:pt idx="22">
                  <c:v>0.74041465942819951</c:v>
                </c:pt>
                <c:pt idx="23">
                  <c:v>0.71465302837881783</c:v>
                </c:pt>
                <c:pt idx="24">
                  <c:v>0.70536876837300655</c:v>
                </c:pt>
                <c:pt idx="25">
                  <c:v>0.70023080633756163</c:v>
                </c:pt>
                <c:pt idx="26">
                  <c:v>0.69273984683693257</c:v>
                </c:pt>
                <c:pt idx="27">
                  <c:v>0.6890876385162108</c:v>
                </c:pt>
                <c:pt idx="28">
                  <c:v>0.68549532295278315</c:v>
                </c:pt>
                <c:pt idx="29">
                  <c:v>0.68196126627648779</c:v>
                </c:pt>
                <c:pt idx="30">
                  <c:v>0.67619639340528181</c:v>
                </c:pt>
                <c:pt idx="31">
                  <c:v>0.67506170091455731</c:v>
                </c:pt>
                <c:pt idx="32">
                  <c:v>0.67169322248905294</c:v>
                </c:pt>
                <c:pt idx="33">
                  <c:v>0.66947671799978081</c:v>
                </c:pt>
                <c:pt idx="34">
                  <c:v>0.6683770579949464</c:v>
                </c:pt>
                <c:pt idx="35">
                  <c:v>0.6683770579949464</c:v>
                </c:pt>
                <c:pt idx="36">
                  <c:v>0.6640345522651373</c:v>
                </c:pt>
                <c:pt idx="37">
                  <c:v>0.66296271946121821</c:v>
                </c:pt>
                <c:pt idx="38">
                  <c:v>0.66189631014160155</c:v>
                </c:pt>
                <c:pt idx="39">
                  <c:v>0.66189631014160155</c:v>
                </c:pt>
                <c:pt idx="40">
                  <c:v>0.66083527830323008</c:v>
                </c:pt>
                <c:pt idx="41">
                  <c:v>0.65664402465660088</c:v>
                </c:pt>
                <c:pt idx="42">
                  <c:v>0.65560920901955344</c:v>
                </c:pt>
                <c:pt idx="43">
                  <c:v>0.65560920901955344</c:v>
                </c:pt>
                <c:pt idx="44">
                  <c:v>0.65152065199282272</c:v>
                </c:pt>
                <c:pt idx="45">
                  <c:v>0.63971980953225827</c:v>
                </c:pt>
                <c:pt idx="46">
                  <c:v>0.63593303076850638</c:v>
                </c:pt>
                <c:pt idx="47">
                  <c:v>0.63499730022720735</c:v>
                </c:pt>
                <c:pt idx="48">
                  <c:v>0.63129722134802002</c:v>
                </c:pt>
                <c:pt idx="49">
                  <c:v>0.62856623230855946</c:v>
                </c:pt>
                <c:pt idx="50">
                  <c:v>0.62766412677990302</c:v>
                </c:pt>
                <c:pt idx="51">
                  <c:v>0.62498204899087884</c:v>
                </c:pt>
                <c:pt idx="52">
                  <c:v>0.62059091499755792</c:v>
                </c:pt>
                <c:pt idx="53">
                  <c:v>0.61886142971795033</c:v>
                </c:pt>
                <c:pt idx="54">
                  <c:v>0.61800235271803883</c:v>
                </c:pt>
                <c:pt idx="55">
                  <c:v>0.61629539202741046</c:v>
                </c:pt>
                <c:pt idx="56">
                  <c:v>0.61292548890196663</c:v>
                </c:pt>
                <c:pt idx="57">
                  <c:v>0.6023606945211476</c:v>
                </c:pt>
                <c:pt idx="58">
                  <c:v>0.59613698525470904</c:v>
                </c:pt>
                <c:pt idx="59">
                  <c:v>0.59011117532260793</c:v>
                </c:pt>
                <c:pt idx="60">
                  <c:v>0.57861255782339605</c:v>
                </c:pt>
                <c:pt idx="61">
                  <c:v>0.57722421084160902</c:v>
                </c:pt>
                <c:pt idx="62">
                  <c:v>0.57447866220832544</c:v>
                </c:pt>
                <c:pt idx="63">
                  <c:v>0.56325185999463545</c:v>
                </c:pt>
                <c:pt idx="64">
                  <c:v>0.55088706839079682</c:v>
                </c:pt>
                <c:pt idx="65">
                  <c:v>0.53009709016939299</c:v>
                </c:pt>
                <c:pt idx="66">
                  <c:v>0.52695255911668915</c:v>
                </c:pt>
                <c:pt idx="67">
                  <c:v>0.52335704434430319</c:v>
                </c:pt>
                <c:pt idx="68">
                  <c:v>0.51736877850111551</c:v>
                </c:pt>
                <c:pt idx="69">
                  <c:v>0.5163915280334298</c:v>
                </c:pt>
                <c:pt idx="70">
                  <c:v>0.51064749409070742</c:v>
                </c:pt>
                <c:pt idx="71">
                  <c:v>0.49929848972862473</c:v>
                </c:pt>
                <c:pt idx="72">
                  <c:v>0.48426509851193977</c:v>
                </c:pt>
                <c:pt idx="73">
                  <c:v>0.47764347319355177</c:v>
                </c:pt>
                <c:pt idx="74">
                  <c:v>0.47612638865509171</c:v>
                </c:pt>
                <c:pt idx="75">
                  <c:v>0.45149090794837954</c:v>
                </c:pt>
                <c:pt idx="76">
                  <c:v>0.42507763550377092</c:v>
                </c:pt>
              </c:numCache>
            </c:numRef>
          </c:yVal>
          <c:smooth val="0"/>
          <c:extLst>
            <c:ext xmlns:c16="http://schemas.microsoft.com/office/drawing/2014/chart" uri="{C3380CC4-5D6E-409C-BE32-E72D297353CC}">
              <c16:uniqueId val="{00000002-E59B-4704-ADA8-42296B1078ED}"/>
            </c:ext>
          </c:extLst>
        </c:ser>
        <c:dLbls>
          <c:showLegendKey val="0"/>
          <c:showVal val="0"/>
          <c:showCatName val="0"/>
          <c:showSerName val="0"/>
          <c:showPercent val="0"/>
          <c:showBubbleSize val="0"/>
        </c:dLbls>
        <c:axId val="1771042144"/>
        <c:axId val="188762448"/>
      </c:scatterChart>
      <c:valAx>
        <c:axId val="1771042144"/>
        <c:scaling>
          <c:orientation val="minMax"/>
          <c:max val="900"/>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8762448"/>
        <c:crosses val="autoZero"/>
        <c:crossBetween val="midCat"/>
        <c:majorUnit val="100"/>
      </c:valAx>
      <c:valAx>
        <c:axId val="1887624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one"/>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7104214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68095654709827"/>
          <c:y val="3.8506944444444455E-2"/>
          <c:w val="0.8330227471566054"/>
          <c:h val="0.80080407917760288"/>
        </c:manualLayout>
      </c:layout>
      <c:scatterChart>
        <c:scatterStyle val="lineMarker"/>
        <c:varyColors val="0"/>
        <c:ser>
          <c:idx val="0"/>
          <c:order val="0"/>
          <c:tx>
            <c:v>Rail Distance (&lt;500 mi)</c:v>
          </c:tx>
          <c:spPr>
            <a:ln w="25400" cap="rnd">
              <a:noFill/>
              <a:round/>
            </a:ln>
            <a:effectLst/>
          </c:spPr>
          <c:marker>
            <c:symbol val="circle"/>
            <c:size val="5"/>
            <c:spPr>
              <a:solidFill>
                <a:schemeClr val="tx1"/>
              </a:solidFill>
              <a:ln w="9525">
                <a:solidFill>
                  <a:schemeClr val="tx1"/>
                </a:solidFill>
              </a:ln>
              <a:effectLst/>
            </c:spPr>
          </c:marker>
          <c:xVal>
            <c:numRef>
              <c:f>'Figure 4'!$C$4:$C$119</c:f>
              <c:numCache>
                <c:formatCode>General</c:formatCode>
                <c:ptCount val="116"/>
                <c:pt idx="0">
                  <c:v>90</c:v>
                </c:pt>
                <c:pt idx="1">
                  <c:v>93</c:v>
                </c:pt>
                <c:pt idx="2">
                  <c:v>95</c:v>
                </c:pt>
                <c:pt idx="3">
                  <c:v>99</c:v>
                </c:pt>
                <c:pt idx="4">
                  <c:v>119</c:v>
                </c:pt>
                <c:pt idx="5">
                  <c:v>129</c:v>
                </c:pt>
                <c:pt idx="6">
                  <c:v>142</c:v>
                </c:pt>
                <c:pt idx="7">
                  <c:v>143</c:v>
                </c:pt>
                <c:pt idx="8">
                  <c:v>157</c:v>
                </c:pt>
                <c:pt idx="9">
                  <c:v>159</c:v>
                </c:pt>
                <c:pt idx="10">
                  <c:v>159</c:v>
                </c:pt>
                <c:pt idx="11">
                  <c:v>181</c:v>
                </c:pt>
                <c:pt idx="12">
                  <c:v>184</c:v>
                </c:pt>
                <c:pt idx="13">
                  <c:v>184</c:v>
                </c:pt>
                <c:pt idx="14">
                  <c:v>185</c:v>
                </c:pt>
                <c:pt idx="15">
                  <c:v>195</c:v>
                </c:pt>
                <c:pt idx="16">
                  <c:v>197</c:v>
                </c:pt>
                <c:pt idx="17">
                  <c:v>198</c:v>
                </c:pt>
                <c:pt idx="18">
                  <c:v>200</c:v>
                </c:pt>
                <c:pt idx="19">
                  <c:v>203</c:v>
                </c:pt>
                <c:pt idx="20">
                  <c:v>209</c:v>
                </c:pt>
                <c:pt idx="21">
                  <c:v>211</c:v>
                </c:pt>
                <c:pt idx="22">
                  <c:v>211</c:v>
                </c:pt>
                <c:pt idx="23">
                  <c:v>212</c:v>
                </c:pt>
                <c:pt idx="24">
                  <c:v>212</c:v>
                </c:pt>
                <c:pt idx="25">
                  <c:v>213</c:v>
                </c:pt>
                <c:pt idx="26">
                  <c:v>224</c:v>
                </c:pt>
                <c:pt idx="27">
                  <c:v>227</c:v>
                </c:pt>
                <c:pt idx="28">
                  <c:v>227</c:v>
                </c:pt>
                <c:pt idx="29">
                  <c:v>228</c:v>
                </c:pt>
                <c:pt idx="30">
                  <c:v>236</c:v>
                </c:pt>
                <c:pt idx="31">
                  <c:v>246</c:v>
                </c:pt>
                <c:pt idx="32">
                  <c:v>253</c:v>
                </c:pt>
                <c:pt idx="33">
                  <c:v>255</c:v>
                </c:pt>
                <c:pt idx="34">
                  <c:v>256</c:v>
                </c:pt>
                <c:pt idx="35">
                  <c:v>257</c:v>
                </c:pt>
                <c:pt idx="36">
                  <c:v>263</c:v>
                </c:pt>
                <c:pt idx="37">
                  <c:v>266</c:v>
                </c:pt>
                <c:pt idx="38">
                  <c:v>269</c:v>
                </c:pt>
                <c:pt idx="39">
                  <c:v>272</c:v>
                </c:pt>
                <c:pt idx="40">
                  <c:v>277</c:v>
                </c:pt>
                <c:pt idx="41">
                  <c:v>277</c:v>
                </c:pt>
                <c:pt idx="42">
                  <c:v>278</c:v>
                </c:pt>
                <c:pt idx="43">
                  <c:v>279</c:v>
                </c:pt>
                <c:pt idx="44">
                  <c:v>281</c:v>
                </c:pt>
                <c:pt idx="45">
                  <c:v>281</c:v>
                </c:pt>
                <c:pt idx="46">
                  <c:v>283</c:v>
                </c:pt>
                <c:pt idx="47">
                  <c:v>283</c:v>
                </c:pt>
                <c:pt idx="48">
                  <c:v>284</c:v>
                </c:pt>
                <c:pt idx="49">
                  <c:v>284</c:v>
                </c:pt>
                <c:pt idx="50">
                  <c:v>288</c:v>
                </c:pt>
                <c:pt idx="51">
                  <c:v>288</c:v>
                </c:pt>
                <c:pt idx="52">
                  <c:v>288</c:v>
                </c:pt>
                <c:pt idx="53">
                  <c:v>289</c:v>
                </c:pt>
                <c:pt idx="54">
                  <c:v>290</c:v>
                </c:pt>
                <c:pt idx="55">
                  <c:v>290</c:v>
                </c:pt>
                <c:pt idx="56">
                  <c:v>291</c:v>
                </c:pt>
                <c:pt idx="57">
                  <c:v>295</c:v>
                </c:pt>
                <c:pt idx="58">
                  <c:v>296</c:v>
                </c:pt>
                <c:pt idx="59">
                  <c:v>296</c:v>
                </c:pt>
                <c:pt idx="60">
                  <c:v>300</c:v>
                </c:pt>
                <c:pt idx="61">
                  <c:v>312</c:v>
                </c:pt>
                <c:pt idx="62">
                  <c:v>316</c:v>
                </c:pt>
                <c:pt idx="63">
                  <c:v>317</c:v>
                </c:pt>
                <c:pt idx="64">
                  <c:v>321</c:v>
                </c:pt>
                <c:pt idx="65">
                  <c:v>324</c:v>
                </c:pt>
                <c:pt idx="66">
                  <c:v>325</c:v>
                </c:pt>
                <c:pt idx="67">
                  <c:v>327</c:v>
                </c:pt>
                <c:pt idx="68">
                  <c:v>328</c:v>
                </c:pt>
                <c:pt idx="69">
                  <c:v>331</c:v>
                </c:pt>
                <c:pt idx="70">
                  <c:v>333</c:v>
                </c:pt>
                <c:pt idx="71">
                  <c:v>335</c:v>
                </c:pt>
                <c:pt idx="72">
                  <c:v>336</c:v>
                </c:pt>
                <c:pt idx="73">
                  <c:v>338</c:v>
                </c:pt>
                <c:pt idx="74">
                  <c:v>342</c:v>
                </c:pt>
                <c:pt idx="75">
                  <c:v>355</c:v>
                </c:pt>
                <c:pt idx="76">
                  <c:v>360</c:v>
                </c:pt>
                <c:pt idx="77">
                  <c:v>363</c:v>
                </c:pt>
                <c:pt idx="78">
                  <c:v>366</c:v>
                </c:pt>
                <c:pt idx="79">
                  <c:v>368</c:v>
                </c:pt>
                <c:pt idx="80">
                  <c:v>371</c:v>
                </c:pt>
                <c:pt idx="81">
                  <c:v>387</c:v>
                </c:pt>
                <c:pt idx="82">
                  <c:v>389</c:v>
                </c:pt>
                <c:pt idx="83">
                  <c:v>393</c:v>
                </c:pt>
                <c:pt idx="84">
                  <c:v>397</c:v>
                </c:pt>
                <c:pt idx="85">
                  <c:v>410</c:v>
                </c:pt>
                <c:pt idx="86">
                  <c:v>412</c:v>
                </c:pt>
                <c:pt idx="87">
                  <c:v>416</c:v>
                </c:pt>
                <c:pt idx="88">
                  <c:v>426</c:v>
                </c:pt>
                <c:pt idx="89">
                  <c:v>428</c:v>
                </c:pt>
                <c:pt idx="90">
                  <c:v>430</c:v>
                </c:pt>
                <c:pt idx="91">
                  <c:v>448</c:v>
                </c:pt>
                <c:pt idx="92">
                  <c:v>451</c:v>
                </c:pt>
                <c:pt idx="93">
                  <c:v>467</c:v>
                </c:pt>
                <c:pt idx="94">
                  <c:v>473</c:v>
                </c:pt>
                <c:pt idx="95">
                  <c:v>480</c:v>
                </c:pt>
                <c:pt idx="96">
                  <c:v>484</c:v>
                </c:pt>
                <c:pt idx="97">
                  <c:v>492</c:v>
                </c:pt>
                <c:pt idx="98">
                  <c:v>494</c:v>
                </c:pt>
                <c:pt idx="99">
                  <c:v>506</c:v>
                </c:pt>
                <c:pt idx="100">
                  <c:v>528</c:v>
                </c:pt>
                <c:pt idx="101">
                  <c:v>531</c:v>
                </c:pt>
                <c:pt idx="102">
                  <c:v>541</c:v>
                </c:pt>
                <c:pt idx="103">
                  <c:v>543</c:v>
                </c:pt>
                <c:pt idx="104">
                  <c:v>547</c:v>
                </c:pt>
                <c:pt idx="105">
                  <c:v>567</c:v>
                </c:pt>
                <c:pt idx="106">
                  <c:v>573</c:v>
                </c:pt>
                <c:pt idx="107">
                  <c:v>584</c:v>
                </c:pt>
                <c:pt idx="108">
                  <c:v>588</c:v>
                </c:pt>
                <c:pt idx="109">
                  <c:v>611</c:v>
                </c:pt>
                <c:pt idx="110">
                  <c:v>643</c:v>
                </c:pt>
                <c:pt idx="111">
                  <c:v>645</c:v>
                </c:pt>
                <c:pt idx="112">
                  <c:v>659</c:v>
                </c:pt>
                <c:pt idx="113">
                  <c:v>682</c:v>
                </c:pt>
                <c:pt idx="114">
                  <c:v>720</c:v>
                </c:pt>
                <c:pt idx="115">
                  <c:v>726</c:v>
                </c:pt>
              </c:numCache>
            </c:numRef>
          </c:xVal>
          <c:yVal>
            <c:numRef>
              <c:f>'Figure 4'!$D$4:$D$119</c:f>
              <c:numCache>
                <c:formatCode>General</c:formatCode>
                <c:ptCount val="116"/>
                <c:pt idx="0">
                  <c:v>94</c:v>
                </c:pt>
                <c:pt idx="1">
                  <c:v>91</c:v>
                </c:pt>
                <c:pt idx="2">
                  <c:v>91</c:v>
                </c:pt>
                <c:pt idx="3">
                  <c:v>109</c:v>
                </c:pt>
                <c:pt idx="4">
                  <c:v>135</c:v>
                </c:pt>
                <c:pt idx="5">
                  <c:v>173</c:v>
                </c:pt>
                <c:pt idx="6">
                  <c:v>151</c:v>
                </c:pt>
                <c:pt idx="7">
                  <c:v>222</c:v>
                </c:pt>
                <c:pt idx="8">
                  <c:v>222</c:v>
                </c:pt>
                <c:pt idx="9">
                  <c:v>263</c:v>
                </c:pt>
                <c:pt idx="10">
                  <c:v>198</c:v>
                </c:pt>
                <c:pt idx="11">
                  <c:v>299</c:v>
                </c:pt>
                <c:pt idx="12">
                  <c:v>231</c:v>
                </c:pt>
                <c:pt idx="13">
                  <c:v>185</c:v>
                </c:pt>
                <c:pt idx="14">
                  <c:v>231</c:v>
                </c:pt>
                <c:pt idx="15">
                  <c:v>262</c:v>
                </c:pt>
                <c:pt idx="16">
                  <c:v>215</c:v>
                </c:pt>
                <c:pt idx="17">
                  <c:v>243</c:v>
                </c:pt>
                <c:pt idx="18">
                  <c:v>241</c:v>
                </c:pt>
                <c:pt idx="19">
                  <c:v>299</c:v>
                </c:pt>
                <c:pt idx="20">
                  <c:v>340</c:v>
                </c:pt>
                <c:pt idx="21">
                  <c:v>215</c:v>
                </c:pt>
                <c:pt idx="22">
                  <c:v>232</c:v>
                </c:pt>
                <c:pt idx="23">
                  <c:v>225</c:v>
                </c:pt>
                <c:pt idx="24">
                  <c:v>357</c:v>
                </c:pt>
                <c:pt idx="25">
                  <c:v>225</c:v>
                </c:pt>
                <c:pt idx="26">
                  <c:v>306</c:v>
                </c:pt>
                <c:pt idx="27">
                  <c:v>306</c:v>
                </c:pt>
                <c:pt idx="28">
                  <c:v>225</c:v>
                </c:pt>
                <c:pt idx="29">
                  <c:v>225</c:v>
                </c:pt>
                <c:pt idx="30">
                  <c:v>279</c:v>
                </c:pt>
                <c:pt idx="31">
                  <c:v>380</c:v>
                </c:pt>
                <c:pt idx="32">
                  <c:v>370</c:v>
                </c:pt>
                <c:pt idx="33">
                  <c:v>347</c:v>
                </c:pt>
                <c:pt idx="34">
                  <c:v>370</c:v>
                </c:pt>
                <c:pt idx="35">
                  <c:v>461</c:v>
                </c:pt>
                <c:pt idx="36">
                  <c:v>370</c:v>
                </c:pt>
                <c:pt idx="37">
                  <c:v>353</c:v>
                </c:pt>
                <c:pt idx="38">
                  <c:v>347</c:v>
                </c:pt>
                <c:pt idx="39">
                  <c:v>347</c:v>
                </c:pt>
                <c:pt idx="41">
                  <c:v>324</c:v>
                </c:pt>
                <c:pt idx="43">
                  <c:v>322</c:v>
                </c:pt>
                <c:pt idx="45">
                  <c:v>441</c:v>
                </c:pt>
                <c:pt idx="46">
                  <c:v>356</c:v>
                </c:pt>
                <c:pt idx="47">
                  <c:v>357</c:v>
                </c:pt>
                <c:pt idx="48">
                  <c:v>437</c:v>
                </c:pt>
                <c:pt idx="50">
                  <c:v>326</c:v>
                </c:pt>
                <c:pt idx="51">
                  <c:v>427</c:v>
                </c:pt>
                <c:pt idx="52">
                  <c:v>334</c:v>
                </c:pt>
                <c:pt idx="54">
                  <c:v>447</c:v>
                </c:pt>
                <c:pt idx="55">
                  <c:v>431</c:v>
                </c:pt>
                <c:pt idx="56">
                  <c:v>334</c:v>
                </c:pt>
                <c:pt idx="59">
                  <c:v>447</c:v>
                </c:pt>
                <c:pt idx="60">
                  <c:v>431</c:v>
                </c:pt>
                <c:pt idx="61">
                  <c:v>396</c:v>
                </c:pt>
                <c:pt idx="62">
                  <c:v>366</c:v>
                </c:pt>
                <c:pt idx="63">
                  <c:v>434</c:v>
                </c:pt>
                <c:pt idx="64">
                  <c:v>376</c:v>
                </c:pt>
                <c:pt idx="65">
                  <c:v>366</c:v>
                </c:pt>
                <c:pt idx="66">
                  <c:v>396</c:v>
                </c:pt>
                <c:pt idx="67">
                  <c:v>373</c:v>
                </c:pt>
                <c:pt idx="69">
                  <c:v>376</c:v>
                </c:pt>
                <c:pt idx="70">
                  <c:v>444</c:v>
                </c:pt>
                <c:pt idx="73">
                  <c:v>444</c:v>
                </c:pt>
                <c:pt idx="74">
                  <c:v>429</c:v>
                </c:pt>
                <c:pt idx="75">
                  <c:v>413</c:v>
                </c:pt>
                <c:pt idx="76">
                  <c:v>417</c:v>
                </c:pt>
                <c:pt idx="77">
                  <c:v>438</c:v>
                </c:pt>
                <c:pt idx="79">
                  <c:v>416</c:v>
                </c:pt>
                <c:pt idx="80">
                  <c:v>413</c:v>
                </c:pt>
                <c:pt idx="83">
                  <c:v>490</c:v>
                </c:pt>
                <c:pt idx="84">
                  <c:v>456</c:v>
                </c:pt>
                <c:pt idx="86">
                  <c:v>456</c:v>
                </c:pt>
              </c:numCache>
            </c:numRef>
          </c:yVal>
          <c:smooth val="0"/>
          <c:extLst>
            <c:ext xmlns:c16="http://schemas.microsoft.com/office/drawing/2014/chart" uri="{C3380CC4-5D6E-409C-BE32-E72D297353CC}">
              <c16:uniqueId val="{00000000-E90A-4A81-A9F7-0F7D2BC83398}"/>
            </c:ext>
          </c:extLst>
        </c:ser>
        <c:ser>
          <c:idx val="1"/>
          <c:order val="1"/>
          <c:tx>
            <c:v>Rail Distance (&gt;500 mi)</c:v>
          </c:tx>
          <c:spPr>
            <a:ln w="25400" cap="rnd">
              <a:noFill/>
              <a:round/>
            </a:ln>
            <a:effectLst/>
          </c:spPr>
          <c:marker>
            <c:symbol val="x"/>
            <c:size val="5"/>
            <c:spPr>
              <a:solidFill>
                <a:srgbClr val="FF0000"/>
              </a:solidFill>
              <a:ln w="9525">
                <a:solidFill>
                  <a:srgbClr val="FF0000"/>
                </a:solidFill>
              </a:ln>
              <a:effectLst/>
            </c:spPr>
          </c:marker>
          <c:xVal>
            <c:numRef>
              <c:f>'Figure 4'!$C$4:$C$119</c:f>
              <c:numCache>
                <c:formatCode>General</c:formatCode>
                <c:ptCount val="116"/>
                <c:pt idx="0">
                  <c:v>90</c:v>
                </c:pt>
                <c:pt idx="1">
                  <c:v>93</c:v>
                </c:pt>
                <c:pt idx="2">
                  <c:v>95</c:v>
                </c:pt>
                <c:pt idx="3">
                  <c:v>99</c:v>
                </c:pt>
                <c:pt idx="4">
                  <c:v>119</c:v>
                </c:pt>
                <c:pt idx="5">
                  <c:v>129</c:v>
                </c:pt>
                <c:pt idx="6">
                  <c:v>142</c:v>
                </c:pt>
                <c:pt idx="7">
                  <c:v>143</c:v>
                </c:pt>
                <c:pt idx="8">
                  <c:v>157</c:v>
                </c:pt>
                <c:pt idx="9">
                  <c:v>159</c:v>
                </c:pt>
                <c:pt idx="10">
                  <c:v>159</c:v>
                </c:pt>
                <c:pt idx="11">
                  <c:v>181</c:v>
                </c:pt>
                <c:pt idx="12">
                  <c:v>184</c:v>
                </c:pt>
                <c:pt idx="13">
                  <c:v>184</c:v>
                </c:pt>
                <c:pt idx="14">
                  <c:v>185</c:v>
                </c:pt>
                <c:pt idx="15">
                  <c:v>195</c:v>
                </c:pt>
                <c:pt idx="16">
                  <c:v>197</c:v>
                </c:pt>
                <c:pt idx="17">
                  <c:v>198</c:v>
                </c:pt>
                <c:pt idx="18">
                  <c:v>200</c:v>
                </c:pt>
                <c:pt idx="19">
                  <c:v>203</c:v>
                </c:pt>
                <c:pt idx="20">
                  <c:v>209</c:v>
                </c:pt>
                <c:pt idx="21">
                  <c:v>211</c:v>
                </c:pt>
                <c:pt idx="22">
                  <c:v>211</c:v>
                </c:pt>
                <c:pt idx="23">
                  <c:v>212</c:v>
                </c:pt>
                <c:pt idx="24">
                  <c:v>212</c:v>
                </c:pt>
                <c:pt idx="25">
                  <c:v>213</c:v>
                </c:pt>
                <c:pt idx="26">
                  <c:v>224</c:v>
                </c:pt>
                <c:pt idx="27">
                  <c:v>227</c:v>
                </c:pt>
                <c:pt idx="28">
                  <c:v>227</c:v>
                </c:pt>
                <c:pt idx="29">
                  <c:v>228</c:v>
                </c:pt>
                <c:pt idx="30">
                  <c:v>236</c:v>
                </c:pt>
                <c:pt idx="31">
                  <c:v>246</c:v>
                </c:pt>
                <c:pt idx="32">
                  <c:v>253</c:v>
                </c:pt>
                <c:pt idx="33">
                  <c:v>255</c:v>
                </c:pt>
                <c:pt idx="34">
                  <c:v>256</c:v>
                </c:pt>
                <c:pt idx="35">
                  <c:v>257</c:v>
                </c:pt>
                <c:pt idx="36">
                  <c:v>263</c:v>
                </c:pt>
                <c:pt idx="37">
                  <c:v>266</c:v>
                </c:pt>
                <c:pt idx="38">
                  <c:v>269</c:v>
                </c:pt>
                <c:pt idx="39">
                  <c:v>272</c:v>
                </c:pt>
                <c:pt idx="40">
                  <c:v>277</c:v>
                </c:pt>
                <c:pt idx="41">
                  <c:v>277</c:v>
                </c:pt>
                <c:pt idx="42">
                  <c:v>278</c:v>
                </c:pt>
                <c:pt idx="43">
                  <c:v>279</c:v>
                </c:pt>
                <c:pt idx="44">
                  <c:v>281</c:v>
                </c:pt>
                <c:pt idx="45">
                  <c:v>281</c:v>
                </c:pt>
                <c:pt idx="46">
                  <c:v>283</c:v>
                </c:pt>
                <c:pt idx="47">
                  <c:v>283</c:v>
                </c:pt>
                <c:pt idx="48">
                  <c:v>284</c:v>
                </c:pt>
                <c:pt idx="49">
                  <c:v>284</c:v>
                </c:pt>
                <c:pt idx="50">
                  <c:v>288</c:v>
                </c:pt>
                <c:pt idx="51">
                  <c:v>288</c:v>
                </c:pt>
                <c:pt idx="52">
                  <c:v>288</c:v>
                </c:pt>
                <c:pt idx="53">
                  <c:v>289</c:v>
                </c:pt>
                <c:pt idx="54">
                  <c:v>290</c:v>
                </c:pt>
                <c:pt idx="55">
                  <c:v>290</c:v>
                </c:pt>
                <c:pt idx="56">
                  <c:v>291</c:v>
                </c:pt>
                <c:pt idx="57">
                  <c:v>295</c:v>
                </c:pt>
                <c:pt idx="58">
                  <c:v>296</c:v>
                </c:pt>
                <c:pt idx="59">
                  <c:v>296</c:v>
                </c:pt>
                <c:pt idx="60">
                  <c:v>300</c:v>
                </c:pt>
                <c:pt idx="61">
                  <c:v>312</c:v>
                </c:pt>
                <c:pt idx="62">
                  <c:v>316</c:v>
                </c:pt>
                <c:pt idx="63">
                  <c:v>317</c:v>
                </c:pt>
                <c:pt idx="64">
                  <c:v>321</c:v>
                </c:pt>
                <c:pt idx="65">
                  <c:v>324</c:v>
                </c:pt>
                <c:pt idx="66">
                  <c:v>325</c:v>
                </c:pt>
                <c:pt idx="67">
                  <c:v>327</c:v>
                </c:pt>
                <c:pt idx="68">
                  <c:v>328</c:v>
                </c:pt>
                <c:pt idx="69">
                  <c:v>331</c:v>
                </c:pt>
                <c:pt idx="70">
                  <c:v>333</c:v>
                </c:pt>
                <c:pt idx="71">
                  <c:v>335</c:v>
                </c:pt>
                <c:pt idx="72">
                  <c:v>336</c:v>
                </c:pt>
                <c:pt idx="73">
                  <c:v>338</c:v>
                </c:pt>
                <c:pt idx="74">
                  <c:v>342</c:v>
                </c:pt>
                <c:pt idx="75">
                  <c:v>355</c:v>
                </c:pt>
                <c:pt idx="76">
                  <c:v>360</c:v>
                </c:pt>
                <c:pt idx="77">
                  <c:v>363</c:v>
                </c:pt>
                <c:pt idx="78">
                  <c:v>366</c:v>
                </c:pt>
                <c:pt idx="79">
                  <c:v>368</c:v>
                </c:pt>
                <c:pt idx="80">
                  <c:v>371</c:v>
                </c:pt>
                <c:pt idx="81">
                  <c:v>387</c:v>
                </c:pt>
                <c:pt idx="82">
                  <c:v>389</c:v>
                </c:pt>
                <c:pt idx="83">
                  <c:v>393</c:v>
                </c:pt>
                <c:pt idx="84">
                  <c:v>397</c:v>
                </c:pt>
                <c:pt idx="85">
                  <c:v>410</c:v>
                </c:pt>
                <c:pt idx="86">
                  <c:v>412</c:v>
                </c:pt>
                <c:pt idx="87">
                  <c:v>416</c:v>
                </c:pt>
                <c:pt idx="88">
                  <c:v>426</c:v>
                </c:pt>
                <c:pt idx="89">
                  <c:v>428</c:v>
                </c:pt>
                <c:pt idx="90">
                  <c:v>430</c:v>
                </c:pt>
                <c:pt idx="91">
                  <c:v>448</c:v>
                </c:pt>
                <c:pt idx="92">
                  <c:v>451</c:v>
                </c:pt>
                <c:pt idx="93">
                  <c:v>467</c:v>
                </c:pt>
                <c:pt idx="94">
                  <c:v>473</c:v>
                </c:pt>
                <c:pt idx="95">
                  <c:v>480</c:v>
                </c:pt>
                <c:pt idx="96">
                  <c:v>484</c:v>
                </c:pt>
                <c:pt idx="97">
                  <c:v>492</c:v>
                </c:pt>
                <c:pt idx="98">
                  <c:v>494</c:v>
                </c:pt>
                <c:pt idx="99">
                  <c:v>506</c:v>
                </c:pt>
                <c:pt idx="100">
                  <c:v>528</c:v>
                </c:pt>
                <c:pt idx="101">
                  <c:v>531</c:v>
                </c:pt>
                <c:pt idx="102">
                  <c:v>541</c:v>
                </c:pt>
                <c:pt idx="103">
                  <c:v>543</c:v>
                </c:pt>
                <c:pt idx="104">
                  <c:v>547</c:v>
                </c:pt>
                <c:pt idx="105">
                  <c:v>567</c:v>
                </c:pt>
                <c:pt idx="106">
                  <c:v>573</c:v>
                </c:pt>
                <c:pt idx="107">
                  <c:v>584</c:v>
                </c:pt>
                <c:pt idx="108">
                  <c:v>588</c:v>
                </c:pt>
                <c:pt idx="109">
                  <c:v>611</c:v>
                </c:pt>
                <c:pt idx="110">
                  <c:v>643</c:v>
                </c:pt>
                <c:pt idx="111">
                  <c:v>645</c:v>
                </c:pt>
                <c:pt idx="112">
                  <c:v>659</c:v>
                </c:pt>
                <c:pt idx="113">
                  <c:v>682</c:v>
                </c:pt>
                <c:pt idx="114">
                  <c:v>720</c:v>
                </c:pt>
                <c:pt idx="115">
                  <c:v>726</c:v>
                </c:pt>
              </c:numCache>
            </c:numRef>
          </c:xVal>
          <c:yVal>
            <c:numRef>
              <c:f>'Figure 4'!$E$4:$E$119</c:f>
              <c:numCache>
                <c:formatCode>General</c:formatCode>
                <c:ptCount val="116"/>
                <c:pt idx="40">
                  <c:v>555</c:v>
                </c:pt>
                <c:pt idx="42">
                  <c:v>522</c:v>
                </c:pt>
                <c:pt idx="44">
                  <c:v>616</c:v>
                </c:pt>
                <c:pt idx="49">
                  <c:v>626</c:v>
                </c:pt>
                <c:pt idx="53">
                  <c:v>595</c:v>
                </c:pt>
                <c:pt idx="57">
                  <c:v>626</c:v>
                </c:pt>
                <c:pt idx="58">
                  <c:v>595</c:v>
                </c:pt>
                <c:pt idx="68">
                  <c:v>605</c:v>
                </c:pt>
                <c:pt idx="71">
                  <c:v>752</c:v>
                </c:pt>
                <c:pt idx="72">
                  <c:v>521</c:v>
                </c:pt>
                <c:pt idx="78">
                  <c:v>675</c:v>
                </c:pt>
                <c:pt idx="81">
                  <c:v>603</c:v>
                </c:pt>
                <c:pt idx="82">
                  <c:v>744</c:v>
                </c:pt>
                <c:pt idx="85">
                  <c:v>603</c:v>
                </c:pt>
                <c:pt idx="87">
                  <c:v>521</c:v>
                </c:pt>
                <c:pt idx="88">
                  <c:v>531</c:v>
                </c:pt>
                <c:pt idx="89">
                  <c:v>643</c:v>
                </c:pt>
                <c:pt idx="90">
                  <c:v>531</c:v>
                </c:pt>
                <c:pt idx="91">
                  <c:v>591</c:v>
                </c:pt>
                <c:pt idx="92">
                  <c:v>532</c:v>
                </c:pt>
                <c:pt idx="93">
                  <c:v>678</c:v>
                </c:pt>
                <c:pt idx="94">
                  <c:v>565</c:v>
                </c:pt>
                <c:pt idx="95">
                  <c:v>572</c:v>
                </c:pt>
                <c:pt idx="96">
                  <c:v>825</c:v>
                </c:pt>
                <c:pt idx="97">
                  <c:v>572</c:v>
                </c:pt>
                <c:pt idx="98">
                  <c:v>675</c:v>
                </c:pt>
                <c:pt idx="99">
                  <c:v>737</c:v>
                </c:pt>
                <c:pt idx="100">
                  <c:v>591</c:v>
                </c:pt>
                <c:pt idx="101">
                  <c:v>702</c:v>
                </c:pt>
                <c:pt idx="102">
                  <c:v>601</c:v>
                </c:pt>
                <c:pt idx="103">
                  <c:v>601</c:v>
                </c:pt>
                <c:pt idx="104">
                  <c:v>1002</c:v>
                </c:pt>
                <c:pt idx="105">
                  <c:v>818</c:v>
                </c:pt>
                <c:pt idx="106">
                  <c:v>971</c:v>
                </c:pt>
                <c:pt idx="107">
                  <c:v>828</c:v>
                </c:pt>
                <c:pt idx="108">
                  <c:v>828</c:v>
                </c:pt>
                <c:pt idx="109">
                  <c:v>762</c:v>
                </c:pt>
                <c:pt idx="110">
                  <c:v>772</c:v>
                </c:pt>
                <c:pt idx="111">
                  <c:v>742</c:v>
                </c:pt>
                <c:pt idx="112">
                  <c:v>966</c:v>
                </c:pt>
                <c:pt idx="113">
                  <c:v>789</c:v>
                </c:pt>
                <c:pt idx="114">
                  <c:v>1016</c:v>
                </c:pt>
                <c:pt idx="115">
                  <c:v>832</c:v>
                </c:pt>
              </c:numCache>
            </c:numRef>
          </c:yVal>
          <c:smooth val="0"/>
          <c:extLst>
            <c:ext xmlns:c16="http://schemas.microsoft.com/office/drawing/2014/chart" uri="{C3380CC4-5D6E-409C-BE32-E72D297353CC}">
              <c16:uniqueId val="{00000001-E90A-4A81-A9F7-0F7D2BC83398}"/>
            </c:ext>
          </c:extLst>
        </c:ser>
        <c:ser>
          <c:idx val="2"/>
          <c:order val="2"/>
          <c:tx>
            <c:v>Flight distance</c:v>
          </c:tx>
          <c:spPr>
            <a:ln w="25400" cap="rnd">
              <a:solidFill>
                <a:schemeClr val="tx1"/>
              </a:solidFill>
              <a:prstDash val="dash"/>
              <a:round/>
            </a:ln>
            <a:effectLst/>
          </c:spPr>
          <c:marker>
            <c:symbol val="none"/>
          </c:marker>
          <c:xVal>
            <c:numRef>
              <c:f>'Figure 4'!$C$4:$C$119</c:f>
              <c:numCache>
                <c:formatCode>General</c:formatCode>
                <c:ptCount val="116"/>
                <c:pt idx="0">
                  <c:v>90</c:v>
                </c:pt>
                <c:pt idx="1">
                  <c:v>93</c:v>
                </c:pt>
                <c:pt idx="2">
                  <c:v>95</c:v>
                </c:pt>
                <c:pt idx="3">
                  <c:v>99</c:v>
                </c:pt>
                <c:pt idx="4">
                  <c:v>119</c:v>
                </c:pt>
                <c:pt idx="5">
                  <c:v>129</c:v>
                </c:pt>
                <c:pt idx="6">
                  <c:v>142</c:v>
                </c:pt>
                <c:pt idx="7">
                  <c:v>143</c:v>
                </c:pt>
                <c:pt idx="8">
                  <c:v>157</c:v>
                </c:pt>
                <c:pt idx="9">
                  <c:v>159</c:v>
                </c:pt>
                <c:pt idx="10">
                  <c:v>159</c:v>
                </c:pt>
                <c:pt idx="11">
                  <c:v>181</c:v>
                </c:pt>
                <c:pt idx="12">
                  <c:v>184</c:v>
                </c:pt>
                <c:pt idx="13">
                  <c:v>184</c:v>
                </c:pt>
                <c:pt idx="14">
                  <c:v>185</c:v>
                </c:pt>
                <c:pt idx="15">
                  <c:v>195</c:v>
                </c:pt>
                <c:pt idx="16">
                  <c:v>197</c:v>
                </c:pt>
                <c:pt idx="17">
                  <c:v>198</c:v>
                </c:pt>
                <c:pt idx="18">
                  <c:v>200</c:v>
                </c:pt>
                <c:pt idx="19">
                  <c:v>203</c:v>
                </c:pt>
                <c:pt idx="20">
                  <c:v>209</c:v>
                </c:pt>
                <c:pt idx="21">
                  <c:v>211</c:v>
                </c:pt>
                <c:pt idx="22">
                  <c:v>211</c:v>
                </c:pt>
                <c:pt idx="23">
                  <c:v>212</c:v>
                </c:pt>
                <c:pt idx="24">
                  <c:v>212</c:v>
                </c:pt>
                <c:pt idx="25">
                  <c:v>213</c:v>
                </c:pt>
                <c:pt idx="26">
                  <c:v>224</c:v>
                </c:pt>
                <c:pt idx="27">
                  <c:v>227</c:v>
                </c:pt>
                <c:pt idx="28">
                  <c:v>227</c:v>
                </c:pt>
                <c:pt idx="29">
                  <c:v>228</c:v>
                </c:pt>
                <c:pt idx="30">
                  <c:v>236</c:v>
                </c:pt>
                <c:pt idx="31">
                  <c:v>246</c:v>
                </c:pt>
                <c:pt idx="32">
                  <c:v>253</c:v>
                </c:pt>
                <c:pt idx="33">
                  <c:v>255</c:v>
                </c:pt>
                <c:pt idx="34">
                  <c:v>256</c:v>
                </c:pt>
                <c:pt idx="35">
                  <c:v>257</c:v>
                </c:pt>
                <c:pt idx="36">
                  <c:v>263</c:v>
                </c:pt>
                <c:pt idx="37">
                  <c:v>266</c:v>
                </c:pt>
                <c:pt idx="38">
                  <c:v>269</c:v>
                </c:pt>
                <c:pt idx="39">
                  <c:v>272</c:v>
                </c:pt>
                <c:pt idx="40">
                  <c:v>277</c:v>
                </c:pt>
                <c:pt idx="41">
                  <c:v>277</c:v>
                </c:pt>
                <c:pt idx="42">
                  <c:v>278</c:v>
                </c:pt>
                <c:pt idx="43">
                  <c:v>279</c:v>
                </c:pt>
                <c:pt idx="44">
                  <c:v>281</c:v>
                </c:pt>
                <c:pt idx="45">
                  <c:v>281</c:v>
                </c:pt>
                <c:pt idx="46">
                  <c:v>283</c:v>
                </c:pt>
                <c:pt idx="47">
                  <c:v>283</c:v>
                </c:pt>
                <c:pt idx="48">
                  <c:v>284</c:v>
                </c:pt>
                <c:pt idx="49">
                  <c:v>284</c:v>
                </c:pt>
                <c:pt idx="50">
                  <c:v>288</c:v>
                </c:pt>
                <c:pt idx="51">
                  <c:v>288</c:v>
                </c:pt>
                <c:pt idx="52">
                  <c:v>288</c:v>
                </c:pt>
                <c:pt idx="53">
                  <c:v>289</c:v>
                </c:pt>
                <c:pt idx="54">
                  <c:v>290</c:v>
                </c:pt>
                <c:pt idx="55">
                  <c:v>290</c:v>
                </c:pt>
                <c:pt idx="56">
                  <c:v>291</c:v>
                </c:pt>
                <c:pt idx="57">
                  <c:v>295</c:v>
                </c:pt>
                <c:pt idx="58">
                  <c:v>296</c:v>
                </c:pt>
                <c:pt idx="59">
                  <c:v>296</c:v>
                </c:pt>
                <c:pt idx="60">
                  <c:v>300</c:v>
                </c:pt>
                <c:pt idx="61">
                  <c:v>312</c:v>
                </c:pt>
                <c:pt idx="62">
                  <c:v>316</c:v>
                </c:pt>
                <c:pt idx="63">
                  <c:v>317</c:v>
                </c:pt>
                <c:pt idx="64">
                  <c:v>321</c:v>
                </c:pt>
                <c:pt idx="65">
                  <c:v>324</c:v>
                </c:pt>
                <c:pt idx="66">
                  <c:v>325</c:v>
                </c:pt>
                <c:pt idx="67">
                  <c:v>327</c:v>
                </c:pt>
                <c:pt idx="68">
                  <c:v>328</c:v>
                </c:pt>
                <c:pt idx="69">
                  <c:v>331</c:v>
                </c:pt>
                <c:pt idx="70">
                  <c:v>333</c:v>
                </c:pt>
                <c:pt idx="71">
                  <c:v>335</c:v>
                </c:pt>
                <c:pt idx="72">
                  <c:v>336</c:v>
                </c:pt>
                <c:pt idx="73">
                  <c:v>338</c:v>
                </c:pt>
                <c:pt idx="74">
                  <c:v>342</c:v>
                </c:pt>
                <c:pt idx="75">
                  <c:v>355</c:v>
                </c:pt>
                <c:pt idx="76">
                  <c:v>360</c:v>
                </c:pt>
                <c:pt idx="77">
                  <c:v>363</c:v>
                </c:pt>
                <c:pt idx="78">
                  <c:v>366</c:v>
                </c:pt>
                <c:pt idx="79">
                  <c:v>368</c:v>
                </c:pt>
                <c:pt idx="80">
                  <c:v>371</c:v>
                </c:pt>
                <c:pt idx="81">
                  <c:v>387</c:v>
                </c:pt>
                <c:pt idx="82">
                  <c:v>389</c:v>
                </c:pt>
                <c:pt idx="83">
                  <c:v>393</c:v>
                </c:pt>
                <c:pt idx="84">
                  <c:v>397</c:v>
                </c:pt>
                <c:pt idx="85">
                  <c:v>410</c:v>
                </c:pt>
                <c:pt idx="86">
                  <c:v>412</c:v>
                </c:pt>
                <c:pt idx="87">
                  <c:v>416</c:v>
                </c:pt>
                <c:pt idx="88">
                  <c:v>426</c:v>
                </c:pt>
                <c:pt idx="89">
                  <c:v>428</c:v>
                </c:pt>
                <c:pt idx="90">
                  <c:v>430</c:v>
                </c:pt>
                <c:pt idx="91">
                  <c:v>448</c:v>
                </c:pt>
                <c:pt idx="92">
                  <c:v>451</c:v>
                </c:pt>
                <c:pt idx="93">
                  <c:v>467</c:v>
                </c:pt>
                <c:pt idx="94">
                  <c:v>473</c:v>
                </c:pt>
                <c:pt idx="95">
                  <c:v>480</c:v>
                </c:pt>
                <c:pt idx="96">
                  <c:v>484</c:v>
                </c:pt>
                <c:pt idx="97">
                  <c:v>492</c:v>
                </c:pt>
                <c:pt idx="98">
                  <c:v>494</c:v>
                </c:pt>
                <c:pt idx="99">
                  <c:v>506</c:v>
                </c:pt>
                <c:pt idx="100">
                  <c:v>528</c:v>
                </c:pt>
                <c:pt idx="101">
                  <c:v>531</c:v>
                </c:pt>
                <c:pt idx="102">
                  <c:v>541</c:v>
                </c:pt>
                <c:pt idx="103">
                  <c:v>543</c:v>
                </c:pt>
                <c:pt idx="104">
                  <c:v>547</c:v>
                </c:pt>
                <c:pt idx="105">
                  <c:v>567</c:v>
                </c:pt>
                <c:pt idx="106">
                  <c:v>573</c:v>
                </c:pt>
                <c:pt idx="107">
                  <c:v>584</c:v>
                </c:pt>
                <c:pt idx="108">
                  <c:v>588</c:v>
                </c:pt>
                <c:pt idx="109">
                  <c:v>611</c:v>
                </c:pt>
                <c:pt idx="110">
                  <c:v>643</c:v>
                </c:pt>
                <c:pt idx="111">
                  <c:v>645</c:v>
                </c:pt>
                <c:pt idx="112">
                  <c:v>659</c:v>
                </c:pt>
                <c:pt idx="113">
                  <c:v>682</c:v>
                </c:pt>
                <c:pt idx="114">
                  <c:v>720</c:v>
                </c:pt>
                <c:pt idx="115">
                  <c:v>726</c:v>
                </c:pt>
              </c:numCache>
            </c:numRef>
          </c:xVal>
          <c:yVal>
            <c:numRef>
              <c:f>'Figure 4'!$F$4:$F$119</c:f>
              <c:numCache>
                <c:formatCode>General</c:formatCode>
                <c:ptCount val="116"/>
                <c:pt idx="0">
                  <c:v>90</c:v>
                </c:pt>
                <c:pt idx="1">
                  <c:v>93</c:v>
                </c:pt>
                <c:pt idx="2">
                  <c:v>95</c:v>
                </c:pt>
                <c:pt idx="3">
                  <c:v>99</c:v>
                </c:pt>
                <c:pt idx="4">
                  <c:v>119</c:v>
                </c:pt>
                <c:pt idx="5">
                  <c:v>129</c:v>
                </c:pt>
                <c:pt idx="6">
                  <c:v>142</c:v>
                </c:pt>
                <c:pt idx="7">
                  <c:v>143</c:v>
                </c:pt>
                <c:pt idx="8">
                  <c:v>157</c:v>
                </c:pt>
                <c:pt idx="9">
                  <c:v>159</c:v>
                </c:pt>
                <c:pt idx="10">
                  <c:v>159</c:v>
                </c:pt>
                <c:pt idx="11">
                  <c:v>181</c:v>
                </c:pt>
                <c:pt idx="12">
                  <c:v>184</c:v>
                </c:pt>
                <c:pt idx="13">
                  <c:v>184</c:v>
                </c:pt>
                <c:pt idx="14">
                  <c:v>185</c:v>
                </c:pt>
                <c:pt idx="15">
                  <c:v>195</c:v>
                </c:pt>
                <c:pt idx="16">
                  <c:v>197</c:v>
                </c:pt>
                <c:pt idx="17">
                  <c:v>198</c:v>
                </c:pt>
                <c:pt idx="18">
                  <c:v>200</c:v>
                </c:pt>
                <c:pt idx="19">
                  <c:v>203</c:v>
                </c:pt>
                <c:pt idx="20">
                  <c:v>209</c:v>
                </c:pt>
                <c:pt idx="21">
                  <c:v>211</c:v>
                </c:pt>
                <c:pt idx="22">
                  <c:v>211</c:v>
                </c:pt>
                <c:pt idx="23">
                  <c:v>212</c:v>
                </c:pt>
                <c:pt idx="24">
                  <c:v>212</c:v>
                </c:pt>
                <c:pt idx="25">
                  <c:v>213</c:v>
                </c:pt>
                <c:pt idx="26">
                  <c:v>224</c:v>
                </c:pt>
                <c:pt idx="27">
                  <c:v>227</c:v>
                </c:pt>
                <c:pt idx="28">
                  <c:v>227</c:v>
                </c:pt>
                <c:pt idx="29">
                  <c:v>228</c:v>
                </c:pt>
                <c:pt idx="30">
                  <c:v>236</c:v>
                </c:pt>
                <c:pt idx="31">
                  <c:v>246</c:v>
                </c:pt>
                <c:pt idx="32">
                  <c:v>253</c:v>
                </c:pt>
                <c:pt idx="33">
                  <c:v>255</c:v>
                </c:pt>
                <c:pt idx="34">
                  <c:v>256</c:v>
                </c:pt>
                <c:pt idx="35">
                  <c:v>257</c:v>
                </c:pt>
                <c:pt idx="36">
                  <c:v>263</c:v>
                </c:pt>
                <c:pt idx="37">
                  <c:v>266</c:v>
                </c:pt>
                <c:pt idx="38">
                  <c:v>269</c:v>
                </c:pt>
                <c:pt idx="39">
                  <c:v>272</c:v>
                </c:pt>
                <c:pt idx="40">
                  <c:v>277</c:v>
                </c:pt>
                <c:pt idx="41">
                  <c:v>277</c:v>
                </c:pt>
                <c:pt idx="42">
                  <c:v>278</c:v>
                </c:pt>
                <c:pt idx="43">
                  <c:v>279</c:v>
                </c:pt>
                <c:pt idx="44">
                  <c:v>281</c:v>
                </c:pt>
                <c:pt idx="45">
                  <c:v>281</c:v>
                </c:pt>
                <c:pt idx="46">
                  <c:v>283</c:v>
                </c:pt>
                <c:pt idx="47">
                  <c:v>283</c:v>
                </c:pt>
                <c:pt idx="48">
                  <c:v>284</c:v>
                </c:pt>
                <c:pt idx="49">
                  <c:v>284</c:v>
                </c:pt>
                <c:pt idx="50">
                  <c:v>288</c:v>
                </c:pt>
                <c:pt idx="51">
                  <c:v>288</c:v>
                </c:pt>
                <c:pt idx="52">
                  <c:v>288</c:v>
                </c:pt>
                <c:pt idx="53">
                  <c:v>289</c:v>
                </c:pt>
                <c:pt idx="54">
                  <c:v>290</c:v>
                </c:pt>
                <c:pt idx="55">
                  <c:v>290</c:v>
                </c:pt>
                <c:pt idx="56">
                  <c:v>291</c:v>
                </c:pt>
                <c:pt idx="57">
                  <c:v>295</c:v>
                </c:pt>
                <c:pt idx="58">
                  <c:v>296</c:v>
                </c:pt>
                <c:pt idx="59">
                  <c:v>296</c:v>
                </c:pt>
                <c:pt idx="60">
                  <c:v>300</c:v>
                </c:pt>
                <c:pt idx="61">
                  <c:v>312</c:v>
                </c:pt>
                <c:pt idx="62">
                  <c:v>316</c:v>
                </c:pt>
                <c:pt idx="63">
                  <c:v>317</c:v>
                </c:pt>
                <c:pt idx="64">
                  <c:v>321</c:v>
                </c:pt>
                <c:pt idx="65">
                  <c:v>324</c:v>
                </c:pt>
                <c:pt idx="66">
                  <c:v>325</c:v>
                </c:pt>
                <c:pt idx="67">
                  <c:v>327</c:v>
                </c:pt>
                <c:pt idx="68">
                  <c:v>328</c:v>
                </c:pt>
                <c:pt idx="69">
                  <c:v>331</c:v>
                </c:pt>
                <c:pt idx="70">
                  <c:v>333</c:v>
                </c:pt>
                <c:pt idx="71">
                  <c:v>335</c:v>
                </c:pt>
                <c:pt idx="72">
                  <c:v>336</c:v>
                </c:pt>
                <c:pt idx="73">
                  <c:v>338</c:v>
                </c:pt>
                <c:pt idx="74">
                  <c:v>342</c:v>
                </c:pt>
                <c:pt idx="75">
                  <c:v>355</c:v>
                </c:pt>
                <c:pt idx="76">
                  <c:v>360</c:v>
                </c:pt>
                <c:pt idx="77">
                  <c:v>363</c:v>
                </c:pt>
                <c:pt idx="78">
                  <c:v>366</c:v>
                </c:pt>
                <c:pt idx="79">
                  <c:v>368</c:v>
                </c:pt>
                <c:pt idx="80">
                  <c:v>371</c:v>
                </c:pt>
                <c:pt idx="81">
                  <c:v>387</c:v>
                </c:pt>
                <c:pt idx="82">
                  <c:v>389</c:v>
                </c:pt>
                <c:pt idx="83">
                  <c:v>393</c:v>
                </c:pt>
                <c:pt idx="84">
                  <c:v>397</c:v>
                </c:pt>
                <c:pt idx="85">
                  <c:v>410</c:v>
                </c:pt>
                <c:pt idx="86">
                  <c:v>412</c:v>
                </c:pt>
                <c:pt idx="87">
                  <c:v>416</c:v>
                </c:pt>
                <c:pt idx="88">
                  <c:v>426</c:v>
                </c:pt>
                <c:pt idx="89">
                  <c:v>428</c:v>
                </c:pt>
                <c:pt idx="90">
                  <c:v>430</c:v>
                </c:pt>
                <c:pt idx="91">
                  <c:v>448</c:v>
                </c:pt>
                <c:pt idx="92">
                  <c:v>451</c:v>
                </c:pt>
                <c:pt idx="93">
                  <c:v>467</c:v>
                </c:pt>
                <c:pt idx="94">
                  <c:v>473</c:v>
                </c:pt>
                <c:pt idx="95">
                  <c:v>480</c:v>
                </c:pt>
                <c:pt idx="96">
                  <c:v>484</c:v>
                </c:pt>
                <c:pt idx="97">
                  <c:v>492</c:v>
                </c:pt>
                <c:pt idx="98">
                  <c:v>494</c:v>
                </c:pt>
                <c:pt idx="99">
                  <c:v>506</c:v>
                </c:pt>
                <c:pt idx="100">
                  <c:v>528</c:v>
                </c:pt>
                <c:pt idx="101">
                  <c:v>531</c:v>
                </c:pt>
                <c:pt idx="102">
                  <c:v>541</c:v>
                </c:pt>
                <c:pt idx="103">
                  <c:v>543</c:v>
                </c:pt>
                <c:pt idx="104">
                  <c:v>547</c:v>
                </c:pt>
                <c:pt idx="105">
                  <c:v>567</c:v>
                </c:pt>
                <c:pt idx="106">
                  <c:v>573</c:v>
                </c:pt>
                <c:pt idx="107">
                  <c:v>584</c:v>
                </c:pt>
                <c:pt idx="108">
                  <c:v>588</c:v>
                </c:pt>
                <c:pt idx="109">
                  <c:v>611</c:v>
                </c:pt>
                <c:pt idx="110">
                  <c:v>643</c:v>
                </c:pt>
                <c:pt idx="111">
                  <c:v>645</c:v>
                </c:pt>
                <c:pt idx="112">
                  <c:v>659</c:v>
                </c:pt>
                <c:pt idx="113">
                  <c:v>682</c:v>
                </c:pt>
                <c:pt idx="114">
                  <c:v>720</c:v>
                </c:pt>
                <c:pt idx="115">
                  <c:v>726</c:v>
                </c:pt>
              </c:numCache>
            </c:numRef>
          </c:yVal>
          <c:smooth val="0"/>
          <c:extLst>
            <c:ext xmlns:c16="http://schemas.microsoft.com/office/drawing/2014/chart" uri="{C3380CC4-5D6E-409C-BE32-E72D297353CC}">
              <c16:uniqueId val="{00000002-E90A-4A81-A9F7-0F7D2BC83398}"/>
            </c:ext>
          </c:extLst>
        </c:ser>
        <c:ser>
          <c:idx val="3"/>
          <c:order val="3"/>
          <c:tx>
            <c:v>Rail distance trend</c:v>
          </c:tx>
          <c:spPr>
            <a:ln w="25400" cap="rnd">
              <a:solidFill>
                <a:schemeClr val="tx1"/>
              </a:solidFill>
              <a:round/>
            </a:ln>
            <a:effectLst/>
          </c:spPr>
          <c:marker>
            <c:symbol val="none"/>
          </c:marker>
          <c:xVal>
            <c:numRef>
              <c:f>'Figure 4'!$C$4:$C$119</c:f>
              <c:numCache>
                <c:formatCode>General</c:formatCode>
                <c:ptCount val="116"/>
                <c:pt idx="0">
                  <c:v>90</c:v>
                </c:pt>
                <c:pt idx="1">
                  <c:v>93</c:v>
                </c:pt>
                <c:pt idx="2">
                  <c:v>95</c:v>
                </c:pt>
                <c:pt idx="3">
                  <c:v>99</c:v>
                </c:pt>
                <c:pt idx="4">
                  <c:v>119</c:v>
                </c:pt>
                <c:pt idx="5">
                  <c:v>129</c:v>
                </c:pt>
                <c:pt idx="6">
                  <c:v>142</c:v>
                </c:pt>
                <c:pt idx="7">
                  <c:v>143</c:v>
                </c:pt>
                <c:pt idx="8">
                  <c:v>157</c:v>
                </c:pt>
                <c:pt idx="9">
                  <c:v>159</c:v>
                </c:pt>
                <c:pt idx="10">
                  <c:v>159</c:v>
                </c:pt>
                <c:pt idx="11">
                  <c:v>181</c:v>
                </c:pt>
                <c:pt idx="12">
                  <c:v>184</c:v>
                </c:pt>
                <c:pt idx="13">
                  <c:v>184</c:v>
                </c:pt>
                <c:pt idx="14">
                  <c:v>185</c:v>
                </c:pt>
                <c:pt idx="15">
                  <c:v>195</c:v>
                </c:pt>
                <c:pt idx="16">
                  <c:v>197</c:v>
                </c:pt>
                <c:pt idx="17">
                  <c:v>198</c:v>
                </c:pt>
                <c:pt idx="18">
                  <c:v>200</c:v>
                </c:pt>
                <c:pt idx="19">
                  <c:v>203</c:v>
                </c:pt>
                <c:pt idx="20">
                  <c:v>209</c:v>
                </c:pt>
                <c:pt idx="21">
                  <c:v>211</c:v>
                </c:pt>
                <c:pt idx="22">
                  <c:v>211</c:v>
                </c:pt>
                <c:pt idx="23">
                  <c:v>212</c:v>
                </c:pt>
                <c:pt idx="24">
                  <c:v>212</c:v>
                </c:pt>
                <c:pt idx="25">
                  <c:v>213</c:v>
                </c:pt>
                <c:pt idx="26">
                  <c:v>224</c:v>
                </c:pt>
                <c:pt idx="27">
                  <c:v>227</c:v>
                </c:pt>
                <c:pt idx="28">
                  <c:v>227</c:v>
                </c:pt>
                <c:pt idx="29">
                  <c:v>228</c:v>
                </c:pt>
                <c:pt idx="30">
                  <c:v>236</c:v>
                </c:pt>
                <c:pt idx="31">
                  <c:v>246</c:v>
                </c:pt>
                <c:pt idx="32">
                  <c:v>253</c:v>
                </c:pt>
                <c:pt idx="33">
                  <c:v>255</c:v>
                </c:pt>
                <c:pt idx="34">
                  <c:v>256</c:v>
                </c:pt>
                <c:pt idx="35">
                  <c:v>257</c:v>
                </c:pt>
                <c:pt idx="36">
                  <c:v>263</c:v>
                </c:pt>
                <c:pt idx="37">
                  <c:v>266</c:v>
                </c:pt>
                <c:pt idx="38">
                  <c:v>269</c:v>
                </c:pt>
                <c:pt idx="39">
                  <c:v>272</c:v>
                </c:pt>
                <c:pt idx="40">
                  <c:v>277</c:v>
                </c:pt>
                <c:pt idx="41">
                  <c:v>277</c:v>
                </c:pt>
                <c:pt idx="42">
                  <c:v>278</c:v>
                </c:pt>
                <c:pt idx="43">
                  <c:v>279</c:v>
                </c:pt>
                <c:pt idx="44">
                  <c:v>281</c:v>
                </c:pt>
                <c:pt idx="45">
                  <c:v>281</c:v>
                </c:pt>
                <c:pt idx="46">
                  <c:v>283</c:v>
                </c:pt>
                <c:pt idx="47">
                  <c:v>283</c:v>
                </c:pt>
                <c:pt idx="48">
                  <c:v>284</c:v>
                </c:pt>
                <c:pt idx="49">
                  <c:v>284</c:v>
                </c:pt>
                <c:pt idx="50">
                  <c:v>288</c:v>
                </c:pt>
                <c:pt idx="51">
                  <c:v>288</c:v>
                </c:pt>
                <c:pt idx="52">
                  <c:v>288</c:v>
                </c:pt>
                <c:pt idx="53">
                  <c:v>289</c:v>
                </c:pt>
                <c:pt idx="54">
                  <c:v>290</c:v>
                </c:pt>
                <c:pt idx="55">
                  <c:v>290</c:v>
                </c:pt>
                <c:pt idx="56">
                  <c:v>291</c:v>
                </c:pt>
                <c:pt idx="57">
                  <c:v>295</c:v>
                </c:pt>
                <c:pt idx="58">
                  <c:v>296</c:v>
                </c:pt>
                <c:pt idx="59">
                  <c:v>296</c:v>
                </c:pt>
                <c:pt idx="60">
                  <c:v>300</c:v>
                </c:pt>
                <c:pt idx="61">
                  <c:v>312</c:v>
                </c:pt>
                <c:pt idx="62">
                  <c:v>316</c:v>
                </c:pt>
                <c:pt idx="63">
                  <c:v>317</c:v>
                </c:pt>
                <c:pt idx="64">
                  <c:v>321</c:v>
                </c:pt>
                <c:pt idx="65">
                  <c:v>324</c:v>
                </c:pt>
                <c:pt idx="66">
                  <c:v>325</c:v>
                </c:pt>
                <c:pt idx="67">
                  <c:v>327</c:v>
                </c:pt>
                <c:pt idx="68">
                  <c:v>328</c:v>
                </c:pt>
                <c:pt idx="69">
                  <c:v>331</c:v>
                </c:pt>
                <c:pt idx="70">
                  <c:v>333</c:v>
                </c:pt>
                <c:pt idx="71">
                  <c:v>335</c:v>
                </c:pt>
                <c:pt idx="72">
                  <c:v>336</c:v>
                </c:pt>
                <c:pt idx="73">
                  <c:v>338</c:v>
                </c:pt>
                <c:pt idx="74">
                  <c:v>342</c:v>
                </c:pt>
                <c:pt idx="75">
                  <c:v>355</c:v>
                </c:pt>
                <c:pt idx="76">
                  <c:v>360</c:v>
                </c:pt>
                <c:pt idx="77">
                  <c:v>363</c:v>
                </c:pt>
                <c:pt idx="78">
                  <c:v>366</c:v>
                </c:pt>
                <c:pt idx="79">
                  <c:v>368</c:v>
                </c:pt>
                <c:pt idx="80">
                  <c:v>371</c:v>
                </c:pt>
                <c:pt idx="81">
                  <c:v>387</c:v>
                </c:pt>
                <c:pt idx="82">
                  <c:v>389</c:v>
                </c:pt>
                <c:pt idx="83">
                  <c:v>393</c:v>
                </c:pt>
                <c:pt idx="84">
                  <c:v>397</c:v>
                </c:pt>
                <c:pt idx="85">
                  <c:v>410</c:v>
                </c:pt>
                <c:pt idx="86">
                  <c:v>412</c:v>
                </c:pt>
                <c:pt idx="87">
                  <c:v>416</c:v>
                </c:pt>
                <c:pt idx="88">
                  <c:v>426</c:v>
                </c:pt>
                <c:pt idx="89">
                  <c:v>428</c:v>
                </c:pt>
                <c:pt idx="90">
                  <c:v>430</c:v>
                </c:pt>
                <c:pt idx="91">
                  <c:v>448</c:v>
                </c:pt>
                <c:pt idx="92">
                  <c:v>451</c:v>
                </c:pt>
                <c:pt idx="93">
                  <c:v>467</c:v>
                </c:pt>
                <c:pt idx="94">
                  <c:v>473</c:v>
                </c:pt>
                <c:pt idx="95">
                  <c:v>480</c:v>
                </c:pt>
                <c:pt idx="96">
                  <c:v>484</c:v>
                </c:pt>
                <c:pt idx="97">
                  <c:v>492</c:v>
                </c:pt>
                <c:pt idx="98">
                  <c:v>494</c:v>
                </c:pt>
                <c:pt idx="99">
                  <c:v>506</c:v>
                </c:pt>
                <c:pt idx="100">
                  <c:v>528</c:v>
                </c:pt>
                <c:pt idx="101">
                  <c:v>531</c:v>
                </c:pt>
                <c:pt idx="102">
                  <c:v>541</c:v>
                </c:pt>
                <c:pt idx="103">
                  <c:v>543</c:v>
                </c:pt>
                <c:pt idx="104">
                  <c:v>547</c:v>
                </c:pt>
                <c:pt idx="105">
                  <c:v>567</c:v>
                </c:pt>
                <c:pt idx="106">
                  <c:v>573</c:v>
                </c:pt>
                <c:pt idx="107">
                  <c:v>584</c:v>
                </c:pt>
                <c:pt idx="108">
                  <c:v>588</c:v>
                </c:pt>
                <c:pt idx="109">
                  <c:v>611</c:v>
                </c:pt>
                <c:pt idx="110">
                  <c:v>643</c:v>
                </c:pt>
                <c:pt idx="111">
                  <c:v>645</c:v>
                </c:pt>
                <c:pt idx="112">
                  <c:v>659</c:v>
                </c:pt>
                <c:pt idx="113">
                  <c:v>682</c:v>
                </c:pt>
                <c:pt idx="114">
                  <c:v>720</c:v>
                </c:pt>
                <c:pt idx="115">
                  <c:v>726</c:v>
                </c:pt>
              </c:numCache>
            </c:numRef>
          </c:xVal>
          <c:yVal>
            <c:numRef>
              <c:f>'Figure 4'!$G$4:$G$119</c:f>
              <c:numCache>
                <c:formatCode>0.00</c:formatCode>
                <c:ptCount val="116"/>
                <c:pt idx="0">
                  <c:v>138.72191721461368</c:v>
                </c:pt>
                <c:pt idx="1">
                  <c:v>142.58537074349479</c:v>
                </c:pt>
                <c:pt idx="2">
                  <c:v>145.16100642941552</c:v>
                </c:pt>
                <c:pt idx="3">
                  <c:v>150.31227780125698</c:v>
                </c:pt>
                <c:pt idx="4">
                  <c:v>176.06863466046431</c:v>
                </c:pt>
                <c:pt idx="5">
                  <c:v>188.94681309006799</c:v>
                </c:pt>
                <c:pt idx="6">
                  <c:v>205.68844504855275</c:v>
                </c:pt>
                <c:pt idx="7">
                  <c:v>206.9762628915131</c:v>
                </c:pt>
                <c:pt idx="8">
                  <c:v>225.00571269295824</c:v>
                </c:pt>
                <c:pt idx="9">
                  <c:v>227.58134837887897</c:v>
                </c:pt>
                <c:pt idx="10">
                  <c:v>227.58134837887897</c:v>
                </c:pt>
                <c:pt idx="11">
                  <c:v>255.91334092400703</c:v>
                </c:pt>
                <c:pt idx="12">
                  <c:v>259.77679445288811</c:v>
                </c:pt>
                <c:pt idx="13">
                  <c:v>259.77679445288811</c:v>
                </c:pt>
                <c:pt idx="14">
                  <c:v>261.06461229584852</c:v>
                </c:pt>
                <c:pt idx="15">
                  <c:v>273.94279072545214</c:v>
                </c:pt>
                <c:pt idx="16">
                  <c:v>276.5184264113729</c:v>
                </c:pt>
                <c:pt idx="17">
                  <c:v>277.80624425433325</c:v>
                </c:pt>
                <c:pt idx="18">
                  <c:v>280.38187994025401</c:v>
                </c:pt>
                <c:pt idx="19">
                  <c:v>284.24533346913512</c:v>
                </c:pt>
                <c:pt idx="20">
                  <c:v>291.97224052689728</c:v>
                </c:pt>
                <c:pt idx="21">
                  <c:v>294.54787621281804</c:v>
                </c:pt>
                <c:pt idx="22">
                  <c:v>294.54787621281804</c:v>
                </c:pt>
                <c:pt idx="23">
                  <c:v>295.83569405577839</c:v>
                </c:pt>
                <c:pt idx="24">
                  <c:v>295.83569405577839</c:v>
                </c:pt>
                <c:pt idx="25">
                  <c:v>297.12351189873874</c:v>
                </c:pt>
                <c:pt idx="26">
                  <c:v>311.28950817130277</c:v>
                </c:pt>
                <c:pt idx="27">
                  <c:v>315.15296170018388</c:v>
                </c:pt>
                <c:pt idx="28">
                  <c:v>315.15296170018388</c:v>
                </c:pt>
                <c:pt idx="29">
                  <c:v>316.44077954314423</c:v>
                </c:pt>
                <c:pt idx="30">
                  <c:v>326.74332228682721</c:v>
                </c:pt>
                <c:pt idx="31">
                  <c:v>339.62150071643083</c:v>
                </c:pt>
                <c:pt idx="32">
                  <c:v>348.6362256171534</c:v>
                </c:pt>
                <c:pt idx="33">
                  <c:v>351.21186130307416</c:v>
                </c:pt>
                <c:pt idx="34">
                  <c:v>352.49967914603451</c:v>
                </c:pt>
                <c:pt idx="35">
                  <c:v>353.78749698899486</c:v>
                </c:pt>
                <c:pt idx="36">
                  <c:v>361.51440404675708</c:v>
                </c:pt>
                <c:pt idx="37">
                  <c:v>365.37785757563819</c:v>
                </c:pt>
                <c:pt idx="38">
                  <c:v>369.2413111045193</c:v>
                </c:pt>
                <c:pt idx="39">
                  <c:v>373.10476463340035</c:v>
                </c:pt>
                <c:pt idx="40">
                  <c:v>379.54385384820222</c:v>
                </c:pt>
                <c:pt idx="41">
                  <c:v>379.54385384820222</c:v>
                </c:pt>
                <c:pt idx="42">
                  <c:v>380.83167169116257</c:v>
                </c:pt>
                <c:pt idx="43">
                  <c:v>382.11948953412292</c:v>
                </c:pt>
                <c:pt idx="44">
                  <c:v>384.69512522004368</c:v>
                </c:pt>
                <c:pt idx="45">
                  <c:v>384.69512522004368</c:v>
                </c:pt>
                <c:pt idx="46">
                  <c:v>387.27076090596438</c:v>
                </c:pt>
                <c:pt idx="47">
                  <c:v>387.27076090596438</c:v>
                </c:pt>
                <c:pt idx="48">
                  <c:v>388.55857874892479</c:v>
                </c:pt>
                <c:pt idx="49">
                  <c:v>388.55857874892479</c:v>
                </c:pt>
                <c:pt idx="50">
                  <c:v>393.70985012076625</c:v>
                </c:pt>
                <c:pt idx="51">
                  <c:v>393.70985012076625</c:v>
                </c:pt>
                <c:pt idx="52">
                  <c:v>393.70985012076625</c:v>
                </c:pt>
                <c:pt idx="53">
                  <c:v>394.9976679637266</c:v>
                </c:pt>
                <c:pt idx="54">
                  <c:v>396.28548580668695</c:v>
                </c:pt>
                <c:pt idx="55">
                  <c:v>396.28548580668695</c:v>
                </c:pt>
                <c:pt idx="56">
                  <c:v>397.57330364964736</c:v>
                </c:pt>
                <c:pt idx="57">
                  <c:v>402.72457502148882</c:v>
                </c:pt>
                <c:pt idx="58">
                  <c:v>404.01239286444917</c:v>
                </c:pt>
                <c:pt idx="59">
                  <c:v>404.01239286444917</c:v>
                </c:pt>
                <c:pt idx="60">
                  <c:v>409.16366423629063</c:v>
                </c:pt>
                <c:pt idx="61">
                  <c:v>424.61747835181501</c:v>
                </c:pt>
                <c:pt idx="62">
                  <c:v>429.76874972365647</c:v>
                </c:pt>
                <c:pt idx="63">
                  <c:v>431.05656756661688</c:v>
                </c:pt>
                <c:pt idx="64">
                  <c:v>436.20783893845834</c:v>
                </c:pt>
                <c:pt idx="65">
                  <c:v>440.07129246733945</c:v>
                </c:pt>
                <c:pt idx="66">
                  <c:v>441.3591103102998</c:v>
                </c:pt>
                <c:pt idx="67">
                  <c:v>443.9347459962205</c:v>
                </c:pt>
                <c:pt idx="68">
                  <c:v>445.22256383918091</c:v>
                </c:pt>
                <c:pt idx="69">
                  <c:v>449.08601736806202</c:v>
                </c:pt>
                <c:pt idx="70">
                  <c:v>451.66165305398272</c:v>
                </c:pt>
                <c:pt idx="71">
                  <c:v>454.23728873990348</c:v>
                </c:pt>
                <c:pt idx="72">
                  <c:v>455.52510658286383</c:v>
                </c:pt>
                <c:pt idx="73">
                  <c:v>458.10074226878453</c:v>
                </c:pt>
                <c:pt idx="74">
                  <c:v>463.25201364062605</c:v>
                </c:pt>
                <c:pt idx="75">
                  <c:v>479.99364559911078</c:v>
                </c:pt>
                <c:pt idx="76">
                  <c:v>486.43273481391259</c:v>
                </c:pt>
                <c:pt idx="77">
                  <c:v>490.2961883427937</c:v>
                </c:pt>
                <c:pt idx="78">
                  <c:v>494.15964187167481</c:v>
                </c:pt>
                <c:pt idx="79">
                  <c:v>496.73527755759557</c:v>
                </c:pt>
                <c:pt idx="80">
                  <c:v>500.59873108647662</c:v>
                </c:pt>
                <c:pt idx="81">
                  <c:v>521.20381657384246</c:v>
                </c:pt>
                <c:pt idx="82">
                  <c:v>523.77945225976327</c:v>
                </c:pt>
                <c:pt idx="83">
                  <c:v>528.93072363160468</c:v>
                </c:pt>
                <c:pt idx="84">
                  <c:v>534.0819950034462</c:v>
                </c:pt>
                <c:pt idx="85">
                  <c:v>550.82362696193093</c:v>
                </c:pt>
                <c:pt idx="86">
                  <c:v>553.39926264785163</c:v>
                </c:pt>
                <c:pt idx="87">
                  <c:v>558.55053401969315</c:v>
                </c:pt>
                <c:pt idx="88">
                  <c:v>571.42871244929677</c:v>
                </c:pt>
                <c:pt idx="89">
                  <c:v>574.00434813521758</c:v>
                </c:pt>
                <c:pt idx="90">
                  <c:v>576.57998382113828</c:v>
                </c:pt>
                <c:pt idx="91">
                  <c:v>599.76070499442483</c:v>
                </c:pt>
                <c:pt idx="92">
                  <c:v>603.62415852330594</c:v>
                </c:pt>
                <c:pt idx="93">
                  <c:v>624.22924401067178</c:v>
                </c:pt>
                <c:pt idx="94">
                  <c:v>631.956151068434</c:v>
                </c:pt>
                <c:pt idx="95">
                  <c:v>640.97087596915662</c:v>
                </c:pt>
                <c:pt idx="96">
                  <c:v>646.12214734099803</c:v>
                </c:pt>
                <c:pt idx="97">
                  <c:v>656.42469008468095</c:v>
                </c:pt>
                <c:pt idx="98">
                  <c:v>659.00032577060176</c:v>
                </c:pt>
                <c:pt idx="99">
                  <c:v>674.45413988612609</c:v>
                </c:pt>
                <c:pt idx="100">
                  <c:v>702.78613243125415</c:v>
                </c:pt>
                <c:pt idx="101">
                  <c:v>706.64958596013525</c:v>
                </c:pt>
                <c:pt idx="102">
                  <c:v>719.52776438973888</c:v>
                </c:pt>
                <c:pt idx="103">
                  <c:v>722.10340007565969</c:v>
                </c:pt>
                <c:pt idx="104">
                  <c:v>727.2546714475011</c:v>
                </c:pt>
                <c:pt idx="105">
                  <c:v>753.01102830670845</c:v>
                </c:pt>
                <c:pt idx="106">
                  <c:v>760.73793536447067</c:v>
                </c:pt>
                <c:pt idx="107">
                  <c:v>774.9039316370347</c:v>
                </c:pt>
                <c:pt idx="108">
                  <c:v>780.05520300887611</c:v>
                </c:pt>
                <c:pt idx="109">
                  <c:v>809.67501339696457</c:v>
                </c:pt>
                <c:pt idx="110">
                  <c:v>850.88518437169625</c:v>
                </c:pt>
                <c:pt idx="111">
                  <c:v>853.46082005761707</c:v>
                </c:pt>
                <c:pt idx="112">
                  <c:v>871.49026985906221</c:v>
                </c:pt>
                <c:pt idx="113">
                  <c:v>901.11008024715056</c:v>
                </c:pt>
                <c:pt idx="114">
                  <c:v>950.04715827964446</c:v>
                </c:pt>
                <c:pt idx="115">
                  <c:v>957.77406533740668</c:v>
                </c:pt>
              </c:numCache>
            </c:numRef>
          </c:yVal>
          <c:smooth val="0"/>
          <c:extLst>
            <c:ext xmlns:c16="http://schemas.microsoft.com/office/drawing/2014/chart" uri="{C3380CC4-5D6E-409C-BE32-E72D297353CC}">
              <c16:uniqueId val="{00000000-EDC7-4AFD-9F0A-EC49C30DBB89}"/>
            </c:ext>
          </c:extLst>
        </c:ser>
        <c:dLbls>
          <c:showLegendKey val="0"/>
          <c:showVal val="0"/>
          <c:showCatName val="0"/>
          <c:showSerName val="0"/>
          <c:showPercent val="0"/>
          <c:showBubbleSize val="0"/>
        </c:dLbls>
        <c:axId val="1905463167"/>
        <c:axId val="110331951"/>
      </c:scatterChart>
      <c:valAx>
        <c:axId val="190546316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Flight Miles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0331951"/>
        <c:crosses val="autoZero"/>
        <c:crossBetween val="midCat"/>
      </c:valAx>
      <c:valAx>
        <c:axId val="1103319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Rail Miles</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05463167"/>
        <c:crosses val="autoZero"/>
        <c:crossBetween val="midCat"/>
      </c:valAx>
      <c:spPr>
        <a:noFill/>
        <a:ln>
          <a:noFill/>
        </a:ln>
        <a:effectLst/>
      </c:spPr>
    </c:plotArea>
    <c:legend>
      <c:legendPos val="b"/>
      <c:layout>
        <c:manualLayout>
          <c:xMode val="edge"/>
          <c:yMode val="edge"/>
          <c:x val="0.13356629440927728"/>
          <c:y val="5.9833497375328087E-2"/>
          <c:w val="0.35420530766987463"/>
          <c:h val="0.23785952537182853"/>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a:t>
            </a:r>
          </a:p>
        </c:rich>
      </c:tx>
      <c:layout>
        <c:manualLayout>
          <c:xMode val="edge"/>
          <c:yMode val="edge"/>
          <c:x val="0.51612732232000413"/>
          <c:y val="3.844393592677345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819738218997134"/>
          <c:y val="2.4955106831935116E-2"/>
          <c:w val="0.82958588509769615"/>
          <c:h val="0.41934016829132059"/>
        </c:manualLayout>
      </c:layout>
      <c:scatterChart>
        <c:scatterStyle val="lineMarker"/>
        <c:varyColors val="0"/>
        <c:ser>
          <c:idx val="0"/>
          <c:order val="0"/>
          <c:tx>
            <c:v>All Aircraft</c:v>
          </c:tx>
          <c:spPr>
            <a:ln w="25400" cap="rnd">
              <a:solidFill>
                <a:schemeClr val="tx1"/>
              </a:solidFill>
              <a:round/>
            </a:ln>
            <a:effectLst/>
          </c:spPr>
          <c:marker>
            <c:symbol val="none"/>
          </c:marker>
          <c:xVal>
            <c:numRef>
              <c:f>'Figure 5'!$A$5:$A$204</c:f>
              <c:numCache>
                <c:formatCode>General</c:formatCode>
                <c:ptCount val="200"/>
                <c:pt idx="0">
                  <c:v>60</c:v>
                </c:pt>
                <c:pt idx="1">
                  <c:v>65</c:v>
                </c:pt>
                <c:pt idx="2">
                  <c:v>70</c:v>
                </c:pt>
                <c:pt idx="3">
                  <c:v>75</c:v>
                </c:pt>
                <c:pt idx="4">
                  <c:v>80</c:v>
                </c:pt>
                <c:pt idx="5">
                  <c:v>85</c:v>
                </c:pt>
                <c:pt idx="6">
                  <c:v>90</c:v>
                </c:pt>
                <c:pt idx="7">
                  <c:v>95</c:v>
                </c:pt>
                <c:pt idx="8">
                  <c:v>100</c:v>
                </c:pt>
                <c:pt idx="9">
                  <c:v>105</c:v>
                </c:pt>
                <c:pt idx="10">
                  <c:v>110</c:v>
                </c:pt>
                <c:pt idx="11">
                  <c:v>115</c:v>
                </c:pt>
                <c:pt idx="12">
                  <c:v>120</c:v>
                </c:pt>
                <c:pt idx="13">
                  <c:v>125</c:v>
                </c:pt>
                <c:pt idx="14">
                  <c:v>130</c:v>
                </c:pt>
                <c:pt idx="15">
                  <c:v>135</c:v>
                </c:pt>
                <c:pt idx="16">
                  <c:v>140</c:v>
                </c:pt>
                <c:pt idx="17">
                  <c:v>145</c:v>
                </c:pt>
                <c:pt idx="18">
                  <c:v>150</c:v>
                </c:pt>
                <c:pt idx="19">
                  <c:v>155</c:v>
                </c:pt>
                <c:pt idx="20">
                  <c:v>160</c:v>
                </c:pt>
                <c:pt idx="21">
                  <c:v>165</c:v>
                </c:pt>
                <c:pt idx="22">
                  <c:v>170</c:v>
                </c:pt>
                <c:pt idx="23">
                  <c:v>175</c:v>
                </c:pt>
                <c:pt idx="24">
                  <c:v>180</c:v>
                </c:pt>
                <c:pt idx="25">
                  <c:v>185</c:v>
                </c:pt>
                <c:pt idx="26">
                  <c:v>190</c:v>
                </c:pt>
                <c:pt idx="27">
                  <c:v>195</c:v>
                </c:pt>
                <c:pt idx="28">
                  <c:v>200</c:v>
                </c:pt>
                <c:pt idx="29">
                  <c:v>205</c:v>
                </c:pt>
                <c:pt idx="30">
                  <c:v>210</c:v>
                </c:pt>
                <c:pt idx="31">
                  <c:v>215</c:v>
                </c:pt>
                <c:pt idx="32">
                  <c:v>220</c:v>
                </c:pt>
                <c:pt idx="33">
                  <c:v>225</c:v>
                </c:pt>
                <c:pt idx="34">
                  <c:v>230</c:v>
                </c:pt>
                <c:pt idx="35">
                  <c:v>235</c:v>
                </c:pt>
                <c:pt idx="36">
                  <c:v>240</c:v>
                </c:pt>
                <c:pt idx="37">
                  <c:v>245</c:v>
                </c:pt>
                <c:pt idx="38">
                  <c:v>250</c:v>
                </c:pt>
                <c:pt idx="39">
                  <c:v>255</c:v>
                </c:pt>
                <c:pt idx="40">
                  <c:v>260</c:v>
                </c:pt>
                <c:pt idx="41">
                  <c:v>265</c:v>
                </c:pt>
                <c:pt idx="42">
                  <c:v>270</c:v>
                </c:pt>
                <c:pt idx="43">
                  <c:v>275</c:v>
                </c:pt>
                <c:pt idx="44">
                  <c:v>280</c:v>
                </c:pt>
                <c:pt idx="45">
                  <c:v>285</c:v>
                </c:pt>
                <c:pt idx="46">
                  <c:v>290</c:v>
                </c:pt>
                <c:pt idx="47">
                  <c:v>295</c:v>
                </c:pt>
                <c:pt idx="48">
                  <c:v>300</c:v>
                </c:pt>
                <c:pt idx="49">
                  <c:v>305</c:v>
                </c:pt>
                <c:pt idx="50">
                  <c:v>310</c:v>
                </c:pt>
                <c:pt idx="51">
                  <c:v>315</c:v>
                </c:pt>
                <c:pt idx="52">
                  <c:v>320</c:v>
                </c:pt>
                <c:pt idx="53">
                  <c:v>325</c:v>
                </c:pt>
                <c:pt idx="54">
                  <c:v>330</c:v>
                </c:pt>
                <c:pt idx="55">
                  <c:v>335</c:v>
                </c:pt>
                <c:pt idx="56">
                  <c:v>340</c:v>
                </c:pt>
                <c:pt idx="57">
                  <c:v>345</c:v>
                </c:pt>
                <c:pt idx="58">
                  <c:v>350</c:v>
                </c:pt>
                <c:pt idx="59">
                  <c:v>355</c:v>
                </c:pt>
                <c:pt idx="60">
                  <c:v>360</c:v>
                </c:pt>
                <c:pt idx="61">
                  <c:v>365</c:v>
                </c:pt>
                <c:pt idx="62">
                  <c:v>370</c:v>
                </c:pt>
                <c:pt idx="63">
                  <c:v>375</c:v>
                </c:pt>
                <c:pt idx="64">
                  <c:v>380</c:v>
                </c:pt>
                <c:pt idx="65">
                  <c:v>385</c:v>
                </c:pt>
                <c:pt idx="66">
                  <c:v>390</c:v>
                </c:pt>
                <c:pt idx="67">
                  <c:v>395</c:v>
                </c:pt>
                <c:pt idx="68">
                  <c:v>400</c:v>
                </c:pt>
                <c:pt idx="69">
                  <c:v>405</c:v>
                </c:pt>
                <c:pt idx="70">
                  <c:v>410</c:v>
                </c:pt>
                <c:pt idx="71">
                  <c:v>415</c:v>
                </c:pt>
                <c:pt idx="72">
                  <c:v>420</c:v>
                </c:pt>
                <c:pt idx="73">
                  <c:v>425</c:v>
                </c:pt>
                <c:pt idx="74">
                  <c:v>430</c:v>
                </c:pt>
                <c:pt idx="75">
                  <c:v>435</c:v>
                </c:pt>
                <c:pt idx="76">
                  <c:v>440</c:v>
                </c:pt>
                <c:pt idx="77">
                  <c:v>445</c:v>
                </c:pt>
                <c:pt idx="78">
                  <c:v>450</c:v>
                </c:pt>
                <c:pt idx="79">
                  <c:v>455</c:v>
                </c:pt>
                <c:pt idx="80">
                  <c:v>460</c:v>
                </c:pt>
                <c:pt idx="81">
                  <c:v>465</c:v>
                </c:pt>
                <c:pt idx="82">
                  <c:v>470</c:v>
                </c:pt>
                <c:pt idx="83">
                  <c:v>475</c:v>
                </c:pt>
                <c:pt idx="84">
                  <c:v>480</c:v>
                </c:pt>
                <c:pt idx="85">
                  <c:v>485</c:v>
                </c:pt>
                <c:pt idx="86">
                  <c:v>490</c:v>
                </c:pt>
                <c:pt idx="87">
                  <c:v>495</c:v>
                </c:pt>
                <c:pt idx="88">
                  <c:v>500</c:v>
                </c:pt>
                <c:pt idx="89">
                  <c:v>505</c:v>
                </c:pt>
                <c:pt idx="90">
                  <c:v>510</c:v>
                </c:pt>
                <c:pt idx="91">
                  <c:v>515</c:v>
                </c:pt>
                <c:pt idx="92">
                  <c:v>520</c:v>
                </c:pt>
                <c:pt idx="93">
                  <c:v>525</c:v>
                </c:pt>
                <c:pt idx="94">
                  <c:v>530</c:v>
                </c:pt>
                <c:pt idx="95">
                  <c:v>535</c:v>
                </c:pt>
                <c:pt idx="96">
                  <c:v>540</c:v>
                </c:pt>
                <c:pt idx="97">
                  <c:v>545</c:v>
                </c:pt>
                <c:pt idx="98">
                  <c:v>550</c:v>
                </c:pt>
                <c:pt idx="99">
                  <c:v>555</c:v>
                </c:pt>
                <c:pt idx="100">
                  <c:v>560</c:v>
                </c:pt>
                <c:pt idx="101">
                  <c:v>565</c:v>
                </c:pt>
                <c:pt idx="102">
                  <c:v>570</c:v>
                </c:pt>
                <c:pt idx="103">
                  <c:v>575</c:v>
                </c:pt>
                <c:pt idx="104">
                  <c:v>580</c:v>
                </c:pt>
                <c:pt idx="105">
                  <c:v>585</c:v>
                </c:pt>
                <c:pt idx="106">
                  <c:v>590</c:v>
                </c:pt>
                <c:pt idx="107">
                  <c:v>595</c:v>
                </c:pt>
                <c:pt idx="108">
                  <c:v>600</c:v>
                </c:pt>
                <c:pt idx="109">
                  <c:v>605</c:v>
                </c:pt>
                <c:pt idx="110">
                  <c:v>610</c:v>
                </c:pt>
                <c:pt idx="111">
                  <c:v>615</c:v>
                </c:pt>
                <c:pt idx="112">
                  <c:v>620</c:v>
                </c:pt>
                <c:pt idx="113">
                  <c:v>625</c:v>
                </c:pt>
                <c:pt idx="114">
                  <c:v>630</c:v>
                </c:pt>
                <c:pt idx="115">
                  <c:v>635</c:v>
                </c:pt>
                <c:pt idx="116">
                  <c:v>640</c:v>
                </c:pt>
                <c:pt idx="117">
                  <c:v>645</c:v>
                </c:pt>
                <c:pt idx="118">
                  <c:v>650</c:v>
                </c:pt>
                <c:pt idx="119">
                  <c:v>655</c:v>
                </c:pt>
                <c:pt idx="120">
                  <c:v>660</c:v>
                </c:pt>
                <c:pt idx="121">
                  <c:v>665</c:v>
                </c:pt>
                <c:pt idx="122">
                  <c:v>670</c:v>
                </c:pt>
                <c:pt idx="123">
                  <c:v>675</c:v>
                </c:pt>
                <c:pt idx="124">
                  <c:v>680</c:v>
                </c:pt>
                <c:pt idx="125">
                  <c:v>685</c:v>
                </c:pt>
                <c:pt idx="126">
                  <c:v>690</c:v>
                </c:pt>
                <c:pt idx="127">
                  <c:v>695</c:v>
                </c:pt>
                <c:pt idx="128">
                  <c:v>700</c:v>
                </c:pt>
                <c:pt idx="129">
                  <c:v>705</c:v>
                </c:pt>
                <c:pt idx="130">
                  <c:v>710</c:v>
                </c:pt>
                <c:pt idx="131">
                  <c:v>715</c:v>
                </c:pt>
                <c:pt idx="132">
                  <c:v>720</c:v>
                </c:pt>
                <c:pt idx="133">
                  <c:v>725</c:v>
                </c:pt>
                <c:pt idx="134">
                  <c:v>730</c:v>
                </c:pt>
                <c:pt idx="135">
                  <c:v>735</c:v>
                </c:pt>
                <c:pt idx="136">
                  <c:v>740</c:v>
                </c:pt>
                <c:pt idx="137">
                  <c:v>745</c:v>
                </c:pt>
                <c:pt idx="138">
                  <c:v>750</c:v>
                </c:pt>
                <c:pt idx="139">
                  <c:v>755</c:v>
                </c:pt>
                <c:pt idx="140">
                  <c:v>760</c:v>
                </c:pt>
                <c:pt idx="141">
                  <c:v>765</c:v>
                </c:pt>
                <c:pt idx="142">
                  <c:v>770</c:v>
                </c:pt>
                <c:pt idx="143">
                  <c:v>775</c:v>
                </c:pt>
                <c:pt idx="144">
                  <c:v>780</c:v>
                </c:pt>
                <c:pt idx="145">
                  <c:v>785</c:v>
                </c:pt>
                <c:pt idx="146">
                  <c:v>790</c:v>
                </c:pt>
                <c:pt idx="147">
                  <c:v>795</c:v>
                </c:pt>
                <c:pt idx="148">
                  <c:v>800</c:v>
                </c:pt>
                <c:pt idx="149">
                  <c:v>805</c:v>
                </c:pt>
                <c:pt idx="150">
                  <c:v>810</c:v>
                </c:pt>
                <c:pt idx="151">
                  <c:v>815</c:v>
                </c:pt>
                <c:pt idx="152">
                  <c:v>820</c:v>
                </c:pt>
                <c:pt idx="153">
                  <c:v>825</c:v>
                </c:pt>
                <c:pt idx="154">
                  <c:v>830</c:v>
                </c:pt>
                <c:pt idx="155">
                  <c:v>835</c:v>
                </c:pt>
                <c:pt idx="156">
                  <c:v>840</c:v>
                </c:pt>
                <c:pt idx="157">
                  <c:v>845</c:v>
                </c:pt>
                <c:pt idx="158">
                  <c:v>850</c:v>
                </c:pt>
                <c:pt idx="159">
                  <c:v>855</c:v>
                </c:pt>
                <c:pt idx="160">
                  <c:v>860</c:v>
                </c:pt>
                <c:pt idx="161">
                  <c:v>865</c:v>
                </c:pt>
                <c:pt idx="162">
                  <c:v>870</c:v>
                </c:pt>
                <c:pt idx="163">
                  <c:v>875</c:v>
                </c:pt>
                <c:pt idx="164">
                  <c:v>880</c:v>
                </c:pt>
                <c:pt idx="165">
                  <c:v>885</c:v>
                </c:pt>
                <c:pt idx="166">
                  <c:v>890</c:v>
                </c:pt>
                <c:pt idx="167">
                  <c:v>895</c:v>
                </c:pt>
                <c:pt idx="168">
                  <c:v>900</c:v>
                </c:pt>
                <c:pt idx="169">
                  <c:v>905</c:v>
                </c:pt>
                <c:pt idx="170">
                  <c:v>910</c:v>
                </c:pt>
                <c:pt idx="171">
                  <c:v>915</c:v>
                </c:pt>
                <c:pt idx="172">
                  <c:v>920</c:v>
                </c:pt>
                <c:pt idx="173">
                  <c:v>925</c:v>
                </c:pt>
                <c:pt idx="174">
                  <c:v>930</c:v>
                </c:pt>
                <c:pt idx="175">
                  <c:v>935</c:v>
                </c:pt>
                <c:pt idx="176">
                  <c:v>940</c:v>
                </c:pt>
                <c:pt idx="177">
                  <c:v>945</c:v>
                </c:pt>
                <c:pt idx="178">
                  <c:v>950</c:v>
                </c:pt>
                <c:pt idx="179">
                  <c:v>955</c:v>
                </c:pt>
                <c:pt idx="180">
                  <c:v>960</c:v>
                </c:pt>
                <c:pt idx="181">
                  <c:v>965</c:v>
                </c:pt>
                <c:pt idx="182">
                  <c:v>970</c:v>
                </c:pt>
                <c:pt idx="183">
                  <c:v>975</c:v>
                </c:pt>
                <c:pt idx="184">
                  <c:v>980</c:v>
                </c:pt>
                <c:pt idx="185">
                  <c:v>985</c:v>
                </c:pt>
                <c:pt idx="186">
                  <c:v>990</c:v>
                </c:pt>
                <c:pt idx="187">
                  <c:v>995</c:v>
                </c:pt>
                <c:pt idx="188">
                  <c:v>1000</c:v>
                </c:pt>
                <c:pt idx="189">
                  <c:v>1005</c:v>
                </c:pt>
                <c:pt idx="190">
                  <c:v>1010</c:v>
                </c:pt>
                <c:pt idx="191">
                  <c:v>1015</c:v>
                </c:pt>
                <c:pt idx="192">
                  <c:v>1020</c:v>
                </c:pt>
                <c:pt idx="193">
                  <c:v>1025</c:v>
                </c:pt>
                <c:pt idx="194">
                  <c:v>1030</c:v>
                </c:pt>
                <c:pt idx="195">
                  <c:v>1035</c:v>
                </c:pt>
                <c:pt idx="196">
                  <c:v>1040</c:v>
                </c:pt>
                <c:pt idx="197">
                  <c:v>1045</c:v>
                </c:pt>
                <c:pt idx="198">
                  <c:v>1050</c:v>
                </c:pt>
                <c:pt idx="199">
                  <c:v>1055</c:v>
                </c:pt>
              </c:numCache>
            </c:numRef>
          </c:xVal>
          <c:yVal>
            <c:numRef>
              <c:f>'Figure 5'!$B$5:$B$204</c:f>
              <c:numCache>
                <c:formatCode>0.00</c:formatCode>
                <c:ptCount val="200"/>
                <c:pt idx="0">
                  <c:v>69.160793467129594</c:v>
                </c:pt>
                <c:pt idx="1">
                  <c:v>71.64115804927583</c:v>
                </c:pt>
                <c:pt idx="2">
                  <c:v>73.994108406795149</c:v>
                </c:pt>
                <c:pt idx="3">
                  <c:v>76.232790277385163</c:v>
                </c:pt>
                <c:pt idx="4">
                  <c:v>78.368216801068172</c:v>
                </c:pt>
                <c:pt idx="5">
                  <c:v>80.409724985245532</c:v>
                </c:pt>
                <c:pt idx="6">
                  <c:v>82.365313549708759</c:v>
                </c:pt>
                <c:pt idx="7">
                  <c:v>84.241897818311784</c:v>
                </c:pt>
                <c:pt idx="8">
                  <c:v>86.045505295079266</c:v>
                </c:pt>
                <c:pt idx="9">
                  <c:v>87.781427987047323</c:v>
                </c:pt>
                <c:pt idx="10">
                  <c:v>89.454342632301973</c:v>
                </c:pt>
                <c:pt idx="11">
                  <c:v>91.068406739014947</c:v>
                </c:pt>
                <c:pt idx="12">
                  <c:v>92.627336136414002</c:v>
                </c:pt>
                <c:pt idx="13">
                  <c:v>94.134468214566468</c:v>
                </c:pt>
                <c:pt idx="14">
                  <c:v>95.592813957656645</c:v>
                </c:pt>
                <c:pt idx="15">
                  <c:v>97.005101108957035</c:v>
                </c:pt>
                <c:pt idx="16">
                  <c:v>98.373810249706281</c:v>
                </c:pt>
                <c:pt idx="17">
                  <c:v>99.70120516538168</c:v>
                </c:pt>
                <c:pt idx="18">
                  <c:v>100.98935856866633</c:v>
                </c:pt>
                <c:pt idx="19">
                  <c:v>102.24017401944734</c:v>
                </c:pt>
                <c:pt idx="20">
                  <c:v>103.45540470801863</c:v>
                </c:pt>
                <c:pt idx="21">
                  <c:v>104.63666963388886</c:v>
                </c:pt>
                <c:pt idx="22">
                  <c:v>105.7854676089058</c:v>
                </c:pt>
                <c:pt idx="23">
                  <c:v>106.90318943236049</c:v>
                </c:pt>
                <c:pt idx="24">
                  <c:v>107.99112852187565</c:v>
                </c:pt>
                <c:pt idx="25">
                  <c:v>109.05049023319552</c:v>
                </c:pt>
                <c:pt idx="26">
                  <c:v>110.08240006147845</c:v>
                </c:pt>
                <c:pt idx="27">
                  <c:v>111.08791088409829</c:v>
                </c:pt>
                <c:pt idx="28">
                  <c:v>112.06800937857146</c:v>
                </c:pt>
                <c:pt idx="29">
                  <c:v>113.02362172773879</c:v>
                </c:pt>
                <c:pt idx="30">
                  <c:v>113.95561870673517</c:v>
                </c:pt>
                <c:pt idx="31">
                  <c:v>114.86482023180115</c:v>
                </c:pt>
                <c:pt idx="32">
                  <c:v>115.75199943900844</c:v>
                </c:pt>
                <c:pt idx="33">
                  <c:v>116.6178863510156</c:v>
                </c:pt>
                <c:pt idx="34">
                  <c:v>117.46317118165918</c:v>
                </c:pt>
                <c:pt idx="35">
                  <c:v>118.28850732121579</c:v>
                </c:pt>
                <c:pt idx="36">
                  <c:v>119.0945140393042</c:v>
                </c:pt>
                <c:pt idx="37">
                  <c:v>119.88177893743783</c:v>
                </c:pt>
                <c:pt idx="38">
                  <c:v>120.65086017903398</c:v>
                </c:pt>
                <c:pt idx="39">
                  <c:v>121.4022885211009</c:v>
                </c:pt>
                <c:pt idx="40">
                  <c:v>122.13656916877252</c:v>
                </c:pt>
                <c:pt idx="41">
                  <c:v>122.8541834712325</c:v>
                </c:pt>
                <c:pt idx="42">
                  <c:v>123.55559047532046</c:v>
                </c:pt>
                <c:pt idx="43">
                  <c:v>124.24122835116796</c:v>
                </c:pt>
                <c:pt idx="44">
                  <c:v>124.91151570253203</c:v>
                </c:pt>
                <c:pt idx="45">
                  <c:v>125.56685277303815</c:v>
                </c:pt>
                <c:pt idx="46">
                  <c:v>126.20762255827559</c:v>
                </c:pt>
                <c:pt idx="47">
                  <c:v>126.83419183258445</c:v>
                </c:pt>
                <c:pt idx="48">
                  <c:v>127.44691209841005</c:v>
                </c:pt>
                <c:pt idx="49">
                  <c:v>128.04612046525074</c:v>
                </c:pt>
                <c:pt idx="50">
                  <c:v>128.63214046448812</c:v>
                </c:pt>
                <c:pt idx="51">
                  <c:v>129.20528280573097</c:v>
                </c:pt>
                <c:pt idx="52">
                  <c:v>129.76584607973024</c:v>
                </c:pt>
                <c:pt idx="53">
                  <c:v>130.314117412412</c:v>
                </c:pt>
                <c:pt idx="54">
                  <c:v>130.85037307412657</c:v>
                </c:pt>
                <c:pt idx="55">
                  <c:v>131.37487904780897</c:v>
                </c:pt>
                <c:pt idx="56">
                  <c:v>131.88789155939295</c:v>
                </c:pt>
                <c:pt idx="57">
                  <c:v>132.38965757350152</c:v>
                </c:pt>
                <c:pt idx="58">
                  <c:v>132.88041525715855</c:v>
                </c:pt>
                <c:pt idx="59">
                  <c:v>133.36039441400723</c:v>
                </c:pt>
                <c:pt idx="60">
                  <c:v>133.82981689130224</c:v>
                </c:pt>
                <c:pt idx="61">
                  <c:v>134.2888969617338</c:v>
                </c:pt>
                <c:pt idx="62">
                  <c:v>134.73784168196377</c:v>
                </c:pt>
                <c:pt idx="63">
                  <c:v>135.17685122958889</c:v>
                </c:pt>
                <c:pt idx="64">
                  <c:v>135.60611922009741</c:v>
                </c:pt>
                <c:pt idx="65">
                  <c:v>136.02583300525569</c:v>
                </c:pt>
                <c:pt idx="66">
                  <c:v>136.43617395423755</c:v>
                </c:pt>
                <c:pt idx="67">
                  <c:v>136.83731771870384</c:v>
                </c:pt>
                <c:pt idx="68">
                  <c:v>137.22943448293807</c:v>
                </c:pt>
                <c:pt idx="69">
                  <c:v>137.61268920005779</c:v>
                </c:pt>
                <c:pt idx="70">
                  <c:v>137.98724181523696</c:v>
                </c:pt>
                <c:pt idx="71">
                  <c:v>138.35324747680536</c:v>
                </c:pt>
                <c:pt idx="72">
                  <c:v>138.71085673601837</c:v>
                </c:pt>
                <c:pt idx="73">
                  <c:v>139.06021573623551</c:v>
                </c:pt>
                <c:pt idx="74">
                  <c:v>139.40146639218329</c:v>
                </c:pt>
                <c:pt idx="75">
                  <c:v>139.7347465599351</c:v>
                </c:pt>
                <c:pt idx="76">
                  <c:v>140.06019019818638</c:v>
                </c:pt>
                <c:pt idx="77">
                  <c:v>140.37792752136681</c:v>
                </c:pt>
                <c:pt idx="78">
                  <c:v>140.68808514508805</c:v>
                </c:pt>
                <c:pt idx="79">
                  <c:v>140.99078622439202</c:v>
                </c:pt>
                <c:pt idx="80">
                  <c:v>141.28615058523206</c:v>
                </c:pt>
                <c:pt idx="81">
                  <c:v>141.57429484958476</c:v>
                </c:pt>
                <c:pt idx="82">
                  <c:v>141.85533255457122</c:v>
                </c:pt>
                <c:pt idx="83">
                  <c:v>142.12937426592944</c:v>
                </c:pt>
                <c:pt idx="84">
                  <c:v>142.39652768616673</c:v>
                </c:pt>
                <c:pt idx="85">
                  <c:v>142.65689775769181</c:v>
                </c:pt>
                <c:pt idx="86">
                  <c:v>142.91058676120943</c:v>
                </c:pt>
                <c:pt idx="87">
                  <c:v>143.1576944096422</c:v>
                </c:pt>
                <c:pt idx="88">
                  <c:v>143.39831793782332</c:v>
                </c:pt>
                <c:pt idx="89">
                  <c:v>143.63255218819432</c:v>
                </c:pt>
                <c:pt idx="90">
                  <c:v>143.86048969272133</c:v>
                </c:pt>
                <c:pt idx="91">
                  <c:v>144.08222075123177</c:v>
                </c:pt>
                <c:pt idx="92">
                  <c:v>144.29783350636362</c:v>
                </c:pt>
                <c:pt idx="93">
                  <c:v>144.50741401530058</c:v>
                </c:pt>
                <c:pt idx="94">
                  <c:v>144.71104631846578</c:v>
                </c:pt>
                <c:pt idx="95">
                  <c:v>144.90881250532416</c:v>
                </c:pt>
                <c:pt idx="96">
                  <c:v>145.1007927774468</c:v>
                </c:pt>
                <c:pt idx="97">
                  <c:v>145.28706550897121</c:v>
                </c:pt>
                <c:pt idx="98">
                  <c:v>145.46770730459016</c:v>
                </c:pt>
                <c:pt idx="99">
                  <c:v>145.64279305519054</c:v>
                </c:pt>
                <c:pt idx="100">
                  <c:v>145.81239599125982</c:v>
                </c:pt>
                <c:pt idx="101">
                  <c:v>145.97658773416367</c:v>
                </c:pt>
                <c:pt idx="102">
                  <c:v>146.13543834540545</c:v>
                </c:pt>
                <c:pt idx="103">
                  <c:v>146.28901637395637</c:v>
                </c:pt>
                <c:pt idx="104">
                  <c:v>146.43738890175226</c:v>
                </c:pt>
                <c:pt idx="105">
                  <c:v>146.58062158744258</c:v>
                </c:pt>
                <c:pt idx="106">
                  <c:v>146.71877870847254</c:v>
                </c:pt>
                <c:pt idx="107">
                  <c:v>146.85192320157452</c:v>
                </c:pt>
                <c:pt idx="108">
                  <c:v>146.980116701745</c:v>
                </c:pt>
                <c:pt idx="109">
                  <c:v>147.10341957977002</c:v>
                </c:pt>
                <c:pt idx="110">
                  <c:v>147.2218909783731</c:v>
                </c:pt>
                <c:pt idx="111">
                  <c:v>147.33558884703706</c:v>
                </c:pt>
                <c:pt idx="112">
                  <c:v>147.44456997556816</c:v>
                </c:pt>
                <c:pt idx="113">
                  <c:v>147.54889002645066</c:v>
                </c:pt>
                <c:pt idx="114">
                  <c:v>147.6486035660497</c:v>
                </c:pt>
                <c:pt idx="115">
                  <c:v>147.74376409470821</c:v>
                </c:pt>
                <c:pt idx="116">
                  <c:v>147.83442407578849</c:v>
                </c:pt>
                <c:pt idx="117">
                  <c:v>147.92063496370227</c:v>
                </c:pt>
                <c:pt idx="118">
                  <c:v>148.00244723097225</c:v>
                </c:pt>
                <c:pt idx="119">
                  <c:v>148.07991039436413</c:v>
                </c:pt>
                <c:pt idx="120">
                  <c:v>148.15307304013135</c:v>
                </c:pt>
                <c:pt idx="121">
                  <c:v>148.22198284840564</c:v>
                </c:pt>
                <c:pt idx="122">
                  <c:v>148.28668661677051</c:v>
                </c:pt>
                <c:pt idx="123">
                  <c:v>148.34723028305083</c:v>
                </c:pt>
                <c:pt idx="124">
                  <c:v>148.40365894734896</c:v>
                </c:pt>
                <c:pt idx="125">
                  <c:v>148.45601689335854</c:v>
                </c:pt>
                <c:pt idx="126">
                  <c:v>148.5043476089854</c:v>
                </c:pt>
                <c:pt idx="127">
                  <c:v>148.54869380630203</c:v>
                </c:pt>
                <c:pt idx="128">
                  <c:v>148.58909744086006</c:v>
                </c:pt>
                <c:pt idx="129">
                  <c:v>148.62559973039137</c:v>
                </c:pt>
                <c:pt idx="130">
                  <c:v>148.65824117291439</c:v>
                </c:pt>
                <c:pt idx="131">
                  <c:v>148.68706156427339</c:v>
                </c:pt>
                <c:pt idx="132">
                  <c:v>148.71210001513037</c:v>
                </c:pt>
                <c:pt idx="133">
                  <c:v>148.73339496743225</c:v>
                </c:pt>
                <c:pt idx="134">
                  <c:v>148.75098421036878</c:v>
                </c:pt>
                <c:pt idx="135">
                  <c:v>148.76490489584631</c:v>
                </c:pt>
                <c:pt idx="136">
                  <c:v>148.77519355348952</c:v>
                </c:pt>
                <c:pt idx="137">
                  <c:v>148.781886105193</c:v>
                </c:pt>
                <c:pt idx="138">
                  <c:v>148.78501787923628</c:v>
                </c:pt>
                <c:pt idx="139">
                  <c:v>148.78462362397934</c:v>
                </c:pt>
                <c:pt idx="140">
                  <c:v>148.78073752115472</c:v>
                </c:pt>
                <c:pt idx="141">
                  <c:v>148.77339319876785</c:v>
                </c:pt>
                <c:pt idx="142">
                  <c:v>148.76262374362258</c:v>
                </c:pt>
                <c:pt idx="143">
                  <c:v>148.74846171348474</c:v>
                </c:pt>
                <c:pt idx="144">
                  <c:v>148.73093914889353</c:v>
                </c:pt>
                <c:pt idx="145">
                  <c:v>148.71008758463736</c:v>
                </c:pt>
                <c:pt idx="146">
                  <c:v>148.68593806090271</c:v>
                </c:pt>
                <c:pt idx="147">
                  <c:v>148.65852113410801</c:v>
                </c:pt>
                <c:pt idx="148">
                  <c:v>148.62786688743518</c:v>
                </c:pt>
                <c:pt idx="149">
                  <c:v>148.59400494106524</c:v>
                </c:pt>
                <c:pt idx="150">
                  <c:v>148.55696446213295</c:v>
                </c:pt>
                <c:pt idx="151">
                  <c:v>148.51677417440564</c:v>
                </c:pt>
                <c:pt idx="152">
                  <c:v>148.47346236769758</c:v>
                </c:pt>
                <c:pt idx="153">
                  <c:v>148.42705690702886</c:v>
                </c:pt>
                <c:pt idx="154">
                  <c:v>148.37758524153639</c:v>
                </c:pt>
                <c:pt idx="155">
                  <c:v>148.32507441314513</c:v>
                </c:pt>
                <c:pt idx="156">
                  <c:v>148.26955106500847</c:v>
                </c:pt>
                <c:pt idx="157">
                  <c:v>148.21104144972421</c:v>
                </c:pt>
                <c:pt idx="158">
                  <c:v>148.14957143733284</c:v>
                </c:pt>
                <c:pt idx="159">
                  <c:v>148.08516652310811</c:v>
                </c:pt>
                <c:pt idx="160">
                  <c:v>148.01785183514184</c:v>
                </c:pt>
                <c:pt idx="161">
                  <c:v>147.94765214173418</c:v>
                </c:pt>
                <c:pt idx="162">
                  <c:v>147.87459185859205</c:v>
                </c:pt>
                <c:pt idx="163">
                  <c:v>147.79869505584372</c:v>
                </c:pt>
                <c:pt idx="164">
                  <c:v>147.71998546487376</c:v>
                </c:pt>
                <c:pt idx="165">
                  <c:v>147.63848648498657</c:v>
                </c:pt>
                <c:pt idx="166">
                  <c:v>147.55422118989949</c:v>
                </c:pt>
                <c:pt idx="167">
                  <c:v>147.46721233407544</c:v>
                </c:pt>
                <c:pt idx="168">
                  <c:v>147.37748235889623</c:v>
                </c:pt>
                <c:pt idx="169">
                  <c:v>147.28505339868417</c:v>
                </c:pt>
                <c:pt idx="170">
                  <c:v>147.18994728657373</c:v>
                </c:pt>
                <c:pt idx="171">
                  <c:v>147.09218556024129</c:v>
                </c:pt>
                <c:pt idx="172">
                  <c:v>146.99178946749367</c:v>
                </c:pt>
                <c:pt idx="173">
                  <c:v>146.88877997172088</c:v>
                </c:pt>
                <c:pt idx="174">
                  <c:v>146.78317775721922</c:v>
                </c:pt>
                <c:pt idx="175">
                  <c:v>146.67500323438549</c:v>
                </c:pt>
                <c:pt idx="176">
                  <c:v>146.56427654478702</c:v>
                </c:pt>
                <c:pt idx="177">
                  <c:v>146.4510175661126</c:v>
                </c:pt>
                <c:pt idx="178">
                  <c:v>146.33524591700495</c:v>
                </c:pt>
                <c:pt idx="179">
                  <c:v>146.21698096178102</c:v>
                </c:pt>
                <c:pt idx="180">
                  <c:v>146.09624181504242</c:v>
                </c:pt>
                <c:pt idx="181">
                  <c:v>145.9730473461764</c:v>
                </c:pt>
                <c:pt idx="182">
                  <c:v>145.84741618375585</c:v>
                </c:pt>
                <c:pt idx="183">
                  <c:v>145.71936671983556</c:v>
                </c:pt>
                <c:pt idx="184">
                  <c:v>145.58891711415237</c:v>
                </c:pt>
                <c:pt idx="185">
                  <c:v>145.45608529822738</c:v>
                </c:pt>
                <c:pt idx="186">
                  <c:v>145.32088897937729</c:v>
                </c:pt>
                <c:pt idx="187">
                  <c:v>145.18334564463493</c:v>
                </c:pt>
                <c:pt idx="188">
                  <c:v>145.04347256458115</c:v>
                </c:pt>
                <c:pt idx="189">
                  <c:v>144.90128679709053</c:v>
                </c:pt>
                <c:pt idx="190">
                  <c:v>144.75680519099811</c:v>
                </c:pt>
                <c:pt idx="191">
                  <c:v>144.61004438967882</c:v>
                </c:pt>
                <c:pt idx="192">
                  <c:v>144.46102083455364</c:v>
                </c:pt>
                <c:pt idx="193">
                  <c:v>144.30975076851632</c:v>
                </c:pt>
                <c:pt idx="194">
                  <c:v>144.15625023928607</c:v>
                </c:pt>
                <c:pt idx="195">
                  <c:v>144.0005351026883</c:v>
                </c:pt>
                <c:pt idx="196">
                  <c:v>143.8426210258641</c:v>
                </c:pt>
                <c:pt idx="197">
                  <c:v>143.68252349041018</c:v>
                </c:pt>
                <c:pt idx="198">
                  <c:v>143.5202577954536</c:v>
                </c:pt>
                <c:pt idx="199">
                  <c:v>143.35583906065963</c:v>
                </c:pt>
              </c:numCache>
            </c:numRef>
          </c:yVal>
          <c:smooth val="0"/>
          <c:extLst>
            <c:ext xmlns:c16="http://schemas.microsoft.com/office/drawing/2014/chart" uri="{C3380CC4-5D6E-409C-BE32-E72D297353CC}">
              <c16:uniqueId val="{00000000-A68D-4C35-B3BB-81C076333BCA}"/>
            </c:ext>
          </c:extLst>
        </c:ser>
        <c:ser>
          <c:idx val="1"/>
          <c:order val="1"/>
          <c:tx>
            <c:v>Single-Aisle Jets</c:v>
          </c:tx>
          <c:spPr>
            <a:ln w="25400" cap="rnd">
              <a:solidFill>
                <a:schemeClr val="tx1"/>
              </a:solidFill>
              <a:prstDash val="sysDot"/>
              <a:round/>
            </a:ln>
            <a:effectLst/>
          </c:spPr>
          <c:marker>
            <c:symbol val="none"/>
          </c:marker>
          <c:xVal>
            <c:numRef>
              <c:f>'Figure 5'!$A$5:$A$204</c:f>
              <c:numCache>
                <c:formatCode>General</c:formatCode>
                <c:ptCount val="200"/>
                <c:pt idx="0">
                  <c:v>60</c:v>
                </c:pt>
                <c:pt idx="1">
                  <c:v>65</c:v>
                </c:pt>
                <c:pt idx="2">
                  <c:v>70</c:v>
                </c:pt>
                <c:pt idx="3">
                  <c:v>75</c:v>
                </c:pt>
                <c:pt idx="4">
                  <c:v>80</c:v>
                </c:pt>
                <c:pt idx="5">
                  <c:v>85</c:v>
                </c:pt>
                <c:pt idx="6">
                  <c:v>90</c:v>
                </c:pt>
                <c:pt idx="7">
                  <c:v>95</c:v>
                </c:pt>
                <c:pt idx="8">
                  <c:v>100</c:v>
                </c:pt>
                <c:pt idx="9">
                  <c:v>105</c:v>
                </c:pt>
                <c:pt idx="10">
                  <c:v>110</c:v>
                </c:pt>
                <c:pt idx="11">
                  <c:v>115</c:v>
                </c:pt>
                <c:pt idx="12">
                  <c:v>120</c:v>
                </c:pt>
                <c:pt idx="13">
                  <c:v>125</c:v>
                </c:pt>
                <c:pt idx="14">
                  <c:v>130</c:v>
                </c:pt>
                <c:pt idx="15">
                  <c:v>135</c:v>
                </c:pt>
                <c:pt idx="16">
                  <c:v>140</c:v>
                </c:pt>
                <c:pt idx="17">
                  <c:v>145</c:v>
                </c:pt>
                <c:pt idx="18">
                  <c:v>150</c:v>
                </c:pt>
                <c:pt idx="19">
                  <c:v>155</c:v>
                </c:pt>
                <c:pt idx="20">
                  <c:v>160</c:v>
                </c:pt>
                <c:pt idx="21">
                  <c:v>165</c:v>
                </c:pt>
                <c:pt idx="22">
                  <c:v>170</c:v>
                </c:pt>
                <c:pt idx="23">
                  <c:v>175</c:v>
                </c:pt>
                <c:pt idx="24">
                  <c:v>180</c:v>
                </c:pt>
                <c:pt idx="25">
                  <c:v>185</c:v>
                </c:pt>
                <c:pt idx="26">
                  <c:v>190</c:v>
                </c:pt>
                <c:pt idx="27">
                  <c:v>195</c:v>
                </c:pt>
                <c:pt idx="28">
                  <c:v>200</c:v>
                </c:pt>
                <c:pt idx="29">
                  <c:v>205</c:v>
                </c:pt>
                <c:pt idx="30">
                  <c:v>210</c:v>
                </c:pt>
                <c:pt idx="31">
                  <c:v>215</c:v>
                </c:pt>
                <c:pt idx="32">
                  <c:v>220</c:v>
                </c:pt>
                <c:pt idx="33">
                  <c:v>225</c:v>
                </c:pt>
                <c:pt idx="34">
                  <c:v>230</c:v>
                </c:pt>
                <c:pt idx="35">
                  <c:v>235</c:v>
                </c:pt>
                <c:pt idx="36">
                  <c:v>240</c:v>
                </c:pt>
                <c:pt idx="37">
                  <c:v>245</c:v>
                </c:pt>
                <c:pt idx="38">
                  <c:v>250</c:v>
                </c:pt>
                <c:pt idx="39">
                  <c:v>255</c:v>
                </c:pt>
                <c:pt idx="40">
                  <c:v>260</c:v>
                </c:pt>
                <c:pt idx="41">
                  <c:v>265</c:v>
                </c:pt>
                <c:pt idx="42">
                  <c:v>270</c:v>
                </c:pt>
                <c:pt idx="43">
                  <c:v>275</c:v>
                </c:pt>
                <c:pt idx="44">
                  <c:v>280</c:v>
                </c:pt>
                <c:pt idx="45">
                  <c:v>285</c:v>
                </c:pt>
                <c:pt idx="46">
                  <c:v>290</c:v>
                </c:pt>
                <c:pt idx="47">
                  <c:v>295</c:v>
                </c:pt>
                <c:pt idx="48">
                  <c:v>300</c:v>
                </c:pt>
                <c:pt idx="49">
                  <c:v>305</c:v>
                </c:pt>
                <c:pt idx="50">
                  <c:v>310</c:v>
                </c:pt>
                <c:pt idx="51">
                  <c:v>315</c:v>
                </c:pt>
                <c:pt idx="52">
                  <c:v>320</c:v>
                </c:pt>
                <c:pt idx="53">
                  <c:v>325</c:v>
                </c:pt>
                <c:pt idx="54">
                  <c:v>330</c:v>
                </c:pt>
                <c:pt idx="55">
                  <c:v>335</c:v>
                </c:pt>
                <c:pt idx="56">
                  <c:v>340</c:v>
                </c:pt>
                <c:pt idx="57">
                  <c:v>345</c:v>
                </c:pt>
                <c:pt idx="58">
                  <c:v>350</c:v>
                </c:pt>
                <c:pt idx="59">
                  <c:v>355</c:v>
                </c:pt>
                <c:pt idx="60">
                  <c:v>360</c:v>
                </c:pt>
                <c:pt idx="61">
                  <c:v>365</c:v>
                </c:pt>
                <c:pt idx="62">
                  <c:v>370</c:v>
                </c:pt>
                <c:pt idx="63">
                  <c:v>375</c:v>
                </c:pt>
                <c:pt idx="64">
                  <c:v>380</c:v>
                </c:pt>
                <c:pt idx="65">
                  <c:v>385</c:v>
                </c:pt>
                <c:pt idx="66">
                  <c:v>390</c:v>
                </c:pt>
                <c:pt idx="67">
                  <c:v>395</c:v>
                </c:pt>
                <c:pt idx="68">
                  <c:v>400</c:v>
                </c:pt>
                <c:pt idx="69">
                  <c:v>405</c:v>
                </c:pt>
                <c:pt idx="70">
                  <c:v>410</c:v>
                </c:pt>
                <c:pt idx="71">
                  <c:v>415</c:v>
                </c:pt>
                <c:pt idx="72">
                  <c:v>420</c:v>
                </c:pt>
                <c:pt idx="73">
                  <c:v>425</c:v>
                </c:pt>
                <c:pt idx="74">
                  <c:v>430</c:v>
                </c:pt>
                <c:pt idx="75">
                  <c:v>435</c:v>
                </c:pt>
                <c:pt idx="76">
                  <c:v>440</c:v>
                </c:pt>
                <c:pt idx="77">
                  <c:v>445</c:v>
                </c:pt>
                <c:pt idx="78">
                  <c:v>450</c:v>
                </c:pt>
                <c:pt idx="79">
                  <c:v>455</c:v>
                </c:pt>
                <c:pt idx="80">
                  <c:v>460</c:v>
                </c:pt>
                <c:pt idx="81">
                  <c:v>465</c:v>
                </c:pt>
                <c:pt idx="82">
                  <c:v>470</c:v>
                </c:pt>
                <c:pt idx="83">
                  <c:v>475</c:v>
                </c:pt>
                <c:pt idx="84">
                  <c:v>480</c:v>
                </c:pt>
                <c:pt idx="85">
                  <c:v>485</c:v>
                </c:pt>
                <c:pt idx="86">
                  <c:v>490</c:v>
                </c:pt>
                <c:pt idx="87">
                  <c:v>495</c:v>
                </c:pt>
                <c:pt idx="88">
                  <c:v>500</c:v>
                </c:pt>
                <c:pt idx="89">
                  <c:v>505</c:v>
                </c:pt>
                <c:pt idx="90">
                  <c:v>510</c:v>
                </c:pt>
                <c:pt idx="91">
                  <c:v>515</c:v>
                </c:pt>
                <c:pt idx="92">
                  <c:v>520</c:v>
                </c:pt>
                <c:pt idx="93">
                  <c:v>525</c:v>
                </c:pt>
                <c:pt idx="94">
                  <c:v>530</c:v>
                </c:pt>
                <c:pt idx="95">
                  <c:v>535</c:v>
                </c:pt>
                <c:pt idx="96">
                  <c:v>540</c:v>
                </c:pt>
                <c:pt idx="97">
                  <c:v>545</c:v>
                </c:pt>
                <c:pt idx="98">
                  <c:v>550</c:v>
                </c:pt>
                <c:pt idx="99">
                  <c:v>555</c:v>
                </c:pt>
                <c:pt idx="100">
                  <c:v>560</c:v>
                </c:pt>
                <c:pt idx="101">
                  <c:v>565</c:v>
                </c:pt>
                <c:pt idx="102">
                  <c:v>570</c:v>
                </c:pt>
                <c:pt idx="103">
                  <c:v>575</c:v>
                </c:pt>
                <c:pt idx="104">
                  <c:v>580</c:v>
                </c:pt>
                <c:pt idx="105">
                  <c:v>585</c:v>
                </c:pt>
                <c:pt idx="106">
                  <c:v>590</c:v>
                </c:pt>
                <c:pt idx="107">
                  <c:v>595</c:v>
                </c:pt>
                <c:pt idx="108">
                  <c:v>600</c:v>
                </c:pt>
                <c:pt idx="109">
                  <c:v>605</c:v>
                </c:pt>
                <c:pt idx="110">
                  <c:v>610</c:v>
                </c:pt>
                <c:pt idx="111">
                  <c:v>615</c:v>
                </c:pt>
                <c:pt idx="112">
                  <c:v>620</c:v>
                </c:pt>
                <c:pt idx="113">
                  <c:v>625</c:v>
                </c:pt>
                <c:pt idx="114">
                  <c:v>630</c:v>
                </c:pt>
                <c:pt idx="115">
                  <c:v>635</c:v>
                </c:pt>
                <c:pt idx="116">
                  <c:v>640</c:v>
                </c:pt>
                <c:pt idx="117">
                  <c:v>645</c:v>
                </c:pt>
                <c:pt idx="118">
                  <c:v>650</c:v>
                </c:pt>
                <c:pt idx="119">
                  <c:v>655</c:v>
                </c:pt>
                <c:pt idx="120">
                  <c:v>660</c:v>
                </c:pt>
                <c:pt idx="121">
                  <c:v>665</c:v>
                </c:pt>
                <c:pt idx="122">
                  <c:v>670</c:v>
                </c:pt>
                <c:pt idx="123">
                  <c:v>675</c:v>
                </c:pt>
                <c:pt idx="124">
                  <c:v>680</c:v>
                </c:pt>
                <c:pt idx="125">
                  <c:v>685</c:v>
                </c:pt>
                <c:pt idx="126">
                  <c:v>690</c:v>
                </c:pt>
                <c:pt idx="127">
                  <c:v>695</c:v>
                </c:pt>
                <c:pt idx="128">
                  <c:v>700</c:v>
                </c:pt>
                <c:pt idx="129">
                  <c:v>705</c:v>
                </c:pt>
                <c:pt idx="130">
                  <c:v>710</c:v>
                </c:pt>
                <c:pt idx="131">
                  <c:v>715</c:v>
                </c:pt>
                <c:pt idx="132">
                  <c:v>720</c:v>
                </c:pt>
                <c:pt idx="133">
                  <c:v>725</c:v>
                </c:pt>
                <c:pt idx="134">
                  <c:v>730</c:v>
                </c:pt>
                <c:pt idx="135">
                  <c:v>735</c:v>
                </c:pt>
                <c:pt idx="136">
                  <c:v>740</c:v>
                </c:pt>
                <c:pt idx="137">
                  <c:v>745</c:v>
                </c:pt>
                <c:pt idx="138">
                  <c:v>750</c:v>
                </c:pt>
                <c:pt idx="139">
                  <c:v>755</c:v>
                </c:pt>
                <c:pt idx="140">
                  <c:v>760</c:v>
                </c:pt>
                <c:pt idx="141">
                  <c:v>765</c:v>
                </c:pt>
                <c:pt idx="142">
                  <c:v>770</c:v>
                </c:pt>
                <c:pt idx="143">
                  <c:v>775</c:v>
                </c:pt>
                <c:pt idx="144">
                  <c:v>780</c:v>
                </c:pt>
                <c:pt idx="145">
                  <c:v>785</c:v>
                </c:pt>
                <c:pt idx="146">
                  <c:v>790</c:v>
                </c:pt>
                <c:pt idx="147">
                  <c:v>795</c:v>
                </c:pt>
                <c:pt idx="148">
                  <c:v>800</c:v>
                </c:pt>
                <c:pt idx="149">
                  <c:v>805</c:v>
                </c:pt>
                <c:pt idx="150">
                  <c:v>810</c:v>
                </c:pt>
                <c:pt idx="151">
                  <c:v>815</c:v>
                </c:pt>
                <c:pt idx="152">
                  <c:v>820</c:v>
                </c:pt>
                <c:pt idx="153">
                  <c:v>825</c:v>
                </c:pt>
                <c:pt idx="154">
                  <c:v>830</c:v>
                </c:pt>
                <c:pt idx="155">
                  <c:v>835</c:v>
                </c:pt>
                <c:pt idx="156">
                  <c:v>840</c:v>
                </c:pt>
                <c:pt idx="157">
                  <c:v>845</c:v>
                </c:pt>
                <c:pt idx="158">
                  <c:v>850</c:v>
                </c:pt>
                <c:pt idx="159">
                  <c:v>855</c:v>
                </c:pt>
                <c:pt idx="160">
                  <c:v>860</c:v>
                </c:pt>
                <c:pt idx="161">
                  <c:v>865</c:v>
                </c:pt>
                <c:pt idx="162">
                  <c:v>870</c:v>
                </c:pt>
                <c:pt idx="163">
                  <c:v>875</c:v>
                </c:pt>
                <c:pt idx="164">
                  <c:v>880</c:v>
                </c:pt>
                <c:pt idx="165">
                  <c:v>885</c:v>
                </c:pt>
                <c:pt idx="166">
                  <c:v>890</c:v>
                </c:pt>
                <c:pt idx="167">
                  <c:v>895</c:v>
                </c:pt>
                <c:pt idx="168">
                  <c:v>900</c:v>
                </c:pt>
                <c:pt idx="169">
                  <c:v>905</c:v>
                </c:pt>
                <c:pt idx="170">
                  <c:v>910</c:v>
                </c:pt>
                <c:pt idx="171">
                  <c:v>915</c:v>
                </c:pt>
                <c:pt idx="172">
                  <c:v>920</c:v>
                </c:pt>
                <c:pt idx="173">
                  <c:v>925</c:v>
                </c:pt>
                <c:pt idx="174">
                  <c:v>930</c:v>
                </c:pt>
                <c:pt idx="175">
                  <c:v>935</c:v>
                </c:pt>
                <c:pt idx="176">
                  <c:v>940</c:v>
                </c:pt>
                <c:pt idx="177">
                  <c:v>945</c:v>
                </c:pt>
                <c:pt idx="178">
                  <c:v>950</c:v>
                </c:pt>
                <c:pt idx="179">
                  <c:v>955</c:v>
                </c:pt>
                <c:pt idx="180">
                  <c:v>960</c:v>
                </c:pt>
                <c:pt idx="181">
                  <c:v>965</c:v>
                </c:pt>
                <c:pt idx="182">
                  <c:v>970</c:v>
                </c:pt>
                <c:pt idx="183">
                  <c:v>975</c:v>
                </c:pt>
                <c:pt idx="184">
                  <c:v>980</c:v>
                </c:pt>
                <c:pt idx="185">
                  <c:v>985</c:v>
                </c:pt>
                <c:pt idx="186">
                  <c:v>990</c:v>
                </c:pt>
                <c:pt idx="187">
                  <c:v>995</c:v>
                </c:pt>
                <c:pt idx="188">
                  <c:v>1000</c:v>
                </c:pt>
                <c:pt idx="189">
                  <c:v>1005</c:v>
                </c:pt>
                <c:pt idx="190">
                  <c:v>1010</c:v>
                </c:pt>
                <c:pt idx="191">
                  <c:v>1015</c:v>
                </c:pt>
                <c:pt idx="192">
                  <c:v>1020</c:v>
                </c:pt>
                <c:pt idx="193">
                  <c:v>1025</c:v>
                </c:pt>
                <c:pt idx="194">
                  <c:v>1030</c:v>
                </c:pt>
                <c:pt idx="195">
                  <c:v>1035</c:v>
                </c:pt>
                <c:pt idx="196">
                  <c:v>1040</c:v>
                </c:pt>
                <c:pt idx="197">
                  <c:v>1045</c:v>
                </c:pt>
                <c:pt idx="198">
                  <c:v>1050</c:v>
                </c:pt>
                <c:pt idx="199">
                  <c:v>1055</c:v>
                </c:pt>
              </c:numCache>
            </c:numRef>
          </c:xVal>
          <c:yVal>
            <c:numRef>
              <c:f>'Figure 5'!$C$5:$C$204</c:f>
              <c:numCache>
                <c:formatCode>0.00</c:formatCode>
                <c:ptCount val="200"/>
                <c:pt idx="0">
                  <c:v>44.02780297637532</c:v>
                </c:pt>
                <c:pt idx="1">
                  <c:v>45.843059334586322</c:v>
                </c:pt>
                <c:pt idx="2">
                  <c:v>47.574027609604961</c:v>
                </c:pt>
                <c:pt idx="3">
                  <c:v>49.228899355574399</c:v>
                </c:pt>
                <c:pt idx="4">
                  <c:v>50.814581588054921</c:v>
                </c:pt>
                <c:pt idx="5">
                  <c:v>52.336965397423647</c:v>
                </c:pt>
                <c:pt idx="6">
                  <c:v>53.801125970932176</c:v>
                </c:pt>
                <c:pt idx="7">
                  <c:v>55.211474362553673</c:v>
                </c:pt>
                <c:pt idx="8">
                  <c:v>56.571874568314463</c:v>
                </c:pt>
                <c:pt idx="9">
                  <c:v>57.885735169860929</c:v>
                </c:pt>
                <c:pt idx="10">
                  <c:v>59.156082013995061</c:v>
                </c:pt>
                <c:pt idx="11">
                  <c:v>60.38561653272091</c:v>
                </c:pt>
                <c:pt idx="12">
                  <c:v>61.576763039377937</c:v>
                </c:pt>
                <c:pt idx="13">
                  <c:v>62.731707455354986</c:v>
                </c:pt>
                <c:pt idx="14">
                  <c:v>63.85242929937926</c:v>
                </c:pt>
                <c:pt idx="15">
                  <c:v>64.940728324555977</c:v>
                </c:pt>
                <c:pt idx="16">
                  <c:v>65.99824686296283</c:v>
                </c:pt>
                <c:pt idx="17">
                  <c:v>67.026488697519824</c:v>
                </c:pt>
                <c:pt idx="18">
                  <c:v>68.026835101537316</c:v>
                </c:pt>
                <c:pt idx="19">
                  <c:v>69.000558550910412</c:v>
                </c:pt>
                <c:pt idx="20">
                  <c:v>69.948834510563813</c:v>
                </c:pt>
                <c:pt idx="21">
                  <c:v>70.872751617109174</c:v>
                </c:pt>
                <c:pt idx="22">
                  <c:v>71.773320517753831</c:v>
                </c:pt>
                <c:pt idx="23">
                  <c:v>72.651481576953273</c:v>
                </c:pt>
                <c:pt idx="24">
                  <c:v>73.508111623940906</c:v>
                </c:pt>
                <c:pt idx="25">
                  <c:v>74.344029883736141</c:v>
                </c:pt>
                <c:pt idx="26">
                  <c:v>75.160003209759481</c:v>
                </c:pt>
                <c:pt idx="27">
                  <c:v>75.956750716446294</c:v>
                </c:pt>
                <c:pt idx="28">
                  <c:v>76.734947894227275</c:v>
                </c:pt>
                <c:pt idx="29">
                  <c:v>77.495230276167121</c:v>
                </c:pt>
                <c:pt idx="30">
                  <c:v>78.238196714818017</c:v>
                </c:pt>
                <c:pt idx="31">
                  <c:v>78.964412318988963</c:v>
                </c:pt>
                <c:pt idx="32">
                  <c:v>79.674411092789555</c:v>
                </c:pt>
                <c:pt idx="33">
                  <c:v>80.368698313190322</c:v>
                </c:pt>
                <c:pt idx="34">
                  <c:v>81.04775267722583</c:v>
                </c:pt>
                <c:pt idx="35">
                  <c:v>81.712028245666502</c:v>
                </c:pt>
                <c:pt idx="36">
                  <c:v>82.361956206359181</c:v>
                </c:pt>
                <c:pt idx="37">
                  <c:v>82.997946477364366</c:v>
                </c:pt>
                <c:pt idx="38">
                  <c:v>83.62038916740805</c:v>
                </c:pt>
                <c:pt idx="39">
                  <c:v>84.229655908939208</c:v>
                </c:pt>
                <c:pt idx="40">
                  <c:v>84.826101077178691</c:v>
                </c:pt>
                <c:pt idx="41">
                  <c:v>85.410062906908564</c:v>
                </c:pt>
                <c:pt idx="42">
                  <c:v>85.981864517342515</c:v>
                </c:pt>
                <c:pt idx="43">
                  <c:v>86.541814854200226</c:v>
                </c:pt>
                <c:pt idx="44">
                  <c:v>87.090209557054152</c:v>
                </c:pt>
                <c:pt idx="45">
                  <c:v>87.627331759101565</c:v>
                </c:pt>
                <c:pt idx="46">
                  <c:v>88.15345282571657</c:v>
                </c:pt>
                <c:pt idx="47">
                  <c:v>88.668833037440436</c:v>
                </c:pt>
                <c:pt idx="48">
                  <c:v>89.173722222458125</c:v>
                </c:pt>
                <c:pt idx="49">
                  <c:v>89.668360343075832</c:v>
                </c:pt>
                <c:pt idx="50">
                  <c:v>90.152978040240129</c:v>
                </c:pt>
                <c:pt idx="51">
                  <c:v>90.627797139730035</c:v>
                </c:pt>
                <c:pt idx="52">
                  <c:v>91.093031123281278</c:v>
                </c:pt>
                <c:pt idx="53">
                  <c:v>91.548885567582261</c:v>
                </c:pt>
                <c:pt idx="54">
                  <c:v>91.995558553792179</c:v>
                </c:pt>
                <c:pt idx="55">
                  <c:v>92.433241049975123</c:v>
                </c:pt>
                <c:pt idx="56">
                  <c:v>92.862117268619102</c:v>
                </c:pt>
                <c:pt idx="57">
                  <c:v>93.282365001204781</c:v>
                </c:pt>
                <c:pt idx="58">
                  <c:v>93.694155931607114</c:v>
                </c:pt>
                <c:pt idx="59">
                  <c:v>94.097655929951529</c:v>
                </c:pt>
                <c:pt idx="60">
                  <c:v>94.493025328402666</c:v>
                </c:pt>
                <c:pt idx="61">
                  <c:v>94.880419180229353</c:v>
                </c:pt>
                <c:pt idx="62">
                  <c:v>95.259987503375783</c:v>
                </c:pt>
                <c:pt idx="63">
                  <c:v>95.631875509662478</c:v>
                </c:pt>
                <c:pt idx="64">
                  <c:v>95.99622382064355</c:v>
                </c:pt>
                <c:pt idx="65">
                  <c:v>96.35316867106269</c:v>
                </c:pt>
                <c:pt idx="66">
                  <c:v>96.702842100771846</c:v>
                </c:pt>
                <c:pt idx="67">
                  <c:v>97.045372135906106</c:v>
                </c:pt>
                <c:pt idx="68">
                  <c:v>97.380882960044048</c:v>
                </c:pt>
                <c:pt idx="69">
                  <c:v>97.709495076025306</c:v>
                </c:pt>
                <c:pt idx="70">
                  <c:v>98.031325459044425</c:v>
                </c:pt>
                <c:pt idx="71">
                  <c:v>98.346487701590988</c:v>
                </c:pt>
                <c:pt idx="72">
                  <c:v>98.655092150763934</c:v>
                </c:pt>
                <c:pt idx="73">
                  <c:v>98.957246038446812</c:v>
                </c:pt>
                <c:pt idx="74">
                  <c:v>99.25305360479436</c:v>
                </c:pt>
                <c:pt idx="75">
                  <c:v>99.542616215447921</c:v>
                </c:pt>
                <c:pt idx="76">
                  <c:v>99.826032472866544</c:v>
                </c:pt>
                <c:pt idx="77">
                  <c:v>100.10339832213231</c:v>
                </c:pt>
                <c:pt idx="78">
                  <c:v>100.37480715156347</c:v>
                </c:pt>
                <c:pt idx="79">
                  <c:v>100.64034988844443</c:v>
                </c:pt>
                <c:pt idx="80">
                  <c:v>100.90011509016102</c:v>
                </c:pt>
                <c:pt idx="81">
                  <c:v>101.15418903100804</c:v>
                </c:pt>
                <c:pt idx="82">
                  <c:v>101.40265578492128</c:v>
                </c:pt>
                <c:pt idx="83">
                  <c:v>101.64559730436254</c:v>
                </c:pt>
                <c:pt idx="84">
                  <c:v>101.8830934955795</c:v>
                </c:pt>
                <c:pt idx="85">
                  <c:v>102.11522229044033</c:v>
                </c:pt>
                <c:pt idx="86">
                  <c:v>102.34205971503218</c:v>
                </c:pt>
                <c:pt idx="87">
                  <c:v>102.56367995520382</c:v>
                </c:pt>
                <c:pt idx="88">
                  <c:v>102.78015541921363</c:v>
                </c:pt>
                <c:pt idx="89">
                  <c:v>102.99155679764286</c:v>
                </c:pt>
                <c:pt idx="90">
                  <c:v>103.19795312071624</c:v>
                </c:pt>
                <c:pt idx="91">
                  <c:v>103.39941181316757</c:v>
                </c:pt>
                <c:pt idx="92">
                  <c:v>103.59599874677845</c:v>
                </c:pt>
                <c:pt idx="93">
                  <c:v>103.787778290709</c:v>
                </c:pt>
                <c:pt idx="94">
                  <c:v>103.9748133597362</c:v>
                </c:pt>
                <c:pt idx="95">
                  <c:v>104.15716546050145</c:v>
                </c:pt>
                <c:pt idx="96">
                  <c:v>104.33489473587191</c:v>
                </c:pt>
                <c:pt idx="97">
                  <c:v>104.50806000750562</c:v>
                </c:pt>
                <c:pt idx="98">
                  <c:v>104.67671881671174</c:v>
                </c:pt>
                <c:pt idx="99">
                  <c:v>104.8409274636859</c:v>
                </c:pt>
                <c:pt idx="100">
                  <c:v>105.00074104520372</c:v>
                </c:pt>
                <c:pt idx="101">
                  <c:v>105.1562134908405</c:v>
                </c:pt>
                <c:pt idx="102">
                  <c:v>105.30739759779387</c:v>
                </c:pt>
                <c:pt idx="103">
                  <c:v>105.4543450643687</c:v>
                </c:pt>
                <c:pt idx="104">
                  <c:v>105.59710652219157</c:v>
                </c:pt>
                <c:pt idx="105">
                  <c:v>105.73573156721059</c:v>
                </c:pt>
                <c:pt idx="106">
                  <c:v>105.87026878953863</c:v>
                </c:pt>
                <c:pt idx="107">
                  <c:v>106.00076580218989</c:v>
                </c:pt>
                <c:pt idx="108">
                  <c:v>106.12726926876252</c:v>
                </c:pt>
                <c:pt idx="109">
                  <c:v>106.24982493011227</c:v>
                </c:pt>
                <c:pt idx="110">
                  <c:v>106.36847763006362</c:v>
                </c:pt>
                <c:pt idx="111">
                  <c:v>106.48327134019901</c:v>
                </c:pt>
                <c:pt idx="112">
                  <c:v>106.59424918376783</c:v>
                </c:pt>
                <c:pt idx="113">
                  <c:v>106.70145345875288</c:v>
                </c:pt>
                <c:pt idx="114">
                  <c:v>106.80492566013054</c:v>
                </c:pt>
                <c:pt idx="115">
                  <c:v>106.90470650135777</c:v>
                </c:pt>
                <c:pt idx="116">
                  <c:v>107.00083593512163</c:v>
                </c:pt>
                <c:pt idx="117">
                  <c:v>107.09335317337781</c:v>
                </c:pt>
                <c:pt idx="118">
                  <c:v>107.18229670671298</c:v>
                </c:pt>
                <c:pt idx="119">
                  <c:v>107.26770432305446</c:v>
                </c:pt>
                <c:pt idx="120">
                  <c:v>107.34961312575552</c:v>
                </c:pt>
                <c:pt idx="121">
                  <c:v>107.42805955108372</c:v>
                </c:pt>
                <c:pt idx="122">
                  <c:v>107.50307938513198</c:v>
                </c:pt>
                <c:pt idx="123">
                  <c:v>107.57470778018062</c:v>
                </c:pt>
                <c:pt idx="124">
                  <c:v>107.64297927052758</c:v>
                </c:pt>
                <c:pt idx="125">
                  <c:v>107.70792778781139</c:v>
                </c:pt>
                <c:pt idx="126">
                  <c:v>107.76958667584417</c:v>
                </c:pt>
                <c:pt idx="127">
                  <c:v>107.82798870497606</c:v>
                </c:pt>
                <c:pt idx="128">
                  <c:v>107.88316608600657</c:v>
                </c:pt>
                <c:pt idx="129">
                  <c:v>107.9351504836627</c:v>
                </c:pt>
                <c:pt idx="130">
                  <c:v>107.98397302965866</c:v>
                </c:pt>
                <c:pt idx="131">
                  <c:v>108.02966433535406</c:v>
                </c:pt>
                <c:pt idx="132">
                  <c:v>108.07225450402433</c:v>
                </c:pt>
                <c:pt idx="133">
                  <c:v>108.1117731427603</c:v>
                </c:pt>
                <c:pt idx="134">
                  <c:v>108.14824937400678</c:v>
                </c:pt>
                <c:pt idx="135">
                  <c:v>108.18171184675775</c:v>
                </c:pt>
                <c:pt idx="136">
                  <c:v>108.21218874741797</c:v>
                </c:pt>
                <c:pt idx="137">
                  <c:v>108.23970781034309</c:v>
                </c:pt>
                <c:pt idx="138">
                  <c:v>108.26429632807125</c:v>
                </c:pt>
                <c:pt idx="139">
                  <c:v>108.28598116125669</c:v>
                </c:pt>
                <c:pt idx="140">
                  <c:v>108.30478874831563</c:v>
                </c:pt>
                <c:pt idx="141">
                  <c:v>108.32074511479392</c:v>
                </c:pt>
                <c:pt idx="142">
                  <c:v>108.33387588246826</c:v>
                </c:pt>
                <c:pt idx="143">
                  <c:v>108.34420627818847</c:v>
                </c:pt>
                <c:pt idx="144">
                  <c:v>108.35176114247045</c:v>
                </c:pt>
                <c:pt idx="145">
                  <c:v>108.3565649378484</c:v>
                </c:pt>
                <c:pt idx="146">
                  <c:v>108.35864175699457</c:v>
                </c:pt>
                <c:pt idx="147">
                  <c:v>108.35801533061405</c:v>
                </c:pt>
                <c:pt idx="148">
                  <c:v>108.35470903512257</c:v>
                </c:pt>
                <c:pt idx="149">
                  <c:v>108.34874590011508</c:v>
                </c:pt>
                <c:pt idx="150">
                  <c:v>108.34014861563094</c:v>
                </c:pt>
                <c:pt idx="151">
                  <c:v>108.32893953922297</c:v>
                </c:pt>
                <c:pt idx="152">
                  <c:v>108.31514070283731</c:v>
                </c:pt>
                <c:pt idx="153">
                  <c:v>108.29877381950999</c:v>
                </c:pt>
                <c:pt idx="154">
                  <c:v>108.2798602898858</c:v>
                </c:pt>
                <c:pt idx="155">
                  <c:v>108.25842120856484</c:v>
                </c:pt>
                <c:pt idx="156">
                  <c:v>108.23447737028478</c:v>
                </c:pt>
                <c:pt idx="157">
                  <c:v>108.20804927593956</c:v>
                </c:pt>
                <c:pt idx="158">
                  <c:v>108.17915713844531</c:v>
                </c:pt>
                <c:pt idx="159">
                  <c:v>108.14782088845352</c:v>
                </c:pt>
                <c:pt idx="160">
                  <c:v>108.11406017991783</c:v>
                </c:pt>
                <c:pt idx="161">
                  <c:v>108.07789439552164</c:v>
                </c:pt>
                <c:pt idx="162">
                  <c:v>108.03934265196538</c:v>
                </c:pt>
                <c:pt idx="163">
                  <c:v>107.99842380512406</c:v>
                </c:pt>
                <c:pt idx="164">
                  <c:v>107.95515645507348</c:v>
                </c:pt>
                <c:pt idx="165">
                  <c:v>107.90955895099307</c:v>
                </c:pt>
                <c:pt idx="166">
                  <c:v>107.86164939594707</c:v>
                </c:pt>
                <c:pt idx="167">
                  <c:v>107.81144565154834</c:v>
                </c:pt>
                <c:pt idx="168">
                  <c:v>107.75896534250836</c:v>
                </c:pt>
                <c:pt idx="169">
                  <c:v>107.7042258610764</c:v>
                </c:pt>
                <c:pt idx="170">
                  <c:v>107.64724437137205</c:v>
                </c:pt>
                <c:pt idx="171">
                  <c:v>107.58803781361269</c:v>
                </c:pt>
                <c:pt idx="172">
                  <c:v>107.52662290824195</c:v>
                </c:pt>
                <c:pt idx="173">
                  <c:v>107.46301615995669</c:v>
                </c:pt>
                <c:pt idx="174">
                  <c:v>107.39723386164253</c:v>
                </c:pt>
                <c:pt idx="175">
                  <c:v>107.32929209821432</c:v>
                </c:pt>
                <c:pt idx="176">
                  <c:v>107.25920675036794</c:v>
                </c:pt>
                <c:pt idx="177">
                  <c:v>107.18699349824462</c:v>
                </c:pt>
                <c:pt idx="178">
                  <c:v>107.11266782501008</c:v>
                </c:pt>
                <c:pt idx="179">
                  <c:v>107.03624502035203</c:v>
                </c:pt>
                <c:pt idx="180">
                  <c:v>106.95774018389682</c:v>
                </c:pt>
                <c:pt idx="181">
                  <c:v>106.87716822854911</c:v>
                </c:pt>
                <c:pt idx="182">
                  <c:v>106.79454388375572</c:v>
                </c:pt>
                <c:pt idx="183">
                  <c:v>106.70988169869437</c:v>
                </c:pt>
                <c:pt idx="184">
                  <c:v>106.62319604539421</c:v>
                </c:pt>
                <c:pt idx="185">
                  <c:v>106.53450112178247</c:v>
                </c:pt>
                <c:pt idx="186">
                  <c:v>106.44381095466764</c:v>
                </c:pt>
                <c:pt idx="187">
                  <c:v>106.35113940265435</c:v>
                </c:pt>
                <c:pt idx="188">
                  <c:v>106.25650015899399</c:v>
                </c:pt>
                <c:pt idx="189">
                  <c:v>106.15990675437463</c:v>
                </c:pt>
                <c:pt idx="190">
                  <c:v>106.06137255964892</c:v>
                </c:pt>
                <c:pt idx="191">
                  <c:v>105.96091078850395</c:v>
                </c:pt>
                <c:pt idx="192">
                  <c:v>105.85853450007232</c:v>
                </c:pt>
                <c:pt idx="193">
                  <c:v>105.75425660148845</c:v>
                </c:pt>
                <c:pt idx="194">
                  <c:v>105.64808985038964</c:v>
                </c:pt>
                <c:pt idx="195">
                  <c:v>105.54004685736477</c:v>
                </c:pt>
                <c:pt idx="196">
                  <c:v>105.43014008835003</c:v>
                </c:pt>
                <c:pt idx="197">
                  <c:v>105.31838186697568</c:v>
                </c:pt>
                <c:pt idx="198">
                  <c:v>105.20478437686302</c:v>
                </c:pt>
                <c:pt idx="199">
                  <c:v>105.08935966387315</c:v>
                </c:pt>
              </c:numCache>
            </c:numRef>
          </c:yVal>
          <c:smooth val="0"/>
          <c:extLst>
            <c:ext xmlns:c16="http://schemas.microsoft.com/office/drawing/2014/chart" uri="{C3380CC4-5D6E-409C-BE32-E72D297353CC}">
              <c16:uniqueId val="{00000001-A68D-4C35-B3BB-81C076333BCA}"/>
            </c:ext>
          </c:extLst>
        </c:ser>
        <c:ser>
          <c:idx val="2"/>
          <c:order val="2"/>
          <c:tx>
            <c:v>Single-Aisle/Regional Jet Mix</c:v>
          </c:tx>
          <c:spPr>
            <a:ln w="25400" cap="rnd">
              <a:solidFill>
                <a:schemeClr val="tx1"/>
              </a:solidFill>
              <a:prstDash val="dash"/>
              <a:round/>
            </a:ln>
            <a:effectLst/>
          </c:spPr>
          <c:marker>
            <c:symbol val="none"/>
          </c:marker>
          <c:xVal>
            <c:numRef>
              <c:f>'Figure 5'!$A$5:$A$204</c:f>
              <c:numCache>
                <c:formatCode>General</c:formatCode>
                <c:ptCount val="200"/>
                <c:pt idx="0">
                  <c:v>60</c:v>
                </c:pt>
                <c:pt idx="1">
                  <c:v>65</c:v>
                </c:pt>
                <c:pt idx="2">
                  <c:v>70</c:v>
                </c:pt>
                <c:pt idx="3">
                  <c:v>75</c:v>
                </c:pt>
                <c:pt idx="4">
                  <c:v>80</c:v>
                </c:pt>
                <c:pt idx="5">
                  <c:v>85</c:v>
                </c:pt>
                <c:pt idx="6">
                  <c:v>90</c:v>
                </c:pt>
                <c:pt idx="7">
                  <c:v>95</c:v>
                </c:pt>
                <c:pt idx="8">
                  <c:v>100</c:v>
                </c:pt>
                <c:pt idx="9">
                  <c:v>105</c:v>
                </c:pt>
                <c:pt idx="10">
                  <c:v>110</c:v>
                </c:pt>
                <c:pt idx="11">
                  <c:v>115</c:v>
                </c:pt>
                <c:pt idx="12">
                  <c:v>120</c:v>
                </c:pt>
                <c:pt idx="13">
                  <c:v>125</c:v>
                </c:pt>
                <c:pt idx="14">
                  <c:v>130</c:v>
                </c:pt>
                <c:pt idx="15">
                  <c:v>135</c:v>
                </c:pt>
                <c:pt idx="16">
                  <c:v>140</c:v>
                </c:pt>
                <c:pt idx="17">
                  <c:v>145</c:v>
                </c:pt>
                <c:pt idx="18">
                  <c:v>150</c:v>
                </c:pt>
                <c:pt idx="19">
                  <c:v>155</c:v>
                </c:pt>
                <c:pt idx="20">
                  <c:v>160</c:v>
                </c:pt>
                <c:pt idx="21">
                  <c:v>165</c:v>
                </c:pt>
                <c:pt idx="22">
                  <c:v>170</c:v>
                </c:pt>
                <c:pt idx="23">
                  <c:v>175</c:v>
                </c:pt>
                <c:pt idx="24">
                  <c:v>180</c:v>
                </c:pt>
                <c:pt idx="25">
                  <c:v>185</c:v>
                </c:pt>
                <c:pt idx="26">
                  <c:v>190</c:v>
                </c:pt>
                <c:pt idx="27">
                  <c:v>195</c:v>
                </c:pt>
                <c:pt idx="28">
                  <c:v>200</c:v>
                </c:pt>
                <c:pt idx="29">
                  <c:v>205</c:v>
                </c:pt>
                <c:pt idx="30">
                  <c:v>210</c:v>
                </c:pt>
                <c:pt idx="31">
                  <c:v>215</c:v>
                </c:pt>
                <c:pt idx="32">
                  <c:v>220</c:v>
                </c:pt>
                <c:pt idx="33">
                  <c:v>225</c:v>
                </c:pt>
                <c:pt idx="34">
                  <c:v>230</c:v>
                </c:pt>
                <c:pt idx="35">
                  <c:v>235</c:v>
                </c:pt>
                <c:pt idx="36">
                  <c:v>240</c:v>
                </c:pt>
                <c:pt idx="37">
                  <c:v>245</c:v>
                </c:pt>
                <c:pt idx="38">
                  <c:v>250</c:v>
                </c:pt>
                <c:pt idx="39">
                  <c:v>255</c:v>
                </c:pt>
                <c:pt idx="40">
                  <c:v>260</c:v>
                </c:pt>
                <c:pt idx="41">
                  <c:v>265</c:v>
                </c:pt>
                <c:pt idx="42">
                  <c:v>270</c:v>
                </c:pt>
                <c:pt idx="43">
                  <c:v>275</c:v>
                </c:pt>
                <c:pt idx="44">
                  <c:v>280</c:v>
                </c:pt>
                <c:pt idx="45">
                  <c:v>285</c:v>
                </c:pt>
                <c:pt idx="46">
                  <c:v>290</c:v>
                </c:pt>
                <c:pt idx="47">
                  <c:v>295</c:v>
                </c:pt>
                <c:pt idx="48">
                  <c:v>300</c:v>
                </c:pt>
                <c:pt idx="49">
                  <c:v>305</c:v>
                </c:pt>
                <c:pt idx="50">
                  <c:v>310</c:v>
                </c:pt>
                <c:pt idx="51">
                  <c:v>315</c:v>
                </c:pt>
                <c:pt idx="52">
                  <c:v>320</c:v>
                </c:pt>
                <c:pt idx="53">
                  <c:v>325</c:v>
                </c:pt>
                <c:pt idx="54">
                  <c:v>330</c:v>
                </c:pt>
                <c:pt idx="55">
                  <c:v>335</c:v>
                </c:pt>
                <c:pt idx="56">
                  <c:v>340</c:v>
                </c:pt>
                <c:pt idx="57">
                  <c:v>345</c:v>
                </c:pt>
                <c:pt idx="58">
                  <c:v>350</c:v>
                </c:pt>
                <c:pt idx="59">
                  <c:v>355</c:v>
                </c:pt>
                <c:pt idx="60">
                  <c:v>360</c:v>
                </c:pt>
                <c:pt idx="61">
                  <c:v>365</c:v>
                </c:pt>
                <c:pt idx="62">
                  <c:v>370</c:v>
                </c:pt>
                <c:pt idx="63">
                  <c:v>375</c:v>
                </c:pt>
                <c:pt idx="64">
                  <c:v>380</c:v>
                </c:pt>
                <c:pt idx="65">
                  <c:v>385</c:v>
                </c:pt>
                <c:pt idx="66">
                  <c:v>390</c:v>
                </c:pt>
                <c:pt idx="67">
                  <c:v>395</c:v>
                </c:pt>
                <c:pt idx="68">
                  <c:v>400</c:v>
                </c:pt>
                <c:pt idx="69">
                  <c:v>405</c:v>
                </c:pt>
                <c:pt idx="70">
                  <c:v>410</c:v>
                </c:pt>
                <c:pt idx="71">
                  <c:v>415</c:v>
                </c:pt>
                <c:pt idx="72">
                  <c:v>420</c:v>
                </c:pt>
                <c:pt idx="73">
                  <c:v>425</c:v>
                </c:pt>
                <c:pt idx="74">
                  <c:v>430</c:v>
                </c:pt>
                <c:pt idx="75">
                  <c:v>435</c:v>
                </c:pt>
                <c:pt idx="76">
                  <c:v>440</c:v>
                </c:pt>
                <c:pt idx="77">
                  <c:v>445</c:v>
                </c:pt>
                <c:pt idx="78">
                  <c:v>450</c:v>
                </c:pt>
                <c:pt idx="79">
                  <c:v>455</c:v>
                </c:pt>
                <c:pt idx="80">
                  <c:v>460</c:v>
                </c:pt>
                <c:pt idx="81">
                  <c:v>465</c:v>
                </c:pt>
                <c:pt idx="82">
                  <c:v>470</c:v>
                </c:pt>
                <c:pt idx="83">
                  <c:v>475</c:v>
                </c:pt>
                <c:pt idx="84">
                  <c:v>480</c:v>
                </c:pt>
                <c:pt idx="85">
                  <c:v>485</c:v>
                </c:pt>
                <c:pt idx="86">
                  <c:v>490</c:v>
                </c:pt>
                <c:pt idx="87">
                  <c:v>495</c:v>
                </c:pt>
                <c:pt idx="88">
                  <c:v>500</c:v>
                </c:pt>
                <c:pt idx="89">
                  <c:v>505</c:v>
                </c:pt>
                <c:pt idx="90">
                  <c:v>510</c:v>
                </c:pt>
                <c:pt idx="91">
                  <c:v>515</c:v>
                </c:pt>
                <c:pt idx="92">
                  <c:v>520</c:v>
                </c:pt>
                <c:pt idx="93">
                  <c:v>525</c:v>
                </c:pt>
                <c:pt idx="94">
                  <c:v>530</c:v>
                </c:pt>
                <c:pt idx="95">
                  <c:v>535</c:v>
                </c:pt>
                <c:pt idx="96">
                  <c:v>540</c:v>
                </c:pt>
                <c:pt idx="97">
                  <c:v>545</c:v>
                </c:pt>
                <c:pt idx="98">
                  <c:v>550</c:v>
                </c:pt>
                <c:pt idx="99">
                  <c:v>555</c:v>
                </c:pt>
                <c:pt idx="100">
                  <c:v>560</c:v>
                </c:pt>
                <c:pt idx="101">
                  <c:v>565</c:v>
                </c:pt>
                <c:pt idx="102">
                  <c:v>570</c:v>
                </c:pt>
                <c:pt idx="103">
                  <c:v>575</c:v>
                </c:pt>
                <c:pt idx="104">
                  <c:v>580</c:v>
                </c:pt>
                <c:pt idx="105">
                  <c:v>585</c:v>
                </c:pt>
                <c:pt idx="106">
                  <c:v>590</c:v>
                </c:pt>
                <c:pt idx="107">
                  <c:v>595</c:v>
                </c:pt>
                <c:pt idx="108">
                  <c:v>600</c:v>
                </c:pt>
                <c:pt idx="109">
                  <c:v>605</c:v>
                </c:pt>
                <c:pt idx="110">
                  <c:v>610</c:v>
                </c:pt>
                <c:pt idx="111">
                  <c:v>615</c:v>
                </c:pt>
                <c:pt idx="112">
                  <c:v>620</c:v>
                </c:pt>
                <c:pt idx="113">
                  <c:v>625</c:v>
                </c:pt>
                <c:pt idx="114">
                  <c:v>630</c:v>
                </c:pt>
                <c:pt idx="115">
                  <c:v>635</c:v>
                </c:pt>
                <c:pt idx="116">
                  <c:v>640</c:v>
                </c:pt>
                <c:pt idx="117">
                  <c:v>645</c:v>
                </c:pt>
                <c:pt idx="118">
                  <c:v>650</c:v>
                </c:pt>
                <c:pt idx="119">
                  <c:v>655</c:v>
                </c:pt>
                <c:pt idx="120">
                  <c:v>660</c:v>
                </c:pt>
                <c:pt idx="121">
                  <c:v>665</c:v>
                </c:pt>
                <c:pt idx="122">
                  <c:v>670</c:v>
                </c:pt>
                <c:pt idx="123">
                  <c:v>675</c:v>
                </c:pt>
                <c:pt idx="124">
                  <c:v>680</c:v>
                </c:pt>
                <c:pt idx="125">
                  <c:v>685</c:v>
                </c:pt>
                <c:pt idx="126">
                  <c:v>690</c:v>
                </c:pt>
                <c:pt idx="127">
                  <c:v>695</c:v>
                </c:pt>
                <c:pt idx="128">
                  <c:v>700</c:v>
                </c:pt>
                <c:pt idx="129">
                  <c:v>705</c:v>
                </c:pt>
                <c:pt idx="130">
                  <c:v>710</c:v>
                </c:pt>
                <c:pt idx="131">
                  <c:v>715</c:v>
                </c:pt>
                <c:pt idx="132">
                  <c:v>720</c:v>
                </c:pt>
                <c:pt idx="133">
                  <c:v>725</c:v>
                </c:pt>
                <c:pt idx="134">
                  <c:v>730</c:v>
                </c:pt>
                <c:pt idx="135">
                  <c:v>735</c:v>
                </c:pt>
                <c:pt idx="136">
                  <c:v>740</c:v>
                </c:pt>
                <c:pt idx="137">
                  <c:v>745</c:v>
                </c:pt>
                <c:pt idx="138">
                  <c:v>750</c:v>
                </c:pt>
                <c:pt idx="139">
                  <c:v>755</c:v>
                </c:pt>
                <c:pt idx="140">
                  <c:v>760</c:v>
                </c:pt>
                <c:pt idx="141">
                  <c:v>765</c:v>
                </c:pt>
                <c:pt idx="142">
                  <c:v>770</c:v>
                </c:pt>
                <c:pt idx="143">
                  <c:v>775</c:v>
                </c:pt>
                <c:pt idx="144">
                  <c:v>780</c:v>
                </c:pt>
                <c:pt idx="145">
                  <c:v>785</c:v>
                </c:pt>
                <c:pt idx="146">
                  <c:v>790</c:v>
                </c:pt>
                <c:pt idx="147">
                  <c:v>795</c:v>
                </c:pt>
                <c:pt idx="148">
                  <c:v>800</c:v>
                </c:pt>
                <c:pt idx="149">
                  <c:v>805</c:v>
                </c:pt>
                <c:pt idx="150">
                  <c:v>810</c:v>
                </c:pt>
                <c:pt idx="151">
                  <c:v>815</c:v>
                </c:pt>
                <c:pt idx="152">
                  <c:v>820</c:v>
                </c:pt>
                <c:pt idx="153">
                  <c:v>825</c:v>
                </c:pt>
                <c:pt idx="154">
                  <c:v>830</c:v>
                </c:pt>
                <c:pt idx="155">
                  <c:v>835</c:v>
                </c:pt>
                <c:pt idx="156">
                  <c:v>840</c:v>
                </c:pt>
                <c:pt idx="157">
                  <c:v>845</c:v>
                </c:pt>
                <c:pt idx="158">
                  <c:v>850</c:v>
                </c:pt>
                <c:pt idx="159">
                  <c:v>855</c:v>
                </c:pt>
                <c:pt idx="160">
                  <c:v>860</c:v>
                </c:pt>
                <c:pt idx="161">
                  <c:v>865</c:v>
                </c:pt>
                <c:pt idx="162">
                  <c:v>870</c:v>
                </c:pt>
                <c:pt idx="163">
                  <c:v>875</c:v>
                </c:pt>
                <c:pt idx="164">
                  <c:v>880</c:v>
                </c:pt>
                <c:pt idx="165">
                  <c:v>885</c:v>
                </c:pt>
                <c:pt idx="166">
                  <c:v>890</c:v>
                </c:pt>
                <c:pt idx="167">
                  <c:v>895</c:v>
                </c:pt>
                <c:pt idx="168">
                  <c:v>900</c:v>
                </c:pt>
                <c:pt idx="169">
                  <c:v>905</c:v>
                </c:pt>
                <c:pt idx="170">
                  <c:v>910</c:v>
                </c:pt>
                <c:pt idx="171">
                  <c:v>915</c:v>
                </c:pt>
                <c:pt idx="172">
                  <c:v>920</c:v>
                </c:pt>
                <c:pt idx="173">
                  <c:v>925</c:v>
                </c:pt>
                <c:pt idx="174">
                  <c:v>930</c:v>
                </c:pt>
                <c:pt idx="175">
                  <c:v>935</c:v>
                </c:pt>
                <c:pt idx="176">
                  <c:v>940</c:v>
                </c:pt>
                <c:pt idx="177">
                  <c:v>945</c:v>
                </c:pt>
                <c:pt idx="178">
                  <c:v>950</c:v>
                </c:pt>
                <c:pt idx="179">
                  <c:v>955</c:v>
                </c:pt>
                <c:pt idx="180">
                  <c:v>960</c:v>
                </c:pt>
                <c:pt idx="181">
                  <c:v>965</c:v>
                </c:pt>
                <c:pt idx="182">
                  <c:v>970</c:v>
                </c:pt>
                <c:pt idx="183">
                  <c:v>975</c:v>
                </c:pt>
                <c:pt idx="184">
                  <c:v>980</c:v>
                </c:pt>
                <c:pt idx="185">
                  <c:v>985</c:v>
                </c:pt>
                <c:pt idx="186">
                  <c:v>990</c:v>
                </c:pt>
                <c:pt idx="187">
                  <c:v>995</c:v>
                </c:pt>
                <c:pt idx="188">
                  <c:v>1000</c:v>
                </c:pt>
                <c:pt idx="189">
                  <c:v>1005</c:v>
                </c:pt>
                <c:pt idx="190">
                  <c:v>1010</c:v>
                </c:pt>
                <c:pt idx="191">
                  <c:v>1015</c:v>
                </c:pt>
                <c:pt idx="192">
                  <c:v>1020</c:v>
                </c:pt>
                <c:pt idx="193">
                  <c:v>1025</c:v>
                </c:pt>
                <c:pt idx="194">
                  <c:v>1030</c:v>
                </c:pt>
                <c:pt idx="195">
                  <c:v>1035</c:v>
                </c:pt>
                <c:pt idx="196">
                  <c:v>1040</c:v>
                </c:pt>
                <c:pt idx="197">
                  <c:v>1045</c:v>
                </c:pt>
                <c:pt idx="198">
                  <c:v>1050</c:v>
                </c:pt>
                <c:pt idx="199">
                  <c:v>1055</c:v>
                </c:pt>
              </c:numCache>
            </c:numRef>
          </c:xVal>
          <c:yVal>
            <c:numRef>
              <c:f>'Figure 5'!$D$5:$D$204</c:f>
              <c:numCache>
                <c:formatCode>0.00</c:formatCode>
                <c:ptCount val="200"/>
                <c:pt idx="0">
                  <c:v>66.336558845054313</c:v>
                </c:pt>
                <c:pt idx="1">
                  <c:v>68.73503881635682</c:v>
                </c:pt>
                <c:pt idx="2">
                  <c:v>71.010620322616361</c:v>
                </c:pt>
                <c:pt idx="3">
                  <c:v>73.175932330555014</c:v>
                </c:pt>
                <c:pt idx="4">
                  <c:v>75.24155977068358</c:v>
                </c:pt>
                <c:pt idx="5">
                  <c:v>77.216480349952988</c:v>
                </c:pt>
                <c:pt idx="6">
                  <c:v>79.108387987677233</c:v>
                </c:pt>
                <c:pt idx="7">
                  <c:v>80.92393693230342</c:v>
                </c:pt>
                <c:pt idx="8">
                  <c:v>82.668929139416818</c:v>
                </c:pt>
                <c:pt idx="9">
                  <c:v>84.348460260528242</c:v>
                </c:pt>
                <c:pt idx="10">
                  <c:v>85.967034909735219</c:v>
                </c:pt>
                <c:pt idx="11">
                  <c:v>87.528658768443577</c:v>
                </c:pt>
                <c:pt idx="12">
                  <c:v>89.036912981588117</c:v>
                </c:pt>
                <c:pt idx="13">
                  <c:v>90.495014842101369</c:v>
                </c:pt>
                <c:pt idx="14">
                  <c:v>91.905867735272608</c:v>
                </c:pt>
                <c:pt idx="15">
                  <c:v>93.272102581615925</c:v>
                </c:pt>
                <c:pt idx="16">
                  <c:v>94.59611248500579</c:v>
                </c:pt>
                <c:pt idx="17">
                  <c:v>95.880081901748724</c:v>
                </c:pt>
                <c:pt idx="18">
                  <c:v>97.126011355124007</c:v>
                </c:pt>
                <c:pt idx="19">
                  <c:v>98.335738500737094</c:v>
                </c:pt>
                <c:pt idx="20">
                  <c:v>99.510956181259616</c:v>
                </c:pt>
                <c:pt idx="21">
                  <c:v>100.65322798101154</c:v>
                </c:pt>
                <c:pt idx="22">
                  <c:v>101.76400169150968</c:v>
                </c:pt>
                <c:pt idx="23">
                  <c:v>102.84462102145353</c:v>
                </c:pt>
                <c:pt idx="24">
                  <c:v>103.89633582341692</c:v>
                </c:pt>
                <c:pt idx="25">
                  <c:v>104.92031106093241</c:v>
                </c:pt>
                <c:pt idx="26">
                  <c:v>105.9176347008114</c:v>
                </c:pt>
                <c:pt idx="27">
                  <c:v>106.88932468428864</c:v>
                </c:pt>
                <c:pt idx="28">
                  <c:v>107.83633510526889</c:v>
                </c:pt>
                <c:pt idx="29">
                  <c:v>108.75956170334601</c:v>
                </c:pt>
                <c:pt idx="30">
                  <c:v>109.65984676238135</c:v>
                </c:pt>
                <c:pt idx="31">
                  <c:v>110.5379834915352</c:v>
                </c:pt>
                <c:pt idx="32">
                  <c:v>111.39471995414682</c:v>
                </c:pt>
                <c:pt idx="33">
                  <c:v>112.23076260030216</c:v>
                </c:pt>
                <c:pt idx="34">
                  <c:v>113.04677945095288</c:v>
                </c:pt>
                <c:pt idx="35">
                  <c:v>113.84340297475201</c:v>
                </c:pt>
                <c:pt idx="36">
                  <c:v>114.62123269314655</c:v>
                </c:pt>
                <c:pt idx="37">
                  <c:v>115.38083754449897</c:v>
                </c:pt>
                <c:pt idx="38">
                  <c:v>116.12275803397246</c:v>
                </c:pt>
                <c:pt idx="39">
                  <c:v>116.84750819247631</c:v>
                </c:pt>
                <c:pt idx="40">
                  <c:v>117.55557736502499</c:v>
                </c:pt>
                <c:pt idx="41">
                  <c:v>118.24743184635261</c:v>
                </c:pt>
                <c:pt idx="42">
                  <c:v>118.92351637945072</c:v>
                </c:pt>
                <c:pt idx="43">
                  <c:v>119.58425553083751</c:v>
                </c:pt>
                <c:pt idx="44">
                  <c:v>120.23005495474635</c:v>
                </c:pt>
                <c:pt idx="45">
                  <c:v>120.86130255702254</c:v>
                </c:pt>
                <c:pt idx="46">
                  <c:v>121.47836956829934</c:v>
                </c:pt>
                <c:pt idx="47">
                  <c:v>122.08161153496125</c:v>
                </c:pt>
                <c:pt idx="48">
                  <c:v>122.67136923547478</c:v>
                </c:pt>
                <c:pt idx="49">
                  <c:v>123.24796952885512</c:v>
                </c:pt>
                <c:pt idx="50">
                  <c:v>123.81172614131897</c:v>
                </c:pt>
                <c:pt idx="51">
                  <c:v>124.36294039655031</c:v>
                </c:pt>
                <c:pt idx="52">
                  <c:v>124.90190189444867</c:v>
                </c:pt>
                <c:pt idx="53">
                  <c:v>125.42888914273942</c:v>
                </c:pt>
                <c:pt idx="54">
                  <c:v>125.94417014539243</c:v>
                </c:pt>
                <c:pt idx="55">
                  <c:v>126.44800295141124</c:v>
                </c:pt>
                <c:pt idx="56">
                  <c:v>126.94063616721137</c:v>
                </c:pt>
                <c:pt idx="57">
                  <c:v>127.42230943550094</c:v>
                </c:pt>
                <c:pt idx="58">
                  <c:v>127.89325388330789</c:v>
                </c:pt>
                <c:pt idx="59">
                  <c:v>128.35369254155097</c:v>
                </c:pt>
                <c:pt idx="60">
                  <c:v>128.80384073833699</c:v>
                </c:pt>
                <c:pt idx="61">
                  <c:v>129.24390646797082</c:v>
                </c:pt>
                <c:pt idx="62">
                  <c:v>129.67409073748797</c:v>
                </c:pt>
                <c:pt idx="63">
                  <c:v>130.09458789236564</c:v>
                </c:pt>
                <c:pt idx="64">
                  <c:v>130.50558592292128</c:v>
                </c:pt>
                <c:pt idx="65">
                  <c:v>130.9072667527831</c:v>
                </c:pt>
                <c:pt idx="66">
                  <c:v>131.29980651070002</c:v>
                </c:pt>
                <c:pt idx="67">
                  <c:v>131.68337578685478</c:v>
                </c:pt>
                <c:pt idx="68">
                  <c:v>132.05813987474642</c:v>
                </c:pt>
                <c:pt idx="69">
                  <c:v>132.42425899962632</c:v>
                </c:pt>
                <c:pt idx="70">
                  <c:v>132.78188853439067</c:v>
                </c:pt>
                <c:pt idx="71">
                  <c:v>133.13117920376126</c:v>
                </c:pt>
                <c:pt idx="72">
                  <c:v>133.47227727752673</c:v>
                </c:pt>
                <c:pt idx="73">
                  <c:v>133.80532475354829</c:v>
                </c:pt>
                <c:pt idx="74">
                  <c:v>134.13045953118998</c:v>
                </c:pt>
                <c:pt idx="75">
                  <c:v>134.4478155757775</c:v>
                </c:pt>
                <c:pt idx="76">
                  <c:v>134.75752307464811</c:v>
                </c:pt>
                <c:pt idx="77">
                  <c:v>135.0597085853112</c:v>
                </c:pt>
                <c:pt idx="78">
                  <c:v>135.35449517620449</c:v>
                </c:pt>
                <c:pt idx="79">
                  <c:v>135.64200256049006</c:v>
                </c:pt>
                <c:pt idx="80">
                  <c:v>135.92234722331168</c:v>
                </c:pt>
                <c:pt idx="81">
                  <c:v>136.19564254289489</c:v>
                </c:pt>
                <c:pt idx="82">
                  <c:v>136.46199890585714</c:v>
                </c:pt>
                <c:pt idx="83">
                  <c:v>136.72152381705689</c:v>
                </c:pt>
                <c:pt idx="84">
                  <c:v>136.97432200429915</c:v>
                </c:pt>
                <c:pt idx="85">
                  <c:v>137.22049551818859</c:v>
                </c:pt>
                <c:pt idx="86">
                  <c:v>137.46014382740006</c:v>
                </c:pt>
                <c:pt idx="87">
                  <c:v>137.69336390962579</c:v>
                </c:pt>
                <c:pt idx="88">
                  <c:v>137.92025033843291</c:v>
                </c:pt>
                <c:pt idx="89">
                  <c:v>138.14089536625698</c:v>
                </c:pt>
                <c:pt idx="90">
                  <c:v>138.35538900373749</c:v>
                </c:pt>
                <c:pt idx="91">
                  <c:v>138.5638190955938</c:v>
                </c:pt>
                <c:pt idx="92">
                  <c:v>138.76627139322198</c:v>
                </c:pt>
                <c:pt idx="93">
                  <c:v>138.96282962418394</c:v>
                </c:pt>
                <c:pt idx="94">
                  <c:v>139.153575558754</c:v>
                </c:pt>
                <c:pt idx="95">
                  <c:v>139.33858907366854</c:v>
                </c:pt>
                <c:pt idx="96">
                  <c:v>139.51794821322585</c:v>
                </c:pt>
                <c:pt idx="97">
                  <c:v>139.69172924786832</c:v>
                </c:pt>
                <c:pt idx="98">
                  <c:v>139.86000673037083</c:v>
                </c:pt>
                <c:pt idx="99">
                  <c:v>140.0228535497568</c:v>
                </c:pt>
                <c:pt idx="100">
                  <c:v>140.1803409830531</c:v>
                </c:pt>
                <c:pt idx="101">
                  <c:v>140.33253874498641</c:v>
                </c:pt>
                <c:pt idx="102">
                  <c:v>140.47951503572338</c:v>
                </c:pt>
                <c:pt idx="103">
                  <c:v>140.62133658674622</c:v>
                </c:pt>
                <c:pt idx="104">
                  <c:v>140.75806870495251</c:v>
                </c:pt>
                <c:pt idx="105">
                  <c:v>140.88977531506333</c:v>
                </c:pt>
                <c:pt idx="106">
                  <c:v>141.01651900041779</c:v>
                </c:pt>
                <c:pt idx="107">
                  <c:v>141.13836104222753</c:v>
                </c:pt>
                <c:pt idx="108">
                  <c:v>141.25536145736535</c:v>
                </c:pt>
                <c:pt idx="109">
                  <c:v>141.36757903474862</c:v>
                </c:pt>
                <c:pt idx="110">
                  <c:v>141.47507137038755</c:v>
                </c:pt>
                <c:pt idx="111">
                  <c:v>141.57789490115212</c:v>
                </c:pt>
                <c:pt idx="112">
                  <c:v>141.67610493731775</c:v>
                </c:pt>
                <c:pt idx="113">
                  <c:v>141.76975569394264</c:v>
                </c:pt>
                <c:pt idx="114">
                  <c:v>141.85890032112817</c:v>
                </c:pt>
                <c:pt idx="115">
                  <c:v>141.94359093320821</c:v>
                </c:pt>
                <c:pt idx="116">
                  <c:v>142.02387863691735</c:v>
                </c:pt>
                <c:pt idx="117">
                  <c:v>142.09981355857843</c:v>
                </c:pt>
                <c:pt idx="118">
                  <c:v>142.171444870351</c:v>
                </c:pt>
                <c:pt idx="119">
                  <c:v>142.23882081558298</c:v>
                </c:pt>
                <c:pt idx="120">
                  <c:v>142.30198873329817</c:v>
                </c:pt>
                <c:pt idx="121">
                  <c:v>142.36099508185976</c:v>
                </c:pt>
                <c:pt idx="122">
                  <c:v>142.41588546184039</c:v>
                </c:pt>
                <c:pt idx="123">
                  <c:v>142.46670463813376</c:v>
                </c:pt>
                <c:pt idx="124">
                  <c:v>142.51349656133482</c:v>
                </c:pt>
                <c:pt idx="125">
                  <c:v>142.55630438842232</c:v>
                </c:pt>
                <c:pt idx="126">
                  <c:v>142.59517050276767</c:v>
                </c:pt>
                <c:pt idx="127">
                  <c:v>142.6301365334985</c:v>
                </c:pt>
                <c:pt idx="128">
                  <c:v>142.6612433742427</c:v>
                </c:pt>
                <c:pt idx="129">
                  <c:v>142.68853120127469</c:v>
                </c:pt>
                <c:pt idx="130">
                  <c:v>142.71203949109093</c:v>
                </c:pt>
                <c:pt idx="131">
                  <c:v>142.73180703743165</c:v>
                </c:pt>
                <c:pt idx="132">
                  <c:v>142.74787196777478</c:v>
                </c:pt>
                <c:pt idx="133">
                  <c:v>142.76027175931927</c:v>
                </c:pt>
                <c:pt idx="134">
                  <c:v>142.76904325447569</c:v>
                </c:pt>
                <c:pt idx="135">
                  <c:v>142.77422267588793</c:v>
                </c:pt>
                <c:pt idx="136">
                  <c:v>142.77584564099655</c:v>
                </c:pt>
                <c:pt idx="137">
                  <c:v>142.77394717616551</c:v>
                </c:pt>
                <c:pt idx="138">
                  <c:v>142.76856173038658</c:v>
                </c:pt>
                <c:pt idx="139">
                  <c:v>142.75972318857717</c:v>
                </c:pt>
                <c:pt idx="140">
                  <c:v>142.74746488448477</c:v>
                </c:pt>
                <c:pt idx="141">
                  <c:v>142.7318196132145</c:v>
                </c:pt>
                <c:pt idx="142">
                  <c:v>142.71281964339155</c:v>
                </c:pt>
                <c:pt idx="143">
                  <c:v>142.69049672897248</c:v>
                </c:pt>
                <c:pt idx="144">
                  <c:v>142.66488212071596</c:v>
                </c:pt>
                <c:pt idx="145">
                  <c:v>142.63600657732758</c:v>
                </c:pt>
                <c:pt idx="146">
                  <c:v>142.60390037628702</c:v>
                </c:pt>
                <c:pt idx="147">
                  <c:v>142.56859332437119</c:v>
                </c:pt>
                <c:pt idx="148">
                  <c:v>142.53011476788197</c:v>
                </c:pt>
                <c:pt idx="149">
                  <c:v>142.48849360258961</c:v>
                </c:pt>
                <c:pt idx="150">
                  <c:v>142.44375828340088</c:v>
                </c:pt>
                <c:pt idx="151">
                  <c:v>142.39593683376179</c:v>
                </c:pt>
                <c:pt idx="152">
                  <c:v>142.34505685480207</c:v>
                </c:pt>
                <c:pt idx="153">
                  <c:v>142.29114553423381</c:v>
                </c:pt>
                <c:pt idx="154">
                  <c:v>142.23422965500728</c:v>
                </c:pt>
                <c:pt idx="155">
                  <c:v>142.17433560373627</c:v>
                </c:pt>
                <c:pt idx="156">
                  <c:v>142.11148937889814</c:v>
                </c:pt>
                <c:pt idx="157">
                  <c:v>142.04571659881586</c:v>
                </c:pt>
                <c:pt idx="158">
                  <c:v>141.97704250943059</c:v>
                </c:pt>
                <c:pt idx="159">
                  <c:v>141.90549199187114</c:v>
                </c:pt>
                <c:pt idx="160">
                  <c:v>141.83108956982431</c:v>
                </c:pt>
                <c:pt idx="161">
                  <c:v>141.75385941671601</c:v>
                </c:pt>
                <c:pt idx="162">
                  <c:v>141.67382536270662</c:v>
                </c:pt>
                <c:pt idx="163">
                  <c:v>141.59101090150881</c:v>
                </c:pt>
                <c:pt idx="164">
                  <c:v>141.50543919702892</c:v>
                </c:pt>
                <c:pt idx="165">
                  <c:v>141.41713308984367</c:v>
                </c:pt>
                <c:pt idx="166">
                  <c:v>141.32611510351128</c:v>
                </c:pt>
                <c:pt idx="167">
                  <c:v>141.23240745072604</c:v>
                </c:pt>
                <c:pt idx="168">
                  <c:v>141.13603203931942</c:v>
                </c:pt>
                <c:pt idx="169">
                  <c:v>141.03701047811171</c:v>
                </c:pt>
                <c:pt idx="170">
                  <c:v>140.93536408262176</c:v>
                </c:pt>
                <c:pt idx="171">
                  <c:v>140.83111388063472</c:v>
                </c:pt>
                <c:pt idx="172">
                  <c:v>140.72428061763668</c:v>
                </c:pt>
                <c:pt idx="173">
                  <c:v>140.61488476211377</c:v>
                </c:pt>
                <c:pt idx="174">
                  <c:v>140.50294651072917</c:v>
                </c:pt>
                <c:pt idx="175">
                  <c:v>140.38848579337144</c:v>
                </c:pt>
                <c:pt idx="176">
                  <c:v>140.27152227808477</c:v>
                </c:pt>
                <c:pt idx="177">
                  <c:v>140.15207537588216</c:v>
                </c:pt>
                <c:pt idx="178">
                  <c:v>140.03016424544515</c:v>
                </c:pt>
                <c:pt idx="179">
                  <c:v>139.90580779771216</c:v>
                </c:pt>
                <c:pt idx="180">
                  <c:v>139.77902470036264</c:v>
                </c:pt>
                <c:pt idx="181">
                  <c:v>139.64983338219412</c:v>
                </c:pt>
                <c:pt idx="182">
                  <c:v>139.5182520373998</c:v>
                </c:pt>
                <c:pt idx="183">
                  <c:v>139.38429862974778</c:v>
                </c:pt>
                <c:pt idx="184">
                  <c:v>139.24799089666502</c:v>
                </c:pt>
                <c:pt idx="185">
                  <c:v>139.10934635322729</c:v>
                </c:pt>
                <c:pt idx="186">
                  <c:v>138.96838229606067</c:v>
                </c:pt>
                <c:pt idx="187">
                  <c:v>138.82511580715362</c:v>
                </c:pt>
                <c:pt idx="188">
                  <c:v>138.67956375758541</c:v>
                </c:pt>
                <c:pt idx="189">
                  <c:v>138.53174281116932</c:v>
                </c:pt>
                <c:pt idx="190">
                  <c:v>138.3816694280174</c:v>
                </c:pt>
                <c:pt idx="191">
                  <c:v>138.22935986802455</c:v>
                </c:pt>
                <c:pt idx="192">
                  <c:v>138.07483019427832</c:v>
                </c:pt>
                <c:pt idx="193">
                  <c:v>137.91809627639168</c:v>
                </c:pt>
                <c:pt idx="194">
                  <c:v>137.75917379376597</c:v>
                </c:pt>
                <c:pt idx="195">
                  <c:v>137.59807823878148</c:v>
                </c:pt>
                <c:pt idx="196">
                  <c:v>137.43482491991983</c:v>
                </c:pt>
                <c:pt idx="197">
                  <c:v>137.26942896481955</c:v>
                </c:pt>
                <c:pt idx="198">
                  <c:v>137.10190532326743</c:v>
                </c:pt>
                <c:pt idx="199">
                  <c:v>136.93226877012432</c:v>
                </c:pt>
              </c:numCache>
            </c:numRef>
          </c:yVal>
          <c:smooth val="0"/>
          <c:extLst>
            <c:ext xmlns:c16="http://schemas.microsoft.com/office/drawing/2014/chart" uri="{C3380CC4-5D6E-409C-BE32-E72D297353CC}">
              <c16:uniqueId val="{00000002-A68D-4C35-B3BB-81C076333BCA}"/>
            </c:ext>
          </c:extLst>
        </c:ser>
        <c:ser>
          <c:idx val="3"/>
          <c:order val="3"/>
          <c:tx>
            <c:v>Regional Jets</c:v>
          </c:tx>
          <c:spPr>
            <a:ln w="25400" cap="rnd">
              <a:solidFill>
                <a:schemeClr val="tx1"/>
              </a:solidFill>
              <a:prstDash val="sysDash"/>
              <a:round/>
            </a:ln>
            <a:effectLst/>
          </c:spPr>
          <c:marker>
            <c:symbol val="none"/>
          </c:marker>
          <c:xVal>
            <c:numRef>
              <c:f>'Figure 5'!$A$5:$A$204</c:f>
              <c:numCache>
                <c:formatCode>General</c:formatCode>
                <c:ptCount val="200"/>
                <c:pt idx="0">
                  <c:v>60</c:v>
                </c:pt>
                <c:pt idx="1">
                  <c:v>65</c:v>
                </c:pt>
                <c:pt idx="2">
                  <c:v>70</c:v>
                </c:pt>
                <c:pt idx="3">
                  <c:v>75</c:v>
                </c:pt>
                <c:pt idx="4">
                  <c:v>80</c:v>
                </c:pt>
                <c:pt idx="5">
                  <c:v>85</c:v>
                </c:pt>
                <c:pt idx="6">
                  <c:v>90</c:v>
                </c:pt>
                <c:pt idx="7">
                  <c:v>95</c:v>
                </c:pt>
                <c:pt idx="8">
                  <c:v>100</c:v>
                </c:pt>
                <c:pt idx="9">
                  <c:v>105</c:v>
                </c:pt>
                <c:pt idx="10">
                  <c:v>110</c:v>
                </c:pt>
                <c:pt idx="11">
                  <c:v>115</c:v>
                </c:pt>
                <c:pt idx="12">
                  <c:v>120</c:v>
                </c:pt>
                <c:pt idx="13">
                  <c:v>125</c:v>
                </c:pt>
                <c:pt idx="14">
                  <c:v>130</c:v>
                </c:pt>
                <c:pt idx="15">
                  <c:v>135</c:v>
                </c:pt>
                <c:pt idx="16">
                  <c:v>140</c:v>
                </c:pt>
                <c:pt idx="17">
                  <c:v>145</c:v>
                </c:pt>
                <c:pt idx="18">
                  <c:v>150</c:v>
                </c:pt>
                <c:pt idx="19">
                  <c:v>155</c:v>
                </c:pt>
                <c:pt idx="20">
                  <c:v>160</c:v>
                </c:pt>
                <c:pt idx="21">
                  <c:v>165</c:v>
                </c:pt>
                <c:pt idx="22">
                  <c:v>170</c:v>
                </c:pt>
                <c:pt idx="23">
                  <c:v>175</c:v>
                </c:pt>
                <c:pt idx="24">
                  <c:v>180</c:v>
                </c:pt>
                <c:pt idx="25">
                  <c:v>185</c:v>
                </c:pt>
                <c:pt idx="26">
                  <c:v>190</c:v>
                </c:pt>
                <c:pt idx="27">
                  <c:v>195</c:v>
                </c:pt>
                <c:pt idx="28">
                  <c:v>200</c:v>
                </c:pt>
                <c:pt idx="29">
                  <c:v>205</c:v>
                </c:pt>
                <c:pt idx="30">
                  <c:v>210</c:v>
                </c:pt>
                <c:pt idx="31">
                  <c:v>215</c:v>
                </c:pt>
                <c:pt idx="32">
                  <c:v>220</c:v>
                </c:pt>
                <c:pt idx="33">
                  <c:v>225</c:v>
                </c:pt>
                <c:pt idx="34">
                  <c:v>230</c:v>
                </c:pt>
                <c:pt idx="35">
                  <c:v>235</c:v>
                </c:pt>
                <c:pt idx="36">
                  <c:v>240</c:v>
                </c:pt>
                <c:pt idx="37">
                  <c:v>245</c:v>
                </c:pt>
                <c:pt idx="38">
                  <c:v>250</c:v>
                </c:pt>
                <c:pt idx="39">
                  <c:v>255</c:v>
                </c:pt>
                <c:pt idx="40">
                  <c:v>260</c:v>
                </c:pt>
                <c:pt idx="41">
                  <c:v>265</c:v>
                </c:pt>
                <c:pt idx="42">
                  <c:v>270</c:v>
                </c:pt>
                <c:pt idx="43">
                  <c:v>275</c:v>
                </c:pt>
                <c:pt idx="44">
                  <c:v>280</c:v>
                </c:pt>
                <c:pt idx="45">
                  <c:v>285</c:v>
                </c:pt>
                <c:pt idx="46">
                  <c:v>290</c:v>
                </c:pt>
                <c:pt idx="47">
                  <c:v>295</c:v>
                </c:pt>
                <c:pt idx="48">
                  <c:v>300</c:v>
                </c:pt>
                <c:pt idx="49">
                  <c:v>305</c:v>
                </c:pt>
                <c:pt idx="50">
                  <c:v>310</c:v>
                </c:pt>
                <c:pt idx="51">
                  <c:v>315</c:v>
                </c:pt>
                <c:pt idx="52">
                  <c:v>320</c:v>
                </c:pt>
                <c:pt idx="53">
                  <c:v>325</c:v>
                </c:pt>
                <c:pt idx="54">
                  <c:v>330</c:v>
                </c:pt>
                <c:pt idx="55">
                  <c:v>335</c:v>
                </c:pt>
                <c:pt idx="56">
                  <c:v>340</c:v>
                </c:pt>
                <c:pt idx="57">
                  <c:v>345</c:v>
                </c:pt>
                <c:pt idx="58">
                  <c:v>350</c:v>
                </c:pt>
                <c:pt idx="59">
                  <c:v>355</c:v>
                </c:pt>
                <c:pt idx="60">
                  <c:v>360</c:v>
                </c:pt>
                <c:pt idx="61">
                  <c:v>365</c:v>
                </c:pt>
                <c:pt idx="62">
                  <c:v>370</c:v>
                </c:pt>
                <c:pt idx="63">
                  <c:v>375</c:v>
                </c:pt>
                <c:pt idx="64">
                  <c:v>380</c:v>
                </c:pt>
                <c:pt idx="65">
                  <c:v>385</c:v>
                </c:pt>
                <c:pt idx="66">
                  <c:v>390</c:v>
                </c:pt>
                <c:pt idx="67">
                  <c:v>395</c:v>
                </c:pt>
                <c:pt idx="68">
                  <c:v>400</c:v>
                </c:pt>
                <c:pt idx="69">
                  <c:v>405</c:v>
                </c:pt>
                <c:pt idx="70">
                  <c:v>410</c:v>
                </c:pt>
                <c:pt idx="71">
                  <c:v>415</c:v>
                </c:pt>
                <c:pt idx="72">
                  <c:v>420</c:v>
                </c:pt>
                <c:pt idx="73">
                  <c:v>425</c:v>
                </c:pt>
                <c:pt idx="74">
                  <c:v>430</c:v>
                </c:pt>
                <c:pt idx="75">
                  <c:v>435</c:v>
                </c:pt>
                <c:pt idx="76">
                  <c:v>440</c:v>
                </c:pt>
                <c:pt idx="77">
                  <c:v>445</c:v>
                </c:pt>
                <c:pt idx="78">
                  <c:v>450</c:v>
                </c:pt>
                <c:pt idx="79">
                  <c:v>455</c:v>
                </c:pt>
                <c:pt idx="80">
                  <c:v>460</c:v>
                </c:pt>
                <c:pt idx="81">
                  <c:v>465</c:v>
                </c:pt>
                <c:pt idx="82">
                  <c:v>470</c:v>
                </c:pt>
                <c:pt idx="83">
                  <c:v>475</c:v>
                </c:pt>
                <c:pt idx="84">
                  <c:v>480</c:v>
                </c:pt>
                <c:pt idx="85">
                  <c:v>485</c:v>
                </c:pt>
                <c:pt idx="86">
                  <c:v>490</c:v>
                </c:pt>
                <c:pt idx="87">
                  <c:v>495</c:v>
                </c:pt>
                <c:pt idx="88">
                  <c:v>500</c:v>
                </c:pt>
                <c:pt idx="89">
                  <c:v>505</c:v>
                </c:pt>
                <c:pt idx="90">
                  <c:v>510</c:v>
                </c:pt>
                <c:pt idx="91">
                  <c:v>515</c:v>
                </c:pt>
                <c:pt idx="92">
                  <c:v>520</c:v>
                </c:pt>
                <c:pt idx="93">
                  <c:v>525</c:v>
                </c:pt>
                <c:pt idx="94">
                  <c:v>530</c:v>
                </c:pt>
                <c:pt idx="95">
                  <c:v>535</c:v>
                </c:pt>
                <c:pt idx="96">
                  <c:v>540</c:v>
                </c:pt>
                <c:pt idx="97">
                  <c:v>545</c:v>
                </c:pt>
                <c:pt idx="98">
                  <c:v>550</c:v>
                </c:pt>
                <c:pt idx="99">
                  <c:v>555</c:v>
                </c:pt>
                <c:pt idx="100">
                  <c:v>560</c:v>
                </c:pt>
                <c:pt idx="101">
                  <c:v>565</c:v>
                </c:pt>
                <c:pt idx="102">
                  <c:v>570</c:v>
                </c:pt>
                <c:pt idx="103">
                  <c:v>575</c:v>
                </c:pt>
                <c:pt idx="104">
                  <c:v>580</c:v>
                </c:pt>
                <c:pt idx="105">
                  <c:v>585</c:v>
                </c:pt>
                <c:pt idx="106">
                  <c:v>590</c:v>
                </c:pt>
                <c:pt idx="107">
                  <c:v>595</c:v>
                </c:pt>
                <c:pt idx="108">
                  <c:v>600</c:v>
                </c:pt>
                <c:pt idx="109">
                  <c:v>605</c:v>
                </c:pt>
                <c:pt idx="110">
                  <c:v>610</c:v>
                </c:pt>
                <c:pt idx="111">
                  <c:v>615</c:v>
                </c:pt>
                <c:pt idx="112">
                  <c:v>620</c:v>
                </c:pt>
                <c:pt idx="113">
                  <c:v>625</c:v>
                </c:pt>
                <c:pt idx="114">
                  <c:v>630</c:v>
                </c:pt>
                <c:pt idx="115">
                  <c:v>635</c:v>
                </c:pt>
                <c:pt idx="116">
                  <c:v>640</c:v>
                </c:pt>
                <c:pt idx="117">
                  <c:v>645</c:v>
                </c:pt>
                <c:pt idx="118">
                  <c:v>650</c:v>
                </c:pt>
                <c:pt idx="119">
                  <c:v>655</c:v>
                </c:pt>
                <c:pt idx="120">
                  <c:v>660</c:v>
                </c:pt>
                <c:pt idx="121">
                  <c:v>665</c:v>
                </c:pt>
                <c:pt idx="122">
                  <c:v>670</c:v>
                </c:pt>
                <c:pt idx="123">
                  <c:v>675</c:v>
                </c:pt>
                <c:pt idx="124">
                  <c:v>680</c:v>
                </c:pt>
                <c:pt idx="125">
                  <c:v>685</c:v>
                </c:pt>
                <c:pt idx="126">
                  <c:v>690</c:v>
                </c:pt>
                <c:pt idx="127">
                  <c:v>695</c:v>
                </c:pt>
                <c:pt idx="128">
                  <c:v>700</c:v>
                </c:pt>
                <c:pt idx="129">
                  <c:v>705</c:v>
                </c:pt>
                <c:pt idx="130">
                  <c:v>710</c:v>
                </c:pt>
                <c:pt idx="131">
                  <c:v>715</c:v>
                </c:pt>
                <c:pt idx="132">
                  <c:v>720</c:v>
                </c:pt>
                <c:pt idx="133">
                  <c:v>725</c:v>
                </c:pt>
                <c:pt idx="134">
                  <c:v>730</c:v>
                </c:pt>
                <c:pt idx="135">
                  <c:v>735</c:v>
                </c:pt>
                <c:pt idx="136">
                  <c:v>740</c:v>
                </c:pt>
                <c:pt idx="137">
                  <c:v>745</c:v>
                </c:pt>
                <c:pt idx="138">
                  <c:v>750</c:v>
                </c:pt>
                <c:pt idx="139">
                  <c:v>755</c:v>
                </c:pt>
                <c:pt idx="140">
                  <c:v>760</c:v>
                </c:pt>
                <c:pt idx="141">
                  <c:v>765</c:v>
                </c:pt>
                <c:pt idx="142">
                  <c:v>770</c:v>
                </c:pt>
                <c:pt idx="143">
                  <c:v>775</c:v>
                </c:pt>
                <c:pt idx="144">
                  <c:v>780</c:v>
                </c:pt>
                <c:pt idx="145">
                  <c:v>785</c:v>
                </c:pt>
                <c:pt idx="146">
                  <c:v>790</c:v>
                </c:pt>
                <c:pt idx="147">
                  <c:v>795</c:v>
                </c:pt>
                <c:pt idx="148">
                  <c:v>800</c:v>
                </c:pt>
                <c:pt idx="149">
                  <c:v>805</c:v>
                </c:pt>
                <c:pt idx="150">
                  <c:v>810</c:v>
                </c:pt>
                <c:pt idx="151">
                  <c:v>815</c:v>
                </c:pt>
                <c:pt idx="152">
                  <c:v>820</c:v>
                </c:pt>
                <c:pt idx="153">
                  <c:v>825</c:v>
                </c:pt>
                <c:pt idx="154">
                  <c:v>830</c:v>
                </c:pt>
                <c:pt idx="155">
                  <c:v>835</c:v>
                </c:pt>
                <c:pt idx="156">
                  <c:v>840</c:v>
                </c:pt>
                <c:pt idx="157">
                  <c:v>845</c:v>
                </c:pt>
                <c:pt idx="158">
                  <c:v>850</c:v>
                </c:pt>
                <c:pt idx="159">
                  <c:v>855</c:v>
                </c:pt>
                <c:pt idx="160">
                  <c:v>860</c:v>
                </c:pt>
                <c:pt idx="161">
                  <c:v>865</c:v>
                </c:pt>
                <c:pt idx="162">
                  <c:v>870</c:v>
                </c:pt>
                <c:pt idx="163">
                  <c:v>875</c:v>
                </c:pt>
                <c:pt idx="164">
                  <c:v>880</c:v>
                </c:pt>
                <c:pt idx="165">
                  <c:v>885</c:v>
                </c:pt>
                <c:pt idx="166">
                  <c:v>890</c:v>
                </c:pt>
                <c:pt idx="167">
                  <c:v>895</c:v>
                </c:pt>
                <c:pt idx="168">
                  <c:v>900</c:v>
                </c:pt>
                <c:pt idx="169">
                  <c:v>905</c:v>
                </c:pt>
                <c:pt idx="170">
                  <c:v>910</c:v>
                </c:pt>
                <c:pt idx="171">
                  <c:v>915</c:v>
                </c:pt>
                <c:pt idx="172">
                  <c:v>920</c:v>
                </c:pt>
                <c:pt idx="173">
                  <c:v>925</c:v>
                </c:pt>
                <c:pt idx="174">
                  <c:v>930</c:v>
                </c:pt>
                <c:pt idx="175">
                  <c:v>935</c:v>
                </c:pt>
                <c:pt idx="176">
                  <c:v>940</c:v>
                </c:pt>
                <c:pt idx="177">
                  <c:v>945</c:v>
                </c:pt>
                <c:pt idx="178">
                  <c:v>950</c:v>
                </c:pt>
                <c:pt idx="179">
                  <c:v>955</c:v>
                </c:pt>
                <c:pt idx="180">
                  <c:v>960</c:v>
                </c:pt>
                <c:pt idx="181">
                  <c:v>965</c:v>
                </c:pt>
                <c:pt idx="182">
                  <c:v>970</c:v>
                </c:pt>
                <c:pt idx="183">
                  <c:v>975</c:v>
                </c:pt>
                <c:pt idx="184">
                  <c:v>980</c:v>
                </c:pt>
                <c:pt idx="185">
                  <c:v>985</c:v>
                </c:pt>
                <c:pt idx="186">
                  <c:v>990</c:v>
                </c:pt>
                <c:pt idx="187">
                  <c:v>995</c:v>
                </c:pt>
                <c:pt idx="188">
                  <c:v>1000</c:v>
                </c:pt>
                <c:pt idx="189">
                  <c:v>1005</c:v>
                </c:pt>
                <c:pt idx="190">
                  <c:v>1010</c:v>
                </c:pt>
                <c:pt idx="191">
                  <c:v>1015</c:v>
                </c:pt>
                <c:pt idx="192">
                  <c:v>1020</c:v>
                </c:pt>
                <c:pt idx="193">
                  <c:v>1025</c:v>
                </c:pt>
                <c:pt idx="194">
                  <c:v>1030</c:v>
                </c:pt>
                <c:pt idx="195">
                  <c:v>1035</c:v>
                </c:pt>
                <c:pt idx="196">
                  <c:v>1040</c:v>
                </c:pt>
                <c:pt idx="197">
                  <c:v>1045</c:v>
                </c:pt>
                <c:pt idx="198">
                  <c:v>1050</c:v>
                </c:pt>
                <c:pt idx="199">
                  <c:v>1055</c:v>
                </c:pt>
              </c:numCache>
            </c:numRef>
          </c:xVal>
          <c:yVal>
            <c:numRef>
              <c:f>'Figure 5'!$E$5:$E$204</c:f>
              <c:numCache>
                <c:formatCode>0.00</c:formatCode>
                <c:ptCount val="200"/>
                <c:pt idx="0">
                  <c:v>66.989721971737424</c:v>
                </c:pt>
                <c:pt idx="1">
                  <c:v>69.80293254233672</c:v>
                </c:pt>
                <c:pt idx="2">
                  <c:v>72.495622641117436</c:v>
                </c:pt>
                <c:pt idx="3">
                  <c:v>75.079716234259479</c:v>
                </c:pt>
                <c:pt idx="4">
                  <c:v>77.565248570655001</c:v>
                </c:pt>
                <c:pt idx="5">
                  <c:v>79.960763860209866</c:v>
                </c:pt>
                <c:pt idx="6">
                  <c:v>82.273610878624936</c:v>
                </c:pt>
                <c:pt idx="7">
                  <c:v>84.510166890157308</c:v>
                </c:pt>
                <c:pt idx="8">
                  <c:v>86.676010112636547</c:v>
                </c:pt>
                <c:pt idx="9">
                  <c:v>88.776054520326781</c:v>
                </c:pt>
                <c:pt idx="10">
                  <c:v>90.81465660309982</c:v>
                </c:pt>
                <c:pt idx="11">
                  <c:v>92.79570091992106</c:v>
                </c:pt>
                <c:pt idx="12">
                  <c:v>94.722669393564317</c:v>
                </c:pt>
                <c:pt idx="13">
                  <c:v>96.598697982146433</c:v>
                </c:pt>
                <c:pt idx="14">
                  <c:v>98.426623437755453</c:v>
                </c:pt>
                <c:pt idx="15">
                  <c:v>100.20902219905197</c:v>
                </c:pt>
                <c:pt idx="16">
                  <c:v>101.94824298219386</c:v>
                </c:pt>
                <c:pt idx="17">
                  <c:v>103.64643427877307</c:v>
                </c:pt>
                <c:pt idx="18">
                  <c:v>105.30556770408658</c:v>
                </c:pt>
                <c:pt idx="19">
                  <c:v>106.92745793883834</c:v>
                </c:pt>
                <c:pt idx="20">
                  <c:v>108.51377985470654</c:v>
                </c:pt>
                <c:pt idx="21">
                  <c:v>110.06608329668916</c:v>
                </c:pt>
                <c:pt idx="22">
                  <c:v>111.58580590385114</c:v>
                </c:pt>
                <c:pt idx="23">
                  <c:v>113.07428427858646</c:v>
                </c:pt>
                <c:pt idx="24">
                  <c:v>114.53276375805548</c:v>
                </c:pt>
                <c:pt idx="25">
                  <c:v>115.96240699655515</c:v>
                </c:pt>
                <c:pt idx="26">
                  <c:v>117.36430153162371</c:v>
                </c:pt>
                <c:pt idx="27">
                  <c:v>118.73946647769776</c:v>
                </c:pt>
                <c:pt idx="28">
                  <c:v>120.08885846763306</c:v>
                </c:pt>
                <c:pt idx="29">
                  <c:v>121.41337694322704</c:v>
                </c:pt>
                <c:pt idx="30">
                  <c:v>122.7138688801528</c:v>
                </c:pt>
                <c:pt idx="31">
                  <c:v>123.99113301975102</c:v>
                </c:pt>
                <c:pt idx="32">
                  <c:v>125.24592366937959</c:v>
                </c:pt>
                <c:pt idx="33">
                  <c:v>126.47895412408154</c:v>
                </c:pt>
                <c:pt idx="34">
                  <c:v>127.69089975485316</c:v>
                </c:pt>
                <c:pt idx="35">
                  <c:v>128.88240080251512</c:v>
                </c:pt>
                <c:pt idx="36">
                  <c:v>130.0540649108986</c:v>
                </c:pt>
                <c:pt idx="37">
                  <c:v>131.20646942857559</c:v>
                </c:pt>
                <c:pt idx="38">
                  <c:v>132.34016350455906</c:v>
                </c:pt>
                <c:pt idx="39">
                  <c:v>133.4556700001539</c:v>
                </c:pt>
                <c:pt idx="40">
                  <c:v>134.55348723636533</c:v>
                </c:pt>
                <c:pt idx="41">
                  <c:v>135.63409059388832</c:v>
                </c:pt>
                <c:pt idx="42">
                  <c:v>136.69793398065542</c:v>
                </c:pt>
                <c:pt idx="43">
                  <c:v>137.7454511801464</c:v>
                </c:pt>
                <c:pt idx="44">
                  <c:v>138.77705709213561</c:v>
                </c:pt>
                <c:pt idx="45">
                  <c:v>139.79314887621746</c:v>
                </c:pt>
                <c:pt idx="46">
                  <c:v>140.7941070072979</c:v>
                </c:pt>
                <c:pt idx="47">
                  <c:v>141.78029625122366</c:v>
                </c:pt>
                <c:pt idx="48">
                  <c:v>142.7520665678409</c:v>
                </c:pt>
                <c:pt idx="49">
                  <c:v>143.70975394799703</c:v>
                </c:pt>
                <c:pt idx="50">
                  <c:v>144.65368119031803</c:v>
                </c:pt>
                <c:pt idx="51">
                  <c:v>145.58415862299464</c:v>
                </c:pt>
                <c:pt idx="52">
                  <c:v>146.50148477527745</c:v>
                </c:pt>
                <c:pt idx="53">
                  <c:v>147.40594700291646</c:v>
                </c:pt>
                <c:pt idx="54">
                  <c:v>148.29782207135932</c:v>
                </c:pt>
                <c:pt idx="55">
                  <c:v>149.17737670015865</c:v>
                </c:pt>
                <c:pt idx="56">
                  <c:v>150.04486807170605</c:v>
                </c:pt>
                <c:pt idx="57">
                  <c:v>150.90054430712016</c:v>
                </c:pt>
                <c:pt idx="58">
                  <c:v>151.74464491185338</c:v>
                </c:pt>
                <c:pt idx="59">
                  <c:v>152.57740119334832</c:v>
                </c:pt>
                <c:pt idx="60">
                  <c:v>153.39903665286386</c:v>
                </c:pt>
                <c:pt idx="61">
                  <c:v>154.20976735340645</c:v>
                </c:pt>
                <c:pt idx="62">
                  <c:v>155.00980226552818</c:v>
                </c:pt>
                <c:pt idx="63">
                  <c:v>155.79934359260463</c:v>
                </c:pt>
                <c:pt idx="64">
                  <c:v>156.57858707706745</c:v>
                </c:pt>
                <c:pt idx="65">
                  <c:v>157.34772228893962</c:v>
                </c:pt>
                <c:pt idx="66">
                  <c:v>158.10693289791598</c:v>
                </c:pt>
                <c:pt idx="67">
                  <c:v>158.85639693012283</c:v>
                </c:pt>
                <c:pt idx="68">
                  <c:v>159.59628701060245</c:v>
                </c:pt>
                <c:pt idx="69">
                  <c:v>160.32677059248667</c:v>
                </c:pt>
                <c:pt idx="70">
                  <c:v>161.04801017374078</c:v>
                </c:pt>
                <c:pt idx="71">
                  <c:v>161.76016350229975</c:v>
                </c:pt>
                <c:pt idx="72">
                  <c:v>162.46338377034695</c:v>
                </c:pt>
                <c:pt idx="73">
                  <c:v>163.15781979843374</c:v>
                </c:pt>
                <c:pt idx="74">
                  <c:v>163.84361621008418</c:v>
                </c:pt>
                <c:pt idx="75">
                  <c:v>164.52091359748073</c:v>
                </c:pt>
                <c:pt idx="76">
                  <c:v>165.18984867878353</c:v>
                </c:pt>
                <c:pt idx="77">
                  <c:v>165.85055444759715</c:v>
                </c:pt>
                <c:pt idx="78">
                  <c:v>166.50316031505841</c:v>
                </c:pt>
                <c:pt idx="79">
                  <c:v>167.14779224498861</c:v>
                </c:pt>
                <c:pt idx="80">
                  <c:v>167.78457288252173</c:v>
                </c:pt>
                <c:pt idx="81">
                  <c:v>168.41362167658795</c:v>
                </c:pt>
                <c:pt idx="82">
                  <c:v>169.03505499661316</c:v>
                </c:pt>
                <c:pt idx="83">
                  <c:v>169.64898624376175</c:v>
                </c:pt>
                <c:pt idx="84">
                  <c:v>170.25552595703587</c:v>
                </c:pt>
                <c:pt idx="85">
                  <c:v>170.85478191451799</c:v>
                </c:pt>
                <c:pt idx="86">
                  <c:v>171.4468592300272</c:v>
                </c:pt>
                <c:pt idx="87">
                  <c:v>172.03186044544273</c:v>
                </c:pt>
                <c:pt idx="88">
                  <c:v>172.60988561892793</c:v>
                </c:pt>
                <c:pt idx="89">
                  <c:v>173.18103240927942</c:v>
                </c:pt>
                <c:pt idx="90">
                  <c:v>173.74539615660578</c:v>
                </c:pt>
                <c:pt idx="91">
                  <c:v>174.30306995952924</c:v>
                </c:pt>
                <c:pt idx="92">
                  <c:v>174.8541447490968</c:v>
                </c:pt>
                <c:pt idx="93">
                  <c:v>175.39870935956347</c:v>
                </c:pt>
                <c:pt idx="94">
                  <c:v>175.93685059621771</c:v>
                </c:pt>
                <c:pt idx="95">
                  <c:v>176.46865330039284</c:v>
                </c:pt>
                <c:pt idx="96">
                  <c:v>176.9942004118071</c:v>
                </c:pt>
                <c:pt idx="97">
                  <c:v>177.51357302836948</c:v>
                </c:pt>
                <c:pt idx="98">
                  <c:v>178.0268504635726</c:v>
                </c:pt>
                <c:pt idx="99">
                  <c:v>178.53411030159256</c:v>
                </c:pt>
                <c:pt idx="100">
                  <c:v>179.03542845020823</c:v>
                </c:pt>
                <c:pt idx="101">
                  <c:v>179.5308791916423</c:v>
                </c:pt>
                <c:pt idx="102">
                  <c:v>180.02053523142627</c:v>
                </c:pt>
                <c:pt idx="103">
                  <c:v>180.50446774538099</c:v>
                </c:pt>
                <c:pt idx="104">
                  <c:v>180.98274642480101</c:v>
                </c:pt>
                <c:pt idx="105">
                  <c:v>181.45543951992838</c:v>
                </c:pt>
                <c:pt idx="106">
                  <c:v>181.92261388179125</c:v>
                </c:pt>
                <c:pt idx="107">
                  <c:v>182.38433500248615</c:v>
                </c:pt>
                <c:pt idx="108">
                  <c:v>182.84066705397083</c:v>
                </c:pt>
                <c:pt idx="109">
                  <c:v>183.29167292543627</c:v>
                </c:pt>
                <c:pt idx="110">
                  <c:v>183.73741425932204</c:v>
                </c:pt>
                <c:pt idx="111">
                  <c:v>184.17795148603327</c:v>
                </c:pt>
                <c:pt idx="112">
                  <c:v>184.61334385741691</c:v>
                </c:pt>
                <c:pt idx="113">
                  <c:v>185.04364947905103</c:v>
                </c:pt>
                <c:pt idx="114">
                  <c:v>185.46892534140034</c:v>
                </c:pt>
                <c:pt idx="115">
                  <c:v>185.88922734988174</c:v>
                </c:pt>
                <c:pt idx="116">
                  <c:v>186.30461035389217</c:v>
                </c:pt>
                <c:pt idx="117">
                  <c:v>186.71512817483773</c:v>
                </c:pt>
                <c:pt idx="118">
                  <c:v>187.12083363320801</c:v>
                </c:pt>
                <c:pt idx="119">
                  <c:v>187.52177857473546</c:v>
                </c:pt>
                <c:pt idx="120">
                  <c:v>187.91801389567604</c:v>
                </c:pt>
                <c:pt idx="121">
                  <c:v>188.30958956724902</c:v>
                </c:pt>
                <c:pt idx="122">
                  <c:v>188.69655465926712</c:v>
                </c:pt>
                <c:pt idx="123">
                  <c:v>189.07895736299341</c:v>
                </c:pt>
                <c:pt idx="124">
                  <c:v>189.45684501325323</c:v>
                </c:pt>
                <c:pt idx="125">
                  <c:v>189.83026410983027</c:v>
                </c:pt>
                <c:pt idx="126">
                  <c:v>190.19926033817728</c:v>
                </c:pt>
                <c:pt idx="127">
                  <c:v>190.5638785894663</c:v>
                </c:pt>
                <c:pt idx="128">
                  <c:v>190.92416298000521</c:v>
                </c:pt>
                <c:pt idx="129">
                  <c:v>191.28015687004486</c:v>
                </c:pt>
                <c:pt idx="130">
                  <c:v>191.63190288199763</c:v>
                </c:pt>
                <c:pt idx="131">
                  <c:v>191.97944291809492</c:v>
                </c:pt>
                <c:pt idx="132">
                  <c:v>192.32281817749902</c:v>
                </c:pt>
                <c:pt idx="133">
                  <c:v>192.6620691728956</c:v>
                </c:pt>
                <c:pt idx="134">
                  <c:v>192.99723574657895</c:v>
                </c:pt>
                <c:pt idx="135">
                  <c:v>193.32835708605717</c:v>
                </c:pt>
                <c:pt idx="136">
                  <c:v>193.65547173918679</c:v>
                </c:pt>
                <c:pt idx="137">
                  <c:v>193.97861762886123</c:v>
                </c:pt>
                <c:pt idx="138">
                  <c:v>194.29783206726268</c:v>
                </c:pt>
                <c:pt idx="139">
                  <c:v>194.61315176969839</c:v>
                </c:pt>
                <c:pt idx="140">
                  <c:v>194.92461286803345</c:v>
                </c:pt>
                <c:pt idx="141">
                  <c:v>195.23225092373386</c:v>
                </c:pt>
                <c:pt idx="142">
                  <c:v>195.53610094053687</c:v>
                </c:pt>
                <c:pt idx="143">
                  <c:v>195.83619737675798</c:v>
                </c:pt>
                <c:pt idx="144">
                  <c:v>196.13257415724911</c:v>
                </c:pt>
                <c:pt idx="145">
                  <c:v>196.42526468502015</c:v>
                </c:pt>
                <c:pt idx="146">
                  <c:v>196.71430185253442</c:v>
                </c:pt>
                <c:pt idx="147">
                  <c:v>196.99971805269033</c:v>
                </c:pt>
                <c:pt idx="148">
                  <c:v>197.28154518949876</c:v>
                </c:pt>
                <c:pt idx="149">
                  <c:v>197.55981468846815</c:v>
                </c:pt>
                <c:pt idx="150">
                  <c:v>197.83455750670393</c:v>
                </c:pt>
                <c:pt idx="151">
                  <c:v>198.10580414273585</c:v>
                </c:pt>
                <c:pt idx="152">
                  <c:v>198.37358464607865</c:v>
                </c:pt>
                <c:pt idx="153">
                  <c:v>198.63792862653813</c:v>
                </c:pt>
                <c:pt idx="154">
                  <c:v>198.89886526326691</c:v>
                </c:pt>
                <c:pt idx="155">
                  <c:v>199.15642331358211</c:v>
                </c:pt>
                <c:pt idx="156">
                  <c:v>199.41063112155044</c:v>
                </c:pt>
                <c:pt idx="157">
                  <c:v>199.66151662634815</c:v>
                </c:pt>
                <c:pt idx="158">
                  <c:v>199.90910737040323</c:v>
                </c:pt>
                <c:pt idx="159">
                  <c:v>200.15343050732847</c:v>
                </c:pt>
                <c:pt idx="160">
                  <c:v>200.39451280964832</c:v>
                </c:pt>
                <c:pt idx="161">
                  <c:v>200.63238067633029</c:v>
                </c:pt>
                <c:pt idx="162">
                  <c:v>200.86706014012279</c:v>
                </c:pt>
                <c:pt idx="163">
                  <c:v>201.09857687471023</c:v>
                </c:pt>
                <c:pt idx="164">
                  <c:v>201.32695620168528</c:v>
                </c:pt>
                <c:pt idx="165">
                  <c:v>201.5522230973493</c:v>
                </c:pt>
                <c:pt idx="166">
                  <c:v>201.77440219934252</c:v>
                </c:pt>
                <c:pt idx="167">
                  <c:v>201.99351781311074</c:v>
                </c:pt>
                <c:pt idx="168">
                  <c:v>202.2095939182133</c:v>
                </c:pt>
                <c:pt idx="169">
                  <c:v>202.42265417447683</c:v>
                </c:pt>
                <c:pt idx="170">
                  <c:v>202.63272192799948</c:v>
                </c:pt>
                <c:pt idx="171">
                  <c:v>202.83982021700967</c:v>
                </c:pt>
                <c:pt idx="172">
                  <c:v>203.04397177758534</c:v>
                </c:pt>
                <c:pt idx="173">
                  <c:v>203.24519904923432</c:v>
                </c:pt>
                <c:pt idx="174">
                  <c:v>203.44352418034421</c:v>
                </c:pt>
                <c:pt idx="175">
                  <c:v>203.63896903350209</c:v>
                </c:pt>
                <c:pt idx="176">
                  <c:v>203.83155519068961</c:v>
                </c:pt>
                <c:pt idx="177">
                  <c:v>204.02130395835661</c:v>
                </c:pt>
                <c:pt idx="178">
                  <c:v>204.20823637237606</c:v>
                </c:pt>
                <c:pt idx="179">
                  <c:v>204.39237320288487</c:v>
                </c:pt>
                <c:pt idx="180">
                  <c:v>204.57373495901371</c:v>
                </c:pt>
                <c:pt idx="181">
                  <c:v>204.75234189350721</c:v>
                </c:pt>
                <c:pt idx="182">
                  <c:v>204.92821400723935</c:v>
                </c:pt>
                <c:pt idx="183">
                  <c:v>205.10137105362736</c:v>
                </c:pt>
                <c:pt idx="184">
                  <c:v>205.27183254294565</c:v>
                </c:pt>
                <c:pt idx="185">
                  <c:v>205.43961774654088</c:v>
                </c:pt>
                <c:pt idx="186">
                  <c:v>205.6047457009567</c:v>
                </c:pt>
                <c:pt idx="187">
                  <c:v>205.76723521196405</c:v>
                </c:pt>
                <c:pt idx="188">
                  <c:v>205.92710485850282</c:v>
                </c:pt>
                <c:pt idx="189">
                  <c:v>206.08437299653806</c:v>
                </c:pt>
                <c:pt idx="190">
                  <c:v>206.23905776283033</c:v>
                </c:pt>
                <c:pt idx="191">
                  <c:v>206.39117707862457</c:v>
                </c:pt>
                <c:pt idx="192">
                  <c:v>206.54074865325975</c:v>
                </c:pt>
                <c:pt idx="193">
                  <c:v>206.68778998769869</c:v>
                </c:pt>
                <c:pt idx="194">
                  <c:v>206.83231837798485</c:v>
                </c:pt>
                <c:pt idx="195">
                  <c:v>206.97435091862323</c:v>
                </c:pt>
                <c:pt idx="196">
                  <c:v>207.11390450589008</c:v>
                </c:pt>
                <c:pt idx="197">
                  <c:v>207.25099584107261</c:v>
                </c:pt>
                <c:pt idx="198">
                  <c:v>207.38564143364096</c:v>
                </c:pt>
                <c:pt idx="199">
                  <c:v>207.51785760435303</c:v>
                </c:pt>
              </c:numCache>
            </c:numRef>
          </c:yVal>
          <c:smooth val="0"/>
          <c:extLst>
            <c:ext xmlns:c16="http://schemas.microsoft.com/office/drawing/2014/chart" uri="{C3380CC4-5D6E-409C-BE32-E72D297353CC}">
              <c16:uniqueId val="{00000003-A68D-4C35-B3BB-81C076333BCA}"/>
            </c:ext>
          </c:extLst>
        </c:ser>
        <c:dLbls>
          <c:showLegendKey val="0"/>
          <c:showVal val="0"/>
          <c:showCatName val="0"/>
          <c:showSerName val="0"/>
          <c:showPercent val="0"/>
          <c:showBubbleSize val="0"/>
        </c:dLbls>
        <c:axId val="1901136815"/>
        <c:axId val="2016471967"/>
      </c:scatterChart>
      <c:valAx>
        <c:axId val="1901136815"/>
        <c:scaling>
          <c:orientation val="minMax"/>
          <c:max val="1100"/>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6471967"/>
        <c:crossesAt val="-50"/>
        <c:crossBetween val="midCat"/>
        <c:majorUnit val="100"/>
      </c:valAx>
      <c:valAx>
        <c:axId val="2016471967"/>
        <c:scaling>
          <c:orientation val="minMax"/>
          <c:min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CO</a:t>
                </a:r>
                <a:r>
                  <a:rPr lang="en-US" sz="1400" baseline="-25000"/>
                  <a:t>2</a:t>
                </a:r>
                <a:r>
                  <a:rPr lang="en-US" sz="1400" baseline="0"/>
                  <a:t> savings</a:t>
                </a:r>
                <a:r>
                  <a:rPr lang="en-US" sz="1400"/>
                  <a:t>, lb/pasenger</a:t>
                </a:r>
              </a:p>
            </c:rich>
          </c:tx>
          <c:layout>
            <c:manualLayout>
              <c:xMode val="edge"/>
              <c:yMode val="edge"/>
              <c:x val="1.0221638961796443E-2"/>
              <c:y val="0.33199354747140275"/>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01136815"/>
        <c:crosses val="autoZero"/>
        <c:crossBetween val="midCat"/>
      </c:valAx>
      <c:spPr>
        <a:noFill/>
        <a:ln>
          <a:noFill/>
        </a:ln>
        <a:effectLst/>
      </c:spPr>
    </c:plotArea>
    <c:legend>
      <c:legendPos val="r"/>
      <c:layout>
        <c:manualLayout>
          <c:xMode val="edge"/>
          <c:yMode val="edge"/>
          <c:x val="0.26185166958296879"/>
          <c:y val="0.29375013959104684"/>
          <c:w val="0.44648166375036452"/>
          <c:h val="0.14276543732884336"/>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a:t>
            </a:r>
          </a:p>
        </c:rich>
      </c:tx>
      <c:layout>
        <c:manualLayout>
          <c:xMode val="edge"/>
          <c:yMode val="edge"/>
          <c:x val="0.52504031151601593"/>
          <c:y val="6.254816709339043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676161554423071"/>
          <c:y val="3.1607764376992878E-2"/>
          <c:w val="0.83090656630315174"/>
          <c:h val="0.79358065625938379"/>
        </c:manualLayout>
      </c:layout>
      <c:scatterChart>
        <c:scatterStyle val="lineMarker"/>
        <c:varyColors val="0"/>
        <c:ser>
          <c:idx val="0"/>
          <c:order val="0"/>
          <c:tx>
            <c:v>All Aircraft</c:v>
          </c:tx>
          <c:spPr>
            <a:ln w="25400" cap="rnd">
              <a:solidFill>
                <a:schemeClr val="tx1"/>
              </a:solidFill>
              <a:round/>
            </a:ln>
            <a:effectLst/>
          </c:spPr>
          <c:marker>
            <c:symbol val="none"/>
          </c:marker>
          <c:xVal>
            <c:numRef>
              <c:f>'Figure 5'!$A$5:$A$204</c:f>
              <c:numCache>
                <c:formatCode>General</c:formatCode>
                <c:ptCount val="200"/>
                <c:pt idx="0">
                  <c:v>60</c:v>
                </c:pt>
                <c:pt idx="1">
                  <c:v>65</c:v>
                </c:pt>
                <c:pt idx="2">
                  <c:v>70</c:v>
                </c:pt>
                <c:pt idx="3">
                  <c:v>75</c:v>
                </c:pt>
                <c:pt idx="4">
                  <c:v>80</c:v>
                </c:pt>
                <c:pt idx="5">
                  <c:v>85</c:v>
                </c:pt>
                <c:pt idx="6">
                  <c:v>90</c:v>
                </c:pt>
                <c:pt idx="7">
                  <c:v>95</c:v>
                </c:pt>
                <c:pt idx="8">
                  <c:v>100</c:v>
                </c:pt>
                <c:pt idx="9">
                  <c:v>105</c:v>
                </c:pt>
                <c:pt idx="10">
                  <c:v>110</c:v>
                </c:pt>
                <c:pt idx="11">
                  <c:v>115</c:v>
                </c:pt>
                <c:pt idx="12">
                  <c:v>120</c:v>
                </c:pt>
                <c:pt idx="13">
                  <c:v>125</c:v>
                </c:pt>
                <c:pt idx="14">
                  <c:v>130</c:v>
                </c:pt>
                <c:pt idx="15">
                  <c:v>135</c:v>
                </c:pt>
                <c:pt idx="16">
                  <c:v>140</c:v>
                </c:pt>
                <c:pt idx="17">
                  <c:v>145</c:v>
                </c:pt>
                <c:pt idx="18">
                  <c:v>150</c:v>
                </c:pt>
                <c:pt idx="19">
                  <c:v>155</c:v>
                </c:pt>
                <c:pt idx="20">
                  <c:v>160</c:v>
                </c:pt>
                <c:pt idx="21">
                  <c:v>165</c:v>
                </c:pt>
                <c:pt idx="22">
                  <c:v>170</c:v>
                </c:pt>
                <c:pt idx="23">
                  <c:v>175</c:v>
                </c:pt>
                <c:pt idx="24">
                  <c:v>180</c:v>
                </c:pt>
                <c:pt idx="25">
                  <c:v>185</c:v>
                </c:pt>
                <c:pt idx="26">
                  <c:v>190</c:v>
                </c:pt>
                <c:pt idx="27">
                  <c:v>195</c:v>
                </c:pt>
                <c:pt idx="28">
                  <c:v>200</c:v>
                </c:pt>
                <c:pt idx="29">
                  <c:v>205</c:v>
                </c:pt>
                <c:pt idx="30">
                  <c:v>210</c:v>
                </c:pt>
                <c:pt idx="31">
                  <c:v>215</c:v>
                </c:pt>
                <c:pt idx="32">
                  <c:v>220</c:v>
                </c:pt>
                <c:pt idx="33">
                  <c:v>225</c:v>
                </c:pt>
                <c:pt idx="34">
                  <c:v>230</c:v>
                </c:pt>
                <c:pt idx="35">
                  <c:v>235</c:v>
                </c:pt>
                <c:pt idx="36">
                  <c:v>240</c:v>
                </c:pt>
                <c:pt idx="37">
                  <c:v>245</c:v>
                </c:pt>
                <c:pt idx="38">
                  <c:v>250</c:v>
                </c:pt>
                <c:pt idx="39">
                  <c:v>255</c:v>
                </c:pt>
                <c:pt idx="40">
                  <c:v>260</c:v>
                </c:pt>
                <c:pt idx="41">
                  <c:v>265</c:v>
                </c:pt>
                <c:pt idx="42">
                  <c:v>270</c:v>
                </c:pt>
                <c:pt idx="43">
                  <c:v>275</c:v>
                </c:pt>
                <c:pt idx="44">
                  <c:v>280</c:v>
                </c:pt>
                <c:pt idx="45">
                  <c:v>285</c:v>
                </c:pt>
                <c:pt idx="46">
                  <c:v>290</c:v>
                </c:pt>
                <c:pt idx="47">
                  <c:v>295</c:v>
                </c:pt>
                <c:pt idx="48">
                  <c:v>300</c:v>
                </c:pt>
                <c:pt idx="49">
                  <c:v>305</c:v>
                </c:pt>
                <c:pt idx="50">
                  <c:v>310</c:v>
                </c:pt>
                <c:pt idx="51">
                  <c:v>315</c:v>
                </c:pt>
                <c:pt idx="52">
                  <c:v>320</c:v>
                </c:pt>
                <c:pt idx="53">
                  <c:v>325</c:v>
                </c:pt>
                <c:pt idx="54">
                  <c:v>330</c:v>
                </c:pt>
                <c:pt idx="55">
                  <c:v>335</c:v>
                </c:pt>
                <c:pt idx="56">
                  <c:v>340</c:v>
                </c:pt>
                <c:pt idx="57">
                  <c:v>345</c:v>
                </c:pt>
                <c:pt idx="58">
                  <c:v>350</c:v>
                </c:pt>
                <c:pt idx="59">
                  <c:v>355</c:v>
                </c:pt>
                <c:pt idx="60">
                  <c:v>360</c:v>
                </c:pt>
                <c:pt idx="61">
                  <c:v>365</c:v>
                </c:pt>
                <c:pt idx="62">
                  <c:v>370</c:v>
                </c:pt>
                <c:pt idx="63">
                  <c:v>375</c:v>
                </c:pt>
                <c:pt idx="64">
                  <c:v>380</c:v>
                </c:pt>
                <c:pt idx="65">
                  <c:v>385</c:v>
                </c:pt>
                <c:pt idx="66">
                  <c:v>390</c:v>
                </c:pt>
                <c:pt idx="67">
                  <c:v>395</c:v>
                </c:pt>
                <c:pt idx="68">
                  <c:v>400</c:v>
                </c:pt>
                <c:pt idx="69">
                  <c:v>405</c:v>
                </c:pt>
                <c:pt idx="70">
                  <c:v>410</c:v>
                </c:pt>
                <c:pt idx="71">
                  <c:v>415</c:v>
                </c:pt>
                <c:pt idx="72">
                  <c:v>420</c:v>
                </c:pt>
                <c:pt idx="73">
                  <c:v>425</c:v>
                </c:pt>
                <c:pt idx="74">
                  <c:v>430</c:v>
                </c:pt>
                <c:pt idx="75">
                  <c:v>435</c:v>
                </c:pt>
                <c:pt idx="76">
                  <c:v>440</c:v>
                </c:pt>
                <c:pt idx="77">
                  <c:v>445</c:v>
                </c:pt>
                <c:pt idx="78">
                  <c:v>450</c:v>
                </c:pt>
                <c:pt idx="79">
                  <c:v>455</c:v>
                </c:pt>
                <c:pt idx="80">
                  <c:v>460</c:v>
                </c:pt>
                <c:pt idx="81">
                  <c:v>465</c:v>
                </c:pt>
                <c:pt idx="82">
                  <c:v>470</c:v>
                </c:pt>
                <c:pt idx="83">
                  <c:v>475</c:v>
                </c:pt>
                <c:pt idx="84">
                  <c:v>480</c:v>
                </c:pt>
                <c:pt idx="85">
                  <c:v>485</c:v>
                </c:pt>
                <c:pt idx="86">
                  <c:v>490</c:v>
                </c:pt>
                <c:pt idx="87">
                  <c:v>495</c:v>
                </c:pt>
                <c:pt idx="88">
                  <c:v>500</c:v>
                </c:pt>
                <c:pt idx="89">
                  <c:v>505</c:v>
                </c:pt>
                <c:pt idx="90">
                  <c:v>510</c:v>
                </c:pt>
                <c:pt idx="91">
                  <c:v>515</c:v>
                </c:pt>
                <c:pt idx="92">
                  <c:v>520</c:v>
                </c:pt>
                <c:pt idx="93">
                  <c:v>525</c:v>
                </c:pt>
                <c:pt idx="94">
                  <c:v>530</c:v>
                </c:pt>
                <c:pt idx="95">
                  <c:v>535</c:v>
                </c:pt>
                <c:pt idx="96">
                  <c:v>540</c:v>
                </c:pt>
                <c:pt idx="97">
                  <c:v>545</c:v>
                </c:pt>
                <c:pt idx="98">
                  <c:v>550</c:v>
                </c:pt>
                <c:pt idx="99">
                  <c:v>555</c:v>
                </c:pt>
                <c:pt idx="100">
                  <c:v>560</c:v>
                </c:pt>
                <c:pt idx="101">
                  <c:v>565</c:v>
                </c:pt>
                <c:pt idx="102">
                  <c:v>570</c:v>
                </c:pt>
                <c:pt idx="103">
                  <c:v>575</c:v>
                </c:pt>
                <c:pt idx="104">
                  <c:v>580</c:v>
                </c:pt>
                <c:pt idx="105">
                  <c:v>585</c:v>
                </c:pt>
                <c:pt idx="106">
                  <c:v>590</c:v>
                </c:pt>
                <c:pt idx="107">
                  <c:v>595</c:v>
                </c:pt>
                <c:pt idx="108">
                  <c:v>600</c:v>
                </c:pt>
                <c:pt idx="109">
                  <c:v>605</c:v>
                </c:pt>
                <c:pt idx="110">
                  <c:v>610</c:v>
                </c:pt>
                <c:pt idx="111">
                  <c:v>615</c:v>
                </c:pt>
                <c:pt idx="112">
                  <c:v>620</c:v>
                </c:pt>
                <c:pt idx="113">
                  <c:v>625</c:v>
                </c:pt>
                <c:pt idx="114">
                  <c:v>630</c:v>
                </c:pt>
                <c:pt idx="115">
                  <c:v>635</c:v>
                </c:pt>
                <c:pt idx="116">
                  <c:v>640</c:v>
                </c:pt>
                <c:pt idx="117">
                  <c:v>645</c:v>
                </c:pt>
                <c:pt idx="118">
                  <c:v>650</c:v>
                </c:pt>
                <c:pt idx="119">
                  <c:v>655</c:v>
                </c:pt>
                <c:pt idx="120">
                  <c:v>660</c:v>
                </c:pt>
                <c:pt idx="121">
                  <c:v>665</c:v>
                </c:pt>
                <c:pt idx="122">
                  <c:v>670</c:v>
                </c:pt>
                <c:pt idx="123">
                  <c:v>675</c:v>
                </c:pt>
                <c:pt idx="124">
                  <c:v>680</c:v>
                </c:pt>
                <c:pt idx="125">
                  <c:v>685</c:v>
                </c:pt>
                <c:pt idx="126">
                  <c:v>690</c:v>
                </c:pt>
                <c:pt idx="127">
                  <c:v>695</c:v>
                </c:pt>
                <c:pt idx="128">
                  <c:v>700</c:v>
                </c:pt>
                <c:pt idx="129">
                  <c:v>705</c:v>
                </c:pt>
                <c:pt idx="130">
                  <c:v>710</c:v>
                </c:pt>
                <c:pt idx="131">
                  <c:v>715</c:v>
                </c:pt>
                <c:pt idx="132">
                  <c:v>720</c:v>
                </c:pt>
                <c:pt idx="133">
                  <c:v>725</c:v>
                </c:pt>
                <c:pt idx="134">
                  <c:v>730</c:v>
                </c:pt>
                <c:pt idx="135">
                  <c:v>735</c:v>
                </c:pt>
                <c:pt idx="136">
                  <c:v>740</c:v>
                </c:pt>
                <c:pt idx="137">
                  <c:v>745</c:v>
                </c:pt>
                <c:pt idx="138">
                  <c:v>750</c:v>
                </c:pt>
                <c:pt idx="139">
                  <c:v>755</c:v>
                </c:pt>
                <c:pt idx="140">
                  <c:v>760</c:v>
                </c:pt>
                <c:pt idx="141">
                  <c:v>765</c:v>
                </c:pt>
                <c:pt idx="142">
                  <c:v>770</c:v>
                </c:pt>
                <c:pt idx="143">
                  <c:v>775</c:v>
                </c:pt>
                <c:pt idx="144">
                  <c:v>780</c:v>
                </c:pt>
                <c:pt idx="145">
                  <c:v>785</c:v>
                </c:pt>
                <c:pt idx="146">
                  <c:v>790</c:v>
                </c:pt>
                <c:pt idx="147">
                  <c:v>795</c:v>
                </c:pt>
                <c:pt idx="148">
                  <c:v>800</c:v>
                </c:pt>
                <c:pt idx="149">
                  <c:v>805</c:v>
                </c:pt>
                <c:pt idx="150">
                  <c:v>810</c:v>
                </c:pt>
                <c:pt idx="151">
                  <c:v>815</c:v>
                </c:pt>
                <c:pt idx="152">
                  <c:v>820</c:v>
                </c:pt>
                <c:pt idx="153">
                  <c:v>825</c:v>
                </c:pt>
                <c:pt idx="154">
                  <c:v>830</c:v>
                </c:pt>
                <c:pt idx="155">
                  <c:v>835</c:v>
                </c:pt>
                <c:pt idx="156">
                  <c:v>840</c:v>
                </c:pt>
                <c:pt idx="157">
                  <c:v>845</c:v>
                </c:pt>
                <c:pt idx="158">
                  <c:v>850</c:v>
                </c:pt>
                <c:pt idx="159">
                  <c:v>855</c:v>
                </c:pt>
                <c:pt idx="160">
                  <c:v>860</c:v>
                </c:pt>
                <c:pt idx="161">
                  <c:v>865</c:v>
                </c:pt>
                <c:pt idx="162">
                  <c:v>870</c:v>
                </c:pt>
                <c:pt idx="163">
                  <c:v>875</c:v>
                </c:pt>
                <c:pt idx="164">
                  <c:v>880</c:v>
                </c:pt>
                <c:pt idx="165">
                  <c:v>885</c:v>
                </c:pt>
                <c:pt idx="166">
                  <c:v>890</c:v>
                </c:pt>
                <c:pt idx="167">
                  <c:v>895</c:v>
                </c:pt>
                <c:pt idx="168">
                  <c:v>900</c:v>
                </c:pt>
                <c:pt idx="169">
                  <c:v>905</c:v>
                </c:pt>
                <c:pt idx="170">
                  <c:v>910</c:v>
                </c:pt>
                <c:pt idx="171">
                  <c:v>915</c:v>
                </c:pt>
                <c:pt idx="172">
                  <c:v>920</c:v>
                </c:pt>
                <c:pt idx="173">
                  <c:v>925</c:v>
                </c:pt>
                <c:pt idx="174">
                  <c:v>930</c:v>
                </c:pt>
                <c:pt idx="175">
                  <c:v>935</c:v>
                </c:pt>
                <c:pt idx="176">
                  <c:v>940</c:v>
                </c:pt>
                <c:pt idx="177">
                  <c:v>945</c:v>
                </c:pt>
                <c:pt idx="178">
                  <c:v>950</c:v>
                </c:pt>
                <c:pt idx="179">
                  <c:v>955</c:v>
                </c:pt>
                <c:pt idx="180">
                  <c:v>960</c:v>
                </c:pt>
                <c:pt idx="181">
                  <c:v>965</c:v>
                </c:pt>
                <c:pt idx="182">
                  <c:v>970</c:v>
                </c:pt>
                <c:pt idx="183">
                  <c:v>975</c:v>
                </c:pt>
                <c:pt idx="184">
                  <c:v>980</c:v>
                </c:pt>
                <c:pt idx="185">
                  <c:v>985</c:v>
                </c:pt>
                <c:pt idx="186">
                  <c:v>990</c:v>
                </c:pt>
                <c:pt idx="187">
                  <c:v>995</c:v>
                </c:pt>
                <c:pt idx="188">
                  <c:v>1000</c:v>
                </c:pt>
                <c:pt idx="189">
                  <c:v>1005</c:v>
                </c:pt>
                <c:pt idx="190">
                  <c:v>1010</c:v>
                </c:pt>
                <c:pt idx="191">
                  <c:v>1015</c:v>
                </c:pt>
                <c:pt idx="192">
                  <c:v>1020</c:v>
                </c:pt>
                <c:pt idx="193">
                  <c:v>1025</c:v>
                </c:pt>
                <c:pt idx="194">
                  <c:v>1030</c:v>
                </c:pt>
                <c:pt idx="195">
                  <c:v>1035</c:v>
                </c:pt>
                <c:pt idx="196">
                  <c:v>1040</c:v>
                </c:pt>
                <c:pt idx="197">
                  <c:v>1045</c:v>
                </c:pt>
                <c:pt idx="198">
                  <c:v>1050</c:v>
                </c:pt>
                <c:pt idx="199">
                  <c:v>1055</c:v>
                </c:pt>
              </c:numCache>
            </c:numRef>
          </c:xVal>
          <c:yVal>
            <c:numRef>
              <c:f>'Figure 5'!$F$5:$F$204</c:f>
              <c:numCache>
                <c:formatCode>0.00</c:formatCode>
                <c:ptCount val="200"/>
                <c:pt idx="0">
                  <c:v>60.073079726655877</c:v>
                </c:pt>
                <c:pt idx="1">
                  <c:v>62.227206220833992</c:v>
                </c:pt>
                <c:pt idx="2">
                  <c:v>64.253918490385175</c:v>
                </c:pt>
                <c:pt idx="3">
                  <c:v>66.166362273007053</c:v>
                </c:pt>
                <c:pt idx="4">
                  <c:v>67.97555070872194</c:v>
                </c:pt>
                <c:pt idx="5">
                  <c:v>69.690820804931178</c:v>
                </c:pt>
                <c:pt idx="6">
                  <c:v>71.320171281426255</c:v>
                </c:pt>
                <c:pt idx="7">
                  <c:v>72.870517462061144</c:v>
                </c:pt>
                <c:pt idx="8">
                  <c:v>74.347886850860476</c:v>
                </c:pt>
                <c:pt idx="9">
                  <c:v>75.757571454860425</c:v>
                </c:pt>
                <c:pt idx="10">
                  <c:v>77.10424801214694</c:v>
                </c:pt>
                <c:pt idx="11">
                  <c:v>78.392074030891763</c:v>
                </c:pt>
                <c:pt idx="12">
                  <c:v>79.62476534032271</c:v>
                </c:pt>
                <c:pt idx="13">
                  <c:v>80.805659330507055</c:v>
                </c:pt>
                <c:pt idx="14">
                  <c:v>81.937766985629082</c:v>
                </c:pt>
                <c:pt idx="15">
                  <c:v>83.023816048961351</c:v>
                </c:pt>
                <c:pt idx="16">
                  <c:v>84.066287101742461</c:v>
                </c:pt>
                <c:pt idx="17">
                  <c:v>85.067443929449723</c:v>
                </c:pt>
                <c:pt idx="18">
                  <c:v>86.029359244766226</c:v>
                </c:pt>
                <c:pt idx="19">
                  <c:v>86.953936607579124</c:v>
                </c:pt>
                <c:pt idx="20">
                  <c:v>87.842929208182284</c:v>
                </c:pt>
                <c:pt idx="21">
                  <c:v>88.697956046084371</c:v>
                </c:pt>
                <c:pt idx="22">
                  <c:v>89.520515933133169</c:v>
                </c:pt>
                <c:pt idx="23">
                  <c:v>90.311999668619734</c:v>
                </c:pt>
                <c:pt idx="24">
                  <c:v>91.073700670166772</c:v>
                </c:pt>
                <c:pt idx="25">
                  <c:v>91.806824293518503</c:v>
                </c:pt>
                <c:pt idx="26">
                  <c:v>92.512496033833287</c:v>
                </c:pt>
                <c:pt idx="27">
                  <c:v>93.191768768485019</c:v>
                </c:pt>
                <c:pt idx="28">
                  <c:v>93.845629174990052</c:v>
                </c:pt>
                <c:pt idx="29">
                  <c:v>94.47500343618924</c:v>
                </c:pt>
                <c:pt idx="30">
                  <c:v>95.080762327217485</c:v>
                </c:pt>
                <c:pt idx="31">
                  <c:v>95.663725764315316</c:v>
                </c:pt>
                <c:pt idx="32">
                  <c:v>96.224666883554491</c:v>
                </c:pt>
                <c:pt idx="33">
                  <c:v>96.764315707593525</c:v>
                </c:pt>
                <c:pt idx="34">
                  <c:v>97.283362450268967</c:v>
                </c:pt>
                <c:pt idx="35">
                  <c:v>97.782460501857443</c:v>
                </c:pt>
                <c:pt idx="36">
                  <c:v>98.262229131977733</c:v>
                </c:pt>
                <c:pt idx="37">
                  <c:v>98.723255942143226</c:v>
                </c:pt>
                <c:pt idx="38">
                  <c:v>99.16609909577123</c:v>
                </c:pt>
                <c:pt idx="39">
                  <c:v>99.591289349870038</c:v>
                </c:pt>
                <c:pt idx="40">
                  <c:v>99.999331909573527</c:v>
                </c:pt>
                <c:pt idx="41">
                  <c:v>100.39070812406538</c:v>
                </c:pt>
                <c:pt idx="42">
                  <c:v>100.76587704018519</c:v>
                </c:pt>
                <c:pt idx="43">
                  <c:v>101.12527682806456</c:v>
                </c:pt>
                <c:pt idx="44">
                  <c:v>101.46932609146047</c:v>
                </c:pt>
                <c:pt idx="45">
                  <c:v>101.79842507399847</c:v>
                </c:pt>
                <c:pt idx="46">
                  <c:v>102.1129567712678</c:v>
                </c:pt>
                <c:pt idx="47">
                  <c:v>102.41328795760852</c:v>
                </c:pt>
                <c:pt idx="48">
                  <c:v>102.69977013546601</c:v>
                </c:pt>
                <c:pt idx="49">
                  <c:v>102.97274041433853</c:v>
                </c:pt>
                <c:pt idx="50">
                  <c:v>103.23252232560782</c:v>
                </c:pt>
                <c:pt idx="51">
                  <c:v>103.47942657888252</c:v>
                </c:pt>
                <c:pt idx="52">
                  <c:v>103.71375176491364</c:v>
                </c:pt>
                <c:pt idx="53">
                  <c:v>103.93578500962727</c:v>
                </c:pt>
                <c:pt idx="54">
                  <c:v>104.14580258337372</c:v>
                </c:pt>
                <c:pt idx="55">
                  <c:v>104.34407046908801</c:v>
                </c:pt>
                <c:pt idx="56">
                  <c:v>104.53084489270384</c:v>
                </c:pt>
                <c:pt idx="57">
                  <c:v>104.70637281884427</c:v>
                </c:pt>
                <c:pt idx="58">
                  <c:v>104.87089241453317</c:v>
                </c:pt>
                <c:pt idx="59">
                  <c:v>105.02463348341372</c:v>
                </c:pt>
                <c:pt idx="60">
                  <c:v>105.16781787274059</c:v>
                </c:pt>
                <c:pt idx="61">
                  <c:v>105.30065985520402</c:v>
                </c:pt>
                <c:pt idx="62">
                  <c:v>105.42336648746586</c:v>
                </c:pt>
                <c:pt idx="63">
                  <c:v>105.53613794712285</c:v>
                </c:pt>
                <c:pt idx="64">
                  <c:v>105.63916784966324</c:v>
                </c:pt>
                <c:pt idx="65">
                  <c:v>105.73264354685337</c:v>
                </c:pt>
                <c:pt idx="66">
                  <c:v>105.81674640786711</c:v>
                </c:pt>
                <c:pt idx="67">
                  <c:v>105.89165208436528</c:v>
                </c:pt>
                <c:pt idx="68">
                  <c:v>105.95753076063137</c:v>
                </c:pt>
                <c:pt idx="69">
                  <c:v>106.01454738978293</c:v>
                </c:pt>
                <c:pt idx="70">
                  <c:v>106.062861916994</c:v>
                </c:pt>
                <c:pt idx="71">
                  <c:v>106.10262949059427</c:v>
                </c:pt>
                <c:pt idx="72">
                  <c:v>106.13400066183914</c:v>
                </c:pt>
                <c:pt idx="73">
                  <c:v>106.15712157408814</c:v>
                </c:pt>
                <c:pt idx="74">
                  <c:v>106.17213414206779</c:v>
                </c:pt>
                <c:pt idx="75">
                  <c:v>106.17917622185146</c:v>
                </c:pt>
                <c:pt idx="76">
                  <c:v>106.1783817721346</c:v>
                </c:pt>
                <c:pt idx="77">
                  <c:v>106.16988100734693</c:v>
                </c:pt>
                <c:pt idx="78">
                  <c:v>106.1538005431</c:v>
                </c:pt>
                <c:pt idx="79">
                  <c:v>106.13026353443587</c:v>
                </c:pt>
                <c:pt idx="80">
                  <c:v>106.09938980730777</c:v>
                </c:pt>
                <c:pt idx="81">
                  <c:v>106.06129598369233</c:v>
                </c:pt>
                <c:pt idx="82">
                  <c:v>106.01609560071068</c:v>
                </c:pt>
                <c:pt idx="83">
                  <c:v>105.96389922410077</c:v>
                </c:pt>
                <c:pt idx="84">
                  <c:v>105.9048145563699</c:v>
                </c:pt>
                <c:pt idx="85">
                  <c:v>105.83894653992684</c:v>
                </c:pt>
                <c:pt idx="86">
                  <c:v>105.76639745547632</c:v>
                </c:pt>
                <c:pt idx="87">
                  <c:v>105.68726701594099</c:v>
                </c:pt>
                <c:pt idx="88">
                  <c:v>105.60165245615397</c:v>
                </c:pt>
                <c:pt idx="89">
                  <c:v>105.50964861855684</c:v>
                </c:pt>
                <c:pt idx="90">
                  <c:v>105.41134803511574</c:v>
                </c:pt>
                <c:pt idx="91">
                  <c:v>105.30684100565801</c:v>
                </c:pt>
                <c:pt idx="92">
                  <c:v>105.19621567282172</c:v>
                </c:pt>
                <c:pt idx="93">
                  <c:v>105.07955809379061</c:v>
                </c:pt>
                <c:pt idx="94">
                  <c:v>104.95695230898767</c:v>
                </c:pt>
                <c:pt idx="95">
                  <c:v>104.82848040787789</c:v>
                </c:pt>
                <c:pt idx="96">
                  <c:v>104.69422259203242</c:v>
                </c:pt>
                <c:pt idx="97">
                  <c:v>104.55425723558866</c:v>
                </c:pt>
                <c:pt idx="98">
                  <c:v>104.40866094323951</c:v>
                </c:pt>
                <c:pt idx="99">
                  <c:v>104.25750860587178</c:v>
                </c:pt>
                <c:pt idx="100">
                  <c:v>104.10087345397287</c:v>
                </c:pt>
                <c:pt idx="101">
                  <c:v>103.93882710890864</c:v>
                </c:pt>
                <c:pt idx="102">
                  <c:v>103.77143963218228</c:v>
                </c:pt>
                <c:pt idx="103">
                  <c:v>103.59877957276504</c:v>
                </c:pt>
                <c:pt idx="104">
                  <c:v>103.42091401259279</c:v>
                </c:pt>
                <c:pt idx="105">
                  <c:v>103.23790861031503</c:v>
                </c:pt>
                <c:pt idx="106">
                  <c:v>103.0498276433768</c:v>
                </c:pt>
                <c:pt idx="107">
                  <c:v>102.85673404851065</c:v>
                </c:pt>
                <c:pt idx="108">
                  <c:v>102.65868946071302</c:v>
                </c:pt>
                <c:pt idx="109">
                  <c:v>102.45575425076993</c:v>
                </c:pt>
                <c:pt idx="110">
                  <c:v>102.24798756140487</c:v>
                </c:pt>
                <c:pt idx="111">
                  <c:v>102.0354473421007</c:v>
                </c:pt>
                <c:pt idx="112">
                  <c:v>101.81819038266366</c:v>
                </c:pt>
                <c:pt idx="113">
                  <c:v>101.59627234557803</c:v>
                </c:pt>
                <c:pt idx="114">
                  <c:v>101.36974779720893</c:v>
                </c:pt>
                <c:pt idx="115">
                  <c:v>101.1386702378993</c:v>
                </c:pt>
                <c:pt idx="116">
                  <c:v>100.90309213101142</c:v>
                </c:pt>
                <c:pt idx="117">
                  <c:v>100.66306493095712</c:v>
                </c:pt>
                <c:pt idx="118">
                  <c:v>100.41863911025894</c:v>
                </c:pt>
                <c:pt idx="119">
                  <c:v>100.16986418568271</c:v>
                </c:pt>
                <c:pt idx="120">
                  <c:v>99.916788743481789</c:v>
                </c:pt>
                <c:pt idx="121">
                  <c:v>99.65946046378798</c:v>
                </c:pt>
                <c:pt idx="122">
                  <c:v>99.39792614418468</c:v>
                </c:pt>
                <c:pt idx="123">
                  <c:v>99.132231722496869</c:v>
                </c:pt>
                <c:pt idx="124">
                  <c:v>98.862422298826857</c:v>
                </c:pt>
                <c:pt idx="125">
                  <c:v>98.588542156868328</c:v>
                </c:pt>
                <c:pt idx="126">
                  <c:v>98.310634784527053</c:v>
                </c:pt>
                <c:pt idx="127">
                  <c:v>98.028742893875517</c:v>
                </c:pt>
                <c:pt idx="128">
                  <c:v>97.742908440465413</c:v>
                </c:pt>
                <c:pt idx="129">
                  <c:v>97.453172642028619</c:v>
                </c:pt>
                <c:pt idx="130">
                  <c:v>97.159575996583527</c:v>
                </c:pt>
                <c:pt idx="131">
                  <c:v>96.862158299974368</c:v>
                </c:pt>
                <c:pt idx="132">
                  <c:v>96.560958662863243</c:v>
                </c:pt>
                <c:pt idx="133">
                  <c:v>96.256015527196951</c:v>
                </c:pt>
                <c:pt idx="134">
                  <c:v>95.947366682165381</c:v>
                </c:pt>
                <c:pt idx="135">
                  <c:v>95.635049279674774</c:v>
                </c:pt>
                <c:pt idx="136">
                  <c:v>95.31909984934984</c:v>
                </c:pt>
                <c:pt idx="137">
                  <c:v>94.999554313085184</c:v>
                </c:pt>
                <c:pt idx="138">
                  <c:v>94.676447999160359</c:v>
                </c:pt>
                <c:pt idx="139">
                  <c:v>94.349815655935259</c:v>
                </c:pt>
                <c:pt idx="140">
                  <c:v>94.019691465142529</c:v>
                </c:pt>
                <c:pt idx="141">
                  <c:v>93.686109054787494</c:v>
                </c:pt>
                <c:pt idx="142">
                  <c:v>93.349101511674149</c:v>
                </c:pt>
                <c:pt idx="143">
                  <c:v>93.008701393568117</c:v>
                </c:pt>
                <c:pt idx="144">
                  <c:v>92.664940741008735</c:v>
                </c:pt>
                <c:pt idx="145">
                  <c:v>92.317851088784465</c:v>
                </c:pt>
                <c:pt idx="146">
                  <c:v>91.967463477081736</c:v>
                </c:pt>
                <c:pt idx="147">
                  <c:v>91.613808462318872</c:v>
                </c:pt>
                <c:pt idx="148">
                  <c:v>91.256916127677897</c:v>
                </c:pt>
                <c:pt idx="149">
                  <c:v>90.896816093339851</c:v>
                </c:pt>
                <c:pt idx="150">
                  <c:v>90.533537526439375</c:v>
                </c:pt>
                <c:pt idx="151">
                  <c:v>90.167109150744011</c:v>
                </c:pt>
                <c:pt idx="152">
                  <c:v>89.797559256067757</c:v>
                </c:pt>
                <c:pt idx="153">
                  <c:v>89.424915707430898</c:v>
                </c:pt>
                <c:pt idx="154">
                  <c:v>89.049205953970329</c:v>
                </c:pt>
                <c:pt idx="155">
                  <c:v>88.670457037610959</c:v>
                </c:pt>
                <c:pt idx="156">
                  <c:v>88.288695601506163</c:v>
                </c:pt>
                <c:pt idx="157">
                  <c:v>87.903947898253762</c:v>
                </c:pt>
                <c:pt idx="158">
                  <c:v>87.516239797894229</c:v>
                </c:pt>
                <c:pt idx="159">
                  <c:v>87.125596795701398</c:v>
                </c:pt>
                <c:pt idx="160">
                  <c:v>86.732044019766988</c:v>
                </c:pt>
                <c:pt idx="161">
                  <c:v>86.335606238391279</c:v>
                </c:pt>
                <c:pt idx="162">
                  <c:v>85.936307867280959</c:v>
                </c:pt>
                <c:pt idx="163">
                  <c:v>85.534172976564435</c:v>
                </c:pt>
                <c:pt idx="164">
                  <c:v>85.129225297626363</c:v>
                </c:pt>
                <c:pt idx="165">
                  <c:v>84.721488229771012</c:v>
                </c:pt>
                <c:pt idx="166">
                  <c:v>84.310984846715883</c:v>
                </c:pt>
                <c:pt idx="167">
                  <c:v>83.897737902923666</c:v>
                </c:pt>
                <c:pt idx="168">
                  <c:v>83.481769839776291</c:v>
                </c:pt>
                <c:pt idx="169">
                  <c:v>83.063102791596123</c:v>
                </c:pt>
                <c:pt idx="170">
                  <c:v>82.641758591517544</c:v>
                </c:pt>
                <c:pt idx="171">
                  <c:v>82.217758777217</c:v>
                </c:pt>
                <c:pt idx="172">
                  <c:v>81.79112459650122</c:v>
                </c:pt>
                <c:pt idx="173">
                  <c:v>81.361877012760374</c:v>
                </c:pt>
                <c:pt idx="174">
                  <c:v>80.930036710290494</c:v>
                </c:pt>
                <c:pt idx="175">
                  <c:v>80.495624099488623</c:v>
                </c:pt>
                <c:pt idx="176">
                  <c:v>80.058659321922107</c:v>
                </c:pt>
                <c:pt idx="177">
                  <c:v>79.619162255279491</c:v>
                </c:pt>
                <c:pt idx="178">
                  <c:v>79.177152518203798</c:v>
                </c:pt>
                <c:pt idx="179">
                  <c:v>78.732649475011669</c:v>
                </c:pt>
                <c:pt idx="180">
                  <c:v>78.285672240304962</c:v>
                </c:pt>
                <c:pt idx="181">
                  <c:v>77.836239683470751</c:v>
                </c:pt>
                <c:pt idx="182">
                  <c:v>77.38437043308204</c:v>
                </c:pt>
                <c:pt idx="183">
                  <c:v>76.930082881193698</c:v>
                </c:pt>
                <c:pt idx="184">
                  <c:v>76.473395187542337</c:v>
                </c:pt>
                <c:pt idx="185">
                  <c:v>76.014325283649157</c:v>
                </c:pt>
                <c:pt idx="186">
                  <c:v>75.552890876830986</c:v>
                </c:pt>
                <c:pt idx="187">
                  <c:v>75.089109454120489</c:v>
                </c:pt>
                <c:pt idx="188">
                  <c:v>74.622998286098607</c:v>
                </c:pt>
                <c:pt idx="189">
                  <c:v>74.154574430639855</c:v>
                </c:pt>
                <c:pt idx="190">
                  <c:v>73.683854736579235</c:v>
                </c:pt>
                <c:pt idx="191">
                  <c:v>73.210855847291896</c:v>
                </c:pt>
                <c:pt idx="192">
                  <c:v>72.735594204198549</c:v>
                </c:pt>
                <c:pt idx="193">
                  <c:v>72.258086050193128</c:v>
                </c:pt>
                <c:pt idx="194">
                  <c:v>71.778347432994735</c:v>
                </c:pt>
                <c:pt idx="195">
                  <c:v>71.296394208428808</c:v>
                </c:pt>
                <c:pt idx="196">
                  <c:v>70.812242043636502</c:v>
                </c:pt>
                <c:pt idx="197">
                  <c:v>70.325906420214437</c:v>
                </c:pt>
                <c:pt idx="198">
                  <c:v>69.837402637289699</c:v>
                </c:pt>
                <c:pt idx="199">
                  <c:v>69.346745814527594</c:v>
                </c:pt>
              </c:numCache>
            </c:numRef>
          </c:yVal>
          <c:smooth val="0"/>
          <c:extLst>
            <c:ext xmlns:c16="http://schemas.microsoft.com/office/drawing/2014/chart" uri="{C3380CC4-5D6E-409C-BE32-E72D297353CC}">
              <c16:uniqueId val="{00000000-F497-4F04-B3AB-7C88519CEBFE}"/>
            </c:ext>
          </c:extLst>
        </c:ser>
        <c:ser>
          <c:idx val="1"/>
          <c:order val="1"/>
          <c:tx>
            <c:v>Single-Aisle Jets</c:v>
          </c:tx>
          <c:spPr>
            <a:ln w="25400" cap="rnd">
              <a:solidFill>
                <a:schemeClr val="tx1"/>
              </a:solidFill>
              <a:prstDash val="sysDot"/>
              <a:round/>
            </a:ln>
            <a:effectLst/>
          </c:spPr>
          <c:marker>
            <c:symbol val="none"/>
          </c:marker>
          <c:xVal>
            <c:numRef>
              <c:f>'Figure 5'!$A$5:$A$204</c:f>
              <c:numCache>
                <c:formatCode>General</c:formatCode>
                <c:ptCount val="200"/>
                <c:pt idx="0">
                  <c:v>60</c:v>
                </c:pt>
                <c:pt idx="1">
                  <c:v>65</c:v>
                </c:pt>
                <c:pt idx="2">
                  <c:v>70</c:v>
                </c:pt>
                <c:pt idx="3">
                  <c:v>75</c:v>
                </c:pt>
                <c:pt idx="4">
                  <c:v>80</c:v>
                </c:pt>
                <c:pt idx="5">
                  <c:v>85</c:v>
                </c:pt>
                <c:pt idx="6">
                  <c:v>90</c:v>
                </c:pt>
                <c:pt idx="7">
                  <c:v>95</c:v>
                </c:pt>
                <c:pt idx="8">
                  <c:v>100</c:v>
                </c:pt>
                <c:pt idx="9">
                  <c:v>105</c:v>
                </c:pt>
                <c:pt idx="10">
                  <c:v>110</c:v>
                </c:pt>
                <c:pt idx="11">
                  <c:v>115</c:v>
                </c:pt>
                <c:pt idx="12">
                  <c:v>120</c:v>
                </c:pt>
                <c:pt idx="13">
                  <c:v>125</c:v>
                </c:pt>
                <c:pt idx="14">
                  <c:v>130</c:v>
                </c:pt>
                <c:pt idx="15">
                  <c:v>135</c:v>
                </c:pt>
                <c:pt idx="16">
                  <c:v>140</c:v>
                </c:pt>
                <c:pt idx="17">
                  <c:v>145</c:v>
                </c:pt>
                <c:pt idx="18">
                  <c:v>150</c:v>
                </c:pt>
                <c:pt idx="19">
                  <c:v>155</c:v>
                </c:pt>
                <c:pt idx="20">
                  <c:v>160</c:v>
                </c:pt>
                <c:pt idx="21">
                  <c:v>165</c:v>
                </c:pt>
                <c:pt idx="22">
                  <c:v>170</c:v>
                </c:pt>
                <c:pt idx="23">
                  <c:v>175</c:v>
                </c:pt>
                <c:pt idx="24">
                  <c:v>180</c:v>
                </c:pt>
                <c:pt idx="25">
                  <c:v>185</c:v>
                </c:pt>
                <c:pt idx="26">
                  <c:v>190</c:v>
                </c:pt>
                <c:pt idx="27">
                  <c:v>195</c:v>
                </c:pt>
                <c:pt idx="28">
                  <c:v>200</c:v>
                </c:pt>
                <c:pt idx="29">
                  <c:v>205</c:v>
                </c:pt>
                <c:pt idx="30">
                  <c:v>210</c:v>
                </c:pt>
                <c:pt idx="31">
                  <c:v>215</c:v>
                </c:pt>
                <c:pt idx="32">
                  <c:v>220</c:v>
                </c:pt>
                <c:pt idx="33">
                  <c:v>225</c:v>
                </c:pt>
                <c:pt idx="34">
                  <c:v>230</c:v>
                </c:pt>
                <c:pt idx="35">
                  <c:v>235</c:v>
                </c:pt>
                <c:pt idx="36">
                  <c:v>240</c:v>
                </c:pt>
                <c:pt idx="37">
                  <c:v>245</c:v>
                </c:pt>
                <c:pt idx="38">
                  <c:v>250</c:v>
                </c:pt>
                <c:pt idx="39">
                  <c:v>255</c:v>
                </c:pt>
                <c:pt idx="40">
                  <c:v>260</c:v>
                </c:pt>
                <c:pt idx="41">
                  <c:v>265</c:v>
                </c:pt>
                <c:pt idx="42">
                  <c:v>270</c:v>
                </c:pt>
                <c:pt idx="43">
                  <c:v>275</c:v>
                </c:pt>
                <c:pt idx="44">
                  <c:v>280</c:v>
                </c:pt>
                <c:pt idx="45">
                  <c:v>285</c:v>
                </c:pt>
                <c:pt idx="46">
                  <c:v>290</c:v>
                </c:pt>
                <c:pt idx="47">
                  <c:v>295</c:v>
                </c:pt>
                <c:pt idx="48">
                  <c:v>300</c:v>
                </c:pt>
                <c:pt idx="49">
                  <c:v>305</c:v>
                </c:pt>
                <c:pt idx="50">
                  <c:v>310</c:v>
                </c:pt>
                <c:pt idx="51">
                  <c:v>315</c:v>
                </c:pt>
                <c:pt idx="52">
                  <c:v>320</c:v>
                </c:pt>
                <c:pt idx="53">
                  <c:v>325</c:v>
                </c:pt>
                <c:pt idx="54">
                  <c:v>330</c:v>
                </c:pt>
                <c:pt idx="55">
                  <c:v>335</c:v>
                </c:pt>
                <c:pt idx="56">
                  <c:v>340</c:v>
                </c:pt>
                <c:pt idx="57">
                  <c:v>345</c:v>
                </c:pt>
                <c:pt idx="58">
                  <c:v>350</c:v>
                </c:pt>
                <c:pt idx="59">
                  <c:v>355</c:v>
                </c:pt>
                <c:pt idx="60">
                  <c:v>360</c:v>
                </c:pt>
                <c:pt idx="61">
                  <c:v>365</c:v>
                </c:pt>
                <c:pt idx="62">
                  <c:v>370</c:v>
                </c:pt>
                <c:pt idx="63">
                  <c:v>375</c:v>
                </c:pt>
                <c:pt idx="64">
                  <c:v>380</c:v>
                </c:pt>
                <c:pt idx="65">
                  <c:v>385</c:v>
                </c:pt>
                <c:pt idx="66">
                  <c:v>390</c:v>
                </c:pt>
                <c:pt idx="67">
                  <c:v>395</c:v>
                </c:pt>
                <c:pt idx="68">
                  <c:v>400</c:v>
                </c:pt>
                <c:pt idx="69">
                  <c:v>405</c:v>
                </c:pt>
                <c:pt idx="70">
                  <c:v>410</c:v>
                </c:pt>
                <c:pt idx="71">
                  <c:v>415</c:v>
                </c:pt>
                <c:pt idx="72">
                  <c:v>420</c:v>
                </c:pt>
                <c:pt idx="73">
                  <c:v>425</c:v>
                </c:pt>
                <c:pt idx="74">
                  <c:v>430</c:v>
                </c:pt>
                <c:pt idx="75">
                  <c:v>435</c:v>
                </c:pt>
                <c:pt idx="76">
                  <c:v>440</c:v>
                </c:pt>
                <c:pt idx="77">
                  <c:v>445</c:v>
                </c:pt>
                <c:pt idx="78">
                  <c:v>450</c:v>
                </c:pt>
                <c:pt idx="79">
                  <c:v>455</c:v>
                </c:pt>
                <c:pt idx="80">
                  <c:v>460</c:v>
                </c:pt>
                <c:pt idx="81">
                  <c:v>465</c:v>
                </c:pt>
                <c:pt idx="82">
                  <c:v>470</c:v>
                </c:pt>
                <c:pt idx="83">
                  <c:v>475</c:v>
                </c:pt>
                <c:pt idx="84">
                  <c:v>480</c:v>
                </c:pt>
                <c:pt idx="85">
                  <c:v>485</c:v>
                </c:pt>
                <c:pt idx="86">
                  <c:v>490</c:v>
                </c:pt>
                <c:pt idx="87">
                  <c:v>495</c:v>
                </c:pt>
                <c:pt idx="88">
                  <c:v>500</c:v>
                </c:pt>
                <c:pt idx="89">
                  <c:v>505</c:v>
                </c:pt>
                <c:pt idx="90">
                  <c:v>510</c:v>
                </c:pt>
                <c:pt idx="91">
                  <c:v>515</c:v>
                </c:pt>
                <c:pt idx="92">
                  <c:v>520</c:v>
                </c:pt>
                <c:pt idx="93">
                  <c:v>525</c:v>
                </c:pt>
                <c:pt idx="94">
                  <c:v>530</c:v>
                </c:pt>
                <c:pt idx="95">
                  <c:v>535</c:v>
                </c:pt>
                <c:pt idx="96">
                  <c:v>540</c:v>
                </c:pt>
                <c:pt idx="97">
                  <c:v>545</c:v>
                </c:pt>
                <c:pt idx="98">
                  <c:v>550</c:v>
                </c:pt>
                <c:pt idx="99">
                  <c:v>555</c:v>
                </c:pt>
                <c:pt idx="100">
                  <c:v>560</c:v>
                </c:pt>
                <c:pt idx="101">
                  <c:v>565</c:v>
                </c:pt>
                <c:pt idx="102">
                  <c:v>570</c:v>
                </c:pt>
                <c:pt idx="103">
                  <c:v>575</c:v>
                </c:pt>
                <c:pt idx="104">
                  <c:v>580</c:v>
                </c:pt>
                <c:pt idx="105">
                  <c:v>585</c:v>
                </c:pt>
                <c:pt idx="106">
                  <c:v>590</c:v>
                </c:pt>
                <c:pt idx="107">
                  <c:v>595</c:v>
                </c:pt>
                <c:pt idx="108">
                  <c:v>600</c:v>
                </c:pt>
                <c:pt idx="109">
                  <c:v>605</c:v>
                </c:pt>
                <c:pt idx="110">
                  <c:v>610</c:v>
                </c:pt>
                <c:pt idx="111">
                  <c:v>615</c:v>
                </c:pt>
                <c:pt idx="112">
                  <c:v>620</c:v>
                </c:pt>
                <c:pt idx="113">
                  <c:v>625</c:v>
                </c:pt>
                <c:pt idx="114">
                  <c:v>630</c:v>
                </c:pt>
                <c:pt idx="115">
                  <c:v>635</c:v>
                </c:pt>
                <c:pt idx="116">
                  <c:v>640</c:v>
                </c:pt>
                <c:pt idx="117">
                  <c:v>645</c:v>
                </c:pt>
                <c:pt idx="118">
                  <c:v>650</c:v>
                </c:pt>
                <c:pt idx="119">
                  <c:v>655</c:v>
                </c:pt>
                <c:pt idx="120">
                  <c:v>660</c:v>
                </c:pt>
                <c:pt idx="121">
                  <c:v>665</c:v>
                </c:pt>
                <c:pt idx="122">
                  <c:v>670</c:v>
                </c:pt>
                <c:pt idx="123">
                  <c:v>675</c:v>
                </c:pt>
                <c:pt idx="124">
                  <c:v>680</c:v>
                </c:pt>
                <c:pt idx="125">
                  <c:v>685</c:v>
                </c:pt>
                <c:pt idx="126">
                  <c:v>690</c:v>
                </c:pt>
                <c:pt idx="127">
                  <c:v>695</c:v>
                </c:pt>
                <c:pt idx="128">
                  <c:v>700</c:v>
                </c:pt>
                <c:pt idx="129">
                  <c:v>705</c:v>
                </c:pt>
                <c:pt idx="130">
                  <c:v>710</c:v>
                </c:pt>
                <c:pt idx="131">
                  <c:v>715</c:v>
                </c:pt>
                <c:pt idx="132">
                  <c:v>720</c:v>
                </c:pt>
                <c:pt idx="133">
                  <c:v>725</c:v>
                </c:pt>
                <c:pt idx="134">
                  <c:v>730</c:v>
                </c:pt>
                <c:pt idx="135">
                  <c:v>735</c:v>
                </c:pt>
                <c:pt idx="136">
                  <c:v>740</c:v>
                </c:pt>
                <c:pt idx="137">
                  <c:v>745</c:v>
                </c:pt>
                <c:pt idx="138">
                  <c:v>750</c:v>
                </c:pt>
                <c:pt idx="139">
                  <c:v>755</c:v>
                </c:pt>
                <c:pt idx="140">
                  <c:v>760</c:v>
                </c:pt>
                <c:pt idx="141">
                  <c:v>765</c:v>
                </c:pt>
                <c:pt idx="142">
                  <c:v>770</c:v>
                </c:pt>
                <c:pt idx="143">
                  <c:v>775</c:v>
                </c:pt>
                <c:pt idx="144">
                  <c:v>780</c:v>
                </c:pt>
                <c:pt idx="145">
                  <c:v>785</c:v>
                </c:pt>
                <c:pt idx="146">
                  <c:v>790</c:v>
                </c:pt>
                <c:pt idx="147">
                  <c:v>795</c:v>
                </c:pt>
                <c:pt idx="148">
                  <c:v>800</c:v>
                </c:pt>
                <c:pt idx="149">
                  <c:v>805</c:v>
                </c:pt>
                <c:pt idx="150">
                  <c:v>810</c:v>
                </c:pt>
                <c:pt idx="151">
                  <c:v>815</c:v>
                </c:pt>
                <c:pt idx="152">
                  <c:v>820</c:v>
                </c:pt>
                <c:pt idx="153">
                  <c:v>825</c:v>
                </c:pt>
                <c:pt idx="154">
                  <c:v>830</c:v>
                </c:pt>
                <c:pt idx="155">
                  <c:v>835</c:v>
                </c:pt>
                <c:pt idx="156">
                  <c:v>840</c:v>
                </c:pt>
                <c:pt idx="157">
                  <c:v>845</c:v>
                </c:pt>
                <c:pt idx="158">
                  <c:v>850</c:v>
                </c:pt>
                <c:pt idx="159">
                  <c:v>855</c:v>
                </c:pt>
                <c:pt idx="160">
                  <c:v>860</c:v>
                </c:pt>
                <c:pt idx="161">
                  <c:v>865</c:v>
                </c:pt>
                <c:pt idx="162">
                  <c:v>870</c:v>
                </c:pt>
                <c:pt idx="163">
                  <c:v>875</c:v>
                </c:pt>
                <c:pt idx="164">
                  <c:v>880</c:v>
                </c:pt>
                <c:pt idx="165">
                  <c:v>885</c:v>
                </c:pt>
                <c:pt idx="166">
                  <c:v>890</c:v>
                </c:pt>
                <c:pt idx="167">
                  <c:v>895</c:v>
                </c:pt>
                <c:pt idx="168">
                  <c:v>900</c:v>
                </c:pt>
                <c:pt idx="169">
                  <c:v>905</c:v>
                </c:pt>
                <c:pt idx="170">
                  <c:v>910</c:v>
                </c:pt>
                <c:pt idx="171">
                  <c:v>915</c:v>
                </c:pt>
                <c:pt idx="172">
                  <c:v>920</c:v>
                </c:pt>
                <c:pt idx="173">
                  <c:v>925</c:v>
                </c:pt>
                <c:pt idx="174">
                  <c:v>930</c:v>
                </c:pt>
                <c:pt idx="175">
                  <c:v>935</c:v>
                </c:pt>
                <c:pt idx="176">
                  <c:v>940</c:v>
                </c:pt>
                <c:pt idx="177">
                  <c:v>945</c:v>
                </c:pt>
                <c:pt idx="178">
                  <c:v>950</c:v>
                </c:pt>
                <c:pt idx="179">
                  <c:v>955</c:v>
                </c:pt>
                <c:pt idx="180">
                  <c:v>960</c:v>
                </c:pt>
                <c:pt idx="181">
                  <c:v>965</c:v>
                </c:pt>
                <c:pt idx="182">
                  <c:v>970</c:v>
                </c:pt>
                <c:pt idx="183">
                  <c:v>975</c:v>
                </c:pt>
                <c:pt idx="184">
                  <c:v>980</c:v>
                </c:pt>
                <c:pt idx="185">
                  <c:v>985</c:v>
                </c:pt>
                <c:pt idx="186">
                  <c:v>990</c:v>
                </c:pt>
                <c:pt idx="187">
                  <c:v>995</c:v>
                </c:pt>
                <c:pt idx="188">
                  <c:v>1000</c:v>
                </c:pt>
                <c:pt idx="189">
                  <c:v>1005</c:v>
                </c:pt>
                <c:pt idx="190">
                  <c:v>1010</c:v>
                </c:pt>
                <c:pt idx="191">
                  <c:v>1015</c:v>
                </c:pt>
                <c:pt idx="192">
                  <c:v>1020</c:v>
                </c:pt>
                <c:pt idx="193">
                  <c:v>1025</c:v>
                </c:pt>
                <c:pt idx="194">
                  <c:v>1030</c:v>
                </c:pt>
                <c:pt idx="195">
                  <c:v>1035</c:v>
                </c:pt>
                <c:pt idx="196">
                  <c:v>1040</c:v>
                </c:pt>
                <c:pt idx="197">
                  <c:v>1045</c:v>
                </c:pt>
                <c:pt idx="198">
                  <c:v>1050</c:v>
                </c:pt>
                <c:pt idx="199">
                  <c:v>1055</c:v>
                </c:pt>
              </c:numCache>
            </c:numRef>
          </c:xVal>
          <c:yVal>
            <c:numRef>
              <c:f>'Figure 5'!$G$5:$G$204</c:f>
              <c:numCache>
                <c:formatCode>0.00</c:formatCode>
                <c:ptCount val="200"/>
                <c:pt idx="0">
                  <c:v>34.94008923590161</c:v>
                </c:pt>
                <c:pt idx="1">
                  <c:v>36.429107506144476</c:v>
                </c:pt>
                <c:pt idx="2">
                  <c:v>37.833837693194987</c:v>
                </c:pt>
                <c:pt idx="3">
                  <c:v>39.162471351196295</c:v>
                </c:pt>
                <c:pt idx="4">
                  <c:v>40.421915495708674</c:v>
                </c:pt>
                <c:pt idx="5">
                  <c:v>41.618061217109279</c:v>
                </c:pt>
                <c:pt idx="6">
                  <c:v>42.755983702649672</c:v>
                </c:pt>
                <c:pt idx="7">
                  <c:v>43.840094006303033</c:v>
                </c:pt>
                <c:pt idx="8">
                  <c:v>44.874256124095687</c:v>
                </c:pt>
                <c:pt idx="9">
                  <c:v>45.861878637674025</c:v>
                </c:pt>
                <c:pt idx="10">
                  <c:v>46.805987393840034</c:v>
                </c:pt>
                <c:pt idx="11">
                  <c:v>47.70928382459774</c:v>
                </c:pt>
                <c:pt idx="12">
                  <c:v>48.574192243286632</c:v>
                </c:pt>
                <c:pt idx="13">
                  <c:v>49.402898571295566</c:v>
                </c:pt>
                <c:pt idx="14">
                  <c:v>50.19738232735169</c:v>
                </c:pt>
                <c:pt idx="15">
                  <c:v>50.959443264560285</c:v>
                </c:pt>
                <c:pt idx="16">
                  <c:v>51.690723714999002</c:v>
                </c:pt>
                <c:pt idx="17">
                  <c:v>52.39272746158786</c:v>
                </c:pt>
                <c:pt idx="18">
                  <c:v>53.066835777637216</c:v>
                </c:pt>
                <c:pt idx="19">
                  <c:v>53.714321139042184</c:v>
                </c:pt>
                <c:pt idx="20">
                  <c:v>54.336359010727456</c:v>
                </c:pt>
                <c:pt idx="21">
                  <c:v>54.934038029304674</c:v>
                </c:pt>
                <c:pt idx="22">
                  <c:v>55.508368841981216</c:v>
                </c:pt>
                <c:pt idx="23">
                  <c:v>56.060291813212523</c:v>
                </c:pt>
                <c:pt idx="24">
                  <c:v>56.590683772232019</c:v>
                </c:pt>
                <c:pt idx="25">
                  <c:v>57.100363944059112</c:v>
                </c:pt>
                <c:pt idx="26">
                  <c:v>57.590099182114329</c:v>
                </c:pt>
                <c:pt idx="27">
                  <c:v>58.060608600833014</c:v>
                </c:pt>
                <c:pt idx="28">
                  <c:v>58.512567690645859</c:v>
                </c:pt>
                <c:pt idx="29">
                  <c:v>58.946611984617576</c:v>
                </c:pt>
                <c:pt idx="30">
                  <c:v>59.36334033530035</c:v>
                </c:pt>
                <c:pt idx="31">
                  <c:v>59.76331785150316</c:v>
                </c:pt>
                <c:pt idx="32">
                  <c:v>60.147078537335616</c:v>
                </c:pt>
                <c:pt idx="33">
                  <c:v>60.515127669768233</c:v>
                </c:pt>
                <c:pt idx="34">
                  <c:v>60.86794394583562</c:v>
                </c:pt>
                <c:pt idx="35">
                  <c:v>61.205981426308156</c:v>
                </c:pt>
                <c:pt idx="36">
                  <c:v>61.529671299032714</c:v>
                </c:pt>
                <c:pt idx="37">
                  <c:v>61.839423482069776</c:v>
                </c:pt>
                <c:pt idx="38">
                  <c:v>62.135628084145324</c:v>
                </c:pt>
                <c:pt idx="39">
                  <c:v>62.418656737708318</c:v>
                </c:pt>
                <c:pt idx="40">
                  <c:v>62.688863817979694</c:v>
                </c:pt>
                <c:pt idx="41">
                  <c:v>62.946587559741431</c:v>
                </c:pt>
                <c:pt idx="42">
                  <c:v>63.192151082207232</c:v>
                </c:pt>
                <c:pt idx="43">
                  <c:v>63.425863331096821</c:v>
                </c:pt>
                <c:pt idx="44">
                  <c:v>63.648019945982625</c:v>
                </c:pt>
                <c:pt idx="45">
                  <c:v>63.858904060061903</c:v>
                </c:pt>
                <c:pt idx="46">
                  <c:v>64.058787038708786</c:v>
                </c:pt>
                <c:pt idx="47">
                  <c:v>64.247929162464501</c:v>
                </c:pt>
                <c:pt idx="48">
                  <c:v>64.426580259514068</c:v>
                </c:pt>
                <c:pt idx="49">
                  <c:v>64.59498029216364</c:v>
                </c:pt>
                <c:pt idx="50">
                  <c:v>64.753359901359801</c:v>
                </c:pt>
                <c:pt idx="51">
                  <c:v>64.901940912881585</c:v>
                </c:pt>
                <c:pt idx="52">
                  <c:v>65.040936808464693</c:v>
                </c:pt>
                <c:pt idx="53">
                  <c:v>65.170553164797553</c:v>
                </c:pt>
                <c:pt idx="54">
                  <c:v>65.290988063039322</c:v>
                </c:pt>
                <c:pt idx="55">
                  <c:v>65.40243247125413</c:v>
                </c:pt>
                <c:pt idx="56">
                  <c:v>65.505070601929987</c:v>
                </c:pt>
                <c:pt idx="57">
                  <c:v>65.599080246547544</c:v>
                </c:pt>
                <c:pt idx="58">
                  <c:v>65.684633088981727</c:v>
                </c:pt>
                <c:pt idx="59">
                  <c:v>65.761894999358034</c:v>
                </c:pt>
                <c:pt idx="60">
                  <c:v>65.831026309841036</c:v>
                </c:pt>
                <c:pt idx="61">
                  <c:v>65.892182073699573</c:v>
                </c:pt>
                <c:pt idx="62">
                  <c:v>65.945512308877895</c:v>
                </c:pt>
                <c:pt idx="63">
                  <c:v>65.991162227196469</c:v>
                </c:pt>
                <c:pt idx="64">
                  <c:v>66.02927245020939</c:v>
                </c:pt>
                <c:pt idx="65">
                  <c:v>66.059979212660394</c:v>
                </c:pt>
                <c:pt idx="66">
                  <c:v>66.083414554401415</c:v>
                </c:pt>
                <c:pt idx="67">
                  <c:v>66.099706501567525</c:v>
                </c:pt>
                <c:pt idx="68">
                  <c:v>66.108979237737358</c:v>
                </c:pt>
                <c:pt idx="69">
                  <c:v>66.111353265750466</c:v>
                </c:pt>
                <c:pt idx="70">
                  <c:v>66.106945560801449</c:v>
                </c:pt>
                <c:pt idx="71">
                  <c:v>66.095869715379905</c:v>
                </c:pt>
                <c:pt idx="72">
                  <c:v>66.078236076584716</c:v>
                </c:pt>
                <c:pt idx="73">
                  <c:v>66.054151876299443</c:v>
                </c:pt>
                <c:pt idx="74">
                  <c:v>66.023721354678884</c:v>
                </c:pt>
                <c:pt idx="75">
                  <c:v>65.987045877364324</c:v>
                </c:pt>
                <c:pt idx="76">
                  <c:v>65.944224046814782</c:v>
                </c:pt>
                <c:pt idx="77">
                  <c:v>65.895351808112423</c:v>
                </c:pt>
                <c:pt idx="78">
                  <c:v>65.840522549575439</c:v>
                </c:pt>
                <c:pt idx="79">
                  <c:v>65.779827198488277</c:v>
                </c:pt>
                <c:pt idx="80">
                  <c:v>65.713354312236731</c:v>
                </c:pt>
                <c:pt idx="81">
                  <c:v>65.641190165115631</c:v>
                </c:pt>
                <c:pt idx="82">
                  <c:v>65.563418831060744</c:v>
                </c:pt>
                <c:pt idx="83">
                  <c:v>65.480122262533882</c:v>
                </c:pt>
                <c:pt idx="84">
                  <c:v>65.39138036578268</c:v>
                </c:pt>
                <c:pt idx="85">
                  <c:v>65.297271072675358</c:v>
                </c:pt>
                <c:pt idx="86">
                  <c:v>65.197870409299099</c:v>
                </c:pt>
                <c:pt idx="87">
                  <c:v>65.093252561502624</c:v>
                </c:pt>
                <c:pt idx="88">
                  <c:v>64.983489937544306</c:v>
                </c:pt>
                <c:pt idx="89">
                  <c:v>64.868653228005371</c:v>
                </c:pt>
                <c:pt idx="90">
                  <c:v>64.748811463110627</c:v>
                </c:pt>
                <c:pt idx="91">
                  <c:v>64.624032067593845</c:v>
                </c:pt>
                <c:pt idx="92">
                  <c:v>64.494380913236597</c:v>
                </c:pt>
                <c:pt idx="93">
                  <c:v>64.359922369199012</c:v>
                </c:pt>
                <c:pt idx="94">
                  <c:v>64.220719350258065</c:v>
                </c:pt>
                <c:pt idx="95">
                  <c:v>64.076833363055158</c:v>
                </c:pt>
                <c:pt idx="96">
                  <c:v>63.928324550457518</c:v>
                </c:pt>
                <c:pt idx="97">
                  <c:v>63.775251734123088</c:v>
                </c:pt>
                <c:pt idx="98">
                  <c:v>63.617672455361088</c:v>
                </c:pt>
                <c:pt idx="99">
                  <c:v>63.455643014367126</c:v>
                </c:pt>
                <c:pt idx="100">
                  <c:v>63.289218507916786</c:v>
                </c:pt>
                <c:pt idx="101">
                  <c:v>63.118452865585454</c:v>
                </c:pt>
                <c:pt idx="102">
                  <c:v>62.943398884570684</c:v>
                </c:pt>
                <c:pt idx="103">
                  <c:v>62.764108263177377</c:v>
                </c:pt>
                <c:pt idx="104">
                  <c:v>62.580631633032112</c:v>
                </c:pt>
                <c:pt idx="105">
                  <c:v>62.393018590083017</c:v>
                </c:pt>
                <c:pt idx="106">
                  <c:v>62.201317724442902</c:v>
                </c:pt>
                <c:pt idx="107">
                  <c:v>62.005576649126027</c:v>
                </c:pt>
                <c:pt idx="108">
                  <c:v>61.805842027730534</c:v>
                </c:pt>
                <c:pt idx="109">
                  <c:v>61.602159601112163</c:v>
                </c:pt>
                <c:pt idx="110">
                  <c:v>61.39457421309541</c:v>
                </c:pt>
                <c:pt idx="111">
                  <c:v>61.183129835262633</c:v>
                </c:pt>
                <c:pt idx="112">
                  <c:v>60.96786959086333</c:v>
                </c:pt>
                <c:pt idx="113">
                  <c:v>60.748835777880231</c:v>
                </c:pt>
                <c:pt idx="114">
                  <c:v>60.526069891289751</c:v>
                </c:pt>
                <c:pt idx="115">
                  <c:v>60.299612644548858</c:v>
                </c:pt>
                <c:pt idx="116">
                  <c:v>60.069503990344572</c:v>
                </c:pt>
                <c:pt idx="117">
                  <c:v>59.835783140632628</c:v>
                </c:pt>
                <c:pt idx="118">
                  <c:v>59.598488585999661</c:v>
                </c:pt>
                <c:pt idx="119">
                  <c:v>59.357658114373038</c:v>
                </c:pt>
                <c:pt idx="120">
                  <c:v>59.113328829105967</c:v>
                </c:pt>
                <c:pt idx="121">
                  <c:v>58.865537166466027</c:v>
                </c:pt>
                <c:pt idx="122">
                  <c:v>58.614318912546139</c:v>
                </c:pt>
                <c:pt idx="123">
                  <c:v>58.359709219626637</c:v>
                </c:pt>
                <c:pt idx="124">
                  <c:v>58.101742622005474</c:v>
                </c:pt>
                <c:pt idx="125">
                  <c:v>57.840453051321191</c:v>
                </c:pt>
                <c:pt idx="126">
                  <c:v>57.575873851385836</c:v>
                </c:pt>
                <c:pt idx="127">
                  <c:v>57.308037792549555</c:v>
                </c:pt>
                <c:pt idx="128">
                  <c:v>57.036977085611937</c:v>
                </c:pt>
                <c:pt idx="129">
                  <c:v>56.762723395299929</c:v>
                </c:pt>
                <c:pt idx="130">
                  <c:v>56.485307853327782</c:v>
                </c:pt>
                <c:pt idx="131">
                  <c:v>56.20476107105506</c:v>
                </c:pt>
                <c:pt idx="132">
                  <c:v>55.921113151757197</c:v>
                </c:pt>
                <c:pt idx="133">
                  <c:v>55.634393702525017</c:v>
                </c:pt>
                <c:pt idx="134">
                  <c:v>55.344631845803377</c:v>
                </c:pt>
                <c:pt idx="135">
                  <c:v>55.051856230586225</c:v>
                </c:pt>
                <c:pt idx="136">
                  <c:v>54.756095043278293</c:v>
                </c:pt>
                <c:pt idx="137">
                  <c:v>54.457376018235266</c:v>
                </c:pt>
                <c:pt idx="138">
                  <c:v>54.155726447995335</c:v>
                </c:pt>
                <c:pt idx="139">
                  <c:v>53.851173193212588</c:v>
                </c:pt>
                <c:pt idx="140">
                  <c:v>53.543742692303425</c:v>
                </c:pt>
                <c:pt idx="141">
                  <c:v>53.233460970813553</c:v>
                </c:pt>
                <c:pt idx="142">
                  <c:v>52.920353650519786</c:v>
                </c:pt>
                <c:pt idx="143">
                  <c:v>52.604445958271867</c:v>
                </c:pt>
                <c:pt idx="144">
                  <c:v>52.285762734585688</c:v>
                </c:pt>
                <c:pt idx="145">
                  <c:v>51.964328441995548</c:v>
                </c:pt>
                <c:pt idx="146">
                  <c:v>51.64016717317358</c:v>
                </c:pt>
                <c:pt idx="147">
                  <c:v>51.313302658824938</c:v>
                </c:pt>
                <c:pt idx="148">
                  <c:v>50.983758275365318</c:v>
                </c:pt>
                <c:pt idx="149">
                  <c:v>50.651557052389705</c:v>
                </c:pt>
                <c:pt idx="150">
                  <c:v>50.316721679937416</c:v>
                </c:pt>
                <c:pt idx="151">
                  <c:v>49.979274515561315</c:v>
                </c:pt>
                <c:pt idx="152">
                  <c:v>49.639237591207518</c:v>
                </c:pt>
                <c:pt idx="153">
                  <c:v>49.296632619912032</c:v>
                </c:pt>
                <c:pt idx="154">
                  <c:v>48.951481002319781</c:v>
                </c:pt>
                <c:pt idx="155">
                  <c:v>48.603803833030668</c:v>
                </c:pt>
                <c:pt idx="156">
                  <c:v>48.253621906782485</c:v>
                </c:pt>
                <c:pt idx="157">
                  <c:v>47.9009557244691</c:v>
                </c:pt>
                <c:pt idx="158">
                  <c:v>47.545825499006696</c:v>
                </c:pt>
                <c:pt idx="159">
                  <c:v>47.188251161046793</c:v>
                </c:pt>
                <c:pt idx="160">
                  <c:v>46.828252364543005</c:v>
                </c:pt>
                <c:pt idx="161">
                  <c:v>46.465848492178679</c:v>
                </c:pt>
                <c:pt idx="162">
                  <c:v>46.101058660654303</c:v>
                </c:pt>
                <c:pt idx="163">
                  <c:v>45.73390172584476</c:v>
                </c:pt>
                <c:pt idx="164">
                  <c:v>45.364396287826082</c:v>
                </c:pt>
                <c:pt idx="165">
                  <c:v>44.992560695777513</c:v>
                </c:pt>
                <c:pt idx="166">
                  <c:v>44.618413052763401</c:v>
                </c:pt>
                <c:pt idx="167">
                  <c:v>44.241971220396522</c:v>
                </c:pt>
                <c:pt idx="168">
                  <c:v>43.863252823388393</c:v>
                </c:pt>
                <c:pt idx="169">
                  <c:v>43.482275253988348</c:v>
                </c:pt>
                <c:pt idx="170">
                  <c:v>43.099055676315857</c:v>
                </c:pt>
                <c:pt idx="171">
                  <c:v>42.713611030588424</c:v>
                </c:pt>
                <c:pt idx="172">
                  <c:v>42.325958037249507</c:v>
                </c:pt>
                <c:pt idx="173">
                  <c:v>41.936113200996147</c:v>
                </c:pt>
                <c:pt idx="174">
                  <c:v>41.544092814713849</c:v>
                </c:pt>
                <c:pt idx="175">
                  <c:v>41.14991296331749</c:v>
                </c:pt>
                <c:pt idx="176">
                  <c:v>40.753589527502982</c:v>
                </c:pt>
                <c:pt idx="177">
                  <c:v>40.355138187411512</c:v>
                </c:pt>
                <c:pt idx="178">
                  <c:v>39.954574426208922</c:v>
                </c:pt>
                <c:pt idx="179">
                  <c:v>39.551913533582706</c:v>
                </c:pt>
                <c:pt idx="180">
                  <c:v>39.147170609159332</c:v>
                </c:pt>
                <c:pt idx="181">
                  <c:v>38.740360565843446</c:v>
                </c:pt>
                <c:pt idx="182">
                  <c:v>38.331498133081936</c:v>
                </c:pt>
                <c:pt idx="183">
                  <c:v>37.92059786005251</c:v>
                </c:pt>
                <c:pt idx="184">
                  <c:v>37.507674118784166</c:v>
                </c:pt>
                <c:pt idx="185">
                  <c:v>37.09274110720429</c:v>
                </c:pt>
                <c:pt idx="186">
                  <c:v>36.675812852121339</c:v>
                </c:pt>
                <c:pt idx="187">
                  <c:v>36.256903212139889</c:v>
                </c:pt>
                <c:pt idx="188">
                  <c:v>35.836025880511443</c:v>
                </c:pt>
                <c:pt idx="189">
                  <c:v>35.413194387923966</c:v>
                </c:pt>
                <c:pt idx="190">
                  <c:v>34.988422105230086</c:v>
                </c:pt>
                <c:pt idx="191">
                  <c:v>34.561722246117029</c:v>
                </c:pt>
                <c:pt idx="192">
                  <c:v>34.133107869717264</c:v>
                </c:pt>
                <c:pt idx="193">
                  <c:v>33.702591883165269</c:v>
                </c:pt>
                <c:pt idx="194">
                  <c:v>33.270187044098293</c:v>
                </c:pt>
                <c:pt idx="195">
                  <c:v>32.83590596310529</c:v>
                </c:pt>
                <c:pt idx="196">
                  <c:v>32.399761106122469</c:v>
                </c:pt>
                <c:pt idx="197">
                  <c:v>31.96176479677996</c:v>
                </c:pt>
                <c:pt idx="198">
                  <c:v>31.521929218699142</c:v>
                </c:pt>
                <c:pt idx="199">
                  <c:v>31.080266417741143</c:v>
                </c:pt>
              </c:numCache>
            </c:numRef>
          </c:yVal>
          <c:smooth val="0"/>
          <c:extLst>
            <c:ext xmlns:c16="http://schemas.microsoft.com/office/drawing/2014/chart" uri="{C3380CC4-5D6E-409C-BE32-E72D297353CC}">
              <c16:uniqueId val="{00000001-F497-4F04-B3AB-7C88519CEBFE}"/>
            </c:ext>
          </c:extLst>
        </c:ser>
        <c:ser>
          <c:idx val="2"/>
          <c:order val="2"/>
          <c:tx>
            <c:v>Single-Aisle/Regional Jet Mix</c:v>
          </c:tx>
          <c:spPr>
            <a:ln w="25400" cap="rnd">
              <a:solidFill>
                <a:schemeClr val="tx1"/>
              </a:solidFill>
              <a:prstDash val="dash"/>
              <a:round/>
            </a:ln>
            <a:effectLst/>
          </c:spPr>
          <c:marker>
            <c:symbol val="none"/>
          </c:marker>
          <c:xVal>
            <c:numRef>
              <c:f>'Figure 5'!$A$5:$A$204</c:f>
              <c:numCache>
                <c:formatCode>General</c:formatCode>
                <c:ptCount val="200"/>
                <c:pt idx="0">
                  <c:v>60</c:v>
                </c:pt>
                <c:pt idx="1">
                  <c:v>65</c:v>
                </c:pt>
                <c:pt idx="2">
                  <c:v>70</c:v>
                </c:pt>
                <c:pt idx="3">
                  <c:v>75</c:v>
                </c:pt>
                <c:pt idx="4">
                  <c:v>80</c:v>
                </c:pt>
                <c:pt idx="5">
                  <c:v>85</c:v>
                </c:pt>
                <c:pt idx="6">
                  <c:v>90</c:v>
                </c:pt>
                <c:pt idx="7">
                  <c:v>95</c:v>
                </c:pt>
                <c:pt idx="8">
                  <c:v>100</c:v>
                </c:pt>
                <c:pt idx="9">
                  <c:v>105</c:v>
                </c:pt>
                <c:pt idx="10">
                  <c:v>110</c:v>
                </c:pt>
                <c:pt idx="11">
                  <c:v>115</c:v>
                </c:pt>
                <c:pt idx="12">
                  <c:v>120</c:v>
                </c:pt>
                <c:pt idx="13">
                  <c:v>125</c:v>
                </c:pt>
                <c:pt idx="14">
                  <c:v>130</c:v>
                </c:pt>
                <c:pt idx="15">
                  <c:v>135</c:v>
                </c:pt>
                <c:pt idx="16">
                  <c:v>140</c:v>
                </c:pt>
                <c:pt idx="17">
                  <c:v>145</c:v>
                </c:pt>
                <c:pt idx="18">
                  <c:v>150</c:v>
                </c:pt>
                <c:pt idx="19">
                  <c:v>155</c:v>
                </c:pt>
                <c:pt idx="20">
                  <c:v>160</c:v>
                </c:pt>
                <c:pt idx="21">
                  <c:v>165</c:v>
                </c:pt>
                <c:pt idx="22">
                  <c:v>170</c:v>
                </c:pt>
                <c:pt idx="23">
                  <c:v>175</c:v>
                </c:pt>
                <c:pt idx="24">
                  <c:v>180</c:v>
                </c:pt>
                <c:pt idx="25">
                  <c:v>185</c:v>
                </c:pt>
                <c:pt idx="26">
                  <c:v>190</c:v>
                </c:pt>
                <c:pt idx="27">
                  <c:v>195</c:v>
                </c:pt>
                <c:pt idx="28">
                  <c:v>200</c:v>
                </c:pt>
                <c:pt idx="29">
                  <c:v>205</c:v>
                </c:pt>
                <c:pt idx="30">
                  <c:v>210</c:v>
                </c:pt>
                <c:pt idx="31">
                  <c:v>215</c:v>
                </c:pt>
                <c:pt idx="32">
                  <c:v>220</c:v>
                </c:pt>
                <c:pt idx="33">
                  <c:v>225</c:v>
                </c:pt>
                <c:pt idx="34">
                  <c:v>230</c:v>
                </c:pt>
                <c:pt idx="35">
                  <c:v>235</c:v>
                </c:pt>
                <c:pt idx="36">
                  <c:v>240</c:v>
                </c:pt>
                <c:pt idx="37">
                  <c:v>245</c:v>
                </c:pt>
                <c:pt idx="38">
                  <c:v>250</c:v>
                </c:pt>
                <c:pt idx="39">
                  <c:v>255</c:v>
                </c:pt>
                <c:pt idx="40">
                  <c:v>260</c:v>
                </c:pt>
                <c:pt idx="41">
                  <c:v>265</c:v>
                </c:pt>
                <c:pt idx="42">
                  <c:v>270</c:v>
                </c:pt>
                <c:pt idx="43">
                  <c:v>275</c:v>
                </c:pt>
                <c:pt idx="44">
                  <c:v>280</c:v>
                </c:pt>
                <c:pt idx="45">
                  <c:v>285</c:v>
                </c:pt>
                <c:pt idx="46">
                  <c:v>290</c:v>
                </c:pt>
                <c:pt idx="47">
                  <c:v>295</c:v>
                </c:pt>
                <c:pt idx="48">
                  <c:v>300</c:v>
                </c:pt>
                <c:pt idx="49">
                  <c:v>305</c:v>
                </c:pt>
                <c:pt idx="50">
                  <c:v>310</c:v>
                </c:pt>
                <c:pt idx="51">
                  <c:v>315</c:v>
                </c:pt>
                <c:pt idx="52">
                  <c:v>320</c:v>
                </c:pt>
                <c:pt idx="53">
                  <c:v>325</c:v>
                </c:pt>
                <c:pt idx="54">
                  <c:v>330</c:v>
                </c:pt>
                <c:pt idx="55">
                  <c:v>335</c:v>
                </c:pt>
                <c:pt idx="56">
                  <c:v>340</c:v>
                </c:pt>
                <c:pt idx="57">
                  <c:v>345</c:v>
                </c:pt>
                <c:pt idx="58">
                  <c:v>350</c:v>
                </c:pt>
                <c:pt idx="59">
                  <c:v>355</c:v>
                </c:pt>
                <c:pt idx="60">
                  <c:v>360</c:v>
                </c:pt>
                <c:pt idx="61">
                  <c:v>365</c:v>
                </c:pt>
                <c:pt idx="62">
                  <c:v>370</c:v>
                </c:pt>
                <c:pt idx="63">
                  <c:v>375</c:v>
                </c:pt>
                <c:pt idx="64">
                  <c:v>380</c:v>
                </c:pt>
                <c:pt idx="65">
                  <c:v>385</c:v>
                </c:pt>
                <c:pt idx="66">
                  <c:v>390</c:v>
                </c:pt>
                <c:pt idx="67">
                  <c:v>395</c:v>
                </c:pt>
                <c:pt idx="68">
                  <c:v>400</c:v>
                </c:pt>
                <c:pt idx="69">
                  <c:v>405</c:v>
                </c:pt>
                <c:pt idx="70">
                  <c:v>410</c:v>
                </c:pt>
                <c:pt idx="71">
                  <c:v>415</c:v>
                </c:pt>
                <c:pt idx="72">
                  <c:v>420</c:v>
                </c:pt>
                <c:pt idx="73">
                  <c:v>425</c:v>
                </c:pt>
                <c:pt idx="74">
                  <c:v>430</c:v>
                </c:pt>
                <c:pt idx="75">
                  <c:v>435</c:v>
                </c:pt>
                <c:pt idx="76">
                  <c:v>440</c:v>
                </c:pt>
                <c:pt idx="77">
                  <c:v>445</c:v>
                </c:pt>
                <c:pt idx="78">
                  <c:v>450</c:v>
                </c:pt>
                <c:pt idx="79">
                  <c:v>455</c:v>
                </c:pt>
                <c:pt idx="80">
                  <c:v>460</c:v>
                </c:pt>
                <c:pt idx="81">
                  <c:v>465</c:v>
                </c:pt>
                <c:pt idx="82">
                  <c:v>470</c:v>
                </c:pt>
                <c:pt idx="83">
                  <c:v>475</c:v>
                </c:pt>
                <c:pt idx="84">
                  <c:v>480</c:v>
                </c:pt>
                <c:pt idx="85">
                  <c:v>485</c:v>
                </c:pt>
                <c:pt idx="86">
                  <c:v>490</c:v>
                </c:pt>
                <c:pt idx="87">
                  <c:v>495</c:v>
                </c:pt>
                <c:pt idx="88">
                  <c:v>500</c:v>
                </c:pt>
                <c:pt idx="89">
                  <c:v>505</c:v>
                </c:pt>
                <c:pt idx="90">
                  <c:v>510</c:v>
                </c:pt>
                <c:pt idx="91">
                  <c:v>515</c:v>
                </c:pt>
                <c:pt idx="92">
                  <c:v>520</c:v>
                </c:pt>
                <c:pt idx="93">
                  <c:v>525</c:v>
                </c:pt>
                <c:pt idx="94">
                  <c:v>530</c:v>
                </c:pt>
                <c:pt idx="95">
                  <c:v>535</c:v>
                </c:pt>
                <c:pt idx="96">
                  <c:v>540</c:v>
                </c:pt>
                <c:pt idx="97">
                  <c:v>545</c:v>
                </c:pt>
                <c:pt idx="98">
                  <c:v>550</c:v>
                </c:pt>
                <c:pt idx="99">
                  <c:v>555</c:v>
                </c:pt>
                <c:pt idx="100">
                  <c:v>560</c:v>
                </c:pt>
                <c:pt idx="101">
                  <c:v>565</c:v>
                </c:pt>
                <c:pt idx="102">
                  <c:v>570</c:v>
                </c:pt>
                <c:pt idx="103">
                  <c:v>575</c:v>
                </c:pt>
                <c:pt idx="104">
                  <c:v>580</c:v>
                </c:pt>
                <c:pt idx="105">
                  <c:v>585</c:v>
                </c:pt>
                <c:pt idx="106">
                  <c:v>590</c:v>
                </c:pt>
                <c:pt idx="107">
                  <c:v>595</c:v>
                </c:pt>
                <c:pt idx="108">
                  <c:v>600</c:v>
                </c:pt>
                <c:pt idx="109">
                  <c:v>605</c:v>
                </c:pt>
                <c:pt idx="110">
                  <c:v>610</c:v>
                </c:pt>
                <c:pt idx="111">
                  <c:v>615</c:v>
                </c:pt>
                <c:pt idx="112">
                  <c:v>620</c:v>
                </c:pt>
                <c:pt idx="113">
                  <c:v>625</c:v>
                </c:pt>
                <c:pt idx="114">
                  <c:v>630</c:v>
                </c:pt>
                <c:pt idx="115">
                  <c:v>635</c:v>
                </c:pt>
                <c:pt idx="116">
                  <c:v>640</c:v>
                </c:pt>
                <c:pt idx="117">
                  <c:v>645</c:v>
                </c:pt>
                <c:pt idx="118">
                  <c:v>650</c:v>
                </c:pt>
                <c:pt idx="119">
                  <c:v>655</c:v>
                </c:pt>
                <c:pt idx="120">
                  <c:v>660</c:v>
                </c:pt>
                <c:pt idx="121">
                  <c:v>665</c:v>
                </c:pt>
                <c:pt idx="122">
                  <c:v>670</c:v>
                </c:pt>
                <c:pt idx="123">
                  <c:v>675</c:v>
                </c:pt>
                <c:pt idx="124">
                  <c:v>680</c:v>
                </c:pt>
                <c:pt idx="125">
                  <c:v>685</c:v>
                </c:pt>
                <c:pt idx="126">
                  <c:v>690</c:v>
                </c:pt>
                <c:pt idx="127">
                  <c:v>695</c:v>
                </c:pt>
                <c:pt idx="128">
                  <c:v>700</c:v>
                </c:pt>
                <c:pt idx="129">
                  <c:v>705</c:v>
                </c:pt>
                <c:pt idx="130">
                  <c:v>710</c:v>
                </c:pt>
                <c:pt idx="131">
                  <c:v>715</c:v>
                </c:pt>
                <c:pt idx="132">
                  <c:v>720</c:v>
                </c:pt>
                <c:pt idx="133">
                  <c:v>725</c:v>
                </c:pt>
                <c:pt idx="134">
                  <c:v>730</c:v>
                </c:pt>
                <c:pt idx="135">
                  <c:v>735</c:v>
                </c:pt>
                <c:pt idx="136">
                  <c:v>740</c:v>
                </c:pt>
                <c:pt idx="137">
                  <c:v>745</c:v>
                </c:pt>
                <c:pt idx="138">
                  <c:v>750</c:v>
                </c:pt>
                <c:pt idx="139">
                  <c:v>755</c:v>
                </c:pt>
                <c:pt idx="140">
                  <c:v>760</c:v>
                </c:pt>
                <c:pt idx="141">
                  <c:v>765</c:v>
                </c:pt>
                <c:pt idx="142">
                  <c:v>770</c:v>
                </c:pt>
                <c:pt idx="143">
                  <c:v>775</c:v>
                </c:pt>
                <c:pt idx="144">
                  <c:v>780</c:v>
                </c:pt>
                <c:pt idx="145">
                  <c:v>785</c:v>
                </c:pt>
                <c:pt idx="146">
                  <c:v>790</c:v>
                </c:pt>
                <c:pt idx="147">
                  <c:v>795</c:v>
                </c:pt>
                <c:pt idx="148">
                  <c:v>800</c:v>
                </c:pt>
                <c:pt idx="149">
                  <c:v>805</c:v>
                </c:pt>
                <c:pt idx="150">
                  <c:v>810</c:v>
                </c:pt>
                <c:pt idx="151">
                  <c:v>815</c:v>
                </c:pt>
                <c:pt idx="152">
                  <c:v>820</c:v>
                </c:pt>
                <c:pt idx="153">
                  <c:v>825</c:v>
                </c:pt>
                <c:pt idx="154">
                  <c:v>830</c:v>
                </c:pt>
                <c:pt idx="155">
                  <c:v>835</c:v>
                </c:pt>
                <c:pt idx="156">
                  <c:v>840</c:v>
                </c:pt>
                <c:pt idx="157">
                  <c:v>845</c:v>
                </c:pt>
                <c:pt idx="158">
                  <c:v>850</c:v>
                </c:pt>
                <c:pt idx="159">
                  <c:v>855</c:v>
                </c:pt>
                <c:pt idx="160">
                  <c:v>860</c:v>
                </c:pt>
                <c:pt idx="161">
                  <c:v>865</c:v>
                </c:pt>
                <c:pt idx="162">
                  <c:v>870</c:v>
                </c:pt>
                <c:pt idx="163">
                  <c:v>875</c:v>
                </c:pt>
                <c:pt idx="164">
                  <c:v>880</c:v>
                </c:pt>
                <c:pt idx="165">
                  <c:v>885</c:v>
                </c:pt>
                <c:pt idx="166">
                  <c:v>890</c:v>
                </c:pt>
                <c:pt idx="167">
                  <c:v>895</c:v>
                </c:pt>
                <c:pt idx="168">
                  <c:v>900</c:v>
                </c:pt>
                <c:pt idx="169">
                  <c:v>905</c:v>
                </c:pt>
                <c:pt idx="170">
                  <c:v>910</c:v>
                </c:pt>
                <c:pt idx="171">
                  <c:v>915</c:v>
                </c:pt>
                <c:pt idx="172">
                  <c:v>920</c:v>
                </c:pt>
                <c:pt idx="173">
                  <c:v>925</c:v>
                </c:pt>
                <c:pt idx="174">
                  <c:v>930</c:v>
                </c:pt>
                <c:pt idx="175">
                  <c:v>935</c:v>
                </c:pt>
                <c:pt idx="176">
                  <c:v>940</c:v>
                </c:pt>
                <c:pt idx="177">
                  <c:v>945</c:v>
                </c:pt>
                <c:pt idx="178">
                  <c:v>950</c:v>
                </c:pt>
                <c:pt idx="179">
                  <c:v>955</c:v>
                </c:pt>
                <c:pt idx="180">
                  <c:v>960</c:v>
                </c:pt>
                <c:pt idx="181">
                  <c:v>965</c:v>
                </c:pt>
                <c:pt idx="182">
                  <c:v>970</c:v>
                </c:pt>
                <c:pt idx="183">
                  <c:v>975</c:v>
                </c:pt>
                <c:pt idx="184">
                  <c:v>980</c:v>
                </c:pt>
                <c:pt idx="185">
                  <c:v>985</c:v>
                </c:pt>
                <c:pt idx="186">
                  <c:v>990</c:v>
                </c:pt>
                <c:pt idx="187">
                  <c:v>995</c:v>
                </c:pt>
                <c:pt idx="188">
                  <c:v>1000</c:v>
                </c:pt>
                <c:pt idx="189">
                  <c:v>1005</c:v>
                </c:pt>
                <c:pt idx="190">
                  <c:v>1010</c:v>
                </c:pt>
                <c:pt idx="191">
                  <c:v>1015</c:v>
                </c:pt>
                <c:pt idx="192">
                  <c:v>1020</c:v>
                </c:pt>
                <c:pt idx="193">
                  <c:v>1025</c:v>
                </c:pt>
                <c:pt idx="194">
                  <c:v>1030</c:v>
                </c:pt>
                <c:pt idx="195">
                  <c:v>1035</c:v>
                </c:pt>
                <c:pt idx="196">
                  <c:v>1040</c:v>
                </c:pt>
                <c:pt idx="197">
                  <c:v>1045</c:v>
                </c:pt>
                <c:pt idx="198">
                  <c:v>1050</c:v>
                </c:pt>
                <c:pt idx="199">
                  <c:v>1055</c:v>
                </c:pt>
              </c:numCache>
            </c:numRef>
          </c:xVal>
          <c:yVal>
            <c:numRef>
              <c:f>'Figure 5'!$H$5:$H$204</c:f>
              <c:numCache>
                <c:formatCode>0.00</c:formatCode>
                <c:ptCount val="200"/>
                <c:pt idx="0">
                  <c:v>57.248845104580596</c:v>
                </c:pt>
                <c:pt idx="1">
                  <c:v>59.321086987914981</c:v>
                </c:pt>
                <c:pt idx="2">
                  <c:v>61.270430406206387</c:v>
                </c:pt>
                <c:pt idx="3">
                  <c:v>63.109504326176896</c:v>
                </c:pt>
                <c:pt idx="4">
                  <c:v>64.848893678337333</c:v>
                </c:pt>
                <c:pt idx="5">
                  <c:v>66.49757616963862</c:v>
                </c:pt>
                <c:pt idx="6">
                  <c:v>68.063245719394729</c:v>
                </c:pt>
                <c:pt idx="7">
                  <c:v>69.55255657605278</c:v>
                </c:pt>
                <c:pt idx="8">
                  <c:v>70.971310695198042</c:v>
                </c:pt>
                <c:pt idx="9">
                  <c:v>72.32460372834133</c:v>
                </c:pt>
                <c:pt idx="10">
                  <c:v>73.616940289580185</c:v>
                </c:pt>
                <c:pt idx="11">
                  <c:v>74.852326060320422</c:v>
                </c:pt>
                <c:pt idx="12">
                  <c:v>76.034342185496811</c:v>
                </c:pt>
                <c:pt idx="13">
                  <c:v>77.166205958041942</c:v>
                </c:pt>
                <c:pt idx="14">
                  <c:v>78.250820763245045</c:v>
                </c:pt>
                <c:pt idx="15">
                  <c:v>79.290817521620227</c:v>
                </c:pt>
                <c:pt idx="16">
                  <c:v>80.288589337041969</c:v>
                </c:pt>
                <c:pt idx="17">
                  <c:v>81.246320665816768</c:v>
                </c:pt>
                <c:pt idx="18">
                  <c:v>82.166012031223914</c:v>
                </c:pt>
                <c:pt idx="19">
                  <c:v>83.04950108886888</c:v>
                </c:pt>
                <c:pt idx="20">
                  <c:v>83.898480681423251</c:v>
                </c:pt>
                <c:pt idx="21">
                  <c:v>84.71451439320704</c:v>
                </c:pt>
                <c:pt idx="22">
                  <c:v>85.499050015737055</c:v>
                </c:pt>
                <c:pt idx="23">
                  <c:v>86.253431257712776</c:v>
                </c:pt>
                <c:pt idx="24">
                  <c:v>86.978907971708054</c:v>
                </c:pt>
                <c:pt idx="25">
                  <c:v>87.676645121255376</c:v>
                </c:pt>
                <c:pt idx="26">
                  <c:v>88.34773067316624</c:v>
                </c:pt>
                <c:pt idx="27">
                  <c:v>88.993182568675365</c:v>
                </c:pt>
                <c:pt idx="28">
                  <c:v>89.613954901687464</c:v>
                </c:pt>
                <c:pt idx="29">
                  <c:v>90.21094341179645</c:v>
                </c:pt>
                <c:pt idx="30">
                  <c:v>90.784990382863668</c:v>
                </c:pt>
                <c:pt idx="31">
                  <c:v>91.336889024049398</c:v>
                </c:pt>
                <c:pt idx="32">
                  <c:v>91.867387398692884</c:v>
                </c:pt>
                <c:pt idx="33">
                  <c:v>92.377191956880083</c:v>
                </c:pt>
                <c:pt idx="34">
                  <c:v>92.866970719562673</c:v>
                </c:pt>
                <c:pt idx="35">
                  <c:v>93.337356155393692</c:v>
                </c:pt>
                <c:pt idx="36">
                  <c:v>93.788947785820085</c:v>
                </c:pt>
                <c:pt idx="37">
                  <c:v>94.222314549204384</c:v>
                </c:pt>
                <c:pt idx="38">
                  <c:v>94.637996950709706</c:v>
                </c:pt>
                <c:pt idx="39">
                  <c:v>95.036509021245422</c:v>
                </c:pt>
                <c:pt idx="40">
                  <c:v>95.41834010582599</c:v>
                </c:pt>
                <c:pt idx="41">
                  <c:v>95.783956499185479</c:v>
                </c:pt>
                <c:pt idx="42">
                  <c:v>96.133802944315448</c:v>
                </c:pt>
                <c:pt idx="43">
                  <c:v>96.468304007734105</c:v>
                </c:pt>
                <c:pt idx="44">
                  <c:v>96.787865343674795</c:v>
                </c:pt>
                <c:pt idx="45">
                  <c:v>97.092874857982892</c:v>
                </c:pt>
                <c:pt idx="46">
                  <c:v>97.383703781291572</c:v>
                </c:pt>
                <c:pt idx="47">
                  <c:v>97.660707659985334</c:v>
                </c:pt>
                <c:pt idx="48">
                  <c:v>97.924227272530729</c:v>
                </c:pt>
                <c:pt idx="49">
                  <c:v>98.174589477942945</c:v>
                </c:pt>
                <c:pt idx="50">
                  <c:v>98.412108002438629</c:v>
                </c:pt>
                <c:pt idx="51">
                  <c:v>98.637084169701851</c:v>
                </c:pt>
                <c:pt idx="52">
                  <c:v>98.849807579632085</c:v>
                </c:pt>
                <c:pt idx="53">
                  <c:v>99.050556739954686</c:v>
                </c:pt>
                <c:pt idx="54">
                  <c:v>99.239599654639591</c:v>
                </c:pt>
                <c:pt idx="55">
                  <c:v>99.417194372690247</c:v>
                </c:pt>
                <c:pt idx="56">
                  <c:v>99.583589500522237</c:v>
                </c:pt>
                <c:pt idx="57">
                  <c:v>99.739024680843698</c:v>
                </c:pt>
                <c:pt idx="58">
                  <c:v>99.883731040682491</c:v>
                </c:pt>
                <c:pt idx="59">
                  <c:v>100.01793161095746</c:v>
                </c:pt>
                <c:pt idx="60">
                  <c:v>100.14184171977536</c:v>
                </c:pt>
                <c:pt idx="61">
                  <c:v>100.25566936144104</c:v>
                </c:pt>
                <c:pt idx="62">
                  <c:v>100.35961554299006</c:v>
                </c:pt>
                <c:pt idx="63">
                  <c:v>100.4538746098996</c:v>
                </c:pt>
                <c:pt idx="64">
                  <c:v>100.53863455248711</c:v>
                </c:pt>
                <c:pt idx="65">
                  <c:v>100.61407729438081</c:v>
                </c:pt>
                <c:pt idx="66">
                  <c:v>100.68037896432959</c:v>
                </c:pt>
                <c:pt idx="67">
                  <c:v>100.73771015251619</c:v>
                </c:pt>
                <c:pt idx="68">
                  <c:v>100.78623615243971</c:v>
                </c:pt>
                <c:pt idx="69">
                  <c:v>100.82611718935149</c:v>
                </c:pt>
                <c:pt idx="70">
                  <c:v>100.85750863614771</c:v>
                </c:pt>
                <c:pt idx="71">
                  <c:v>100.88056121755017</c:v>
                </c:pt>
                <c:pt idx="72">
                  <c:v>100.8954212033475</c:v>
                </c:pt>
                <c:pt idx="73">
                  <c:v>100.90223059140092</c:v>
                </c:pt>
                <c:pt idx="74">
                  <c:v>100.90112728107448</c:v>
                </c:pt>
                <c:pt idx="75">
                  <c:v>100.89224523769388</c:v>
                </c:pt>
                <c:pt idx="76">
                  <c:v>100.87571464859633</c:v>
                </c:pt>
                <c:pt idx="77">
                  <c:v>100.85166207129129</c:v>
                </c:pt>
                <c:pt idx="78">
                  <c:v>100.82021057421642</c:v>
                </c:pt>
                <c:pt idx="79">
                  <c:v>100.78147987053387</c:v>
                </c:pt>
                <c:pt idx="80">
                  <c:v>100.73558644538738</c:v>
                </c:pt>
                <c:pt idx="81">
                  <c:v>100.68264367700249</c:v>
                </c:pt>
                <c:pt idx="82">
                  <c:v>100.62276195199661</c:v>
                </c:pt>
                <c:pt idx="83">
                  <c:v>100.55604877522825</c:v>
                </c:pt>
                <c:pt idx="84">
                  <c:v>100.48260887450232</c:v>
                </c:pt>
                <c:pt idx="85">
                  <c:v>100.40254430042361</c:v>
                </c:pt>
                <c:pt idx="86">
                  <c:v>100.31595452166698</c:v>
                </c:pt>
                <c:pt idx="87">
                  <c:v>100.22293651592457</c:v>
                </c:pt>
                <c:pt idx="88">
                  <c:v>100.12358485676356</c:v>
                </c:pt>
                <c:pt idx="89">
                  <c:v>100.01799179661947</c:v>
                </c:pt>
                <c:pt idx="90">
                  <c:v>99.906247346131892</c:v>
                </c:pt>
                <c:pt idx="91">
                  <c:v>99.78843935002007</c:v>
                </c:pt>
                <c:pt idx="92">
                  <c:v>99.664653559680119</c:v>
                </c:pt>
                <c:pt idx="93">
                  <c:v>99.534973702673966</c:v>
                </c:pt>
                <c:pt idx="94">
                  <c:v>99.399481549275919</c:v>
                </c:pt>
                <c:pt idx="95">
                  <c:v>99.25825697622227</c:v>
                </c:pt>
                <c:pt idx="96">
                  <c:v>99.11137802781144</c:v>
                </c:pt>
                <c:pt idx="97">
                  <c:v>98.958920974485835</c:v>
                </c:pt>
                <c:pt idx="98">
                  <c:v>98.800960369020174</c:v>
                </c:pt>
                <c:pt idx="99">
                  <c:v>98.637569100438014</c:v>
                </c:pt>
                <c:pt idx="100">
                  <c:v>98.468818445766175</c:v>
                </c:pt>
                <c:pt idx="101">
                  <c:v>98.294778119731347</c:v>
                </c:pt>
                <c:pt idx="102">
                  <c:v>98.115516322500213</c:v>
                </c:pt>
                <c:pt idx="103">
                  <c:v>97.931099785554892</c:v>
                </c:pt>
                <c:pt idx="104">
                  <c:v>97.741593815793067</c:v>
                </c:pt>
                <c:pt idx="105">
                  <c:v>97.547062337935785</c:v>
                </c:pt>
                <c:pt idx="106">
                  <c:v>97.347567935322076</c:v>
                </c:pt>
                <c:pt idx="107">
                  <c:v>97.143171889163682</c:v>
                </c:pt>
                <c:pt idx="108">
                  <c:v>96.93393421633337</c:v>
                </c:pt>
                <c:pt idx="109">
                  <c:v>96.719913705748525</c:v>
                </c:pt>
                <c:pt idx="110">
                  <c:v>96.501167953419355</c:v>
                </c:pt>
                <c:pt idx="111">
                  <c:v>96.277753396215729</c:v>
                </c:pt>
                <c:pt idx="112">
                  <c:v>96.049725344413218</c:v>
                </c:pt>
                <c:pt idx="113">
                  <c:v>95.817138013070007</c:v>
                </c:pt>
                <c:pt idx="114">
                  <c:v>95.580044552287376</c:v>
                </c:pt>
                <c:pt idx="115">
                  <c:v>95.338497076399278</c:v>
                </c:pt>
                <c:pt idx="116">
                  <c:v>95.092546692140274</c:v>
                </c:pt>
                <c:pt idx="117">
                  <c:v>94.842243525833254</c:v>
                </c:pt>
                <c:pt idx="118">
                  <c:v>94.587636749637682</c:v>
                </c:pt>
                <c:pt idx="119">
                  <c:v>94.328774606901533</c:v>
                </c:pt>
                <c:pt idx="120">
                  <c:v>94.065704436648616</c:v>
                </c:pt>
                <c:pt idx="121">
                  <c:v>93.798472697242062</c:v>
                </c:pt>
                <c:pt idx="122">
                  <c:v>93.527124989254503</c:v>
                </c:pt>
                <c:pt idx="123">
                  <c:v>93.251706077579769</c:v>
                </c:pt>
                <c:pt idx="124">
                  <c:v>92.972259912812717</c:v>
                </c:pt>
                <c:pt idx="125">
                  <c:v>92.688829651932082</c:v>
                </c:pt>
                <c:pt idx="126">
                  <c:v>92.401457678309328</c:v>
                </c:pt>
                <c:pt idx="127">
                  <c:v>92.110185621071992</c:v>
                </c:pt>
                <c:pt idx="128">
                  <c:v>91.815054373848085</c:v>
                </c:pt>
                <c:pt idx="129">
                  <c:v>91.516104112911933</c:v>
                </c:pt>
                <c:pt idx="130">
                  <c:v>91.213374314760046</c:v>
                </c:pt>
                <c:pt idx="131">
                  <c:v>90.906903773132655</c:v>
                </c:pt>
                <c:pt idx="132">
                  <c:v>90.596730615507624</c:v>
                </c:pt>
                <c:pt idx="133">
                  <c:v>90.282892319083942</c:v>
                </c:pt>
                <c:pt idx="134">
                  <c:v>89.965425726272287</c:v>
                </c:pt>
                <c:pt idx="135">
                  <c:v>89.644367059716387</c:v>
                </c:pt>
                <c:pt idx="136">
                  <c:v>89.319751936856875</c:v>
                </c:pt>
                <c:pt idx="137">
                  <c:v>88.991615384057695</c:v>
                </c:pt>
                <c:pt idx="138">
                  <c:v>88.659991850310632</c:v>
                </c:pt>
                <c:pt idx="139">
                  <c:v>88.324915220533086</c:v>
                </c:pt>
                <c:pt idx="140">
                  <c:v>87.98641882847258</c:v>
                </c:pt>
                <c:pt idx="141">
                  <c:v>87.644535469234143</c:v>
                </c:pt>
                <c:pt idx="142">
                  <c:v>87.299297411443064</c:v>
                </c:pt>
                <c:pt idx="143">
                  <c:v>86.950736409055878</c:v>
                </c:pt>
                <c:pt idx="144">
                  <c:v>86.598883712831167</c:v>
                </c:pt>
                <c:pt idx="145">
                  <c:v>86.243770081474707</c:v>
                </c:pt>
                <c:pt idx="146">
                  <c:v>85.885425792466066</c:v>
                </c:pt>
                <c:pt idx="147">
                  <c:v>85.523880652582108</c:v>
                </c:pt>
                <c:pt idx="148">
                  <c:v>85.159164008124691</c:v>
                </c:pt>
                <c:pt idx="149">
                  <c:v>84.7913047548642</c:v>
                </c:pt>
                <c:pt idx="150">
                  <c:v>84.420331347707361</c:v>
                </c:pt>
                <c:pt idx="151">
                  <c:v>84.046271810100166</c:v>
                </c:pt>
                <c:pt idx="152">
                  <c:v>83.669153743172274</c:v>
                </c:pt>
                <c:pt idx="153">
                  <c:v>83.28900433463582</c:v>
                </c:pt>
                <c:pt idx="154">
                  <c:v>82.905850367441246</c:v>
                </c:pt>
                <c:pt idx="155">
                  <c:v>82.519718228202066</c:v>
                </c:pt>
                <c:pt idx="156">
                  <c:v>82.130633915395833</c:v>
                </c:pt>
                <c:pt idx="157">
                  <c:v>81.738623047345413</c:v>
                </c:pt>
                <c:pt idx="158">
                  <c:v>81.34371086999198</c:v>
                </c:pt>
                <c:pt idx="159">
                  <c:v>80.945922264464429</c:v>
                </c:pt>
                <c:pt idx="160">
                  <c:v>80.545281754449491</c:v>
                </c:pt>
                <c:pt idx="161">
                  <c:v>80.141813513373108</c:v>
                </c:pt>
                <c:pt idx="162">
                  <c:v>79.735541371395527</c:v>
                </c:pt>
                <c:pt idx="163">
                  <c:v>79.326488822229521</c:v>
                </c:pt>
                <c:pt idx="164">
                  <c:v>78.914679029781553</c:v>
                </c:pt>
                <c:pt idx="165">
                  <c:v>78.500134834628113</c:v>
                </c:pt>
                <c:pt idx="166">
                  <c:v>78.082878760327617</c:v>
                </c:pt>
                <c:pt idx="167">
                  <c:v>77.662933019574268</c:v>
                </c:pt>
                <c:pt idx="168">
                  <c:v>77.240319520199478</c:v>
                </c:pt>
                <c:pt idx="169">
                  <c:v>76.815059871023664</c:v>
                </c:pt>
                <c:pt idx="170">
                  <c:v>76.387175387565605</c:v>
                </c:pt>
                <c:pt idx="171">
                  <c:v>75.956687097610427</c:v>
                </c:pt>
                <c:pt idx="172">
                  <c:v>75.523615746644225</c:v>
                </c:pt>
                <c:pt idx="173">
                  <c:v>75.087981803153241</c:v>
                </c:pt>
                <c:pt idx="174">
                  <c:v>74.649805463800476</c:v>
                </c:pt>
                <c:pt idx="175">
                  <c:v>74.209106658474582</c:v>
                </c:pt>
                <c:pt idx="176">
                  <c:v>73.765905055219832</c:v>
                </c:pt>
                <c:pt idx="177">
                  <c:v>73.320220065049057</c:v>
                </c:pt>
                <c:pt idx="178">
                  <c:v>72.872070846643965</c:v>
                </c:pt>
                <c:pt idx="179">
                  <c:v>72.421476310942808</c:v>
                </c:pt>
                <c:pt idx="180">
                  <c:v>71.968455125625155</c:v>
                </c:pt>
                <c:pt idx="181">
                  <c:v>71.513025719488439</c:v>
                </c:pt>
                <c:pt idx="182">
                  <c:v>71.055206286726047</c:v>
                </c:pt>
                <c:pt idx="183">
                  <c:v>70.595014791105882</c:v>
                </c:pt>
                <c:pt idx="184">
                  <c:v>70.132468970054958</c:v>
                </c:pt>
                <c:pt idx="185">
                  <c:v>69.66758633864913</c:v>
                </c:pt>
                <c:pt idx="186">
                  <c:v>69.200384193514367</c:v>
                </c:pt>
                <c:pt idx="187">
                  <c:v>68.730879616639186</c:v>
                </c:pt>
                <c:pt idx="188">
                  <c:v>68.259089479102897</c:v>
                </c:pt>
                <c:pt idx="189">
                  <c:v>67.785030444718643</c:v>
                </c:pt>
                <c:pt idx="190">
                  <c:v>67.308718973598559</c:v>
                </c:pt>
                <c:pt idx="191">
                  <c:v>66.830171325637593</c:v>
                </c:pt>
                <c:pt idx="192">
                  <c:v>66.349403563923204</c:v>
                </c:pt>
                <c:pt idx="193">
                  <c:v>65.866431558068484</c:v>
                </c:pt>
                <c:pt idx="194">
                  <c:v>65.381270987474636</c:v>
                </c:pt>
                <c:pt idx="195">
                  <c:v>64.893937344521987</c:v>
                </c:pt>
                <c:pt idx="196">
                  <c:v>64.404445937692287</c:v>
                </c:pt>
                <c:pt idx="197">
                  <c:v>63.912811894623815</c:v>
                </c:pt>
                <c:pt idx="198">
                  <c:v>63.419050165103556</c:v>
                </c:pt>
                <c:pt idx="199">
                  <c:v>62.923175523992313</c:v>
                </c:pt>
              </c:numCache>
            </c:numRef>
          </c:yVal>
          <c:smooth val="0"/>
          <c:extLst>
            <c:ext xmlns:c16="http://schemas.microsoft.com/office/drawing/2014/chart" uri="{C3380CC4-5D6E-409C-BE32-E72D297353CC}">
              <c16:uniqueId val="{00000002-F497-4F04-B3AB-7C88519CEBFE}"/>
            </c:ext>
          </c:extLst>
        </c:ser>
        <c:ser>
          <c:idx val="3"/>
          <c:order val="3"/>
          <c:tx>
            <c:v>Regional Jets</c:v>
          </c:tx>
          <c:spPr>
            <a:ln w="25400" cap="rnd">
              <a:solidFill>
                <a:schemeClr val="tx1"/>
              </a:solidFill>
              <a:prstDash val="sysDash"/>
              <a:round/>
            </a:ln>
            <a:effectLst/>
          </c:spPr>
          <c:marker>
            <c:symbol val="none"/>
          </c:marker>
          <c:xVal>
            <c:numRef>
              <c:f>'Figure 5'!$A$5:$A$204</c:f>
              <c:numCache>
                <c:formatCode>General</c:formatCode>
                <c:ptCount val="200"/>
                <c:pt idx="0">
                  <c:v>60</c:v>
                </c:pt>
                <c:pt idx="1">
                  <c:v>65</c:v>
                </c:pt>
                <c:pt idx="2">
                  <c:v>70</c:v>
                </c:pt>
                <c:pt idx="3">
                  <c:v>75</c:v>
                </c:pt>
                <c:pt idx="4">
                  <c:v>80</c:v>
                </c:pt>
                <c:pt idx="5">
                  <c:v>85</c:v>
                </c:pt>
                <c:pt idx="6">
                  <c:v>90</c:v>
                </c:pt>
                <c:pt idx="7">
                  <c:v>95</c:v>
                </c:pt>
                <c:pt idx="8">
                  <c:v>100</c:v>
                </c:pt>
                <c:pt idx="9">
                  <c:v>105</c:v>
                </c:pt>
                <c:pt idx="10">
                  <c:v>110</c:v>
                </c:pt>
                <c:pt idx="11">
                  <c:v>115</c:v>
                </c:pt>
                <c:pt idx="12">
                  <c:v>120</c:v>
                </c:pt>
                <c:pt idx="13">
                  <c:v>125</c:v>
                </c:pt>
                <c:pt idx="14">
                  <c:v>130</c:v>
                </c:pt>
                <c:pt idx="15">
                  <c:v>135</c:v>
                </c:pt>
                <c:pt idx="16">
                  <c:v>140</c:v>
                </c:pt>
                <c:pt idx="17">
                  <c:v>145</c:v>
                </c:pt>
                <c:pt idx="18">
                  <c:v>150</c:v>
                </c:pt>
                <c:pt idx="19">
                  <c:v>155</c:v>
                </c:pt>
                <c:pt idx="20">
                  <c:v>160</c:v>
                </c:pt>
                <c:pt idx="21">
                  <c:v>165</c:v>
                </c:pt>
                <c:pt idx="22">
                  <c:v>170</c:v>
                </c:pt>
                <c:pt idx="23">
                  <c:v>175</c:v>
                </c:pt>
                <c:pt idx="24">
                  <c:v>180</c:v>
                </c:pt>
                <c:pt idx="25">
                  <c:v>185</c:v>
                </c:pt>
                <c:pt idx="26">
                  <c:v>190</c:v>
                </c:pt>
                <c:pt idx="27">
                  <c:v>195</c:v>
                </c:pt>
                <c:pt idx="28">
                  <c:v>200</c:v>
                </c:pt>
                <c:pt idx="29">
                  <c:v>205</c:v>
                </c:pt>
                <c:pt idx="30">
                  <c:v>210</c:v>
                </c:pt>
                <c:pt idx="31">
                  <c:v>215</c:v>
                </c:pt>
                <c:pt idx="32">
                  <c:v>220</c:v>
                </c:pt>
                <c:pt idx="33">
                  <c:v>225</c:v>
                </c:pt>
                <c:pt idx="34">
                  <c:v>230</c:v>
                </c:pt>
                <c:pt idx="35">
                  <c:v>235</c:v>
                </c:pt>
                <c:pt idx="36">
                  <c:v>240</c:v>
                </c:pt>
                <c:pt idx="37">
                  <c:v>245</c:v>
                </c:pt>
                <c:pt idx="38">
                  <c:v>250</c:v>
                </c:pt>
                <c:pt idx="39">
                  <c:v>255</c:v>
                </c:pt>
                <c:pt idx="40">
                  <c:v>260</c:v>
                </c:pt>
                <c:pt idx="41">
                  <c:v>265</c:v>
                </c:pt>
                <c:pt idx="42">
                  <c:v>270</c:v>
                </c:pt>
                <c:pt idx="43">
                  <c:v>275</c:v>
                </c:pt>
                <c:pt idx="44">
                  <c:v>280</c:v>
                </c:pt>
                <c:pt idx="45">
                  <c:v>285</c:v>
                </c:pt>
                <c:pt idx="46">
                  <c:v>290</c:v>
                </c:pt>
                <c:pt idx="47">
                  <c:v>295</c:v>
                </c:pt>
                <c:pt idx="48">
                  <c:v>300</c:v>
                </c:pt>
                <c:pt idx="49">
                  <c:v>305</c:v>
                </c:pt>
                <c:pt idx="50">
                  <c:v>310</c:v>
                </c:pt>
                <c:pt idx="51">
                  <c:v>315</c:v>
                </c:pt>
                <c:pt idx="52">
                  <c:v>320</c:v>
                </c:pt>
                <c:pt idx="53">
                  <c:v>325</c:v>
                </c:pt>
                <c:pt idx="54">
                  <c:v>330</c:v>
                </c:pt>
                <c:pt idx="55">
                  <c:v>335</c:v>
                </c:pt>
                <c:pt idx="56">
                  <c:v>340</c:v>
                </c:pt>
                <c:pt idx="57">
                  <c:v>345</c:v>
                </c:pt>
                <c:pt idx="58">
                  <c:v>350</c:v>
                </c:pt>
                <c:pt idx="59">
                  <c:v>355</c:v>
                </c:pt>
                <c:pt idx="60">
                  <c:v>360</c:v>
                </c:pt>
                <c:pt idx="61">
                  <c:v>365</c:v>
                </c:pt>
                <c:pt idx="62">
                  <c:v>370</c:v>
                </c:pt>
                <c:pt idx="63">
                  <c:v>375</c:v>
                </c:pt>
                <c:pt idx="64">
                  <c:v>380</c:v>
                </c:pt>
                <c:pt idx="65">
                  <c:v>385</c:v>
                </c:pt>
                <c:pt idx="66">
                  <c:v>390</c:v>
                </c:pt>
                <c:pt idx="67">
                  <c:v>395</c:v>
                </c:pt>
                <c:pt idx="68">
                  <c:v>400</c:v>
                </c:pt>
                <c:pt idx="69">
                  <c:v>405</c:v>
                </c:pt>
                <c:pt idx="70">
                  <c:v>410</c:v>
                </c:pt>
                <c:pt idx="71">
                  <c:v>415</c:v>
                </c:pt>
                <c:pt idx="72">
                  <c:v>420</c:v>
                </c:pt>
                <c:pt idx="73">
                  <c:v>425</c:v>
                </c:pt>
                <c:pt idx="74">
                  <c:v>430</c:v>
                </c:pt>
                <c:pt idx="75">
                  <c:v>435</c:v>
                </c:pt>
                <c:pt idx="76">
                  <c:v>440</c:v>
                </c:pt>
                <c:pt idx="77">
                  <c:v>445</c:v>
                </c:pt>
                <c:pt idx="78">
                  <c:v>450</c:v>
                </c:pt>
                <c:pt idx="79">
                  <c:v>455</c:v>
                </c:pt>
                <c:pt idx="80">
                  <c:v>460</c:v>
                </c:pt>
                <c:pt idx="81">
                  <c:v>465</c:v>
                </c:pt>
                <c:pt idx="82">
                  <c:v>470</c:v>
                </c:pt>
                <c:pt idx="83">
                  <c:v>475</c:v>
                </c:pt>
                <c:pt idx="84">
                  <c:v>480</c:v>
                </c:pt>
                <c:pt idx="85">
                  <c:v>485</c:v>
                </c:pt>
                <c:pt idx="86">
                  <c:v>490</c:v>
                </c:pt>
                <c:pt idx="87">
                  <c:v>495</c:v>
                </c:pt>
                <c:pt idx="88">
                  <c:v>500</c:v>
                </c:pt>
                <c:pt idx="89">
                  <c:v>505</c:v>
                </c:pt>
                <c:pt idx="90">
                  <c:v>510</c:v>
                </c:pt>
                <c:pt idx="91">
                  <c:v>515</c:v>
                </c:pt>
                <c:pt idx="92">
                  <c:v>520</c:v>
                </c:pt>
                <c:pt idx="93">
                  <c:v>525</c:v>
                </c:pt>
                <c:pt idx="94">
                  <c:v>530</c:v>
                </c:pt>
                <c:pt idx="95">
                  <c:v>535</c:v>
                </c:pt>
                <c:pt idx="96">
                  <c:v>540</c:v>
                </c:pt>
                <c:pt idx="97">
                  <c:v>545</c:v>
                </c:pt>
                <c:pt idx="98">
                  <c:v>550</c:v>
                </c:pt>
                <c:pt idx="99">
                  <c:v>555</c:v>
                </c:pt>
                <c:pt idx="100">
                  <c:v>560</c:v>
                </c:pt>
                <c:pt idx="101">
                  <c:v>565</c:v>
                </c:pt>
                <c:pt idx="102">
                  <c:v>570</c:v>
                </c:pt>
                <c:pt idx="103">
                  <c:v>575</c:v>
                </c:pt>
                <c:pt idx="104">
                  <c:v>580</c:v>
                </c:pt>
                <c:pt idx="105">
                  <c:v>585</c:v>
                </c:pt>
                <c:pt idx="106">
                  <c:v>590</c:v>
                </c:pt>
                <c:pt idx="107">
                  <c:v>595</c:v>
                </c:pt>
                <c:pt idx="108">
                  <c:v>600</c:v>
                </c:pt>
                <c:pt idx="109">
                  <c:v>605</c:v>
                </c:pt>
                <c:pt idx="110">
                  <c:v>610</c:v>
                </c:pt>
                <c:pt idx="111">
                  <c:v>615</c:v>
                </c:pt>
                <c:pt idx="112">
                  <c:v>620</c:v>
                </c:pt>
                <c:pt idx="113">
                  <c:v>625</c:v>
                </c:pt>
                <c:pt idx="114">
                  <c:v>630</c:v>
                </c:pt>
                <c:pt idx="115">
                  <c:v>635</c:v>
                </c:pt>
                <c:pt idx="116">
                  <c:v>640</c:v>
                </c:pt>
                <c:pt idx="117">
                  <c:v>645</c:v>
                </c:pt>
                <c:pt idx="118">
                  <c:v>650</c:v>
                </c:pt>
                <c:pt idx="119">
                  <c:v>655</c:v>
                </c:pt>
                <c:pt idx="120">
                  <c:v>660</c:v>
                </c:pt>
                <c:pt idx="121">
                  <c:v>665</c:v>
                </c:pt>
                <c:pt idx="122">
                  <c:v>670</c:v>
                </c:pt>
                <c:pt idx="123">
                  <c:v>675</c:v>
                </c:pt>
                <c:pt idx="124">
                  <c:v>680</c:v>
                </c:pt>
                <c:pt idx="125">
                  <c:v>685</c:v>
                </c:pt>
                <c:pt idx="126">
                  <c:v>690</c:v>
                </c:pt>
                <c:pt idx="127">
                  <c:v>695</c:v>
                </c:pt>
                <c:pt idx="128">
                  <c:v>700</c:v>
                </c:pt>
                <c:pt idx="129">
                  <c:v>705</c:v>
                </c:pt>
                <c:pt idx="130">
                  <c:v>710</c:v>
                </c:pt>
                <c:pt idx="131">
                  <c:v>715</c:v>
                </c:pt>
                <c:pt idx="132">
                  <c:v>720</c:v>
                </c:pt>
                <c:pt idx="133">
                  <c:v>725</c:v>
                </c:pt>
                <c:pt idx="134">
                  <c:v>730</c:v>
                </c:pt>
                <c:pt idx="135">
                  <c:v>735</c:v>
                </c:pt>
                <c:pt idx="136">
                  <c:v>740</c:v>
                </c:pt>
                <c:pt idx="137">
                  <c:v>745</c:v>
                </c:pt>
                <c:pt idx="138">
                  <c:v>750</c:v>
                </c:pt>
                <c:pt idx="139">
                  <c:v>755</c:v>
                </c:pt>
                <c:pt idx="140">
                  <c:v>760</c:v>
                </c:pt>
                <c:pt idx="141">
                  <c:v>765</c:v>
                </c:pt>
                <c:pt idx="142">
                  <c:v>770</c:v>
                </c:pt>
                <c:pt idx="143">
                  <c:v>775</c:v>
                </c:pt>
                <c:pt idx="144">
                  <c:v>780</c:v>
                </c:pt>
                <c:pt idx="145">
                  <c:v>785</c:v>
                </c:pt>
                <c:pt idx="146">
                  <c:v>790</c:v>
                </c:pt>
                <c:pt idx="147">
                  <c:v>795</c:v>
                </c:pt>
                <c:pt idx="148">
                  <c:v>800</c:v>
                </c:pt>
                <c:pt idx="149">
                  <c:v>805</c:v>
                </c:pt>
                <c:pt idx="150">
                  <c:v>810</c:v>
                </c:pt>
                <c:pt idx="151">
                  <c:v>815</c:v>
                </c:pt>
                <c:pt idx="152">
                  <c:v>820</c:v>
                </c:pt>
                <c:pt idx="153">
                  <c:v>825</c:v>
                </c:pt>
                <c:pt idx="154">
                  <c:v>830</c:v>
                </c:pt>
                <c:pt idx="155">
                  <c:v>835</c:v>
                </c:pt>
                <c:pt idx="156">
                  <c:v>840</c:v>
                </c:pt>
                <c:pt idx="157">
                  <c:v>845</c:v>
                </c:pt>
                <c:pt idx="158">
                  <c:v>850</c:v>
                </c:pt>
                <c:pt idx="159">
                  <c:v>855</c:v>
                </c:pt>
                <c:pt idx="160">
                  <c:v>860</c:v>
                </c:pt>
                <c:pt idx="161">
                  <c:v>865</c:v>
                </c:pt>
                <c:pt idx="162">
                  <c:v>870</c:v>
                </c:pt>
                <c:pt idx="163">
                  <c:v>875</c:v>
                </c:pt>
                <c:pt idx="164">
                  <c:v>880</c:v>
                </c:pt>
                <c:pt idx="165">
                  <c:v>885</c:v>
                </c:pt>
                <c:pt idx="166">
                  <c:v>890</c:v>
                </c:pt>
                <c:pt idx="167">
                  <c:v>895</c:v>
                </c:pt>
                <c:pt idx="168">
                  <c:v>900</c:v>
                </c:pt>
                <c:pt idx="169">
                  <c:v>905</c:v>
                </c:pt>
                <c:pt idx="170">
                  <c:v>910</c:v>
                </c:pt>
                <c:pt idx="171">
                  <c:v>915</c:v>
                </c:pt>
                <c:pt idx="172">
                  <c:v>920</c:v>
                </c:pt>
                <c:pt idx="173">
                  <c:v>925</c:v>
                </c:pt>
                <c:pt idx="174">
                  <c:v>930</c:v>
                </c:pt>
                <c:pt idx="175">
                  <c:v>935</c:v>
                </c:pt>
                <c:pt idx="176">
                  <c:v>940</c:v>
                </c:pt>
                <c:pt idx="177">
                  <c:v>945</c:v>
                </c:pt>
                <c:pt idx="178">
                  <c:v>950</c:v>
                </c:pt>
                <c:pt idx="179">
                  <c:v>955</c:v>
                </c:pt>
                <c:pt idx="180">
                  <c:v>960</c:v>
                </c:pt>
                <c:pt idx="181">
                  <c:v>965</c:v>
                </c:pt>
                <c:pt idx="182">
                  <c:v>970</c:v>
                </c:pt>
                <c:pt idx="183">
                  <c:v>975</c:v>
                </c:pt>
                <c:pt idx="184">
                  <c:v>980</c:v>
                </c:pt>
                <c:pt idx="185">
                  <c:v>985</c:v>
                </c:pt>
                <c:pt idx="186">
                  <c:v>990</c:v>
                </c:pt>
                <c:pt idx="187">
                  <c:v>995</c:v>
                </c:pt>
                <c:pt idx="188">
                  <c:v>1000</c:v>
                </c:pt>
                <c:pt idx="189">
                  <c:v>1005</c:v>
                </c:pt>
                <c:pt idx="190">
                  <c:v>1010</c:v>
                </c:pt>
                <c:pt idx="191">
                  <c:v>1015</c:v>
                </c:pt>
                <c:pt idx="192">
                  <c:v>1020</c:v>
                </c:pt>
                <c:pt idx="193">
                  <c:v>1025</c:v>
                </c:pt>
                <c:pt idx="194">
                  <c:v>1030</c:v>
                </c:pt>
                <c:pt idx="195">
                  <c:v>1035</c:v>
                </c:pt>
                <c:pt idx="196">
                  <c:v>1040</c:v>
                </c:pt>
                <c:pt idx="197">
                  <c:v>1045</c:v>
                </c:pt>
                <c:pt idx="198">
                  <c:v>1050</c:v>
                </c:pt>
                <c:pt idx="199">
                  <c:v>1055</c:v>
                </c:pt>
              </c:numCache>
            </c:numRef>
          </c:xVal>
          <c:yVal>
            <c:numRef>
              <c:f>'Figure 5'!$I$5:$I$204</c:f>
              <c:numCache>
                <c:formatCode>0.00</c:formatCode>
                <c:ptCount val="200"/>
                <c:pt idx="0">
                  <c:v>57.902008231263707</c:v>
                </c:pt>
                <c:pt idx="1">
                  <c:v>60.388980713894881</c:v>
                </c:pt>
                <c:pt idx="2">
                  <c:v>62.755432724707461</c:v>
                </c:pt>
                <c:pt idx="3">
                  <c:v>65.013288229881368</c:v>
                </c:pt>
                <c:pt idx="4">
                  <c:v>67.172582478308769</c:v>
                </c:pt>
                <c:pt idx="5">
                  <c:v>69.241859679895498</c:v>
                </c:pt>
                <c:pt idx="6">
                  <c:v>71.228468610342446</c:v>
                </c:pt>
                <c:pt idx="7">
                  <c:v>73.138786533906668</c:v>
                </c:pt>
                <c:pt idx="8">
                  <c:v>74.978391668417771</c:v>
                </c:pt>
                <c:pt idx="9">
                  <c:v>76.752197988139883</c:v>
                </c:pt>
                <c:pt idx="10">
                  <c:v>78.464561982944787</c:v>
                </c:pt>
                <c:pt idx="11">
                  <c:v>80.119368211797877</c:v>
                </c:pt>
                <c:pt idx="12">
                  <c:v>81.720098597473012</c:v>
                </c:pt>
                <c:pt idx="13">
                  <c:v>83.269889098087006</c:v>
                </c:pt>
                <c:pt idx="14">
                  <c:v>84.77157646572789</c:v>
                </c:pt>
                <c:pt idx="15">
                  <c:v>86.227737139056273</c:v>
                </c:pt>
                <c:pt idx="16">
                  <c:v>87.640719834230026</c:v>
                </c:pt>
                <c:pt idx="17">
                  <c:v>89.012673042841129</c:v>
                </c:pt>
                <c:pt idx="18">
                  <c:v>90.345568380186478</c:v>
                </c:pt>
                <c:pt idx="19">
                  <c:v>91.64122052697013</c:v>
                </c:pt>
                <c:pt idx="20">
                  <c:v>92.901304354870177</c:v>
                </c:pt>
                <c:pt idx="21">
                  <c:v>94.127369708884672</c:v>
                </c:pt>
                <c:pt idx="22">
                  <c:v>95.320854228078503</c:v>
                </c:pt>
                <c:pt idx="23">
                  <c:v>96.483094514845703</c:v>
                </c:pt>
                <c:pt idx="24">
                  <c:v>97.615335906346616</c:v>
                </c:pt>
                <c:pt idx="25">
                  <c:v>98.718741056878116</c:v>
                </c:pt>
                <c:pt idx="26">
                  <c:v>99.794397503978558</c:v>
                </c:pt>
                <c:pt idx="27">
                  <c:v>100.84332436208447</c:v>
                </c:pt>
                <c:pt idx="28">
                  <c:v>101.86647826405164</c:v>
                </c:pt>
                <c:pt idx="29">
                  <c:v>102.8647586516775</c:v>
                </c:pt>
                <c:pt idx="30">
                  <c:v>103.83901250063514</c:v>
                </c:pt>
                <c:pt idx="31">
                  <c:v>104.79003855226519</c:v>
                </c:pt>
                <c:pt idx="32">
                  <c:v>105.71859111392565</c:v>
                </c:pt>
                <c:pt idx="33">
                  <c:v>106.62538348065944</c:v>
                </c:pt>
                <c:pt idx="34">
                  <c:v>107.51109102346295</c:v>
                </c:pt>
                <c:pt idx="35">
                  <c:v>108.37635398315676</c:v>
                </c:pt>
                <c:pt idx="36">
                  <c:v>109.22178000357212</c:v>
                </c:pt>
                <c:pt idx="37">
                  <c:v>110.04794643328097</c:v>
                </c:pt>
                <c:pt idx="38">
                  <c:v>110.85540242129635</c:v>
                </c:pt>
                <c:pt idx="39">
                  <c:v>111.64467082892304</c:v>
                </c:pt>
                <c:pt idx="40">
                  <c:v>112.41624997716633</c:v>
                </c:pt>
                <c:pt idx="41">
                  <c:v>113.17061524672118</c:v>
                </c:pt>
                <c:pt idx="42">
                  <c:v>113.90822054552015</c:v>
                </c:pt>
                <c:pt idx="43">
                  <c:v>114.62949965704303</c:v>
                </c:pt>
                <c:pt idx="44">
                  <c:v>115.33486748106405</c:v>
                </c:pt>
                <c:pt idx="45">
                  <c:v>116.0247211771778</c:v>
                </c:pt>
                <c:pt idx="46">
                  <c:v>116.6994412202901</c:v>
                </c:pt>
                <c:pt idx="47">
                  <c:v>117.35939237624773</c:v>
                </c:pt>
                <c:pt idx="48">
                  <c:v>118.00492460489683</c:v>
                </c:pt>
                <c:pt idx="49">
                  <c:v>118.63637389708482</c:v>
                </c:pt>
                <c:pt idx="50">
                  <c:v>119.2540630514377</c:v>
                </c:pt>
                <c:pt idx="51">
                  <c:v>119.85830239614616</c:v>
                </c:pt>
                <c:pt idx="52">
                  <c:v>120.44939046046082</c:v>
                </c:pt>
                <c:pt idx="53">
                  <c:v>121.02761460013173</c:v>
                </c:pt>
                <c:pt idx="54">
                  <c:v>121.59325158060648</c:v>
                </c:pt>
                <c:pt idx="55">
                  <c:v>122.14656812143765</c:v>
                </c:pt>
                <c:pt idx="56">
                  <c:v>122.6878214050169</c:v>
                </c:pt>
                <c:pt idx="57">
                  <c:v>123.21725955246293</c:v>
                </c:pt>
                <c:pt idx="58">
                  <c:v>123.73512206922801</c:v>
                </c:pt>
                <c:pt idx="59">
                  <c:v>124.24164026275481</c:v>
                </c:pt>
                <c:pt idx="60">
                  <c:v>124.7370376343022</c:v>
                </c:pt>
                <c:pt idx="61">
                  <c:v>125.22153024687667</c:v>
                </c:pt>
                <c:pt idx="62">
                  <c:v>125.69532707103026</c:v>
                </c:pt>
                <c:pt idx="63">
                  <c:v>126.15863031013859</c:v>
                </c:pt>
                <c:pt idx="64">
                  <c:v>126.61163570663328</c:v>
                </c:pt>
                <c:pt idx="65">
                  <c:v>127.0545328305373</c:v>
                </c:pt>
                <c:pt idx="66">
                  <c:v>127.48750535154555</c:v>
                </c:pt>
                <c:pt idx="67">
                  <c:v>127.91073129578426</c:v>
                </c:pt>
                <c:pt idx="68">
                  <c:v>128.32438328829573</c:v>
                </c:pt>
                <c:pt idx="69">
                  <c:v>128.72862878221181</c:v>
                </c:pt>
                <c:pt idx="70">
                  <c:v>129.12363027549782</c:v>
                </c:pt>
                <c:pt idx="71">
                  <c:v>129.50954551608865</c:v>
                </c:pt>
                <c:pt idx="72">
                  <c:v>129.88652769616772</c:v>
                </c:pt>
                <c:pt idx="73">
                  <c:v>130.25472563628637</c:v>
                </c:pt>
                <c:pt idx="74">
                  <c:v>130.61428395996867</c:v>
                </c:pt>
                <c:pt idx="75">
                  <c:v>130.96534325939712</c:v>
                </c:pt>
                <c:pt idx="76">
                  <c:v>131.30804025273176</c:v>
                </c:pt>
                <c:pt idx="77">
                  <c:v>131.64250793357726</c:v>
                </c:pt>
                <c:pt idx="78">
                  <c:v>131.96887571307033</c:v>
                </c:pt>
                <c:pt idx="79">
                  <c:v>132.28726955503242</c:v>
                </c:pt>
                <c:pt idx="80">
                  <c:v>132.59781210459747</c:v>
                </c:pt>
                <c:pt idx="81">
                  <c:v>132.90062281069555</c:v>
                </c:pt>
                <c:pt idx="82">
                  <c:v>133.19581804275262</c:v>
                </c:pt>
                <c:pt idx="83">
                  <c:v>133.48351120193308</c:v>
                </c:pt>
                <c:pt idx="84">
                  <c:v>133.76381282723906</c:v>
                </c:pt>
                <c:pt idx="85">
                  <c:v>134.03683069675299</c:v>
                </c:pt>
                <c:pt idx="86">
                  <c:v>134.30266992429412</c:v>
                </c:pt>
                <c:pt idx="87">
                  <c:v>134.56143305174152</c:v>
                </c:pt>
                <c:pt idx="88">
                  <c:v>134.81322013725858</c:v>
                </c:pt>
                <c:pt idx="89">
                  <c:v>135.05812883964191</c:v>
                </c:pt>
                <c:pt idx="90">
                  <c:v>135.29625449900016</c:v>
                </c:pt>
                <c:pt idx="91">
                  <c:v>135.52769021395548</c:v>
                </c:pt>
                <c:pt idx="92">
                  <c:v>135.75252691555494</c:v>
                </c:pt>
                <c:pt idx="93">
                  <c:v>135.97085343805347</c:v>
                </c:pt>
                <c:pt idx="94">
                  <c:v>136.18275658673954</c:v>
                </c:pt>
                <c:pt idx="95">
                  <c:v>136.38832120294651</c:v>
                </c:pt>
                <c:pt idx="96">
                  <c:v>136.58763022639266</c:v>
                </c:pt>
                <c:pt idx="97">
                  <c:v>136.78076475498696</c:v>
                </c:pt>
                <c:pt idx="98">
                  <c:v>136.96780410222192</c:v>
                </c:pt>
                <c:pt idx="99">
                  <c:v>137.14882585227375</c:v>
                </c:pt>
                <c:pt idx="100">
                  <c:v>137.32390591292128</c:v>
                </c:pt>
                <c:pt idx="101">
                  <c:v>137.49311856638724</c:v>
                </c:pt>
                <c:pt idx="102">
                  <c:v>137.65653651820307</c:v>
                </c:pt>
                <c:pt idx="103">
                  <c:v>137.81423094418963</c:v>
                </c:pt>
                <c:pt idx="104">
                  <c:v>137.96627153564157</c:v>
                </c:pt>
                <c:pt idx="105">
                  <c:v>138.1127265428008</c:v>
                </c:pt>
                <c:pt idx="106">
                  <c:v>138.25366281669548</c:v>
                </c:pt>
                <c:pt idx="107">
                  <c:v>138.38914584942228</c:v>
                </c:pt>
                <c:pt idx="108">
                  <c:v>138.51923981293882</c:v>
                </c:pt>
                <c:pt idx="109">
                  <c:v>138.64400759643615</c:v>
                </c:pt>
                <c:pt idx="110">
                  <c:v>138.76351084235378</c:v>
                </c:pt>
                <c:pt idx="111">
                  <c:v>138.87780998109687</c:v>
                </c:pt>
                <c:pt idx="112">
                  <c:v>138.98696426451238</c:v>
                </c:pt>
                <c:pt idx="113">
                  <c:v>139.09103179817839</c:v>
                </c:pt>
                <c:pt idx="114">
                  <c:v>139.19006957255957</c:v>
                </c:pt>
                <c:pt idx="115">
                  <c:v>139.28413349307283</c:v>
                </c:pt>
                <c:pt idx="116">
                  <c:v>139.37327840911513</c:v>
                </c:pt>
                <c:pt idx="117">
                  <c:v>139.45755814209255</c:v>
                </c:pt>
                <c:pt idx="118">
                  <c:v>139.53702551249472</c:v>
                </c:pt>
                <c:pt idx="119">
                  <c:v>139.61173236605404</c:v>
                </c:pt>
                <c:pt idx="120">
                  <c:v>139.68172959902648</c:v>
                </c:pt>
                <c:pt idx="121">
                  <c:v>139.74706718263127</c:v>
                </c:pt>
                <c:pt idx="122">
                  <c:v>139.80779418668124</c:v>
                </c:pt>
                <c:pt idx="123">
                  <c:v>139.86395880243944</c:v>
                </c:pt>
                <c:pt idx="124">
                  <c:v>139.9156083647311</c:v>
                </c:pt>
                <c:pt idx="125">
                  <c:v>139.96278937334003</c:v>
                </c:pt>
                <c:pt idx="126">
                  <c:v>140.00554751371891</c:v>
                </c:pt>
                <c:pt idx="127">
                  <c:v>140.04392767703979</c:v>
                </c:pt>
                <c:pt idx="128">
                  <c:v>140.07797397961062</c:v>
                </c:pt>
                <c:pt idx="129">
                  <c:v>140.10772978168211</c:v>
                </c:pt>
                <c:pt idx="130">
                  <c:v>140.13323770566674</c:v>
                </c:pt>
                <c:pt idx="131">
                  <c:v>140.15453965379587</c:v>
                </c:pt>
                <c:pt idx="132">
                  <c:v>140.17167682523188</c:v>
                </c:pt>
                <c:pt idx="133">
                  <c:v>140.18468973266033</c:v>
                </c:pt>
                <c:pt idx="134">
                  <c:v>140.19361821837552</c:v>
                </c:pt>
                <c:pt idx="135">
                  <c:v>140.19850146988563</c:v>
                </c:pt>
                <c:pt idx="136">
                  <c:v>140.19937803504715</c:v>
                </c:pt>
                <c:pt idx="137">
                  <c:v>140.19628583675347</c:v>
                </c:pt>
                <c:pt idx="138">
                  <c:v>140.18926218718673</c:v>
                </c:pt>
                <c:pt idx="139">
                  <c:v>140.17834380165434</c:v>
                </c:pt>
                <c:pt idx="140">
                  <c:v>140.16356681202123</c:v>
                </c:pt>
                <c:pt idx="141">
                  <c:v>140.14496677975353</c:v>
                </c:pt>
                <c:pt idx="142">
                  <c:v>140.12257870858841</c:v>
                </c:pt>
                <c:pt idx="143">
                  <c:v>140.09643705684141</c:v>
                </c:pt>
                <c:pt idx="144">
                  <c:v>140.06657574936432</c:v>
                </c:pt>
                <c:pt idx="145">
                  <c:v>140.03302818916725</c:v>
                </c:pt>
                <c:pt idx="146">
                  <c:v>139.99582726871344</c:v>
                </c:pt>
                <c:pt idx="147">
                  <c:v>139.95500538090121</c:v>
                </c:pt>
                <c:pt idx="148">
                  <c:v>139.91059442974151</c:v>
                </c:pt>
                <c:pt idx="149">
                  <c:v>139.86262584074279</c:v>
                </c:pt>
                <c:pt idx="150">
                  <c:v>139.81113057101038</c:v>
                </c:pt>
                <c:pt idx="151">
                  <c:v>139.75613911907419</c:v>
                </c:pt>
                <c:pt idx="152">
                  <c:v>139.69768153444886</c:v>
                </c:pt>
                <c:pt idx="153">
                  <c:v>139.63578742694017</c:v>
                </c:pt>
                <c:pt idx="154">
                  <c:v>139.57048597570088</c:v>
                </c:pt>
                <c:pt idx="155">
                  <c:v>139.50180593804794</c:v>
                </c:pt>
                <c:pt idx="156">
                  <c:v>139.42977565804813</c:v>
                </c:pt>
                <c:pt idx="157">
                  <c:v>139.35442307487773</c:v>
                </c:pt>
                <c:pt idx="158">
                  <c:v>139.27577573096465</c:v>
                </c:pt>
                <c:pt idx="159">
                  <c:v>139.19386077992172</c:v>
                </c:pt>
                <c:pt idx="160">
                  <c:v>139.10870499427347</c:v>
                </c:pt>
                <c:pt idx="161">
                  <c:v>139.02033477298738</c:v>
                </c:pt>
                <c:pt idx="162">
                  <c:v>138.92877614881172</c:v>
                </c:pt>
                <c:pt idx="163">
                  <c:v>138.83405479543097</c:v>
                </c:pt>
                <c:pt idx="164">
                  <c:v>138.73619603443785</c:v>
                </c:pt>
                <c:pt idx="165">
                  <c:v>138.63522484213377</c:v>
                </c:pt>
                <c:pt idx="166">
                  <c:v>138.53116585615885</c:v>
                </c:pt>
                <c:pt idx="167">
                  <c:v>138.42404338195894</c:v>
                </c:pt>
                <c:pt idx="168">
                  <c:v>138.31388139909336</c:v>
                </c:pt>
                <c:pt idx="169">
                  <c:v>138.20070356738881</c:v>
                </c:pt>
                <c:pt idx="170">
                  <c:v>138.08453323294327</c:v>
                </c:pt>
                <c:pt idx="171">
                  <c:v>137.96539343398541</c:v>
                </c:pt>
                <c:pt idx="172">
                  <c:v>137.84330690659289</c:v>
                </c:pt>
                <c:pt idx="173">
                  <c:v>137.71829609027378</c:v>
                </c:pt>
                <c:pt idx="174">
                  <c:v>137.59038313341551</c:v>
                </c:pt>
                <c:pt idx="175">
                  <c:v>137.45958989860526</c:v>
                </c:pt>
                <c:pt idx="176">
                  <c:v>137.3259379678247</c:v>
                </c:pt>
                <c:pt idx="177">
                  <c:v>137.18944864752353</c:v>
                </c:pt>
                <c:pt idx="178">
                  <c:v>137.05014297357485</c:v>
                </c:pt>
                <c:pt idx="179">
                  <c:v>136.90804171611552</c:v>
                </c:pt>
                <c:pt idx="180">
                  <c:v>136.76316538427619</c:v>
                </c:pt>
                <c:pt idx="181">
                  <c:v>136.61553423080153</c:v>
                </c:pt>
                <c:pt idx="182">
                  <c:v>136.46516825656556</c:v>
                </c:pt>
                <c:pt idx="183">
                  <c:v>136.31208721498547</c:v>
                </c:pt>
                <c:pt idx="184">
                  <c:v>136.15631061633559</c:v>
                </c:pt>
                <c:pt idx="185">
                  <c:v>135.99785773196271</c:v>
                </c:pt>
                <c:pt idx="186">
                  <c:v>135.8367475984104</c:v>
                </c:pt>
                <c:pt idx="187">
                  <c:v>135.67299902144958</c:v>
                </c:pt>
                <c:pt idx="188">
                  <c:v>135.50663058002027</c:v>
                </c:pt>
                <c:pt idx="189">
                  <c:v>135.33766063008738</c:v>
                </c:pt>
                <c:pt idx="190">
                  <c:v>135.16610730841148</c:v>
                </c:pt>
                <c:pt idx="191">
                  <c:v>134.99198853623761</c:v>
                </c:pt>
                <c:pt idx="192">
                  <c:v>134.81532202290464</c:v>
                </c:pt>
                <c:pt idx="193">
                  <c:v>134.6361252693755</c:v>
                </c:pt>
                <c:pt idx="194">
                  <c:v>134.45441557169352</c:v>
                </c:pt>
                <c:pt idx="195">
                  <c:v>134.27021002436373</c:v>
                </c:pt>
                <c:pt idx="196">
                  <c:v>134.0835255236625</c:v>
                </c:pt>
                <c:pt idx="197">
                  <c:v>133.89437877087687</c:v>
                </c:pt>
                <c:pt idx="198">
                  <c:v>133.70278627547708</c:v>
                </c:pt>
                <c:pt idx="199">
                  <c:v>133.50876435822096</c:v>
                </c:pt>
              </c:numCache>
            </c:numRef>
          </c:yVal>
          <c:smooth val="0"/>
          <c:extLst>
            <c:ext xmlns:c16="http://schemas.microsoft.com/office/drawing/2014/chart" uri="{C3380CC4-5D6E-409C-BE32-E72D297353CC}">
              <c16:uniqueId val="{00000003-F497-4F04-B3AB-7C88519CEBFE}"/>
            </c:ext>
          </c:extLst>
        </c:ser>
        <c:dLbls>
          <c:showLegendKey val="0"/>
          <c:showVal val="0"/>
          <c:showCatName val="0"/>
          <c:showSerName val="0"/>
          <c:showPercent val="0"/>
          <c:showBubbleSize val="0"/>
        </c:dLbls>
        <c:axId val="954345023"/>
        <c:axId val="1063386543"/>
      </c:scatterChart>
      <c:valAx>
        <c:axId val="954345023"/>
        <c:scaling>
          <c:orientation val="minMax"/>
          <c:max val="11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Flight</a:t>
                </a:r>
                <a:r>
                  <a:rPr lang="en-US" sz="1400" baseline="0"/>
                  <a:t> Miles</a:t>
                </a:r>
                <a:endParaRPr lang="en-US" sz="1400"/>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63386543"/>
        <c:crossesAt val="-50"/>
        <c:crossBetween val="midCat"/>
        <c:majorUnit val="100"/>
      </c:valAx>
      <c:valAx>
        <c:axId val="1063386543"/>
        <c:scaling>
          <c:orientation val="minMax"/>
          <c:max val="250"/>
          <c:min val="-5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954345023"/>
        <c:crosses val="autoZero"/>
        <c:crossBetween val="midCat"/>
        <c:majorUnit val="5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42940595860521"/>
          <c:y val="4.2869702156795621E-2"/>
          <c:w val="0.7947184969388178"/>
          <c:h val="0.81414940089010612"/>
        </c:manualLayout>
      </c:layout>
      <c:scatterChart>
        <c:scatterStyle val="lineMarker"/>
        <c:varyColors val="0"/>
        <c:ser>
          <c:idx val="0"/>
          <c:order val="0"/>
          <c:tx>
            <c:v>All Aircraft</c:v>
          </c:tx>
          <c:spPr>
            <a:ln w="25400" cap="rnd">
              <a:solidFill>
                <a:schemeClr val="tx1"/>
              </a:solidFill>
              <a:round/>
            </a:ln>
            <a:effectLst/>
          </c:spPr>
          <c:marker>
            <c:symbol val="none"/>
          </c:marker>
          <c:xVal>
            <c:numRef>
              <c:f>'Figure 6'!$A$4:$A$203</c:f>
              <c:numCache>
                <c:formatCode>General</c:formatCode>
                <c:ptCount val="200"/>
                <c:pt idx="0">
                  <c:v>60</c:v>
                </c:pt>
                <c:pt idx="1">
                  <c:v>65</c:v>
                </c:pt>
                <c:pt idx="2">
                  <c:v>70</c:v>
                </c:pt>
                <c:pt idx="3">
                  <c:v>75</c:v>
                </c:pt>
                <c:pt idx="4">
                  <c:v>80</c:v>
                </c:pt>
                <c:pt idx="5">
                  <c:v>85</c:v>
                </c:pt>
                <c:pt idx="6">
                  <c:v>90</c:v>
                </c:pt>
                <c:pt idx="7">
                  <c:v>95</c:v>
                </c:pt>
                <c:pt idx="8">
                  <c:v>100</c:v>
                </c:pt>
                <c:pt idx="9">
                  <c:v>105</c:v>
                </c:pt>
                <c:pt idx="10">
                  <c:v>110</c:v>
                </c:pt>
                <c:pt idx="11">
                  <c:v>115</c:v>
                </c:pt>
                <c:pt idx="12">
                  <c:v>120</c:v>
                </c:pt>
                <c:pt idx="13">
                  <c:v>125</c:v>
                </c:pt>
                <c:pt idx="14">
                  <c:v>130</c:v>
                </c:pt>
                <c:pt idx="15">
                  <c:v>135</c:v>
                </c:pt>
                <c:pt idx="16">
                  <c:v>140</c:v>
                </c:pt>
                <c:pt idx="17">
                  <c:v>145</c:v>
                </c:pt>
                <c:pt idx="18">
                  <c:v>150</c:v>
                </c:pt>
                <c:pt idx="19">
                  <c:v>155</c:v>
                </c:pt>
                <c:pt idx="20">
                  <c:v>160</c:v>
                </c:pt>
                <c:pt idx="21">
                  <c:v>165</c:v>
                </c:pt>
                <c:pt idx="22">
                  <c:v>170</c:v>
                </c:pt>
                <c:pt idx="23">
                  <c:v>175</c:v>
                </c:pt>
                <c:pt idx="24">
                  <c:v>180</c:v>
                </c:pt>
                <c:pt idx="25">
                  <c:v>185</c:v>
                </c:pt>
                <c:pt idx="26">
                  <c:v>190</c:v>
                </c:pt>
                <c:pt idx="27">
                  <c:v>195</c:v>
                </c:pt>
                <c:pt idx="28">
                  <c:v>200</c:v>
                </c:pt>
                <c:pt idx="29">
                  <c:v>205</c:v>
                </c:pt>
                <c:pt idx="30">
                  <c:v>210</c:v>
                </c:pt>
                <c:pt idx="31">
                  <c:v>215</c:v>
                </c:pt>
                <c:pt idx="32">
                  <c:v>220</c:v>
                </c:pt>
                <c:pt idx="33">
                  <c:v>225</c:v>
                </c:pt>
                <c:pt idx="34">
                  <c:v>230</c:v>
                </c:pt>
                <c:pt idx="35">
                  <c:v>235</c:v>
                </c:pt>
                <c:pt idx="36">
                  <c:v>240</c:v>
                </c:pt>
                <c:pt idx="37">
                  <c:v>245</c:v>
                </c:pt>
                <c:pt idx="38">
                  <c:v>250</c:v>
                </c:pt>
                <c:pt idx="39">
                  <c:v>255</c:v>
                </c:pt>
                <c:pt idx="40">
                  <c:v>260</c:v>
                </c:pt>
                <c:pt idx="41">
                  <c:v>265</c:v>
                </c:pt>
                <c:pt idx="42">
                  <c:v>270</c:v>
                </c:pt>
                <c:pt idx="43">
                  <c:v>275</c:v>
                </c:pt>
                <c:pt idx="44">
                  <c:v>280</c:v>
                </c:pt>
                <c:pt idx="45">
                  <c:v>285</c:v>
                </c:pt>
                <c:pt idx="46">
                  <c:v>290</c:v>
                </c:pt>
                <c:pt idx="47">
                  <c:v>295</c:v>
                </c:pt>
                <c:pt idx="48">
                  <c:v>300</c:v>
                </c:pt>
                <c:pt idx="49">
                  <c:v>305</c:v>
                </c:pt>
                <c:pt idx="50">
                  <c:v>310</c:v>
                </c:pt>
                <c:pt idx="51">
                  <c:v>315</c:v>
                </c:pt>
                <c:pt idx="52">
                  <c:v>320</c:v>
                </c:pt>
                <c:pt idx="53">
                  <c:v>325</c:v>
                </c:pt>
                <c:pt idx="54">
                  <c:v>330</c:v>
                </c:pt>
                <c:pt idx="55">
                  <c:v>335</c:v>
                </c:pt>
                <c:pt idx="56">
                  <c:v>340</c:v>
                </c:pt>
                <c:pt idx="57">
                  <c:v>345</c:v>
                </c:pt>
                <c:pt idx="58">
                  <c:v>350</c:v>
                </c:pt>
                <c:pt idx="59">
                  <c:v>355</c:v>
                </c:pt>
                <c:pt idx="60">
                  <c:v>360</c:v>
                </c:pt>
                <c:pt idx="61">
                  <c:v>365</c:v>
                </c:pt>
                <c:pt idx="62">
                  <c:v>370</c:v>
                </c:pt>
                <c:pt idx="63">
                  <c:v>375</c:v>
                </c:pt>
                <c:pt idx="64">
                  <c:v>380</c:v>
                </c:pt>
                <c:pt idx="65">
                  <c:v>385</c:v>
                </c:pt>
                <c:pt idx="66">
                  <c:v>390</c:v>
                </c:pt>
                <c:pt idx="67">
                  <c:v>395</c:v>
                </c:pt>
                <c:pt idx="68">
                  <c:v>400</c:v>
                </c:pt>
                <c:pt idx="69">
                  <c:v>405</c:v>
                </c:pt>
                <c:pt idx="70">
                  <c:v>410</c:v>
                </c:pt>
                <c:pt idx="71">
                  <c:v>415</c:v>
                </c:pt>
                <c:pt idx="72">
                  <c:v>420</c:v>
                </c:pt>
                <c:pt idx="73">
                  <c:v>425</c:v>
                </c:pt>
                <c:pt idx="74">
                  <c:v>430</c:v>
                </c:pt>
                <c:pt idx="75">
                  <c:v>435</c:v>
                </c:pt>
                <c:pt idx="76">
                  <c:v>440</c:v>
                </c:pt>
                <c:pt idx="77">
                  <c:v>445</c:v>
                </c:pt>
                <c:pt idx="78">
                  <c:v>450</c:v>
                </c:pt>
                <c:pt idx="79">
                  <c:v>455</c:v>
                </c:pt>
                <c:pt idx="80">
                  <c:v>460</c:v>
                </c:pt>
                <c:pt idx="81">
                  <c:v>465</c:v>
                </c:pt>
                <c:pt idx="82">
                  <c:v>470</c:v>
                </c:pt>
                <c:pt idx="83">
                  <c:v>475</c:v>
                </c:pt>
                <c:pt idx="84">
                  <c:v>480</c:v>
                </c:pt>
                <c:pt idx="85">
                  <c:v>485</c:v>
                </c:pt>
                <c:pt idx="86">
                  <c:v>490</c:v>
                </c:pt>
                <c:pt idx="87">
                  <c:v>495</c:v>
                </c:pt>
                <c:pt idx="88">
                  <c:v>500</c:v>
                </c:pt>
                <c:pt idx="89">
                  <c:v>505</c:v>
                </c:pt>
                <c:pt idx="90">
                  <c:v>510</c:v>
                </c:pt>
                <c:pt idx="91">
                  <c:v>515</c:v>
                </c:pt>
                <c:pt idx="92">
                  <c:v>520</c:v>
                </c:pt>
                <c:pt idx="93">
                  <c:v>525</c:v>
                </c:pt>
                <c:pt idx="94">
                  <c:v>530</c:v>
                </c:pt>
                <c:pt idx="95">
                  <c:v>535</c:v>
                </c:pt>
                <c:pt idx="96">
                  <c:v>540</c:v>
                </c:pt>
                <c:pt idx="97">
                  <c:v>545</c:v>
                </c:pt>
                <c:pt idx="98">
                  <c:v>550</c:v>
                </c:pt>
                <c:pt idx="99">
                  <c:v>555</c:v>
                </c:pt>
                <c:pt idx="100">
                  <c:v>560</c:v>
                </c:pt>
                <c:pt idx="101">
                  <c:v>565</c:v>
                </c:pt>
                <c:pt idx="102">
                  <c:v>570</c:v>
                </c:pt>
                <c:pt idx="103">
                  <c:v>575</c:v>
                </c:pt>
                <c:pt idx="104">
                  <c:v>580</c:v>
                </c:pt>
                <c:pt idx="105">
                  <c:v>585</c:v>
                </c:pt>
                <c:pt idx="106">
                  <c:v>590</c:v>
                </c:pt>
                <c:pt idx="107">
                  <c:v>595</c:v>
                </c:pt>
                <c:pt idx="108">
                  <c:v>600</c:v>
                </c:pt>
                <c:pt idx="109">
                  <c:v>605</c:v>
                </c:pt>
                <c:pt idx="110">
                  <c:v>610</c:v>
                </c:pt>
                <c:pt idx="111">
                  <c:v>615</c:v>
                </c:pt>
                <c:pt idx="112">
                  <c:v>620</c:v>
                </c:pt>
                <c:pt idx="113">
                  <c:v>625</c:v>
                </c:pt>
                <c:pt idx="114">
                  <c:v>630</c:v>
                </c:pt>
                <c:pt idx="115">
                  <c:v>635</c:v>
                </c:pt>
                <c:pt idx="116">
                  <c:v>640</c:v>
                </c:pt>
                <c:pt idx="117">
                  <c:v>645</c:v>
                </c:pt>
                <c:pt idx="118">
                  <c:v>650</c:v>
                </c:pt>
                <c:pt idx="119">
                  <c:v>655</c:v>
                </c:pt>
                <c:pt idx="120">
                  <c:v>660</c:v>
                </c:pt>
                <c:pt idx="121">
                  <c:v>665</c:v>
                </c:pt>
                <c:pt idx="122">
                  <c:v>670</c:v>
                </c:pt>
                <c:pt idx="123">
                  <c:v>675</c:v>
                </c:pt>
                <c:pt idx="124">
                  <c:v>680</c:v>
                </c:pt>
                <c:pt idx="125">
                  <c:v>685</c:v>
                </c:pt>
                <c:pt idx="126">
                  <c:v>690</c:v>
                </c:pt>
                <c:pt idx="127">
                  <c:v>695</c:v>
                </c:pt>
                <c:pt idx="128">
                  <c:v>700</c:v>
                </c:pt>
                <c:pt idx="129">
                  <c:v>705</c:v>
                </c:pt>
                <c:pt idx="130">
                  <c:v>710</c:v>
                </c:pt>
                <c:pt idx="131">
                  <c:v>715</c:v>
                </c:pt>
                <c:pt idx="132">
                  <c:v>720</c:v>
                </c:pt>
                <c:pt idx="133">
                  <c:v>725</c:v>
                </c:pt>
                <c:pt idx="134">
                  <c:v>730</c:v>
                </c:pt>
                <c:pt idx="135">
                  <c:v>735</c:v>
                </c:pt>
                <c:pt idx="136">
                  <c:v>740</c:v>
                </c:pt>
                <c:pt idx="137">
                  <c:v>745</c:v>
                </c:pt>
                <c:pt idx="138">
                  <c:v>750</c:v>
                </c:pt>
                <c:pt idx="139">
                  <c:v>755</c:v>
                </c:pt>
                <c:pt idx="140">
                  <c:v>760</c:v>
                </c:pt>
                <c:pt idx="141">
                  <c:v>765</c:v>
                </c:pt>
                <c:pt idx="142">
                  <c:v>770</c:v>
                </c:pt>
                <c:pt idx="143">
                  <c:v>775</c:v>
                </c:pt>
                <c:pt idx="144">
                  <c:v>780</c:v>
                </c:pt>
                <c:pt idx="145">
                  <c:v>785</c:v>
                </c:pt>
                <c:pt idx="146">
                  <c:v>790</c:v>
                </c:pt>
                <c:pt idx="147">
                  <c:v>795</c:v>
                </c:pt>
                <c:pt idx="148">
                  <c:v>800</c:v>
                </c:pt>
                <c:pt idx="149">
                  <c:v>805</c:v>
                </c:pt>
                <c:pt idx="150">
                  <c:v>810</c:v>
                </c:pt>
                <c:pt idx="151">
                  <c:v>815</c:v>
                </c:pt>
                <c:pt idx="152">
                  <c:v>820</c:v>
                </c:pt>
                <c:pt idx="153">
                  <c:v>825</c:v>
                </c:pt>
                <c:pt idx="154">
                  <c:v>830</c:v>
                </c:pt>
                <c:pt idx="155">
                  <c:v>835</c:v>
                </c:pt>
                <c:pt idx="156">
                  <c:v>840</c:v>
                </c:pt>
                <c:pt idx="157">
                  <c:v>845</c:v>
                </c:pt>
                <c:pt idx="158">
                  <c:v>850</c:v>
                </c:pt>
                <c:pt idx="159">
                  <c:v>855</c:v>
                </c:pt>
                <c:pt idx="160">
                  <c:v>860</c:v>
                </c:pt>
                <c:pt idx="161">
                  <c:v>865</c:v>
                </c:pt>
                <c:pt idx="162">
                  <c:v>870</c:v>
                </c:pt>
                <c:pt idx="163">
                  <c:v>875</c:v>
                </c:pt>
                <c:pt idx="164">
                  <c:v>880</c:v>
                </c:pt>
                <c:pt idx="165">
                  <c:v>885</c:v>
                </c:pt>
                <c:pt idx="166">
                  <c:v>890</c:v>
                </c:pt>
                <c:pt idx="167">
                  <c:v>895</c:v>
                </c:pt>
                <c:pt idx="168">
                  <c:v>900</c:v>
                </c:pt>
                <c:pt idx="169">
                  <c:v>905</c:v>
                </c:pt>
                <c:pt idx="170">
                  <c:v>910</c:v>
                </c:pt>
                <c:pt idx="171">
                  <c:v>915</c:v>
                </c:pt>
                <c:pt idx="172">
                  <c:v>920</c:v>
                </c:pt>
                <c:pt idx="173">
                  <c:v>925</c:v>
                </c:pt>
                <c:pt idx="174">
                  <c:v>930</c:v>
                </c:pt>
                <c:pt idx="175">
                  <c:v>935</c:v>
                </c:pt>
                <c:pt idx="176">
                  <c:v>940</c:v>
                </c:pt>
                <c:pt idx="177">
                  <c:v>945</c:v>
                </c:pt>
                <c:pt idx="178">
                  <c:v>950</c:v>
                </c:pt>
                <c:pt idx="179">
                  <c:v>955</c:v>
                </c:pt>
                <c:pt idx="180">
                  <c:v>960</c:v>
                </c:pt>
                <c:pt idx="181">
                  <c:v>965</c:v>
                </c:pt>
                <c:pt idx="182">
                  <c:v>970</c:v>
                </c:pt>
                <c:pt idx="183">
                  <c:v>975</c:v>
                </c:pt>
                <c:pt idx="184">
                  <c:v>980</c:v>
                </c:pt>
                <c:pt idx="185">
                  <c:v>985</c:v>
                </c:pt>
                <c:pt idx="186">
                  <c:v>990</c:v>
                </c:pt>
                <c:pt idx="187">
                  <c:v>995</c:v>
                </c:pt>
                <c:pt idx="188">
                  <c:v>1000</c:v>
                </c:pt>
                <c:pt idx="189">
                  <c:v>1005</c:v>
                </c:pt>
                <c:pt idx="190">
                  <c:v>1010</c:v>
                </c:pt>
                <c:pt idx="191">
                  <c:v>1015</c:v>
                </c:pt>
                <c:pt idx="192">
                  <c:v>1020</c:v>
                </c:pt>
                <c:pt idx="193">
                  <c:v>1025</c:v>
                </c:pt>
                <c:pt idx="194">
                  <c:v>1030</c:v>
                </c:pt>
                <c:pt idx="195">
                  <c:v>1035</c:v>
                </c:pt>
                <c:pt idx="196">
                  <c:v>1040</c:v>
                </c:pt>
                <c:pt idx="197">
                  <c:v>1045</c:v>
                </c:pt>
                <c:pt idx="198">
                  <c:v>1050</c:v>
                </c:pt>
                <c:pt idx="199">
                  <c:v>1055</c:v>
                </c:pt>
              </c:numCache>
            </c:numRef>
          </c:xVal>
          <c:yVal>
            <c:numRef>
              <c:f>'Figure 6'!$B$4:$B$203</c:f>
              <c:numCache>
                <c:formatCode>0.00</c:formatCode>
                <c:ptCount val="200"/>
                <c:pt idx="0">
                  <c:v>69.325138373325728</c:v>
                </c:pt>
                <c:pt idx="1">
                  <c:v>72.074493056114562</c:v>
                </c:pt>
                <c:pt idx="2">
                  <c:v>74.696433514276492</c:v>
                </c:pt>
                <c:pt idx="3">
                  <c:v>77.204105485509089</c:v>
                </c:pt>
                <c:pt idx="4">
                  <c:v>79.608522109834709</c:v>
                </c:pt>
                <c:pt idx="5">
                  <c:v>81.919020394654666</c:v>
                </c:pt>
                <c:pt idx="6">
                  <c:v>84.143599059760476</c:v>
                </c:pt>
                <c:pt idx="7">
                  <c:v>86.289173429006098</c:v>
                </c:pt>
                <c:pt idx="8">
                  <c:v>88.361771006416177</c:v>
                </c:pt>
                <c:pt idx="9">
                  <c:v>90.366683799026845</c:v>
                </c:pt>
                <c:pt idx="10">
                  <c:v>92.308588544924092</c:v>
                </c:pt>
                <c:pt idx="11">
                  <c:v>94.191642752279648</c:v>
                </c:pt>
                <c:pt idx="12">
                  <c:v>96.019562250321314</c:v>
                </c:pt>
                <c:pt idx="13">
                  <c:v>97.795684429116392</c:v>
                </c:pt>
                <c:pt idx="14">
                  <c:v>99.523020272849152</c:v>
                </c:pt>
                <c:pt idx="15">
                  <c:v>101.20429752479214</c:v>
                </c:pt>
                <c:pt idx="16">
                  <c:v>102.841996766184</c:v>
                </c:pt>
                <c:pt idx="17">
                  <c:v>104.43838178250198</c:v>
                </c:pt>
                <c:pt idx="18">
                  <c:v>105.99552528642923</c:v>
                </c:pt>
                <c:pt idx="19">
                  <c:v>107.51533083785284</c:v>
                </c:pt>
                <c:pt idx="20">
                  <c:v>108.99955162706672</c:v>
                </c:pt>
                <c:pt idx="21">
                  <c:v>110.44980665357954</c:v>
                </c:pt>
                <c:pt idx="22">
                  <c:v>111.86759472923909</c:v>
                </c:pt>
                <c:pt idx="23">
                  <c:v>113.25430665333637</c:v>
                </c:pt>
                <c:pt idx="24">
                  <c:v>114.61123584349414</c:v>
                </c:pt>
                <c:pt idx="25">
                  <c:v>115.93958765545661</c:v>
                </c:pt>
                <c:pt idx="26">
                  <c:v>117.24048758438212</c:v>
                </c:pt>
                <c:pt idx="27">
                  <c:v>118.51498850764457</c:v>
                </c:pt>
                <c:pt idx="28">
                  <c:v>119.76407710276035</c:v>
                </c:pt>
                <c:pt idx="29">
                  <c:v>120.98867955257026</c:v>
                </c:pt>
                <c:pt idx="30">
                  <c:v>122.18966663220922</c:v>
                </c:pt>
                <c:pt idx="31">
                  <c:v>123.36785825791779</c:v>
                </c:pt>
                <c:pt idx="32">
                  <c:v>124.5240275657677</c:v>
                </c:pt>
                <c:pt idx="33">
                  <c:v>125.65890457841748</c:v>
                </c:pt>
                <c:pt idx="34">
                  <c:v>126.77317950970365</c:v>
                </c:pt>
                <c:pt idx="35">
                  <c:v>127.86750574990285</c:v>
                </c:pt>
                <c:pt idx="36">
                  <c:v>128.94250256863387</c:v>
                </c:pt>
                <c:pt idx="37">
                  <c:v>129.99875756741008</c:v>
                </c:pt>
                <c:pt idx="38">
                  <c:v>131.03682890964882</c:v>
                </c:pt>
                <c:pt idx="39">
                  <c:v>132.05724735235836</c:v>
                </c:pt>
                <c:pt idx="40">
                  <c:v>133.06051810067257</c:v>
                </c:pt>
                <c:pt idx="41">
                  <c:v>134.04712250377514</c:v>
                </c:pt>
                <c:pt idx="42">
                  <c:v>135.01751960850572</c:v>
                </c:pt>
                <c:pt idx="43">
                  <c:v>135.97214758499581</c:v>
                </c:pt>
                <c:pt idx="44">
                  <c:v>136.91142503700246</c:v>
                </c:pt>
                <c:pt idx="45">
                  <c:v>137.83575220815118</c:v>
                </c:pt>
                <c:pt idx="46">
                  <c:v>138.74551209403123</c:v>
                </c:pt>
                <c:pt idx="47">
                  <c:v>139.64107146898269</c:v>
                </c:pt>
                <c:pt idx="48">
                  <c:v>140.5227818354509</c:v>
                </c:pt>
                <c:pt idx="49">
                  <c:v>141.39098030293414</c:v>
                </c:pt>
                <c:pt idx="50">
                  <c:v>142.24599040281416</c:v>
                </c:pt>
                <c:pt idx="51">
                  <c:v>143.08812284469963</c:v>
                </c:pt>
                <c:pt idx="52">
                  <c:v>143.91767621934144</c:v>
                </c:pt>
                <c:pt idx="53">
                  <c:v>144.73493765266582</c:v>
                </c:pt>
                <c:pt idx="54">
                  <c:v>145.54018341502299</c:v>
                </c:pt>
                <c:pt idx="55">
                  <c:v>146.33367948934801</c:v>
                </c:pt>
                <c:pt idx="56">
                  <c:v>147.11568210157458</c:v>
                </c:pt>
                <c:pt idx="57">
                  <c:v>147.88643821632573</c:v>
                </c:pt>
                <c:pt idx="58">
                  <c:v>148.64618600062536</c:v>
                </c:pt>
                <c:pt idx="59">
                  <c:v>149.39515525811663</c:v>
                </c:pt>
                <c:pt idx="60">
                  <c:v>150.13356783605423</c:v>
                </c:pt>
                <c:pt idx="61">
                  <c:v>150.86163800712842</c:v>
                </c:pt>
                <c:pt idx="62">
                  <c:v>151.57957282800095</c:v>
                </c:pt>
                <c:pt idx="63">
                  <c:v>152.28757247626868</c:v>
                </c:pt>
                <c:pt idx="64">
                  <c:v>152.98583056741981</c:v>
                </c:pt>
                <c:pt idx="65">
                  <c:v>153.67453445322067</c:v>
                </c:pt>
                <c:pt idx="66">
                  <c:v>154.35386550284514</c:v>
                </c:pt>
                <c:pt idx="67">
                  <c:v>155.02399936795405</c:v>
                </c:pt>
                <c:pt idx="68">
                  <c:v>155.68510623283086</c:v>
                </c:pt>
                <c:pt idx="69">
                  <c:v>156.33735105059316</c:v>
                </c:pt>
                <c:pt idx="70">
                  <c:v>156.98089376641497</c:v>
                </c:pt>
                <c:pt idx="71">
                  <c:v>157.61588952862593</c:v>
                </c:pt>
                <c:pt idx="72">
                  <c:v>158.24248888848155</c:v>
                </c:pt>
                <c:pt idx="73">
                  <c:v>158.86083798934129</c:v>
                </c:pt>
                <c:pt idx="74">
                  <c:v>159.47107874593166</c:v>
                </c:pt>
                <c:pt idx="75">
                  <c:v>160.07334901432606</c:v>
                </c:pt>
                <c:pt idx="76">
                  <c:v>160.66778275321994</c:v>
                </c:pt>
                <c:pt idx="77">
                  <c:v>161.25451017704302</c:v>
                </c:pt>
                <c:pt idx="78">
                  <c:v>161.83365790140681</c:v>
                </c:pt>
                <c:pt idx="79">
                  <c:v>162.40534908135339</c:v>
                </c:pt>
                <c:pt idx="80">
                  <c:v>162.96970354283604</c:v>
                </c:pt>
                <c:pt idx="81">
                  <c:v>163.52683790783129</c:v>
                </c:pt>
                <c:pt idx="82">
                  <c:v>164.07686571346039</c:v>
                </c:pt>
                <c:pt idx="83">
                  <c:v>164.6198975254612</c:v>
                </c:pt>
                <c:pt idx="84">
                  <c:v>165.15604104634107</c:v>
                </c:pt>
                <c:pt idx="85">
                  <c:v>165.68540121850876</c:v>
                </c:pt>
                <c:pt idx="86">
                  <c:v>166.20808032266896</c:v>
                </c:pt>
                <c:pt idx="87">
                  <c:v>166.72417807174435</c:v>
                </c:pt>
                <c:pt idx="88">
                  <c:v>167.23379170056808</c:v>
                </c:pt>
                <c:pt idx="89">
                  <c:v>167.73701605158169</c:v>
                </c:pt>
                <c:pt idx="90">
                  <c:v>168.23394365675131</c:v>
                </c:pt>
                <c:pt idx="91">
                  <c:v>168.7246648159043</c:v>
                </c:pt>
                <c:pt idx="92">
                  <c:v>169.20926767167873</c:v>
                </c:pt>
                <c:pt idx="93">
                  <c:v>169.68783828125834</c:v>
                </c:pt>
                <c:pt idx="94">
                  <c:v>170.16046068506614</c:v>
                </c:pt>
                <c:pt idx="95">
                  <c:v>170.62721697256711</c:v>
                </c:pt>
                <c:pt idx="96">
                  <c:v>171.08818734533236</c:v>
                </c:pt>
                <c:pt idx="97">
                  <c:v>171.54345017749932</c:v>
                </c:pt>
                <c:pt idx="98">
                  <c:v>171.99308207376089</c:v>
                </c:pt>
                <c:pt idx="99">
                  <c:v>172.4371579250039</c:v>
                </c:pt>
                <c:pt idx="100">
                  <c:v>172.87575096171571</c:v>
                </c:pt>
                <c:pt idx="101">
                  <c:v>173.3089328052622</c:v>
                </c:pt>
                <c:pt idx="102">
                  <c:v>173.73677351714659</c:v>
                </c:pt>
                <c:pt idx="103">
                  <c:v>174.1593416463401</c:v>
                </c:pt>
                <c:pt idx="104">
                  <c:v>174.57670427477859</c:v>
                </c:pt>
                <c:pt idx="105">
                  <c:v>174.98892706111155</c:v>
                </c:pt>
                <c:pt idx="106">
                  <c:v>175.39607428278404</c:v>
                </c:pt>
                <c:pt idx="107">
                  <c:v>175.79820887652863</c:v>
                </c:pt>
                <c:pt idx="108">
                  <c:v>176.19539247734173</c:v>
                </c:pt>
                <c:pt idx="109">
                  <c:v>176.58768545600935</c:v>
                </c:pt>
                <c:pt idx="110">
                  <c:v>176.97514695525501</c:v>
                </c:pt>
                <c:pt idx="111">
                  <c:v>177.35783492456159</c:v>
                </c:pt>
                <c:pt idx="112">
                  <c:v>177.73580615373527</c:v>
                </c:pt>
                <c:pt idx="113">
                  <c:v>178.10911630526039</c:v>
                </c:pt>
                <c:pt idx="114">
                  <c:v>178.47781994550201</c:v>
                </c:pt>
                <c:pt idx="115">
                  <c:v>178.8419705748031</c:v>
                </c:pt>
                <c:pt idx="116">
                  <c:v>179.20162065652596</c:v>
                </c:pt>
                <c:pt idx="117">
                  <c:v>179.55682164508238</c:v>
                </c:pt>
                <c:pt idx="118">
                  <c:v>179.90762401299492</c:v>
                </c:pt>
                <c:pt idx="119">
                  <c:v>180.25407727702941</c:v>
                </c:pt>
                <c:pt idx="120">
                  <c:v>180.59623002343923</c:v>
                </c:pt>
                <c:pt idx="121">
                  <c:v>180.93412993235617</c:v>
                </c:pt>
                <c:pt idx="122">
                  <c:v>181.26782380136362</c:v>
                </c:pt>
                <c:pt idx="123">
                  <c:v>181.59735756828653</c:v>
                </c:pt>
                <c:pt idx="124">
                  <c:v>181.92277633322723</c:v>
                </c:pt>
                <c:pt idx="125">
                  <c:v>182.24412437987945</c:v>
                </c:pt>
                <c:pt idx="126">
                  <c:v>182.5614451961489</c:v>
                </c:pt>
                <c:pt idx="127">
                  <c:v>182.87478149410811</c:v>
                </c:pt>
                <c:pt idx="128">
                  <c:v>183.18417522930872</c:v>
                </c:pt>
                <c:pt idx="129">
                  <c:v>183.48966761948265</c:v>
                </c:pt>
                <c:pt idx="130">
                  <c:v>183.79129916264827</c:v>
                </c:pt>
                <c:pt idx="131">
                  <c:v>184.08910965464986</c:v>
                </c:pt>
                <c:pt idx="132">
                  <c:v>184.38313820614945</c:v>
                </c:pt>
                <c:pt idx="133">
                  <c:v>184.67342325909391</c:v>
                </c:pt>
                <c:pt idx="134">
                  <c:v>184.96000260267306</c:v>
                </c:pt>
                <c:pt idx="135">
                  <c:v>185.24291338879317</c:v>
                </c:pt>
                <c:pt idx="136">
                  <c:v>185.52219214707898</c:v>
                </c:pt>
                <c:pt idx="137">
                  <c:v>185.79787479942505</c:v>
                </c:pt>
                <c:pt idx="138">
                  <c:v>186.06999667411094</c:v>
                </c:pt>
                <c:pt idx="139">
                  <c:v>186.33859251949659</c:v>
                </c:pt>
                <c:pt idx="140">
                  <c:v>186.6036965173146</c:v>
                </c:pt>
                <c:pt idx="141">
                  <c:v>186.86534229557029</c:v>
                </c:pt>
                <c:pt idx="142">
                  <c:v>187.12356294106766</c:v>
                </c:pt>
                <c:pt idx="143">
                  <c:v>187.37839101157235</c:v>
                </c:pt>
                <c:pt idx="144">
                  <c:v>187.62985854762374</c:v>
                </c:pt>
                <c:pt idx="145">
                  <c:v>187.87799708401016</c:v>
                </c:pt>
                <c:pt idx="146">
                  <c:v>188.12283766091815</c:v>
                </c:pt>
                <c:pt idx="147">
                  <c:v>188.36441083476603</c:v>
                </c:pt>
                <c:pt idx="148">
                  <c:v>188.60274668873578</c:v>
                </c:pt>
                <c:pt idx="149">
                  <c:v>188.83787484300848</c:v>
                </c:pt>
                <c:pt idx="150">
                  <c:v>189.06982446471875</c:v>
                </c:pt>
                <c:pt idx="151">
                  <c:v>189.2986242776341</c:v>
                </c:pt>
                <c:pt idx="152">
                  <c:v>189.52430257156857</c:v>
                </c:pt>
                <c:pt idx="153">
                  <c:v>189.74688721154246</c:v>
                </c:pt>
                <c:pt idx="154">
                  <c:v>189.96640564669261</c:v>
                </c:pt>
                <c:pt idx="155">
                  <c:v>190.18288491894396</c:v>
                </c:pt>
                <c:pt idx="156">
                  <c:v>190.39635167144988</c:v>
                </c:pt>
                <c:pt idx="157">
                  <c:v>190.60683215680822</c:v>
                </c:pt>
                <c:pt idx="158">
                  <c:v>190.81435224505941</c:v>
                </c:pt>
                <c:pt idx="159">
                  <c:v>191.01893743147733</c:v>
                </c:pt>
                <c:pt idx="160">
                  <c:v>191.22061284415364</c:v>
                </c:pt>
                <c:pt idx="161">
                  <c:v>191.41940325138864</c:v>
                </c:pt>
                <c:pt idx="162">
                  <c:v>191.61533306888904</c:v>
                </c:pt>
                <c:pt idx="163">
                  <c:v>191.80842636678332</c:v>
                </c:pt>
                <c:pt idx="164">
                  <c:v>191.99870687645597</c:v>
                </c:pt>
                <c:pt idx="165">
                  <c:v>192.18619799721134</c:v>
                </c:pt>
                <c:pt idx="166">
                  <c:v>192.37092280276693</c:v>
                </c:pt>
                <c:pt idx="167">
                  <c:v>192.55290404758546</c:v>
                </c:pt>
                <c:pt idx="168">
                  <c:v>192.7321641730488</c:v>
                </c:pt>
                <c:pt idx="169">
                  <c:v>192.90872531347935</c:v>
                </c:pt>
                <c:pt idx="170">
                  <c:v>193.08260930201152</c:v>
                </c:pt>
                <c:pt idx="171">
                  <c:v>193.25383767632169</c:v>
                </c:pt>
                <c:pt idx="172">
                  <c:v>193.42243168421663</c:v>
                </c:pt>
                <c:pt idx="173">
                  <c:v>193.58841228908651</c:v>
                </c:pt>
                <c:pt idx="174">
                  <c:v>193.75180017522737</c:v>
                </c:pt>
                <c:pt idx="175">
                  <c:v>193.91261575303622</c:v>
                </c:pt>
                <c:pt idx="176">
                  <c:v>194.07087916408042</c:v>
                </c:pt>
                <c:pt idx="177">
                  <c:v>194.22661028604855</c:v>
                </c:pt>
                <c:pt idx="178">
                  <c:v>194.37982873758355</c:v>
                </c:pt>
                <c:pt idx="179">
                  <c:v>194.53055388300217</c:v>
                </c:pt>
                <c:pt idx="180">
                  <c:v>194.67880483690621</c:v>
                </c:pt>
                <c:pt idx="181">
                  <c:v>194.82460046868277</c:v>
                </c:pt>
                <c:pt idx="182">
                  <c:v>194.96795940690478</c:v>
                </c:pt>
                <c:pt idx="183">
                  <c:v>195.10890004362716</c:v>
                </c:pt>
                <c:pt idx="184">
                  <c:v>195.24744053858655</c:v>
                </c:pt>
                <c:pt idx="185">
                  <c:v>195.38359882330408</c:v>
                </c:pt>
                <c:pt idx="186">
                  <c:v>195.51739260509663</c:v>
                </c:pt>
                <c:pt idx="187">
                  <c:v>195.64883937099688</c:v>
                </c:pt>
                <c:pt idx="188">
                  <c:v>195.77795639158569</c:v>
                </c:pt>
                <c:pt idx="189">
                  <c:v>195.90476072473768</c:v>
                </c:pt>
                <c:pt idx="190">
                  <c:v>196.02926921928781</c:v>
                </c:pt>
                <c:pt idx="191">
                  <c:v>196.15149851861116</c:v>
                </c:pt>
                <c:pt idx="192">
                  <c:v>196.27146506412856</c:v>
                </c:pt>
                <c:pt idx="193">
                  <c:v>196.38918509873386</c:v>
                </c:pt>
                <c:pt idx="194">
                  <c:v>196.50467467014622</c:v>
                </c:pt>
                <c:pt idx="195">
                  <c:v>196.61794963419101</c:v>
                </c:pt>
                <c:pt idx="196">
                  <c:v>196.72902565800942</c:v>
                </c:pt>
                <c:pt idx="197">
                  <c:v>196.8379182231981</c:v>
                </c:pt>
                <c:pt idx="198">
                  <c:v>196.94464262888411</c:v>
                </c:pt>
                <c:pt idx="199">
                  <c:v>197.04921399473275</c:v>
                </c:pt>
              </c:numCache>
            </c:numRef>
          </c:yVal>
          <c:smooth val="0"/>
          <c:extLst>
            <c:ext xmlns:c16="http://schemas.microsoft.com/office/drawing/2014/chart" uri="{C3380CC4-5D6E-409C-BE32-E72D297353CC}">
              <c16:uniqueId val="{00000000-32C3-427A-88C5-54D122F67405}"/>
            </c:ext>
          </c:extLst>
        </c:ser>
        <c:ser>
          <c:idx val="1"/>
          <c:order val="1"/>
          <c:tx>
            <c:v>Single-Aisle Jets</c:v>
          </c:tx>
          <c:spPr>
            <a:ln w="25400" cap="rnd">
              <a:solidFill>
                <a:schemeClr val="tx1"/>
              </a:solidFill>
              <a:prstDash val="sysDot"/>
              <a:round/>
            </a:ln>
            <a:effectLst/>
          </c:spPr>
          <c:marker>
            <c:symbol val="none"/>
          </c:marker>
          <c:xVal>
            <c:numRef>
              <c:f>'Figure 6'!$A$4:$A$203</c:f>
              <c:numCache>
                <c:formatCode>General</c:formatCode>
                <c:ptCount val="200"/>
                <c:pt idx="0">
                  <c:v>60</c:v>
                </c:pt>
                <c:pt idx="1">
                  <c:v>65</c:v>
                </c:pt>
                <c:pt idx="2">
                  <c:v>70</c:v>
                </c:pt>
                <c:pt idx="3">
                  <c:v>75</c:v>
                </c:pt>
                <c:pt idx="4">
                  <c:v>80</c:v>
                </c:pt>
                <c:pt idx="5">
                  <c:v>85</c:v>
                </c:pt>
                <c:pt idx="6">
                  <c:v>90</c:v>
                </c:pt>
                <c:pt idx="7">
                  <c:v>95</c:v>
                </c:pt>
                <c:pt idx="8">
                  <c:v>100</c:v>
                </c:pt>
                <c:pt idx="9">
                  <c:v>105</c:v>
                </c:pt>
                <c:pt idx="10">
                  <c:v>110</c:v>
                </c:pt>
                <c:pt idx="11">
                  <c:v>115</c:v>
                </c:pt>
                <c:pt idx="12">
                  <c:v>120</c:v>
                </c:pt>
                <c:pt idx="13">
                  <c:v>125</c:v>
                </c:pt>
                <c:pt idx="14">
                  <c:v>130</c:v>
                </c:pt>
                <c:pt idx="15">
                  <c:v>135</c:v>
                </c:pt>
                <c:pt idx="16">
                  <c:v>140</c:v>
                </c:pt>
                <c:pt idx="17">
                  <c:v>145</c:v>
                </c:pt>
                <c:pt idx="18">
                  <c:v>150</c:v>
                </c:pt>
                <c:pt idx="19">
                  <c:v>155</c:v>
                </c:pt>
                <c:pt idx="20">
                  <c:v>160</c:v>
                </c:pt>
                <c:pt idx="21">
                  <c:v>165</c:v>
                </c:pt>
                <c:pt idx="22">
                  <c:v>170</c:v>
                </c:pt>
                <c:pt idx="23">
                  <c:v>175</c:v>
                </c:pt>
                <c:pt idx="24">
                  <c:v>180</c:v>
                </c:pt>
                <c:pt idx="25">
                  <c:v>185</c:v>
                </c:pt>
                <c:pt idx="26">
                  <c:v>190</c:v>
                </c:pt>
                <c:pt idx="27">
                  <c:v>195</c:v>
                </c:pt>
                <c:pt idx="28">
                  <c:v>200</c:v>
                </c:pt>
                <c:pt idx="29">
                  <c:v>205</c:v>
                </c:pt>
                <c:pt idx="30">
                  <c:v>210</c:v>
                </c:pt>
                <c:pt idx="31">
                  <c:v>215</c:v>
                </c:pt>
                <c:pt idx="32">
                  <c:v>220</c:v>
                </c:pt>
                <c:pt idx="33">
                  <c:v>225</c:v>
                </c:pt>
                <c:pt idx="34">
                  <c:v>230</c:v>
                </c:pt>
                <c:pt idx="35">
                  <c:v>235</c:v>
                </c:pt>
                <c:pt idx="36">
                  <c:v>240</c:v>
                </c:pt>
                <c:pt idx="37">
                  <c:v>245</c:v>
                </c:pt>
                <c:pt idx="38">
                  <c:v>250</c:v>
                </c:pt>
                <c:pt idx="39">
                  <c:v>255</c:v>
                </c:pt>
                <c:pt idx="40">
                  <c:v>260</c:v>
                </c:pt>
                <c:pt idx="41">
                  <c:v>265</c:v>
                </c:pt>
                <c:pt idx="42">
                  <c:v>270</c:v>
                </c:pt>
                <c:pt idx="43">
                  <c:v>275</c:v>
                </c:pt>
                <c:pt idx="44">
                  <c:v>280</c:v>
                </c:pt>
                <c:pt idx="45">
                  <c:v>285</c:v>
                </c:pt>
                <c:pt idx="46">
                  <c:v>290</c:v>
                </c:pt>
                <c:pt idx="47">
                  <c:v>295</c:v>
                </c:pt>
                <c:pt idx="48">
                  <c:v>300</c:v>
                </c:pt>
                <c:pt idx="49">
                  <c:v>305</c:v>
                </c:pt>
                <c:pt idx="50">
                  <c:v>310</c:v>
                </c:pt>
                <c:pt idx="51">
                  <c:v>315</c:v>
                </c:pt>
                <c:pt idx="52">
                  <c:v>320</c:v>
                </c:pt>
                <c:pt idx="53">
                  <c:v>325</c:v>
                </c:pt>
                <c:pt idx="54">
                  <c:v>330</c:v>
                </c:pt>
                <c:pt idx="55">
                  <c:v>335</c:v>
                </c:pt>
                <c:pt idx="56">
                  <c:v>340</c:v>
                </c:pt>
                <c:pt idx="57">
                  <c:v>345</c:v>
                </c:pt>
                <c:pt idx="58">
                  <c:v>350</c:v>
                </c:pt>
                <c:pt idx="59">
                  <c:v>355</c:v>
                </c:pt>
                <c:pt idx="60">
                  <c:v>360</c:v>
                </c:pt>
                <c:pt idx="61">
                  <c:v>365</c:v>
                </c:pt>
                <c:pt idx="62">
                  <c:v>370</c:v>
                </c:pt>
                <c:pt idx="63">
                  <c:v>375</c:v>
                </c:pt>
                <c:pt idx="64">
                  <c:v>380</c:v>
                </c:pt>
                <c:pt idx="65">
                  <c:v>385</c:v>
                </c:pt>
                <c:pt idx="66">
                  <c:v>390</c:v>
                </c:pt>
                <c:pt idx="67">
                  <c:v>395</c:v>
                </c:pt>
                <c:pt idx="68">
                  <c:v>400</c:v>
                </c:pt>
                <c:pt idx="69">
                  <c:v>405</c:v>
                </c:pt>
                <c:pt idx="70">
                  <c:v>410</c:v>
                </c:pt>
                <c:pt idx="71">
                  <c:v>415</c:v>
                </c:pt>
                <c:pt idx="72">
                  <c:v>420</c:v>
                </c:pt>
                <c:pt idx="73">
                  <c:v>425</c:v>
                </c:pt>
                <c:pt idx="74">
                  <c:v>430</c:v>
                </c:pt>
                <c:pt idx="75">
                  <c:v>435</c:v>
                </c:pt>
                <c:pt idx="76">
                  <c:v>440</c:v>
                </c:pt>
                <c:pt idx="77">
                  <c:v>445</c:v>
                </c:pt>
                <c:pt idx="78">
                  <c:v>450</c:v>
                </c:pt>
                <c:pt idx="79">
                  <c:v>455</c:v>
                </c:pt>
                <c:pt idx="80">
                  <c:v>460</c:v>
                </c:pt>
                <c:pt idx="81">
                  <c:v>465</c:v>
                </c:pt>
                <c:pt idx="82">
                  <c:v>470</c:v>
                </c:pt>
                <c:pt idx="83">
                  <c:v>475</c:v>
                </c:pt>
                <c:pt idx="84">
                  <c:v>480</c:v>
                </c:pt>
                <c:pt idx="85">
                  <c:v>485</c:v>
                </c:pt>
                <c:pt idx="86">
                  <c:v>490</c:v>
                </c:pt>
                <c:pt idx="87">
                  <c:v>495</c:v>
                </c:pt>
                <c:pt idx="88">
                  <c:v>500</c:v>
                </c:pt>
                <c:pt idx="89">
                  <c:v>505</c:v>
                </c:pt>
                <c:pt idx="90">
                  <c:v>510</c:v>
                </c:pt>
                <c:pt idx="91">
                  <c:v>515</c:v>
                </c:pt>
                <c:pt idx="92">
                  <c:v>520</c:v>
                </c:pt>
                <c:pt idx="93">
                  <c:v>525</c:v>
                </c:pt>
                <c:pt idx="94">
                  <c:v>530</c:v>
                </c:pt>
                <c:pt idx="95">
                  <c:v>535</c:v>
                </c:pt>
                <c:pt idx="96">
                  <c:v>540</c:v>
                </c:pt>
                <c:pt idx="97">
                  <c:v>545</c:v>
                </c:pt>
                <c:pt idx="98">
                  <c:v>550</c:v>
                </c:pt>
                <c:pt idx="99">
                  <c:v>555</c:v>
                </c:pt>
                <c:pt idx="100">
                  <c:v>560</c:v>
                </c:pt>
                <c:pt idx="101">
                  <c:v>565</c:v>
                </c:pt>
                <c:pt idx="102">
                  <c:v>570</c:v>
                </c:pt>
                <c:pt idx="103">
                  <c:v>575</c:v>
                </c:pt>
                <c:pt idx="104">
                  <c:v>580</c:v>
                </c:pt>
                <c:pt idx="105">
                  <c:v>585</c:v>
                </c:pt>
                <c:pt idx="106">
                  <c:v>590</c:v>
                </c:pt>
                <c:pt idx="107">
                  <c:v>595</c:v>
                </c:pt>
                <c:pt idx="108">
                  <c:v>600</c:v>
                </c:pt>
                <c:pt idx="109">
                  <c:v>605</c:v>
                </c:pt>
                <c:pt idx="110">
                  <c:v>610</c:v>
                </c:pt>
                <c:pt idx="111">
                  <c:v>615</c:v>
                </c:pt>
                <c:pt idx="112">
                  <c:v>620</c:v>
                </c:pt>
                <c:pt idx="113">
                  <c:v>625</c:v>
                </c:pt>
                <c:pt idx="114">
                  <c:v>630</c:v>
                </c:pt>
                <c:pt idx="115">
                  <c:v>635</c:v>
                </c:pt>
                <c:pt idx="116">
                  <c:v>640</c:v>
                </c:pt>
                <c:pt idx="117">
                  <c:v>645</c:v>
                </c:pt>
                <c:pt idx="118">
                  <c:v>650</c:v>
                </c:pt>
                <c:pt idx="119">
                  <c:v>655</c:v>
                </c:pt>
                <c:pt idx="120">
                  <c:v>660</c:v>
                </c:pt>
                <c:pt idx="121">
                  <c:v>665</c:v>
                </c:pt>
                <c:pt idx="122">
                  <c:v>670</c:v>
                </c:pt>
                <c:pt idx="123">
                  <c:v>675</c:v>
                </c:pt>
                <c:pt idx="124">
                  <c:v>680</c:v>
                </c:pt>
                <c:pt idx="125">
                  <c:v>685</c:v>
                </c:pt>
                <c:pt idx="126">
                  <c:v>690</c:v>
                </c:pt>
                <c:pt idx="127">
                  <c:v>695</c:v>
                </c:pt>
                <c:pt idx="128">
                  <c:v>700</c:v>
                </c:pt>
                <c:pt idx="129">
                  <c:v>705</c:v>
                </c:pt>
                <c:pt idx="130">
                  <c:v>710</c:v>
                </c:pt>
                <c:pt idx="131">
                  <c:v>715</c:v>
                </c:pt>
                <c:pt idx="132">
                  <c:v>720</c:v>
                </c:pt>
                <c:pt idx="133">
                  <c:v>725</c:v>
                </c:pt>
                <c:pt idx="134">
                  <c:v>730</c:v>
                </c:pt>
                <c:pt idx="135">
                  <c:v>735</c:v>
                </c:pt>
                <c:pt idx="136">
                  <c:v>740</c:v>
                </c:pt>
                <c:pt idx="137">
                  <c:v>745</c:v>
                </c:pt>
                <c:pt idx="138">
                  <c:v>750</c:v>
                </c:pt>
                <c:pt idx="139">
                  <c:v>755</c:v>
                </c:pt>
                <c:pt idx="140">
                  <c:v>760</c:v>
                </c:pt>
                <c:pt idx="141">
                  <c:v>765</c:v>
                </c:pt>
                <c:pt idx="142">
                  <c:v>770</c:v>
                </c:pt>
                <c:pt idx="143">
                  <c:v>775</c:v>
                </c:pt>
                <c:pt idx="144">
                  <c:v>780</c:v>
                </c:pt>
                <c:pt idx="145">
                  <c:v>785</c:v>
                </c:pt>
                <c:pt idx="146">
                  <c:v>790</c:v>
                </c:pt>
                <c:pt idx="147">
                  <c:v>795</c:v>
                </c:pt>
                <c:pt idx="148">
                  <c:v>800</c:v>
                </c:pt>
                <c:pt idx="149">
                  <c:v>805</c:v>
                </c:pt>
                <c:pt idx="150">
                  <c:v>810</c:v>
                </c:pt>
                <c:pt idx="151">
                  <c:v>815</c:v>
                </c:pt>
                <c:pt idx="152">
                  <c:v>820</c:v>
                </c:pt>
                <c:pt idx="153">
                  <c:v>825</c:v>
                </c:pt>
                <c:pt idx="154">
                  <c:v>830</c:v>
                </c:pt>
                <c:pt idx="155">
                  <c:v>835</c:v>
                </c:pt>
                <c:pt idx="156">
                  <c:v>840</c:v>
                </c:pt>
                <c:pt idx="157">
                  <c:v>845</c:v>
                </c:pt>
                <c:pt idx="158">
                  <c:v>850</c:v>
                </c:pt>
                <c:pt idx="159">
                  <c:v>855</c:v>
                </c:pt>
                <c:pt idx="160">
                  <c:v>860</c:v>
                </c:pt>
                <c:pt idx="161">
                  <c:v>865</c:v>
                </c:pt>
                <c:pt idx="162">
                  <c:v>870</c:v>
                </c:pt>
                <c:pt idx="163">
                  <c:v>875</c:v>
                </c:pt>
                <c:pt idx="164">
                  <c:v>880</c:v>
                </c:pt>
                <c:pt idx="165">
                  <c:v>885</c:v>
                </c:pt>
                <c:pt idx="166">
                  <c:v>890</c:v>
                </c:pt>
                <c:pt idx="167">
                  <c:v>895</c:v>
                </c:pt>
                <c:pt idx="168">
                  <c:v>900</c:v>
                </c:pt>
                <c:pt idx="169">
                  <c:v>905</c:v>
                </c:pt>
                <c:pt idx="170">
                  <c:v>910</c:v>
                </c:pt>
                <c:pt idx="171">
                  <c:v>915</c:v>
                </c:pt>
                <c:pt idx="172">
                  <c:v>920</c:v>
                </c:pt>
                <c:pt idx="173">
                  <c:v>925</c:v>
                </c:pt>
                <c:pt idx="174">
                  <c:v>930</c:v>
                </c:pt>
                <c:pt idx="175">
                  <c:v>935</c:v>
                </c:pt>
                <c:pt idx="176">
                  <c:v>940</c:v>
                </c:pt>
                <c:pt idx="177">
                  <c:v>945</c:v>
                </c:pt>
                <c:pt idx="178">
                  <c:v>950</c:v>
                </c:pt>
                <c:pt idx="179">
                  <c:v>955</c:v>
                </c:pt>
                <c:pt idx="180">
                  <c:v>960</c:v>
                </c:pt>
                <c:pt idx="181">
                  <c:v>965</c:v>
                </c:pt>
                <c:pt idx="182">
                  <c:v>970</c:v>
                </c:pt>
                <c:pt idx="183">
                  <c:v>975</c:v>
                </c:pt>
                <c:pt idx="184">
                  <c:v>980</c:v>
                </c:pt>
                <c:pt idx="185">
                  <c:v>985</c:v>
                </c:pt>
                <c:pt idx="186">
                  <c:v>990</c:v>
                </c:pt>
                <c:pt idx="187">
                  <c:v>995</c:v>
                </c:pt>
                <c:pt idx="188">
                  <c:v>1000</c:v>
                </c:pt>
                <c:pt idx="189">
                  <c:v>1005</c:v>
                </c:pt>
                <c:pt idx="190">
                  <c:v>1010</c:v>
                </c:pt>
                <c:pt idx="191">
                  <c:v>1015</c:v>
                </c:pt>
                <c:pt idx="192">
                  <c:v>1020</c:v>
                </c:pt>
                <c:pt idx="193">
                  <c:v>1025</c:v>
                </c:pt>
                <c:pt idx="194">
                  <c:v>1030</c:v>
                </c:pt>
                <c:pt idx="195">
                  <c:v>1035</c:v>
                </c:pt>
                <c:pt idx="196">
                  <c:v>1040</c:v>
                </c:pt>
                <c:pt idx="197">
                  <c:v>1045</c:v>
                </c:pt>
                <c:pt idx="198">
                  <c:v>1050</c:v>
                </c:pt>
                <c:pt idx="199">
                  <c:v>1055</c:v>
                </c:pt>
              </c:numCache>
            </c:numRef>
          </c:xVal>
          <c:yVal>
            <c:numRef>
              <c:f>'Figure 6'!$C$4:$C$203</c:f>
              <c:numCache>
                <c:formatCode>0.00</c:formatCode>
                <c:ptCount val="200"/>
                <c:pt idx="0">
                  <c:v>44.192147882571454</c:v>
                </c:pt>
                <c:pt idx="1">
                  <c:v>46.27639434142506</c:v>
                </c:pt>
                <c:pt idx="2">
                  <c:v>48.276352717086297</c:v>
                </c:pt>
                <c:pt idx="3">
                  <c:v>50.200214563698339</c:v>
                </c:pt>
                <c:pt idx="4">
                  <c:v>52.054886896821444</c:v>
                </c:pt>
                <c:pt idx="5">
                  <c:v>53.846260806832774</c:v>
                </c:pt>
                <c:pt idx="6">
                  <c:v>55.5794114809839</c:v>
                </c:pt>
                <c:pt idx="7">
                  <c:v>57.258749973247994</c:v>
                </c:pt>
                <c:pt idx="8">
                  <c:v>58.888140279651381</c:v>
                </c:pt>
                <c:pt idx="9">
                  <c:v>60.470990981840444</c:v>
                </c:pt>
                <c:pt idx="10">
                  <c:v>62.01032792661718</c:v>
                </c:pt>
                <c:pt idx="11">
                  <c:v>63.508852545985626</c:v>
                </c:pt>
                <c:pt idx="12">
                  <c:v>64.968989153285236</c:v>
                </c:pt>
                <c:pt idx="13">
                  <c:v>66.392923669904903</c:v>
                </c:pt>
                <c:pt idx="14">
                  <c:v>67.78263561457176</c:v>
                </c:pt>
                <c:pt idx="15">
                  <c:v>69.139924740391081</c:v>
                </c:pt>
                <c:pt idx="16">
                  <c:v>70.466433379440531</c:v>
                </c:pt>
                <c:pt idx="17">
                  <c:v>71.763665314640122</c:v>
                </c:pt>
                <c:pt idx="18">
                  <c:v>73.03300181930021</c:v>
                </c:pt>
                <c:pt idx="19">
                  <c:v>74.275715369315904</c:v>
                </c:pt>
                <c:pt idx="20">
                  <c:v>75.492981429611902</c:v>
                </c:pt>
                <c:pt idx="21">
                  <c:v>76.685888636799859</c:v>
                </c:pt>
                <c:pt idx="22">
                  <c:v>77.855447638087128</c:v>
                </c:pt>
                <c:pt idx="23">
                  <c:v>79.002598797929167</c:v>
                </c:pt>
                <c:pt idx="24">
                  <c:v>80.128218945559382</c:v>
                </c:pt>
                <c:pt idx="25">
                  <c:v>81.233127305997215</c:v>
                </c:pt>
                <c:pt idx="26">
                  <c:v>82.318090732663165</c:v>
                </c:pt>
                <c:pt idx="27">
                  <c:v>83.383828339992576</c:v>
                </c:pt>
                <c:pt idx="28">
                  <c:v>84.431015618416154</c:v>
                </c:pt>
                <c:pt idx="29">
                  <c:v>85.460288100998611</c:v>
                </c:pt>
                <c:pt idx="30">
                  <c:v>86.472244640292104</c:v>
                </c:pt>
                <c:pt idx="31">
                  <c:v>87.467450345105647</c:v>
                </c:pt>
                <c:pt idx="32">
                  <c:v>88.446439219548822</c:v>
                </c:pt>
                <c:pt idx="33">
                  <c:v>89.409716540592186</c:v>
                </c:pt>
                <c:pt idx="34">
                  <c:v>90.357761005270305</c:v>
                </c:pt>
                <c:pt idx="35">
                  <c:v>91.29102667435356</c:v>
                </c:pt>
                <c:pt idx="36">
                  <c:v>92.20994473568885</c:v>
                </c:pt>
                <c:pt idx="37">
                  <c:v>93.114925107336632</c:v>
                </c:pt>
                <c:pt idx="38">
                  <c:v>94.006357898022912</c:v>
                </c:pt>
                <c:pt idx="39">
                  <c:v>94.884614740196639</c:v>
                </c:pt>
                <c:pt idx="40">
                  <c:v>95.750050009078734</c:v>
                </c:pt>
                <c:pt idx="41">
                  <c:v>96.603001939451204</c:v>
                </c:pt>
                <c:pt idx="42">
                  <c:v>97.443793650527752</c:v>
                </c:pt>
                <c:pt idx="43">
                  <c:v>98.272734088028074</c:v>
                </c:pt>
                <c:pt idx="44">
                  <c:v>99.090118891524597</c:v>
                </c:pt>
                <c:pt idx="45">
                  <c:v>99.896231194214607</c:v>
                </c:pt>
                <c:pt idx="46">
                  <c:v>100.69134236147221</c:v>
                </c:pt>
                <c:pt idx="47">
                  <c:v>101.47571267383867</c:v>
                </c:pt>
                <c:pt idx="48">
                  <c:v>102.24959195949896</c:v>
                </c:pt>
                <c:pt idx="49">
                  <c:v>103.01322018075925</c:v>
                </c:pt>
                <c:pt idx="50">
                  <c:v>103.76682797856614</c:v>
                </c:pt>
                <c:pt idx="51">
                  <c:v>104.51063717869867</c:v>
                </c:pt>
                <c:pt idx="52">
                  <c:v>105.24486126289251</c:v>
                </c:pt>
                <c:pt idx="53">
                  <c:v>105.96970580783611</c:v>
                </c:pt>
                <c:pt idx="54">
                  <c:v>106.68536889468859</c:v>
                </c:pt>
                <c:pt idx="55">
                  <c:v>107.39204149151414</c:v>
                </c:pt>
                <c:pt idx="56">
                  <c:v>108.08990781080072</c:v>
                </c:pt>
                <c:pt idx="57">
                  <c:v>108.779145644029</c:v>
                </c:pt>
                <c:pt idx="58">
                  <c:v>109.45992667507392</c:v>
                </c:pt>
                <c:pt idx="59">
                  <c:v>110.13241677406096</c:v>
                </c:pt>
                <c:pt idx="60">
                  <c:v>110.79677627315469</c:v>
                </c:pt>
                <c:pt idx="61">
                  <c:v>111.45316022562396</c:v>
                </c:pt>
                <c:pt idx="62">
                  <c:v>112.101718649413</c:v>
                </c:pt>
                <c:pt idx="63">
                  <c:v>112.74259675634231</c:v>
                </c:pt>
                <c:pt idx="64">
                  <c:v>113.37593516796596</c:v>
                </c:pt>
                <c:pt idx="65">
                  <c:v>114.0018701190277</c:v>
                </c:pt>
                <c:pt idx="66">
                  <c:v>114.62053364937944</c:v>
                </c:pt>
                <c:pt idx="67">
                  <c:v>115.2320537851563</c:v>
                </c:pt>
                <c:pt idx="68">
                  <c:v>115.83655470993685</c:v>
                </c:pt>
                <c:pt idx="69">
                  <c:v>116.4341569265607</c:v>
                </c:pt>
                <c:pt idx="70">
                  <c:v>117.02497741022241</c:v>
                </c:pt>
                <c:pt idx="71">
                  <c:v>117.60912975341158</c:v>
                </c:pt>
                <c:pt idx="72">
                  <c:v>118.18672430322712</c:v>
                </c:pt>
                <c:pt idx="73">
                  <c:v>118.75786829155258</c:v>
                </c:pt>
                <c:pt idx="74">
                  <c:v>119.32266595854276</c:v>
                </c:pt>
                <c:pt idx="75">
                  <c:v>119.88121866983892</c:v>
                </c:pt>
                <c:pt idx="76">
                  <c:v>120.43362502790012</c:v>
                </c:pt>
                <c:pt idx="77">
                  <c:v>120.97998097780849</c:v>
                </c:pt>
                <c:pt idx="78">
                  <c:v>121.52037990788224</c:v>
                </c:pt>
                <c:pt idx="79">
                  <c:v>122.05491274540582</c:v>
                </c:pt>
                <c:pt idx="80">
                  <c:v>122.58366804776499</c:v>
                </c:pt>
                <c:pt idx="81">
                  <c:v>123.10673208925461</c:v>
                </c:pt>
                <c:pt idx="82">
                  <c:v>123.62418894381045</c:v>
                </c:pt>
                <c:pt idx="83">
                  <c:v>124.13612056389431</c:v>
                </c:pt>
                <c:pt idx="84">
                  <c:v>124.64260685575385</c:v>
                </c:pt>
                <c:pt idx="85">
                  <c:v>125.14372575125728</c:v>
                </c:pt>
                <c:pt idx="86">
                  <c:v>125.63955327649174</c:v>
                </c:pt>
                <c:pt idx="87">
                  <c:v>126.130163617306</c:v>
                </c:pt>
                <c:pt idx="88">
                  <c:v>126.6156291819584</c:v>
                </c:pt>
                <c:pt idx="89">
                  <c:v>127.09602066103021</c:v>
                </c:pt>
                <c:pt idx="90">
                  <c:v>127.57140708474618</c:v>
                </c:pt>
                <c:pt idx="91">
                  <c:v>128.04185587784013</c:v>
                </c:pt>
                <c:pt idx="92">
                  <c:v>128.50743291209361</c:v>
                </c:pt>
                <c:pt idx="93">
                  <c:v>128.96820255666674</c:v>
                </c:pt>
                <c:pt idx="94">
                  <c:v>129.42422772633654</c:v>
                </c:pt>
                <c:pt idx="95">
                  <c:v>129.87556992774438</c:v>
                </c:pt>
                <c:pt idx="96">
                  <c:v>130.32228930375746</c:v>
                </c:pt>
                <c:pt idx="97">
                  <c:v>130.76444467603375</c:v>
                </c:pt>
                <c:pt idx="98">
                  <c:v>131.20209358588249</c:v>
                </c:pt>
                <c:pt idx="99">
                  <c:v>131.63529233349925</c:v>
                </c:pt>
                <c:pt idx="100">
                  <c:v>132.06409601565963</c:v>
                </c:pt>
                <c:pt idx="101">
                  <c:v>132.48855856193904</c:v>
                </c:pt>
                <c:pt idx="102">
                  <c:v>132.90873276953499</c:v>
                </c:pt>
                <c:pt idx="103">
                  <c:v>133.32467033675243</c:v>
                </c:pt>
                <c:pt idx="104">
                  <c:v>133.73642189521792</c:v>
                </c:pt>
                <c:pt idx="105">
                  <c:v>134.14403704087954</c:v>
                </c:pt>
                <c:pt idx="106">
                  <c:v>134.54756436385014</c:v>
                </c:pt>
                <c:pt idx="107">
                  <c:v>134.94705147714399</c:v>
                </c:pt>
                <c:pt idx="108">
                  <c:v>135.34254504435921</c:v>
                </c:pt>
                <c:pt idx="109">
                  <c:v>135.73409080635156</c:v>
                </c:pt>
                <c:pt idx="110">
                  <c:v>136.12173360694555</c:v>
                </c:pt>
                <c:pt idx="111">
                  <c:v>136.50551741772352</c:v>
                </c:pt>
                <c:pt idx="112">
                  <c:v>136.88548536193494</c:v>
                </c:pt>
                <c:pt idx="113">
                  <c:v>137.26167973756259</c:v>
                </c:pt>
                <c:pt idx="114">
                  <c:v>137.63414203958283</c:v>
                </c:pt>
                <c:pt idx="115">
                  <c:v>138.00291298145265</c:v>
                </c:pt>
                <c:pt idx="116">
                  <c:v>138.36803251585911</c:v>
                </c:pt>
                <c:pt idx="117">
                  <c:v>138.72953985475789</c:v>
                </c:pt>
                <c:pt idx="118">
                  <c:v>139.08747348873567</c:v>
                </c:pt>
                <c:pt idx="119">
                  <c:v>139.44187120571974</c:v>
                </c:pt>
                <c:pt idx="120">
                  <c:v>139.79277010906341</c:v>
                </c:pt>
                <c:pt idx="121">
                  <c:v>140.14020663503422</c:v>
                </c:pt>
                <c:pt idx="122">
                  <c:v>140.48421656972508</c:v>
                </c:pt>
                <c:pt idx="123">
                  <c:v>140.82483506541629</c:v>
                </c:pt>
                <c:pt idx="124">
                  <c:v>141.16209665640585</c:v>
                </c:pt>
                <c:pt idx="125">
                  <c:v>141.49603527433231</c:v>
                </c:pt>
                <c:pt idx="126">
                  <c:v>141.82668426300768</c:v>
                </c:pt>
                <c:pt idx="127">
                  <c:v>142.15407639278214</c:v>
                </c:pt>
                <c:pt idx="128">
                  <c:v>142.47824387445525</c:v>
                </c:pt>
                <c:pt idx="129">
                  <c:v>142.79921837275396</c:v>
                </c:pt>
                <c:pt idx="130">
                  <c:v>143.11703101939253</c:v>
                </c:pt>
                <c:pt idx="131">
                  <c:v>143.43171242573055</c:v>
                </c:pt>
                <c:pt idx="132">
                  <c:v>143.74329269504341</c:v>
                </c:pt>
                <c:pt idx="133">
                  <c:v>144.05180143442198</c:v>
                </c:pt>
                <c:pt idx="134">
                  <c:v>144.35726776631105</c:v>
                </c:pt>
                <c:pt idx="135">
                  <c:v>144.65972033970462</c:v>
                </c:pt>
                <c:pt idx="136">
                  <c:v>144.95918734100744</c:v>
                </c:pt>
                <c:pt idx="137">
                  <c:v>145.25569650457513</c:v>
                </c:pt>
                <c:pt idx="138">
                  <c:v>145.54927512294591</c:v>
                </c:pt>
                <c:pt idx="139">
                  <c:v>145.83995005677392</c:v>
                </c:pt>
                <c:pt idx="140">
                  <c:v>146.1277477444755</c:v>
                </c:pt>
                <c:pt idx="141">
                  <c:v>146.41269421159635</c:v>
                </c:pt>
                <c:pt idx="142">
                  <c:v>146.6948150799133</c:v>
                </c:pt>
                <c:pt idx="143">
                  <c:v>146.9741355762761</c:v>
                </c:pt>
                <c:pt idx="144">
                  <c:v>147.25068054120069</c:v>
                </c:pt>
                <c:pt idx="145">
                  <c:v>147.52447443722124</c:v>
                </c:pt>
                <c:pt idx="146">
                  <c:v>147.79554135700999</c:v>
                </c:pt>
                <c:pt idx="147">
                  <c:v>148.0639050312721</c:v>
                </c:pt>
                <c:pt idx="148">
                  <c:v>148.3295888364232</c:v>
                </c:pt>
                <c:pt idx="149">
                  <c:v>148.59261580205833</c:v>
                </c:pt>
                <c:pt idx="150">
                  <c:v>148.85300861821679</c:v>
                </c:pt>
                <c:pt idx="151">
                  <c:v>149.11078964245141</c:v>
                </c:pt>
                <c:pt idx="152">
                  <c:v>149.36598090670833</c:v>
                </c:pt>
                <c:pt idx="153">
                  <c:v>149.61860412402359</c:v>
                </c:pt>
                <c:pt idx="154">
                  <c:v>149.86868069504206</c:v>
                </c:pt>
                <c:pt idx="155">
                  <c:v>150.11623171436366</c:v>
                </c:pt>
                <c:pt idx="156">
                  <c:v>150.3612779767262</c:v>
                </c:pt>
                <c:pt idx="157">
                  <c:v>150.60383998302356</c:v>
                </c:pt>
                <c:pt idx="158">
                  <c:v>150.84393794617188</c:v>
                </c:pt>
                <c:pt idx="159">
                  <c:v>151.08159179682272</c:v>
                </c:pt>
                <c:pt idx="160">
                  <c:v>151.31682118892965</c:v>
                </c:pt>
                <c:pt idx="161">
                  <c:v>151.54964550517604</c:v>
                </c:pt>
                <c:pt idx="162">
                  <c:v>151.78008386226239</c:v>
                </c:pt>
                <c:pt idx="163">
                  <c:v>152.00815511606365</c:v>
                </c:pt>
                <c:pt idx="164">
                  <c:v>152.23387786665569</c:v>
                </c:pt>
                <c:pt idx="165">
                  <c:v>152.45727046321784</c:v>
                </c:pt>
                <c:pt idx="166">
                  <c:v>152.67835100881445</c:v>
                </c:pt>
                <c:pt idx="167">
                  <c:v>152.89713736505831</c:v>
                </c:pt>
                <c:pt idx="168">
                  <c:v>153.1136471566609</c:v>
                </c:pt>
                <c:pt idx="169">
                  <c:v>153.32789777587158</c:v>
                </c:pt>
                <c:pt idx="170">
                  <c:v>153.53990638680983</c:v>
                </c:pt>
                <c:pt idx="171">
                  <c:v>153.74968992969312</c:v>
                </c:pt>
                <c:pt idx="172">
                  <c:v>153.95726512496492</c:v>
                </c:pt>
                <c:pt idx="173">
                  <c:v>154.16264847732228</c:v>
                </c:pt>
                <c:pt idx="174">
                  <c:v>154.36585627965073</c:v>
                </c:pt>
                <c:pt idx="175">
                  <c:v>154.56690461686509</c:v>
                </c:pt>
                <c:pt idx="176">
                  <c:v>154.7658093696613</c:v>
                </c:pt>
                <c:pt idx="177">
                  <c:v>154.96258621818058</c:v>
                </c:pt>
                <c:pt idx="178">
                  <c:v>155.15725064558868</c:v>
                </c:pt>
                <c:pt idx="179">
                  <c:v>155.34981794157321</c:v>
                </c:pt>
                <c:pt idx="180">
                  <c:v>155.54030320576058</c:v>
                </c:pt>
                <c:pt idx="181">
                  <c:v>155.72872135105547</c:v>
                </c:pt>
                <c:pt idx="182">
                  <c:v>155.91508710690468</c:v>
                </c:pt>
                <c:pt idx="183">
                  <c:v>156.09941502248597</c:v>
                </c:pt>
                <c:pt idx="184">
                  <c:v>156.28171946982837</c:v>
                </c:pt>
                <c:pt idx="185">
                  <c:v>156.46201464685922</c:v>
                </c:pt>
                <c:pt idx="186">
                  <c:v>156.64031458038698</c:v>
                </c:pt>
                <c:pt idx="187">
                  <c:v>156.81663312901628</c:v>
                </c:pt>
                <c:pt idx="188">
                  <c:v>156.99098398599853</c:v>
                </c:pt>
                <c:pt idx="189">
                  <c:v>157.1633806820218</c:v>
                </c:pt>
                <c:pt idx="190">
                  <c:v>157.33383658793866</c:v>
                </c:pt>
                <c:pt idx="191">
                  <c:v>157.5023649174363</c:v>
                </c:pt>
                <c:pt idx="192">
                  <c:v>157.66897872964728</c:v>
                </c:pt>
                <c:pt idx="193">
                  <c:v>157.833690931706</c:v>
                </c:pt>
                <c:pt idx="194">
                  <c:v>157.99651428124977</c:v>
                </c:pt>
                <c:pt idx="195">
                  <c:v>158.15746138886749</c:v>
                </c:pt>
                <c:pt idx="196">
                  <c:v>158.31654472049539</c:v>
                </c:pt>
                <c:pt idx="197">
                  <c:v>158.47377659976362</c:v>
                </c:pt>
                <c:pt idx="198">
                  <c:v>158.62916921029355</c:v>
                </c:pt>
                <c:pt idx="199">
                  <c:v>158.7827345979463</c:v>
                </c:pt>
              </c:numCache>
            </c:numRef>
          </c:yVal>
          <c:smooth val="0"/>
          <c:extLst>
            <c:ext xmlns:c16="http://schemas.microsoft.com/office/drawing/2014/chart" uri="{C3380CC4-5D6E-409C-BE32-E72D297353CC}">
              <c16:uniqueId val="{00000001-32C3-427A-88C5-54D122F67405}"/>
            </c:ext>
          </c:extLst>
        </c:ser>
        <c:ser>
          <c:idx val="2"/>
          <c:order val="2"/>
          <c:tx>
            <c:v>Single-Aisle/Regional Jet Mix</c:v>
          </c:tx>
          <c:spPr>
            <a:ln w="25400" cap="rnd">
              <a:solidFill>
                <a:schemeClr val="tx1"/>
              </a:solidFill>
              <a:prstDash val="dash"/>
              <a:round/>
            </a:ln>
            <a:effectLst/>
          </c:spPr>
          <c:marker>
            <c:symbol val="none"/>
          </c:marker>
          <c:xVal>
            <c:numRef>
              <c:f>'Figure 6'!$A$4:$A$203</c:f>
              <c:numCache>
                <c:formatCode>General</c:formatCode>
                <c:ptCount val="200"/>
                <c:pt idx="0">
                  <c:v>60</c:v>
                </c:pt>
                <c:pt idx="1">
                  <c:v>65</c:v>
                </c:pt>
                <c:pt idx="2">
                  <c:v>70</c:v>
                </c:pt>
                <c:pt idx="3">
                  <c:v>75</c:v>
                </c:pt>
                <c:pt idx="4">
                  <c:v>80</c:v>
                </c:pt>
                <c:pt idx="5">
                  <c:v>85</c:v>
                </c:pt>
                <c:pt idx="6">
                  <c:v>90</c:v>
                </c:pt>
                <c:pt idx="7">
                  <c:v>95</c:v>
                </c:pt>
                <c:pt idx="8">
                  <c:v>100</c:v>
                </c:pt>
                <c:pt idx="9">
                  <c:v>105</c:v>
                </c:pt>
                <c:pt idx="10">
                  <c:v>110</c:v>
                </c:pt>
                <c:pt idx="11">
                  <c:v>115</c:v>
                </c:pt>
                <c:pt idx="12">
                  <c:v>120</c:v>
                </c:pt>
                <c:pt idx="13">
                  <c:v>125</c:v>
                </c:pt>
                <c:pt idx="14">
                  <c:v>130</c:v>
                </c:pt>
                <c:pt idx="15">
                  <c:v>135</c:v>
                </c:pt>
                <c:pt idx="16">
                  <c:v>140</c:v>
                </c:pt>
                <c:pt idx="17">
                  <c:v>145</c:v>
                </c:pt>
                <c:pt idx="18">
                  <c:v>150</c:v>
                </c:pt>
                <c:pt idx="19">
                  <c:v>155</c:v>
                </c:pt>
                <c:pt idx="20">
                  <c:v>160</c:v>
                </c:pt>
                <c:pt idx="21">
                  <c:v>165</c:v>
                </c:pt>
                <c:pt idx="22">
                  <c:v>170</c:v>
                </c:pt>
                <c:pt idx="23">
                  <c:v>175</c:v>
                </c:pt>
                <c:pt idx="24">
                  <c:v>180</c:v>
                </c:pt>
                <c:pt idx="25">
                  <c:v>185</c:v>
                </c:pt>
                <c:pt idx="26">
                  <c:v>190</c:v>
                </c:pt>
                <c:pt idx="27">
                  <c:v>195</c:v>
                </c:pt>
                <c:pt idx="28">
                  <c:v>200</c:v>
                </c:pt>
                <c:pt idx="29">
                  <c:v>205</c:v>
                </c:pt>
                <c:pt idx="30">
                  <c:v>210</c:v>
                </c:pt>
                <c:pt idx="31">
                  <c:v>215</c:v>
                </c:pt>
                <c:pt idx="32">
                  <c:v>220</c:v>
                </c:pt>
                <c:pt idx="33">
                  <c:v>225</c:v>
                </c:pt>
                <c:pt idx="34">
                  <c:v>230</c:v>
                </c:pt>
                <c:pt idx="35">
                  <c:v>235</c:v>
                </c:pt>
                <c:pt idx="36">
                  <c:v>240</c:v>
                </c:pt>
                <c:pt idx="37">
                  <c:v>245</c:v>
                </c:pt>
                <c:pt idx="38">
                  <c:v>250</c:v>
                </c:pt>
                <c:pt idx="39">
                  <c:v>255</c:v>
                </c:pt>
                <c:pt idx="40">
                  <c:v>260</c:v>
                </c:pt>
                <c:pt idx="41">
                  <c:v>265</c:v>
                </c:pt>
                <c:pt idx="42">
                  <c:v>270</c:v>
                </c:pt>
                <c:pt idx="43">
                  <c:v>275</c:v>
                </c:pt>
                <c:pt idx="44">
                  <c:v>280</c:v>
                </c:pt>
                <c:pt idx="45">
                  <c:v>285</c:v>
                </c:pt>
                <c:pt idx="46">
                  <c:v>290</c:v>
                </c:pt>
                <c:pt idx="47">
                  <c:v>295</c:v>
                </c:pt>
                <c:pt idx="48">
                  <c:v>300</c:v>
                </c:pt>
                <c:pt idx="49">
                  <c:v>305</c:v>
                </c:pt>
                <c:pt idx="50">
                  <c:v>310</c:v>
                </c:pt>
                <c:pt idx="51">
                  <c:v>315</c:v>
                </c:pt>
                <c:pt idx="52">
                  <c:v>320</c:v>
                </c:pt>
                <c:pt idx="53">
                  <c:v>325</c:v>
                </c:pt>
                <c:pt idx="54">
                  <c:v>330</c:v>
                </c:pt>
                <c:pt idx="55">
                  <c:v>335</c:v>
                </c:pt>
                <c:pt idx="56">
                  <c:v>340</c:v>
                </c:pt>
                <c:pt idx="57">
                  <c:v>345</c:v>
                </c:pt>
                <c:pt idx="58">
                  <c:v>350</c:v>
                </c:pt>
                <c:pt idx="59">
                  <c:v>355</c:v>
                </c:pt>
                <c:pt idx="60">
                  <c:v>360</c:v>
                </c:pt>
                <c:pt idx="61">
                  <c:v>365</c:v>
                </c:pt>
                <c:pt idx="62">
                  <c:v>370</c:v>
                </c:pt>
                <c:pt idx="63">
                  <c:v>375</c:v>
                </c:pt>
                <c:pt idx="64">
                  <c:v>380</c:v>
                </c:pt>
                <c:pt idx="65">
                  <c:v>385</c:v>
                </c:pt>
                <c:pt idx="66">
                  <c:v>390</c:v>
                </c:pt>
                <c:pt idx="67">
                  <c:v>395</c:v>
                </c:pt>
                <c:pt idx="68">
                  <c:v>400</c:v>
                </c:pt>
                <c:pt idx="69">
                  <c:v>405</c:v>
                </c:pt>
                <c:pt idx="70">
                  <c:v>410</c:v>
                </c:pt>
                <c:pt idx="71">
                  <c:v>415</c:v>
                </c:pt>
                <c:pt idx="72">
                  <c:v>420</c:v>
                </c:pt>
                <c:pt idx="73">
                  <c:v>425</c:v>
                </c:pt>
                <c:pt idx="74">
                  <c:v>430</c:v>
                </c:pt>
                <c:pt idx="75">
                  <c:v>435</c:v>
                </c:pt>
                <c:pt idx="76">
                  <c:v>440</c:v>
                </c:pt>
                <c:pt idx="77">
                  <c:v>445</c:v>
                </c:pt>
                <c:pt idx="78">
                  <c:v>450</c:v>
                </c:pt>
                <c:pt idx="79">
                  <c:v>455</c:v>
                </c:pt>
                <c:pt idx="80">
                  <c:v>460</c:v>
                </c:pt>
                <c:pt idx="81">
                  <c:v>465</c:v>
                </c:pt>
                <c:pt idx="82">
                  <c:v>470</c:v>
                </c:pt>
                <c:pt idx="83">
                  <c:v>475</c:v>
                </c:pt>
                <c:pt idx="84">
                  <c:v>480</c:v>
                </c:pt>
                <c:pt idx="85">
                  <c:v>485</c:v>
                </c:pt>
                <c:pt idx="86">
                  <c:v>490</c:v>
                </c:pt>
                <c:pt idx="87">
                  <c:v>495</c:v>
                </c:pt>
                <c:pt idx="88">
                  <c:v>500</c:v>
                </c:pt>
                <c:pt idx="89">
                  <c:v>505</c:v>
                </c:pt>
                <c:pt idx="90">
                  <c:v>510</c:v>
                </c:pt>
                <c:pt idx="91">
                  <c:v>515</c:v>
                </c:pt>
                <c:pt idx="92">
                  <c:v>520</c:v>
                </c:pt>
                <c:pt idx="93">
                  <c:v>525</c:v>
                </c:pt>
                <c:pt idx="94">
                  <c:v>530</c:v>
                </c:pt>
                <c:pt idx="95">
                  <c:v>535</c:v>
                </c:pt>
                <c:pt idx="96">
                  <c:v>540</c:v>
                </c:pt>
                <c:pt idx="97">
                  <c:v>545</c:v>
                </c:pt>
                <c:pt idx="98">
                  <c:v>550</c:v>
                </c:pt>
                <c:pt idx="99">
                  <c:v>555</c:v>
                </c:pt>
                <c:pt idx="100">
                  <c:v>560</c:v>
                </c:pt>
                <c:pt idx="101">
                  <c:v>565</c:v>
                </c:pt>
                <c:pt idx="102">
                  <c:v>570</c:v>
                </c:pt>
                <c:pt idx="103">
                  <c:v>575</c:v>
                </c:pt>
                <c:pt idx="104">
                  <c:v>580</c:v>
                </c:pt>
                <c:pt idx="105">
                  <c:v>585</c:v>
                </c:pt>
                <c:pt idx="106">
                  <c:v>590</c:v>
                </c:pt>
                <c:pt idx="107">
                  <c:v>595</c:v>
                </c:pt>
                <c:pt idx="108">
                  <c:v>600</c:v>
                </c:pt>
                <c:pt idx="109">
                  <c:v>605</c:v>
                </c:pt>
                <c:pt idx="110">
                  <c:v>610</c:v>
                </c:pt>
                <c:pt idx="111">
                  <c:v>615</c:v>
                </c:pt>
                <c:pt idx="112">
                  <c:v>620</c:v>
                </c:pt>
                <c:pt idx="113">
                  <c:v>625</c:v>
                </c:pt>
                <c:pt idx="114">
                  <c:v>630</c:v>
                </c:pt>
                <c:pt idx="115">
                  <c:v>635</c:v>
                </c:pt>
                <c:pt idx="116">
                  <c:v>640</c:v>
                </c:pt>
                <c:pt idx="117">
                  <c:v>645</c:v>
                </c:pt>
                <c:pt idx="118">
                  <c:v>650</c:v>
                </c:pt>
                <c:pt idx="119">
                  <c:v>655</c:v>
                </c:pt>
                <c:pt idx="120">
                  <c:v>660</c:v>
                </c:pt>
                <c:pt idx="121">
                  <c:v>665</c:v>
                </c:pt>
                <c:pt idx="122">
                  <c:v>670</c:v>
                </c:pt>
                <c:pt idx="123">
                  <c:v>675</c:v>
                </c:pt>
                <c:pt idx="124">
                  <c:v>680</c:v>
                </c:pt>
                <c:pt idx="125">
                  <c:v>685</c:v>
                </c:pt>
                <c:pt idx="126">
                  <c:v>690</c:v>
                </c:pt>
                <c:pt idx="127">
                  <c:v>695</c:v>
                </c:pt>
                <c:pt idx="128">
                  <c:v>700</c:v>
                </c:pt>
                <c:pt idx="129">
                  <c:v>705</c:v>
                </c:pt>
                <c:pt idx="130">
                  <c:v>710</c:v>
                </c:pt>
                <c:pt idx="131">
                  <c:v>715</c:v>
                </c:pt>
                <c:pt idx="132">
                  <c:v>720</c:v>
                </c:pt>
                <c:pt idx="133">
                  <c:v>725</c:v>
                </c:pt>
                <c:pt idx="134">
                  <c:v>730</c:v>
                </c:pt>
                <c:pt idx="135">
                  <c:v>735</c:v>
                </c:pt>
                <c:pt idx="136">
                  <c:v>740</c:v>
                </c:pt>
                <c:pt idx="137">
                  <c:v>745</c:v>
                </c:pt>
                <c:pt idx="138">
                  <c:v>750</c:v>
                </c:pt>
                <c:pt idx="139">
                  <c:v>755</c:v>
                </c:pt>
                <c:pt idx="140">
                  <c:v>760</c:v>
                </c:pt>
                <c:pt idx="141">
                  <c:v>765</c:v>
                </c:pt>
                <c:pt idx="142">
                  <c:v>770</c:v>
                </c:pt>
                <c:pt idx="143">
                  <c:v>775</c:v>
                </c:pt>
                <c:pt idx="144">
                  <c:v>780</c:v>
                </c:pt>
                <c:pt idx="145">
                  <c:v>785</c:v>
                </c:pt>
                <c:pt idx="146">
                  <c:v>790</c:v>
                </c:pt>
                <c:pt idx="147">
                  <c:v>795</c:v>
                </c:pt>
                <c:pt idx="148">
                  <c:v>800</c:v>
                </c:pt>
                <c:pt idx="149">
                  <c:v>805</c:v>
                </c:pt>
                <c:pt idx="150">
                  <c:v>810</c:v>
                </c:pt>
                <c:pt idx="151">
                  <c:v>815</c:v>
                </c:pt>
                <c:pt idx="152">
                  <c:v>820</c:v>
                </c:pt>
                <c:pt idx="153">
                  <c:v>825</c:v>
                </c:pt>
                <c:pt idx="154">
                  <c:v>830</c:v>
                </c:pt>
                <c:pt idx="155">
                  <c:v>835</c:v>
                </c:pt>
                <c:pt idx="156">
                  <c:v>840</c:v>
                </c:pt>
                <c:pt idx="157">
                  <c:v>845</c:v>
                </c:pt>
                <c:pt idx="158">
                  <c:v>850</c:v>
                </c:pt>
                <c:pt idx="159">
                  <c:v>855</c:v>
                </c:pt>
                <c:pt idx="160">
                  <c:v>860</c:v>
                </c:pt>
                <c:pt idx="161">
                  <c:v>865</c:v>
                </c:pt>
                <c:pt idx="162">
                  <c:v>870</c:v>
                </c:pt>
                <c:pt idx="163">
                  <c:v>875</c:v>
                </c:pt>
                <c:pt idx="164">
                  <c:v>880</c:v>
                </c:pt>
                <c:pt idx="165">
                  <c:v>885</c:v>
                </c:pt>
                <c:pt idx="166">
                  <c:v>890</c:v>
                </c:pt>
                <c:pt idx="167">
                  <c:v>895</c:v>
                </c:pt>
                <c:pt idx="168">
                  <c:v>900</c:v>
                </c:pt>
                <c:pt idx="169">
                  <c:v>905</c:v>
                </c:pt>
                <c:pt idx="170">
                  <c:v>910</c:v>
                </c:pt>
                <c:pt idx="171">
                  <c:v>915</c:v>
                </c:pt>
                <c:pt idx="172">
                  <c:v>920</c:v>
                </c:pt>
                <c:pt idx="173">
                  <c:v>925</c:v>
                </c:pt>
                <c:pt idx="174">
                  <c:v>930</c:v>
                </c:pt>
                <c:pt idx="175">
                  <c:v>935</c:v>
                </c:pt>
                <c:pt idx="176">
                  <c:v>940</c:v>
                </c:pt>
                <c:pt idx="177">
                  <c:v>945</c:v>
                </c:pt>
                <c:pt idx="178">
                  <c:v>950</c:v>
                </c:pt>
                <c:pt idx="179">
                  <c:v>955</c:v>
                </c:pt>
                <c:pt idx="180">
                  <c:v>960</c:v>
                </c:pt>
                <c:pt idx="181">
                  <c:v>965</c:v>
                </c:pt>
                <c:pt idx="182">
                  <c:v>970</c:v>
                </c:pt>
                <c:pt idx="183">
                  <c:v>975</c:v>
                </c:pt>
                <c:pt idx="184">
                  <c:v>980</c:v>
                </c:pt>
                <c:pt idx="185">
                  <c:v>985</c:v>
                </c:pt>
                <c:pt idx="186">
                  <c:v>990</c:v>
                </c:pt>
                <c:pt idx="187">
                  <c:v>995</c:v>
                </c:pt>
                <c:pt idx="188">
                  <c:v>1000</c:v>
                </c:pt>
                <c:pt idx="189">
                  <c:v>1005</c:v>
                </c:pt>
                <c:pt idx="190">
                  <c:v>1010</c:v>
                </c:pt>
                <c:pt idx="191">
                  <c:v>1015</c:v>
                </c:pt>
                <c:pt idx="192">
                  <c:v>1020</c:v>
                </c:pt>
                <c:pt idx="193">
                  <c:v>1025</c:v>
                </c:pt>
                <c:pt idx="194">
                  <c:v>1030</c:v>
                </c:pt>
                <c:pt idx="195">
                  <c:v>1035</c:v>
                </c:pt>
                <c:pt idx="196">
                  <c:v>1040</c:v>
                </c:pt>
                <c:pt idx="197">
                  <c:v>1045</c:v>
                </c:pt>
                <c:pt idx="198">
                  <c:v>1050</c:v>
                </c:pt>
                <c:pt idx="199">
                  <c:v>1055</c:v>
                </c:pt>
              </c:numCache>
            </c:numRef>
          </c:xVal>
          <c:yVal>
            <c:numRef>
              <c:f>'Figure 6'!$D$4:$D$203</c:f>
              <c:numCache>
                <c:formatCode>0.00</c:formatCode>
                <c:ptCount val="200"/>
                <c:pt idx="0">
                  <c:v>66.500903751250448</c:v>
                </c:pt>
                <c:pt idx="1">
                  <c:v>69.168373823195552</c:v>
                </c:pt>
                <c:pt idx="2">
                  <c:v>71.712945430097705</c:v>
                </c:pt>
                <c:pt idx="3">
                  <c:v>74.14724753867894</c:v>
                </c:pt>
                <c:pt idx="4">
                  <c:v>76.481865079450102</c:v>
                </c:pt>
                <c:pt idx="5">
                  <c:v>78.725775759362122</c:v>
                </c:pt>
                <c:pt idx="6">
                  <c:v>80.886673497728964</c:v>
                </c:pt>
                <c:pt idx="7">
                  <c:v>82.971212542997733</c:v>
                </c:pt>
                <c:pt idx="8">
                  <c:v>84.985194850753743</c:v>
                </c:pt>
                <c:pt idx="9">
                  <c:v>86.93371607250775</c:v>
                </c:pt>
                <c:pt idx="10">
                  <c:v>88.821280822357338</c:v>
                </c:pt>
                <c:pt idx="11">
                  <c:v>90.651894781708307</c:v>
                </c:pt>
                <c:pt idx="12">
                  <c:v>92.42913909549543</c:v>
                </c:pt>
                <c:pt idx="13">
                  <c:v>94.156231056651279</c:v>
                </c:pt>
                <c:pt idx="14">
                  <c:v>95.836074050465115</c:v>
                </c:pt>
                <c:pt idx="15">
                  <c:v>97.471298997451015</c:v>
                </c:pt>
                <c:pt idx="16">
                  <c:v>99.064299001483505</c:v>
                </c:pt>
                <c:pt idx="17">
                  <c:v>100.61725851886902</c:v>
                </c:pt>
                <c:pt idx="18">
                  <c:v>102.13217807288692</c:v>
                </c:pt>
                <c:pt idx="19">
                  <c:v>103.6108953191426</c:v>
                </c:pt>
                <c:pt idx="20">
                  <c:v>105.05510310030769</c:v>
                </c:pt>
                <c:pt idx="21">
                  <c:v>106.46636500070221</c:v>
                </c:pt>
                <c:pt idx="22">
                  <c:v>107.84612881184297</c:v>
                </c:pt>
                <c:pt idx="23">
                  <c:v>109.19573824242941</c:v>
                </c:pt>
                <c:pt idx="24">
                  <c:v>110.51644314503542</c:v>
                </c:pt>
                <c:pt idx="25">
                  <c:v>111.80940848319348</c:v>
                </c:pt>
                <c:pt idx="26">
                  <c:v>113.07572222371508</c:v>
                </c:pt>
                <c:pt idx="27">
                  <c:v>114.31640230783492</c:v>
                </c:pt>
                <c:pt idx="28">
                  <c:v>115.53240282945777</c:v>
                </c:pt>
                <c:pt idx="29">
                  <c:v>116.72461952817747</c:v>
                </c:pt>
                <c:pt idx="30">
                  <c:v>117.89389468785541</c:v>
                </c:pt>
                <c:pt idx="31">
                  <c:v>119.04102151765187</c:v>
                </c:pt>
                <c:pt idx="32">
                  <c:v>120.16674808090609</c:v>
                </c:pt>
                <c:pt idx="33">
                  <c:v>121.27178082770403</c:v>
                </c:pt>
                <c:pt idx="34">
                  <c:v>122.35678777899736</c:v>
                </c:pt>
                <c:pt idx="35">
                  <c:v>123.4224014034391</c:v>
                </c:pt>
                <c:pt idx="36">
                  <c:v>124.46922122247622</c:v>
                </c:pt>
                <c:pt idx="37">
                  <c:v>125.49781617447124</c:v>
                </c:pt>
                <c:pt idx="38">
                  <c:v>126.50872676458729</c:v>
                </c:pt>
                <c:pt idx="39">
                  <c:v>127.50246702373374</c:v>
                </c:pt>
                <c:pt idx="40">
                  <c:v>128.47952629692503</c:v>
                </c:pt>
                <c:pt idx="41">
                  <c:v>129.44037087889524</c:v>
                </c:pt>
                <c:pt idx="42">
                  <c:v>130.38544551263595</c:v>
                </c:pt>
                <c:pt idx="43">
                  <c:v>131.31517476466536</c:v>
                </c:pt>
                <c:pt idx="44">
                  <c:v>132.22996428921675</c:v>
                </c:pt>
                <c:pt idx="45">
                  <c:v>133.1302019921356</c:v>
                </c:pt>
                <c:pt idx="46">
                  <c:v>134.016259104055</c:v>
                </c:pt>
                <c:pt idx="47">
                  <c:v>134.8884911713595</c:v>
                </c:pt>
                <c:pt idx="48">
                  <c:v>135.74723897251562</c:v>
                </c:pt>
                <c:pt idx="49">
                  <c:v>136.59282936653855</c:v>
                </c:pt>
                <c:pt idx="50">
                  <c:v>137.42557607964497</c:v>
                </c:pt>
                <c:pt idx="51">
                  <c:v>138.24578043551895</c:v>
                </c:pt>
                <c:pt idx="52">
                  <c:v>139.05373203405992</c:v>
                </c:pt>
                <c:pt idx="53">
                  <c:v>139.84970938299324</c:v>
                </c:pt>
                <c:pt idx="54">
                  <c:v>140.63398048628886</c:v>
                </c:pt>
                <c:pt idx="55">
                  <c:v>141.40680339295025</c:v>
                </c:pt>
                <c:pt idx="56">
                  <c:v>142.16842670939297</c:v>
                </c:pt>
                <c:pt idx="57">
                  <c:v>142.91909007832515</c:v>
                </c:pt>
                <c:pt idx="58">
                  <c:v>143.65902462677468</c:v>
                </c:pt>
                <c:pt idx="59">
                  <c:v>144.3884533856604</c:v>
                </c:pt>
                <c:pt idx="60">
                  <c:v>145.10759168308903</c:v>
                </c:pt>
                <c:pt idx="61">
                  <c:v>145.81664751336541</c:v>
                </c:pt>
                <c:pt idx="62">
                  <c:v>146.51582188352518</c:v>
                </c:pt>
                <c:pt idx="63">
                  <c:v>147.20530913904543</c:v>
                </c:pt>
                <c:pt idx="64">
                  <c:v>147.88529727024368</c:v>
                </c:pt>
                <c:pt idx="65">
                  <c:v>148.55596820074811</c:v>
                </c:pt>
                <c:pt idx="66">
                  <c:v>149.21749805930762</c:v>
                </c:pt>
                <c:pt idx="67">
                  <c:v>149.87005743610496</c:v>
                </c:pt>
                <c:pt idx="68">
                  <c:v>150.5138116246392</c:v>
                </c:pt>
                <c:pt idx="69">
                  <c:v>151.14892085016174</c:v>
                </c:pt>
                <c:pt idx="70">
                  <c:v>151.77554048556868</c:v>
                </c:pt>
                <c:pt idx="71">
                  <c:v>152.39382125558183</c:v>
                </c:pt>
                <c:pt idx="72">
                  <c:v>153.0039094299899</c:v>
                </c:pt>
                <c:pt idx="73">
                  <c:v>153.60594700665405</c:v>
                </c:pt>
                <c:pt idx="74">
                  <c:v>154.20007188493835</c:v>
                </c:pt>
                <c:pt idx="75">
                  <c:v>154.78641803016848</c:v>
                </c:pt>
                <c:pt idx="76">
                  <c:v>155.36511562968167</c:v>
                </c:pt>
                <c:pt idx="77">
                  <c:v>155.93629124098737</c:v>
                </c:pt>
                <c:pt idx="78">
                  <c:v>156.50006793252322</c:v>
                </c:pt>
                <c:pt idx="79">
                  <c:v>157.0565654174514</c:v>
                </c:pt>
                <c:pt idx="80">
                  <c:v>157.60590018091563</c:v>
                </c:pt>
                <c:pt idx="81">
                  <c:v>158.14818560114145</c:v>
                </c:pt>
                <c:pt idx="82">
                  <c:v>158.68353206474632</c:v>
                </c:pt>
                <c:pt idx="83">
                  <c:v>159.21204707658868</c:v>
                </c:pt>
                <c:pt idx="84">
                  <c:v>159.73383536447349</c:v>
                </c:pt>
                <c:pt idx="85">
                  <c:v>160.24899897900553</c:v>
                </c:pt>
                <c:pt idx="86">
                  <c:v>160.75763738885962</c:v>
                </c:pt>
                <c:pt idx="87">
                  <c:v>161.25984757172796</c:v>
                </c:pt>
                <c:pt idx="88">
                  <c:v>161.75572410117763</c:v>
                </c:pt>
                <c:pt idx="89">
                  <c:v>162.24535922964429</c:v>
                </c:pt>
                <c:pt idx="90">
                  <c:v>162.72884296776743</c:v>
                </c:pt>
                <c:pt idx="91">
                  <c:v>163.20626316026636</c:v>
                </c:pt>
                <c:pt idx="92">
                  <c:v>163.67770555853713</c:v>
                </c:pt>
                <c:pt idx="93">
                  <c:v>164.14325389014169</c:v>
                </c:pt>
                <c:pt idx="94">
                  <c:v>164.60298992535439</c:v>
                </c:pt>
                <c:pt idx="95">
                  <c:v>165.05699354091149</c:v>
                </c:pt>
                <c:pt idx="96">
                  <c:v>165.50534278111138</c:v>
                </c:pt>
                <c:pt idx="97">
                  <c:v>165.94811391639649</c:v>
                </c:pt>
                <c:pt idx="98">
                  <c:v>166.38538149954155</c:v>
                </c:pt>
                <c:pt idx="99">
                  <c:v>166.81721841957014</c:v>
                </c:pt>
                <c:pt idx="100">
                  <c:v>167.24369595350902</c:v>
                </c:pt>
                <c:pt idx="101">
                  <c:v>167.66488381608491</c:v>
                </c:pt>
                <c:pt idx="102">
                  <c:v>168.08085020746452</c:v>
                </c:pt>
                <c:pt idx="103">
                  <c:v>168.49166185912995</c:v>
                </c:pt>
                <c:pt idx="104">
                  <c:v>168.89738407797887</c:v>
                </c:pt>
                <c:pt idx="105">
                  <c:v>169.29808078873231</c:v>
                </c:pt>
                <c:pt idx="106">
                  <c:v>169.69381457472932</c:v>
                </c:pt>
                <c:pt idx="107">
                  <c:v>170.08464671718167</c:v>
                </c:pt>
                <c:pt idx="108">
                  <c:v>170.47063723296208</c:v>
                </c:pt>
                <c:pt idx="109">
                  <c:v>170.85184491098795</c:v>
                </c:pt>
                <c:pt idx="110">
                  <c:v>171.2283273472695</c:v>
                </c:pt>
                <c:pt idx="111">
                  <c:v>171.60014097867662</c:v>
                </c:pt>
                <c:pt idx="112">
                  <c:v>171.96734111548483</c:v>
                </c:pt>
                <c:pt idx="113">
                  <c:v>172.32998197275236</c:v>
                </c:pt>
                <c:pt idx="114">
                  <c:v>172.68811670058045</c:v>
                </c:pt>
                <c:pt idx="115">
                  <c:v>173.04179741330307</c:v>
                </c:pt>
                <c:pt idx="116">
                  <c:v>173.39107521765482</c:v>
                </c:pt>
                <c:pt idx="117">
                  <c:v>173.73600023995851</c:v>
                </c:pt>
                <c:pt idx="118">
                  <c:v>174.07662165237366</c:v>
                </c:pt>
                <c:pt idx="119">
                  <c:v>174.41298769824823</c:v>
                </c:pt>
                <c:pt idx="120">
                  <c:v>174.74514571660606</c:v>
                </c:pt>
                <c:pt idx="121">
                  <c:v>175.07314216581025</c:v>
                </c:pt>
                <c:pt idx="122">
                  <c:v>175.39702264643344</c:v>
                </c:pt>
                <c:pt idx="123">
                  <c:v>175.71683192336943</c:v>
                </c:pt>
                <c:pt idx="124">
                  <c:v>176.03261394721309</c:v>
                </c:pt>
                <c:pt idx="125">
                  <c:v>176.34441187494321</c:v>
                </c:pt>
                <c:pt idx="126">
                  <c:v>176.65226808993117</c:v>
                </c:pt>
                <c:pt idx="127">
                  <c:v>176.95622422130458</c:v>
                </c:pt>
                <c:pt idx="128">
                  <c:v>177.25632116269139</c:v>
                </c:pt>
                <c:pt idx="129">
                  <c:v>177.55259909036596</c:v>
                </c:pt>
                <c:pt idx="130">
                  <c:v>177.84509748082479</c:v>
                </c:pt>
                <c:pt idx="131">
                  <c:v>178.13385512780815</c:v>
                </c:pt>
                <c:pt idx="132">
                  <c:v>178.41891015879384</c:v>
                </c:pt>
                <c:pt idx="133">
                  <c:v>178.7003000509809</c:v>
                </c:pt>
                <c:pt idx="134">
                  <c:v>178.97806164677996</c:v>
                </c:pt>
                <c:pt idx="135">
                  <c:v>179.25223116883478</c:v>
                </c:pt>
                <c:pt idx="136">
                  <c:v>179.52284423458602</c:v>
                </c:pt>
                <c:pt idx="137">
                  <c:v>179.78993587039756</c:v>
                </c:pt>
                <c:pt idx="138">
                  <c:v>180.05354052526121</c:v>
                </c:pt>
                <c:pt idx="139">
                  <c:v>180.31369208409441</c:v>
                </c:pt>
                <c:pt idx="140">
                  <c:v>180.57042388064465</c:v>
                </c:pt>
                <c:pt idx="141">
                  <c:v>180.82376871001694</c:v>
                </c:pt>
                <c:pt idx="142">
                  <c:v>181.07375884083658</c:v>
                </c:pt>
                <c:pt idx="143">
                  <c:v>181.32042602706011</c:v>
                </c:pt>
                <c:pt idx="144">
                  <c:v>181.56380151944617</c:v>
                </c:pt>
                <c:pt idx="145">
                  <c:v>181.8039160767004</c:v>
                </c:pt>
                <c:pt idx="146">
                  <c:v>182.04079997630248</c:v>
                </c:pt>
                <c:pt idx="147">
                  <c:v>182.27448302502927</c:v>
                </c:pt>
                <c:pt idx="148">
                  <c:v>182.50499456918257</c:v>
                </c:pt>
                <c:pt idx="149">
                  <c:v>182.73236350453283</c:v>
                </c:pt>
                <c:pt idx="150">
                  <c:v>182.95661828598674</c:v>
                </c:pt>
                <c:pt idx="151">
                  <c:v>183.17778693699026</c:v>
                </c:pt>
                <c:pt idx="152">
                  <c:v>183.39589705867309</c:v>
                </c:pt>
                <c:pt idx="153">
                  <c:v>183.61097583874738</c:v>
                </c:pt>
                <c:pt idx="154">
                  <c:v>183.82305006016352</c:v>
                </c:pt>
                <c:pt idx="155">
                  <c:v>184.03214610953506</c:v>
                </c:pt>
                <c:pt idx="156">
                  <c:v>184.23828998533955</c:v>
                </c:pt>
                <c:pt idx="157">
                  <c:v>184.44150730589988</c:v>
                </c:pt>
                <c:pt idx="158">
                  <c:v>184.64182331715716</c:v>
                </c:pt>
                <c:pt idx="159">
                  <c:v>184.83926290024036</c:v>
                </c:pt>
                <c:pt idx="160">
                  <c:v>185.03385057883614</c:v>
                </c:pt>
                <c:pt idx="161">
                  <c:v>185.22561052637047</c:v>
                </c:pt>
                <c:pt idx="162">
                  <c:v>185.41456657300361</c:v>
                </c:pt>
                <c:pt idx="163">
                  <c:v>185.60074221244841</c:v>
                </c:pt>
                <c:pt idx="164">
                  <c:v>185.78416060861116</c:v>
                </c:pt>
                <c:pt idx="165">
                  <c:v>185.96484460206844</c:v>
                </c:pt>
                <c:pt idx="166">
                  <c:v>186.14281671637866</c:v>
                </c:pt>
                <c:pt idx="167">
                  <c:v>186.31809916423606</c:v>
                </c:pt>
                <c:pt idx="168">
                  <c:v>186.49071385347199</c:v>
                </c:pt>
                <c:pt idx="169">
                  <c:v>186.66068239290689</c:v>
                </c:pt>
                <c:pt idx="170">
                  <c:v>186.82802609805958</c:v>
                </c:pt>
                <c:pt idx="171">
                  <c:v>186.99276599671512</c:v>
                </c:pt>
                <c:pt idx="172">
                  <c:v>187.15492283435964</c:v>
                </c:pt>
                <c:pt idx="173">
                  <c:v>187.31451707947937</c:v>
                </c:pt>
                <c:pt idx="174">
                  <c:v>187.47156892873736</c:v>
                </c:pt>
                <c:pt idx="175">
                  <c:v>187.62609831202218</c:v>
                </c:pt>
                <c:pt idx="176">
                  <c:v>187.77812489737815</c:v>
                </c:pt>
                <c:pt idx="177">
                  <c:v>187.92766809581812</c:v>
                </c:pt>
                <c:pt idx="178">
                  <c:v>188.07474706602372</c:v>
                </c:pt>
                <c:pt idx="179">
                  <c:v>188.21938071893331</c:v>
                </c:pt>
                <c:pt idx="180">
                  <c:v>188.3615877222264</c:v>
                </c:pt>
                <c:pt idx="181">
                  <c:v>188.50138650470046</c:v>
                </c:pt>
                <c:pt idx="182">
                  <c:v>188.63879526054879</c:v>
                </c:pt>
                <c:pt idx="183">
                  <c:v>188.77383195353934</c:v>
                </c:pt>
                <c:pt idx="184">
                  <c:v>188.90651432109917</c:v>
                </c:pt>
                <c:pt idx="185">
                  <c:v>189.03685987830406</c:v>
                </c:pt>
                <c:pt idx="186">
                  <c:v>189.16488592178001</c:v>
                </c:pt>
                <c:pt idx="187">
                  <c:v>189.29060953351558</c:v>
                </c:pt>
                <c:pt idx="188">
                  <c:v>189.41404758458998</c:v>
                </c:pt>
                <c:pt idx="189">
                  <c:v>189.53521673881647</c:v>
                </c:pt>
                <c:pt idx="190">
                  <c:v>189.65413345630714</c:v>
                </c:pt>
                <c:pt idx="191">
                  <c:v>189.77081399695686</c:v>
                </c:pt>
                <c:pt idx="192">
                  <c:v>189.88527442385322</c:v>
                </c:pt>
                <c:pt idx="193">
                  <c:v>189.99753060660922</c:v>
                </c:pt>
                <c:pt idx="194">
                  <c:v>190.10759822462612</c:v>
                </c:pt>
                <c:pt idx="195">
                  <c:v>190.21549277028419</c:v>
                </c:pt>
                <c:pt idx="196">
                  <c:v>190.3212295520652</c:v>
                </c:pt>
                <c:pt idx="197">
                  <c:v>190.42482369760748</c:v>
                </c:pt>
                <c:pt idx="198">
                  <c:v>190.52629015669797</c:v>
                </c:pt>
                <c:pt idx="199">
                  <c:v>190.62564370419747</c:v>
                </c:pt>
              </c:numCache>
            </c:numRef>
          </c:yVal>
          <c:smooth val="0"/>
          <c:extLst>
            <c:ext xmlns:c16="http://schemas.microsoft.com/office/drawing/2014/chart" uri="{C3380CC4-5D6E-409C-BE32-E72D297353CC}">
              <c16:uniqueId val="{00000002-32C3-427A-88C5-54D122F67405}"/>
            </c:ext>
          </c:extLst>
        </c:ser>
        <c:ser>
          <c:idx val="3"/>
          <c:order val="3"/>
          <c:tx>
            <c:v>Regional Jets</c:v>
          </c:tx>
          <c:spPr>
            <a:ln w="25400" cap="rnd">
              <a:solidFill>
                <a:schemeClr val="tx1"/>
              </a:solidFill>
              <a:prstDash val="sysDash"/>
              <a:round/>
            </a:ln>
            <a:effectLst/>
          </c:spPr>
          <c:marker>
            <c:symbol val="none"/>
          </c:marker>
          <c:xVal>
            <c:numRef>
              <c:f>'Figure 6'!$A$4:$A$203</c:f>
              <c:numCache>
                <c:formatCode>General</c:formatCode>
                <c:ptCount val="200"/>
                <c:pt idx="0">
                  <c:v>60</c:v>
                </c:pt>
                <c:pt idx="1">
                  <c:v>65</c:v>
                </c:pt>
                <c:pt idx="2">
                  <c:v>70</c:v>
                </c:pt>
                <c:pt idx="3">
                  <c:v>75</c:v>
                </c:pt>
                <c:pt idx="4">
                  <c:v>80</c:v>
                </c:pt>
                <c:pt idx="5">
                  <c:v>85</c:v>
                </c:pt>
                <c:pt idx="6">
                  <c:v>90</c:v>
                </c:pt>
                <c:pt idx="7">
                  <c:v>95</c:v>
                </c:pt>
                <c:pt idx="8">
                  <c:v>100</c:v>
                </c:pt>
                <c:pt idx="9">
                  <c:v>105</c:v>
                </c:pt>
                <c:pt idx="10">
                  <c:v>110</c:v>
                </c:pt>
                <c:pt idx="11">
                  <c:v>115</c:v>
                </c:pt>
                <c:pt idx="12">
                  <c:v>120</c:v>
                </c:pt>
                <c:pt idx="13">
                  <c:v>125</c:v>
                </c:pt>
                <c:pt idx="14">
                  <c:v>130</c:v>
                </c:pt>
                <c:pt idx="15">
                  <c:v>135</c:v>
                </c:pt>
                <c:pt idx="16">
                  <c:v>140</c:v>
                </c:pt>
                <c:pt idx="17">
                  <c:v>145</c:v>
                </c:pt>
                <c:pt idx="18">
                  <c:v>150</c:v>
                </c:pt>
                <c:pt idx="19">
                  <c:v>155</c:v>
                </c:pt>
                <c:pt idx="20">
                  <c:v>160</c:v>
                </c:pt>
                <c:pt idx="21">
                  <c:v>165</c:v>
                </c:pt>
                <c:pt idx="22">
                  <c:v>170</c:v>
                </c:pt>
                <c:pt idx="23">
                  <c:v>175</c:v>
                </c:pt>
                <c:pt idx="24">
                  <c:v>180</c:v>
                </c:pt>
                <c:pt idx="25">
                  <c:v>185</c:v>
                </c:pt>
                <c:pt idx="26">
                  <c:v>190</c:v>
                </c:pt>
                <c:pt idx="27">
                  <c:v>195</c:v>
                </c:pt>
                <c:pt idx="28">
                  <c:v>200</c:v>
                </c:pt>
                <c:pt idx="29">
                  <c:v>205</c:v>
                </c:pt>
                <c:pt idx="30">
                  <c:v>210</c:v>
                </c:pt>
                <c:pt idx="31">
                  <c:v>215</c:v>
                </c:pt>
                <c:pt idx="32">
                  <c:v>220</c:v>
                </c:pt>
                <c:pt idx="33">
                  <c:v>225</c:v>
                </c:pt>
                <c:pt idx="34">
                  <c:v>230</c:v>
                </c:pt>
                <c:pt idx="35">
                  <c:v>235</c:v>
                </c:pt>
                <c:pt idx="36">
                  <c:v>240</c:v>
                </c:pt>
                <c:pt idx="37">
                  <c:v>245</c:v>
                </c:pt>
                <c:pt idx="38">
                  <c:v>250</c:v>
                </c:pt>
                <c:pt idx="39">
                  <c:v>255</c:v>
                </c:pt>
                <c:pt idx="40">
                  <c:v>260</c:v>
                </c:pt>
                <c:pt idx="41">
                  <c:v>265</c:v>
                </c:pt>
                <c:pt idx="42">
                  <c:v>270</c:v>
                </c:pt>
                <c:pt idx="43">
                  <c:v>275</c:v>
                </c:pt>
                <c:pt idx="44">
                  <c:v>280</c:v>
                </c:pt>
                <c:pt idx="45">
                  <c:v>285</c:v>
                </c:pt>
                <c:pt idx="46">
                  <c:v>290</c:v>
                </c:pt>
                <c:pt idx="47">
                  <c:v>295</c:v>
                </c:pt>
                <c:pt idx="48">
                  <c:v>300</c:v>
                </c:pt>
                <c:pt idx="49">
                  <c:v>305</c:v>
                </c:pt>
                <c:pt idx="50">
                  <c:v>310</c:v>
                </c:pt>
                <c:pt idx="51">
                  <c:v>315</c:v>
                </c:pt>
                <c:pt idx="52">
                  <c:v>320</c:v>
                </c:pt>
                <c:pt idx="53">
                  <c:v>325</c:v>
                </c:pt>
                <c:pt idx="54">
                  <c:v>330</c:v>
                </c:pt>
                <c:pt idx="55">
                  <c:v>335</c:v>
                </c:pt>
                <c:pt idx="56">
                  <c:v>340</c:v>
                </c:pt>
                <c:pt idx="57">
                  <c:v>345</c:v>
                </c:pt>
                <c:pt idx="58">
                  <c:v>350</c:v>
                </c:pt>
                <c:pt idx="59">
                  <c:v>355</c:v>
                </c:pt>
                <c:pt idx="60">
                  <c:v>360</c:v>
                </c:pt>
                <c:pt idx="61">
                  <c:v>365</c:v>
                </c:pt>
                <c:pt idx="62">
                  <c:v>370</c:v>
                </c:pt>
                <c:pt idx="63">
                  <c:v>375</c:v>
                </c:pt>
                <c:pt idx="64">
                  <c:v>380</c:v>
                </c:pt>
                <c:pt idx="65">
                  <c:v>385</c:v>
                </c:pt>
                <c:pt idx="66">
                  <c:v>390</c:v>
                </c:pt>
                <c:pt idx="67">
                  <c:v>395</c:v>
                </c:pt>
                <c:pt idx="68">
                  <c:v>400</c:v>
                </c:pt>
                <c:pt idx="69">
                  <c:v>405</c:v>
                </c:pt>
                <c:pt idx="70">
                  <c:v>410</c:v>
                </c:pt>
                <c:pt idx="71">
                  <c:v>415</c:v>
                </c:pt>
                <c:pt idx="72">
                  <c:v>420</c:v>
                </c:pt>
                <c:pt idx="73">
                  <c:v>425</c:v>
                </c:pt>
                <c:pt idx="74">
                  <c:v>430</c:v>
                </c:pt>
                <c:pt idx="75">
                  <c:v>435</c:v>
                </c:pt>
                <c:pt idx="76">
                  <c:v>440</c:v>
                </c:pt>
                <c:pt idx="77">
                  <c:v>445</c:v>
                </c:pt>
                <c:pt idx="78">
                  <c:v>450</c:v>
                </c:pt>
                <c:pt idx="79">
                  <c:v>455</c:v>
                </c:pt>
                <c:pt idx="80">
                  <c:v>460</c:v>
                </c:pt>
                <c:pt idx="81">
                  <c:v>465</c:v>
                </c:pt>
                <c:pt idx="82">
                  <c:v>470</c:v>
                </c:pt>
                <c:pt idx="83">
                  <c:v>475</c:v>
                </c:pt>
                <c:pt idx="84">
                  <c:v>480</c:v>
                </c:pt>
                <c:pt idx="85">
                  <c:v>485</c:v>
                </c:pt>
                <c:pt idx="86">
                  <c:v>490</c:v>
                </c:pt>
                <c:pt idx="87">
                  <c:v>495</c:v>
                </c:pt>
                <c:pt idx="88">
                  <c:v>500</c:v>
                </c:pt>
                <c:pt idx="89">
                  <c:v>505</c:v>
                </c:pt>
                <c:pt idx="90">
                  <c:v>510</c:v>
                </c:pt>
                <c:pt idx="91">
                  <c:v>515</c:v>
                </c:pt>
                <c:pt idx="92">
                  <c:v>520</c:v>
                </c:pt>
                <c:pt idx="93">
                  <c:v>525</c:v>
                </c:pt>
                <c:pt idx="94">
                  <c:v>530</c:v>
                </c:pt>
                <c:pt idx="95">
                  <c:v>535</c:v>
                </c:pt>
                <c:pt idx="96">
                  <c:v>540</c:v>
                </c:pt>
                <c:pt idx="97">
                  <c:v>545</c:v>
                </c:pt>
                <c:pt idx="98">
                  <c:v>550</c:v>
                </c:pt>
                <c:pt idx="99">
                  <c:v>555</c:v>
                </c:pt>
                <c:pt idx="100">
                  <c:v>560</c:v>
                </c:pt>
                <c:pt idx="101">
                  <c:v>565</c:v>
                </c:pt>
                <c:pt idx="102">
                  <c:v>570</c:v>
                </c:pt>
                <c:pt idx="103">
                  <c:v>575</c:v>
                </c:pt>
                <c:pt idx="104">
                  <c:v>580</c:v>
                </c:pt>
                <c:pt idx="105">
                  <c:v>585</c:v>
                </c:pt>
                <c:pt idx="106">
                  <c:v>590</c:v>
                </c:pt>
                <c:pt idx="107">
                  <c:v>595</c:v>
                </c:pt>
                <c:pt idx="108">
                  <c:v>600</c:v>
                </c:pt>
                <c:pt idx="109">
                  <c:v>605</c:v>
                </c:pt>
                <c:pt idx="110">
                  <c:v>610</c:v>
                </c:pt>
                <c:pt idx="111">
                  <c:v>615</c:v>
                </c:pt>
                <c:pt idx="112">
                  <c:v>620</c:v>
                </c:pt>
                <c:pt idx="113">
                  <c:v>625</c:v>
                </c:pt>
                <c:pt idx="114">
                  <c:v>630</c:v>
                </c:pt>
                <c:pt idx="115">
                  <c:v>635</c:v>
                </c:pt>
                <c:pt idx="116">
                  <c:v>640</c:v>
                </c:pt>
                <c:pt idx="117">
                  <c:v>645</c:v>
                </c:pt>
                <c:pt idx="118">
                  <c:v>650</c:v>
                </c:pt>
                <c:pt idx="119">
                  <c:v>655</c:v>
                </c:pt>
                <c:pt idx="120">
                  <c:v>660</c:v>
                </c:pt>
                <c:pt idx="121">
                  <c:v>665</c:v>
                </c:pt>
                <c:pt idx="122">
                  <c:v>670</c:v>
                </c:pt>
                <c:pt idx="123">
                  <c:v>675</c:v>
                </c:pt>
                <c:pt idx="124">
                  <c:v>680</c:v>
                </c:pt>
                <c:pt idx="125">
                  <c:v>685</c:v>
                </c:pt>
                <c:pt idx="126">
                  <c:v>690</c:v>
                </c:pt>
                <c:pt idx="127">
                  <c:v>695</c:v>
                </c:pt>
                <c:pt idx="128">
                  <c:v>700</c:v>
                </c:pt>
                <c:pt idx="129">
                  <c:v>705</c:v>
                </c:pt>
                <c:pt idx="130">
                  <c:v>710</c:v>
                </c:pt>
                <c:pt idx="131">
                  <c:v>715</c:v>
                </c:pt>
                <c:pt idx="132">
                  <c:v>720</c:v>
                </c:pt>
                <c:pt idx="133">
                  <c:v>725</c:v>
                </c:pt>
                <c:pt idx="134">
                  <c:v>730</c:v>
                </c:pt>
                <c:pt idx="135">
                  <c:v>735</c:v>
                </c:pt>
                <c:pt idx="136">
                  <c:v>740</c:v>
                </c:pt>
                <c:pt idx="137">
                  <c:v>745</c:v>
                </c:pt>
                <c:pt idx="138">
                  <c:v>750</c:v>
                </c:pt>
                <c:pt idx="139">
                  <c:v>755</c:v>
                </c:pt>
                <c:pt idx="140">
                  <c:v>760</c:v>
                </c:pt>
                <c:pt idx="141">
                  <c:v>765</c:v>
                </c:pt>
                <c:pt idx="142">
                  <c:v>770</c:v>
                </c:pt>
                <c:pt idx="143">
                  <c:v>775</c:v>
                </c:pt>
                <c:pt idx="144">
                  <c:v>780</c:v>
                </c:pt>
                <c:pt idx="145">
                  <c:v>785</c:v>
                </c:pt>
                <c:pt idx="146">
                  <c:v>790</c:v>
                </c:pt>
                <c:pt idx="147">
                  <c:v>795</c:v>
                </c:pt>
                <c:pt idx="148">
                  <c:v>800</c:v>
                </c:pt>
                <c:pt idx="149">
                  <c:v>805</c:v>
                </c:pt>
                <c:pt idx="150">
                  <c:v>810</c:v>
                </c:pt>
                <c:pt idx="151">
                  <c:v>815</c:v>
                </c:pt>
                <c:pt idx="152">
                  <c:v>820</c:v>
                </c:pt>
                <c:pt idx="153">
                  <c:v>825</c:v>
                </c:pt>
                <c:pt idx="154">
                  <c:v>830</c:v>
                </c:pt>
                <c:pt idx="155">
                  <c:v>835</c:v>
                </c:pt>
                <c:pt idx="156">
                  <c:v>840</c:v>
                </c:pt>
                <c:pt idx="157">
                  <c:v>845</c:v>
                </c:pt>
                <c:pt idx="158">
                  <c:v>850</c:v>
                </c:pt>
                <c:pt idx="159">
                  <c:v>855</c:v>
                </c:pt>
                <c:pt idx="160">
                  <c:v>860</c:v>
                </c:pt>
                <c:pt idx="161">
                  <c:v>865</c:v>
                </c:pt>
                <c:pt idx="162">
                  <c:v>870</c:v>
                </c:pt>
                <c:pt idx="163">
                  <c:v>875</c:v>
                </c:pt>
                <c:pt idx="164">
                  <c:v>880</c:v>
                </c:pt>
                <c:pt idx="165">
                  <c:v>885</c:v>
                </c:pt>
                <c:pt idx="166">
                  <c:v>890</c:v>
                </c:pt>
                <c:pt idx="167">
                  <c:v>895</c:v>
                </c:pt>
                <c:pt idx="168">
                  <c:v>900</c:v>
                </c:pt>
                <c:pt idx="169">
                  <c:v>905</c:v>
                </c:pt>
                <c:pt idx="170">
                  <c:v>910</c:v>
                </c:pt>
                <c:pt idx="171">
                  <c:v>915</c:v>
                </c:pt>
                <c:pt idx="172">
                  <c:v>920</c:v>
                </c:pt>
                <c:pt idx="173">
                  <c:v>925</c:v>
                </c:pt>
                <c:pt idx="174">
                  <c:v>930</c:v>
                </c:pt>
                <c:pt idx="175">
                  <c:v>935</c:v>
                </c:pt>
                <c:pt idx="176">
                  <c:v>940</c:v>
                </c:pt>
                <c:pt idx="177">
                  <c:v>945</c:v>
                </c:pt>
                <c:pt idx="178">
                  <c:v>950</c:v>
                </c:pt>
                <c:pt idx="179">
                  <c:v>955</c:v>
                </c:pt>
                <c:pt idx="180">
                  <c:v>960</c:v>
                </c:pt>
                <c:pt idx="181">
                  <c:v>965</c:v>
                </c:pt>
                <c:pt idx="182">
                  <c:v>970</c:v>
                </c:pt>
                <c:pt idx="183">
                  <c:v>975</c:v>
                </c:pt>
                <c:pt idx="184">
                  <c:v>980</c:v>
                </c:pt>
                <c:pt idx="185">
                  <c:v>985</c:v>
                </c:pt>
                <c:pt idx="186">
                  <c:v>990</c:v>
                </c:pt>
                <c:pt idx="187">
                  <c:v>995</c:v>
                </c:pt>
                <c:pt idx="188">
                  <c:v>1000</c:v>
                </c:pt>
                <c:pt idx="189">
                  <c:v>1005</c:v>
                </c:pt>
                <c:pt idx="190">
                  <c:v>1010</c:v>
                </c:pt>
                <c:pt idx="191">
                  <c:v>1015</c:v>
                </c:pt>
                <c:pt idx="192">
                  <c:v>1020</c:v>
                </c:pt>
                <c:pt idx="193">
                  <c:v>1025</c:v>
                </c:pt>
                <c:pt idx="194">
                  <c:v>1030</c:v>
                </c:pt>
                <c:pt idx="195">
                  <c:v>1035</c:v>
                </c:pt>
                <c:pt idx="196">
                  <c:v>1040</c:v>
                </c:pt>
                <c:pt idx="197">
                  <c:v>1045</c:v>
                </c:pt>
                <c:pt idx="198">
                  <c:v>1050</c:v>
                </c:pt>
                <c:pt idx="199">
                  <c:v>1055</c:v>
                </c:pt>
              </c:numCache>
            </c:numRef>
          </c:xVal>
          <c:yVal>
            <c:numRef>
              <c:f>'Figure 6'!$E$4:$E$203</c:f>
              <c:numCache>
                <c:formatCode>0.00</c:formatCode>
                <c:ptCount val="200"/>
                <c:pt idx="0">
                  <c:v>67.154066877933559</c:v>
                </c:pt>
                <c:pt idx="1">
                  <c:v>70.236267549175452</c:v>
                </c:pt>
                <c:pt idx="2">
                  <c:v>73.197947748598779</c:v>
                </c:pt>
                <c:pt idx="3">
                  <c:v>76.051031442383419</c:v>
                </c:pt>
                <c:pt idx="4">
                  <c:v>78.805553879421538</c:v>
                </c:pt>
                <c:pt idx="5">
                  <c:v>81.470059269619</c:v>
                </c:pt>
                <c:pt idx="6">
                  <c:v>84.051896388676681</c:v>
                </c:pt>
                <c:pt idx="7">
                  <c:v>86.557442500851636</c:v>
                </c:pt>
                <c:pt idx="8">
                  <c:v>88.992275823973472</c:v>
                </c:pt>
                <c:pt idx="9">
                  <c:v>91.361310332306303</c:v>
                </c:pt>
                <c:pt idx="10">
                  <c:v>93.668902515721925</c:v>
                </c:pt>
                <c:pt idx="11">
                  <c:v>95.918936933185762</c:v>
                </c:pt>
                <c:pt idx="12">
                  <c:v>98.11489550747163</c:v>
                </c:pt>
                <c:pt idx="13">
                  <c:v>100.25991419669634</c:v>
                </c:pt>
                <c:pt idx="14">
                  <c:v>102.35682975294796</c:v>
                </c:pt>
                <c:pt idx="15">
                  <c:v>104.40821861488708</c:v>
                </c:pt>
                <c:pt idx="16">
                  <c:v>106.41642949867156</c:v>
                </c:pt>
                <c:pt idx="17">
                  <c:v>108.38361089589338</c:v>
                </c:pt>
                <c:pt idx="18">
                  <c:v>110.31173442184948</c:v>
                </c:pt>
                <c:pt idx="19">
                  <c:v>112.20261475724385</c:v>
                </c:pt>
                <c:pt idx="20">
                  <c:v>114.05792677375462</c:v>
                </c:pt>
                <c:pt idx="21">
                  <c:v>115.87922031637984</c:v>
                </c:pt>
                <c:pt idx="22">
                  <c:v>117.66793302418442</c:v>
                </c:pt>
                <c:pt idx="23">
                  <c:v>119.42540149956234</c:v>
                </c:pt>
                <c:pt idx="24">
                  <c:v>121.15287107967399</c:v>
                </c:pt>
                <c:pt idx="25">
                  <c:v>122.85150441881622</c:v>
                </c:pt>
                <c:pt idx="26">
                  <c:v>124.52238905452739</c:v>
                </c:pt>
                <c:pt idx="27">
                  <c:v>126.16654410124403</c:v>
                </c:pt>
                <c:pt idx="28">
                  <c:v>127.78492619182194</c:v>
                </c:pt>
                <c:pt idx="29">
                  <c:v>129.37843476805853</c:v>
                </c:pt>
                <c:pt idx="30">
                  <c:v>130.94791680562687</c:v>
                </c:pt>
                <c:pt idx="31">
                  <c:v>132.49417104586766</c:v>
                </c:pt>
                <c:pt idx="32">
                  <c:v>134.01795179613885</c:v>
                </c:pt>
                <c:pt idx="33">
                  <c:v>135.51997235148337</c:v>
                </c:pt>
                <c:pt idx="34">
                  <c:v>137.00090808289764</c:v>
                </c:pt>
                <c:pt idx="35">
                  <c:v>138.46139923120217</c:v>
                </c:pt>
                <c:pt idx="36">
                  <c:v>139.90205344022826</c:v>
                </c:pt>
                <c:pt idx="37">
                  <c:v>141.32344805854783</c:v>
                </c:pt>
                <c:pt idx="38">
                  <c:v>142.72613223517394</c:v>
                </c:pt>
                <c:pt idx="39">
                  <c:v>144.11062883141136</c:v>
                </c:pt>
                <c:pt idx="40">
                  <c:v>145.47743616826537</c:v>
                </c:pt>
                <c:pt idx="41">
                  <c:v>146.82702962643094</c:v>
                </c:pt>
                <c:pt idx="42">
                  <c:v>148.15986311384069</c:v>
                </c:pt>
                <c:pt idx="43">
                  <c:v>149.47637041397428</c:v>
                </c:pt>
                <c:pt idx="44">
                  <c:v>150.77696642660601</c:v>
                </c:pt>
                <c:pt idx="45">
                  <c:v>152.0620483113305</c:v>
                </c:pt>
                <c:pt idx="46">
                  <c:v>153.33199654305352</c:v>
                </c:pt>
                <c:pt idx="47">
                  <c:v>154.5871758876219</c:v>
                </c:pt>
                <c:pt idx="48">
                  <c:v>155.82793630488172</c:v>
                </c:pt>
                <c:pt idx="49">
                  <c:v>157.05461378568043</c:v>
                </c:pt>
                <c:pt idx="50">
                  <c:v>158.26753112864404</c:v>
                </c:pt>
                <c:pt idx="51">
                  <c:v>159.46699866196326</c:v>
                </c:pt>
                <c:pt idx="52">
                  <c:v>160.65331491488865</c:v>
                </c:pt>
                <c:pt idx="53">
                  <c:v>161.82676724317028</c:v>
                </c:pt>
                <c:pt idx="54">
                  <c:v>162.98763241225575</c:v>
                </c:pt>
                <c:pt idx="55">
                  <c:v>164.13617714169766</c:v>
                </c:pt>
                <c:pt idx="56">
                  <c:v>165.27265861388764</c:v>
                </c:pt>
                <c:pt idx="57">
                  <c:v>166.39732494994439</c:v>
                </c:pt>
                <c:pt idx="58">
                  <c:v>167.5104156553202</c:v>
                </c:pt>
                <c:pt idx="59">
                  <c:v>168.61216203745772</c:v>
                </c:pt>
                <c:pt idx="60">
                  <c:v>169.70278759761584</c:v>
                </c:pt>
                <c:pt idx="61">
                  <c:v>170.78250839880104</c:v>
                </c:pt>
                <c:pt idx="62">
                  <c:v>171.85153341156536</c:v>
                </c:pt>
                <c:pt idx="63">
                  <c:v>172.91006483928442</c:v>
                </c:pt>
                <c:pt idx="64">
                  <c:v>173.95829842438985</c:v>
                </c:pt>
                <c:pt idx="65">
                  <c:v>174.9964237369046</c:v>
                </c:pt>
                <c:pt idx="66">
                  <c:v>176.02462444652357</c:v>
                </c:pt>
                <c:pt idx="67">
                  <c:v>177.04307857937303</c:v>
                </c:pt>
                <c:pt idx="68">
                  <c:v>178.05195876049524</c:v>
                </c:pt>
                <c:pt idx="69">
                  <c:v>179.05143244302207</c:v>
                </c:pt>
                <c:pt idx="70">
                  <c:v>180.04166212491879</c:v>
                </c:pt>
                <c:pt idx="71">
                  <c:v>181.02280555412034</c:v>
                </c:pt>
                <c:pt idx="72">
                  <c:v>181.99501592281013</c:v>
                </c:pt>
                <c:pt idx="73">
                  <c:v>182.95844205153952</c:v>
                </c:pt>
                <c:pt idx="74">
                  <c:v>183.91322856383255</c:v>
                </c:pt>
                <c:pt idx="75">
                  <c:v>184.85951605187171</c:v>
                </c:pt>
                <c:pt idx="76">
                  <c:v>185.7974412338171</c:v>
                </c:pt>
                <c:pt idx="77">
                  <c:v>186.72713710327332</c:v>
                </c:pt>
                <c:pt idx="78">
                  <c:v>187.64873307137714</c:v>
                </c:pt>
                <c:pt idx="79">
                  <c:v>188.56235510194995</c:v>
                </c:pt>
                <c:pt idx="80">
                  <c:v>189.46812584012571</c:v>
                </c:pt>
                <c:pt idx="81">
                  <c:v>190.36616473483451</c:v>
                </c:pt>
                <c:pt idx="82">
                  <c:v>191.25658815550233</c:v>
                </c:pt>
                <c:pt idx="83">
                  <c:v>192.13950950329351</c:v>
                </c:pt>
                <c:pt idx="84">
                  <c:v>193.01503931721024</c:v>
                </c:pt>
                <c:pt idx="85">
                  <c:v>193.88328537533491</c:v>
                </c:pt>
                <c:pt idx="86">
                  <c:v>194.74435279148676</c:v>
                </c:pt>
                <c:pt idx="87">
                  <c:v>195.5983441075449</c:v>
                </c:pt>
                <c:pt idx="88">
                  <c:v>196.44535938167269</c:v>
                </c:pt>
                <c:pt idx="89">
                  <c:v>197.28549627266676</c:v>
                </c:pt>
                <c:pt idx="90">
                  <c:v>198.11885012063573</c:v>
                </c:pt>
                <c:pt idx="91">
                  <c:v>198.94551402420177</c:v>
                </c:pt>
                <c:pt idx="92">
                  <c:v>199.76557891441195</c:v>
                </c:pt>
                <c:pt idx="93">
                  <c:v>200.57913362552119</c:v>
                </c:pt>
                <c:pt idx="94">
                  <c:v>201.38626496281802</c:v>
                </c:pt>
                <c:pt idx="95">
                  <c:v>202.18705776763574</c:v>
                </c:pt>
                <c:pt idx="96">
                  <c:v>202.9815949796926</c:v>
                </c:pt>
                <c:pt idx="97">
                  <c:v>203.76995769689762</c:v>
                </c:pt>
                <c:pt idx="98">
                  <c:v>204.5522252327433</c:v>
                </c:pt>
                <c:pt idx="99">
                  <c:v>205.32847517140587</c:v>
                </c:pt>
                <c:pt idx="100">
                  <c:v>206.09878342066412</c:v>
                </c:pt>
                <c:pt idx="101">
                  <c:v>206.8632242627408</c:v>
                </c:pt>
                <c:pt idx="102">
                  <c:v>207.62187040316738</c:v>
                </c:pt>
                <c:pt idx="103">
                  <c:v>208.37479301776469</c:v>
                </c:pt>
                <c:pt idx="104">
                  <c:v>209.12206179782737</c:v>
                </c:pt>
                <c:pt idx="105">
                  <c:v>209.86374499359732</c:v>
                </c:pt>
                <c:pt idx="106">
                  <c:v>210.59990945610272</c:v>
                </c:pt>
                <c:pt idx="107">
                  <c:v>211.33062067744027</c:v>
                </c:pt>
                <c:pt idx="108">
                  <c:v>212.05594282956753</c:v>
                </c:pt>
                <c:pt idx="109">
                  <c:v>212.77593880167558</c:v>
                </c:pt>
                <c:pt idx="110">
                  <c:v>213.49067023620393</c:v>
                </c:pt>
                <c:pt idx="111">
                  <c:v>214.20019756355777</c:v>
                </c:pt>
                <c:pt idx="112">
                  <c:v>214.90458003558399</c:v>
                </c:pt>
                <c:pt idx="113">
                  <c:v>215.60387575786075</c:v>
                </c:pt>
                <c:pt idx="114">
                  <c:v>216.29814172085264</c:v>
                </c:pt>
                <c:pt idx="115">
                  <c:v>216.98743382997662</c:v>
                </c:pt>
                <c:pt idx="116">
                  <c:v>217.67180693462967</c:v>
                </c:pt>
                <c:pt idx="117">
                  <c:v>218.35131485621781</c:v>
                </c:pt>
                <c:pt idx="118">
                  <c:v>219.0260104152307</c:v>
                </c:pt>
                <c:pt idx="119">
                  <c:v>219.69594545740074</c:v>
                </c:pt>
                <c:pt idx="120">
                  <c:v>220.36117087898393</c:v>
                </c:pt>
                <c:pt idx="121">
                  <c:v>221.02173665119946</c:v>
                </c:pt>
                <c:pt idx="122">
                  <c:v>221.67769184386017</c:v>
                </c:pt>
                <c:pt idx="123">
                  <c:v>222.3290846482291</c:v>
                </c:pt>
                <c:pt idx="124">
                  <c:v>222.97596239913148</c:v>
                </c:pt>
                <c:pt idx="125">
                  <c:v>223.61837159635115</c:v>
                </c:pt>
                <c:pt idx="126">
                  <c:v>224.25635792534075</c:v>
                </c:pt>
                <c:pt idx="127">
                  <c:v>224.88996627727238</c:v>
                </c:pt>
                <c:pt idx="128">
                  <c:v>225.51924076845393</c:v>
                </c:pt>
                <c:pt idx="129">
                  <c:v>226.14422475913614</c:v>
                </c:pt>
                <c:pt idx="130">
                  <c:v>226.76496087173149</c:v>
                </c:pt>
                <c:pt idx="131">
                  <c:v>227.38149100847136</c:v>
                </c:pt>
                <c:pt idx="132">
                  <c:v>227.9938563685181</c:v>
                </c:pt>
                <c:pt idx="133">
                  <c:v>228.60209746455729</c:v>
                </c:pt>
                <c:pt idx="134">
                  <c:v>229.2062541388832</c:v>
                </c:pt>
                <c:pt idx="135">
                  <c:v>229.80636557900402</c:v>
                </c:pt>
                <c:pt idx="136">
                  <c:v>230.40247033277629</c:v>
                </c:pt>
                <c:pt idx="137">
                  <c:v>230.99460632309334</c:v>
                </c:pt>
                <c:pt idx="138">
                  <c:v>231.58281086213731</c:v>
                </c:pt>
                <c:pt idx="139">
                  <c:v>232.16712066521566</c:v>
                </c:pt>
                <c:pt idx="140">
                  <c:v>232.7475718641933</c:v>
                </c:pt>
                <c:pt idx="141">
                  <c:v>233.32420002053632</c:v>
                </c:pt>
                <c:pt idx="142">
                  <c:v>233.89704013798192</c:v>
                </c:pt>
                <c:pt idx="143">
                  <c:v>234.46612667484564</c:v>
                </c:pt>
                <c:pt idx="144">
                  <c:v>235.03149355597932</c:v>
                </c:pt>
                <c:pt idx="145">
                  <c:v>235.59317418439295</c:v>
                </c:pt>
                <c:pt idx="146">
                  <c:v>236.15120145254986</c:v>
                </c:pt>
                <c:pt idx="147">
                  <c:v>236.70560775334837</c:v>
                </c:pt>
                <c:pt idx="148">
                  <c:v>237.25642499079939</c:v>
                </c:pt>
                <c:pt idx="149">
                  <c:v>237.80368459041142</c:v>
                </c:pt>
                <c:pt idx="150">
                  <c:v>238.34741750928976</c:v>
                </c:pt>
                <c:pt idx="151">
                  <c:v>238.88765424596428</c:v>
                </c:pt>
                <c:pt idx="152">
                  <c:v>239.42442484994967</c:v>
                </c:pt>
                <c:pt idx="153">
                  <c:v>239.95775893105173</c:v>
                </c:pt>
                <c:pt idx="154">
                  <c:v>240.48768566842315</c:v>
                </c:pt>
                <c:pt idx="155">
                  <c:v>241.01423381938093</c:v>
                </c:pt>
                <c:pt idx="156">
                  <c:v>241.53743172799184</c:v>
                </c:pt>
                <c:pt idx="157">
                  <c:v>242.05730733343219</c:v>
                </c:pt>
                <c:pt idx="158">
                  <c:v>242.57388817812983</c:v>
                </c:pt>
                <c:pt idx="159">
                  <c:v>243.08720141569765</c:v>
                </c:pt>
                <c:pt idx="160">
                  <c:v>243.59727381866011</c:v>
                </c:pt>
                <c:pt idx="161">
                  <c:v>244.10413178598475</c:v>
                </c:pt>
                <c:pt idx="162">
                  <c:v>244.60780135041981</c:v>
                </c:pt>
                <c:pt idx="163">
                  <c:v>245.10830818564986</c:v>
                </c:pt>
                <c:pt idx="164">
                  <c:v>245.60567761326746</c:v>
                </c:pt>
                <c:pt idx="165">
                  <c:v>246.09993460957409</c:v>
                </c:pt>
                <c:pt idx="166">
                  <c:v>246.59110381220989</c:v>
                </c:pt>
                <c:pt idx="167">
                  <c:v>247.07920952662073</c:v>
                </c:pt>
                <c:pt idx="168">
                  <c:v>247.56427573236587</c:v>
                </c:pt>
                <c:pt idx="169">
                  <c:v>248.04632608927204</c:v>
                </c:pt>
                <c:pt idx="170">
                  <c:v>248.52538394343725</c:v>
                </c:pt>
                <c:pt idx="171">
                  <c:v>249.00147233309011</c:v>
                </c:pt>
                <c:pt idx="172">
                  <c:v>249.4746139943083</c:v>
                </c:pt>
                <c:pt idx="173">
                  <c:v>249.94483136659991</c:v>
                </c:pt>
                <c:pt idx="174">
                  <c:v>250.41214659835239</c:v>
                </c:pt>
                <c:pt idx="175">
                  <c:v>250.87658155215286</c:v>
                </c:pt>
                <c:pt idx="176">
                  <c:v>251.33815780998302</c:v>
                </c:pt>
                <c:pt idx="177">
                  <c:v>251.7968966782926</c:v>
                </c:pt>
                <c:pt idx="178">
                  <c:v>252.2528191929546</c:v>
                </c:pt>
                <c:pt idx="179">
                  <c:v>252.70594612410602</c:v>
                </c:pt>
                <c:pt idx="180">
                  <c:v>253.15629798087744</c:v>
                </c:pt>
                <c:pt idx="181">
                  <c:v>253.60389501601355</c:v>
                </c:pt>
                <c:pt idx="182">
                  <c:v>254.0487572303883</c:v>
                </c:pt>
                <c:pt idx="183">
                  <c:v>254.49090437741893</c:v>
                </c:pt>
                <c:pt idx="184">
                  <c:v>254.9303559673798</c:v>
                </c:pt>
                <c:pt idx="185">
                  <c:v>255.36713127161764</c:v>
                </c:pt>
                <c:pt idx="186">
                  <c:v>255.80124932667604</c:v>
                </c:pt>
                <c:pt idx="187">
                  <c:v>256.23272893832598</c:v>
                </c:pt>
                <c:pt idx="188">
                  <c:v>256.66158868550735</c:v>
                </c:pt>
                <c:pt idx="189">
                  <c:v>257.08784692418521</c:v>
                </c:pt>
                <c:pt idx="190">
                  <c:v>257.51152179112006</c:v>
                </c:pt>
                <c:pt idx="191">
                  <c:v>257.93263120755688</c:v>
                </c:pt>
                <c:pt idx="192">
                  <c:v>258.35119288283465</c:v>
                </c:pt>
                <c:pt idx="193">
                  <c:v>258.7672243179162</c:v>
                </c:pt>
                <c:pt idx="194">
                  <c:v>259.18074280884503</c:v>
                </c:pt>
                <c:pt idx="195">
                  <c:v>259.59176545012593</c:v>
                </c:pt>
                <c:pt idx="196">
                  <c:v>260.00030913803539</c:v>
                </c:pt>
                <c:pt idx="197">
                  <c:v>260.40639057386056</c:v>
                </c:pt>
                <c:pt idx="198">
                  <c:v>260.81002626707152</c:v>
                </c:pt>
                <c:pt idx="199">
                  <c:v>261.21123253842609</c:v>
                </c:pt>
              </c:numCache>
            </c:numRef>
          </c:yVal>
          <c:smooth val="0"/>
          <c:extLst>
            <c:ext xmlns:c16="http://schemas.microsoft.com/office/drawing/2014/chart" uri="{C3380CC4-5D6E-409C-BE32-E72D297353CC}">
              <c16:uniqueId val="{00000003-32C3-427A-88C5-54D122F67405}"/>
            </c:ext>
          </c:extLst>
        </c:ser>
        <c:dLbls>
          <c:showLegendKey val="0"/>
          <c:showVal val="0"/>
          <c:showCatName val="0"/>
          <c:showSerName val="0"/>
          <c:showPercent val="0"/>
          <c:showBubbleSize val="0"/>
        </c:dLbls>
        <c:axId val="1958273807"/>
        <c:axId val="251163663"/>
      </c:scatterChart>
      <c:valAx>
        <c:axId val="1958273807"/>
        <c:scaling>
          <c:orientation val="minMax"/>
          <c:max val="11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Flight Miles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51163663"/>
        <c:crossesAt val="-150"/>
        <c:crossBetween val="midCat"/>
        <c:majorUnit val="100"/>
      </c:valAx>
      <c:valAx>
        <c:axId val="251163663"/>
        <c:scaling>
          <c:orientation val="minMax"/>
          <c:min val="-1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CO</a:t>
                </a:r>
                <a:r>
                  <a:rPr lang="en-US" sz="1400" baseline="-25000"/>
                  <a:t>2</a:t>
                </a:r>
                <a:r>
                  <a:rPr lang="en-US" sz="1400"/>
                  <a:t> savings, lb/passenger</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58273807"/>
        <c:crosses val="autoZero"/>
        <c:crossBetween val="midCat"/>
      </c:valAx>
      <c:spPr>
        <a:noFill/>
        <a:ln>
          <a:noFill/>
        </a:ln>
        <a:effectLst/>
      </c:spPr>
    </c:plotArea>
    <c:legend>
      <c:legendPos val="b"/>
      <c:layout>
        <c:manualLayout>
          <c:xMode val="edge"/>
          <c:yMode val="edge"/>
          <c:x val="0.44378710994459025"/>
          <c:y val="0.53946960072818773"/>
          <c:w val="0.47853426655001458"/>
          <c:h val="0.27871933293960982"/>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3</xdr:col>
      <xdr:colOff>468207</xdr:colOff>
      <xdr:row>14</xdr:row>
      <xdr:rowOff>141605</xdr:rowOff>
    </xdr:from>
    <xdr:to>
      <xdr:col>12</xdr:col>
      <xdr:colOff>125307</xdr:colOff>
      <xdr:row>35</xdr:row>
      <xdr:rowOff>847</xdr:rowOff>
    </xdr:to>
    <xdr:graphicFrame macro="">
      <xdr:nvGraphicFramePr>
        <xdr:cNvPr id="3" name="Chart 2">
          <a:extLst>
            <a:ext uri="{FF2B5EF4-FFF2-40B4-BE49-F238E27FC236}">
              <a16:creationId xmlns:a16="http://schemas.microsoft.com/office/drawing/2014/main" id="{AC43B309-6568-46BE-B221-3005F9D455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134408</xdr:colOff>
      <xdr:row>5</xdr:row>
      <xdr:rowOff>93978</xdr:rowOff>
    </xdr:from>
    <xdr:to>
      <xdr:col>18</xdr:col>
      <xdr:colOff>248708</xdr:colOff>
      <xdr:row>37</xdr:row>
      <xdr:rowOff>103716</xdr:rowOff>
    </xdr:to>
    <xdr:graphicFrame macro="">
      <xdr:nvGraphicFramePr>
        <xdr:cNvPr id="5" name="Chart 4">
          <a:extLst>
            <a:ext uri="{FF2B5EF4-FFF2-40B4-BE49-F238E27FC236}">
              <a16:creationId xmlns:a16="http://schemas.microsoft.com/office/drawing/2014/main" id="{2D0A7AE8-BC3A-4E21-921F-E164ED1B6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274848</xdr:colOff>
      <xdr:row>20</xdr:row>
      <xdr:rowOff>74821</xdr:rowOff>
    </xdr:from>
    <xdr:to>
      <xdr:col>18</xdr:col>
      <xdr:colOff>228600</xdr:colOff>
      <xdr:row>37</xdr:row>
      <xdr:rowOff>58208</xdr:rowOff>
    </xdr:to>
    <xdr:graphicFrame macro="">
      <xdr:nvGraphicFramePr>
        <xdr:cNvPr id="2" name="Chart 1">
          <a:extLst>
            <a:ext uri="{FF2B5EF4-FFF2-40B4-BE49-F238E27FC236}">
              <a16:creationId xmlns:a16="http://schemas.microsoft.com/office/drawing/2014/main" id="{895ED41D-EC85-45C8-84F5-C9FAAE78C1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143935</xdr:colOff>
      <xdr:row>5</xdr:row>
      <xdr:rowOff>161926</xdr:rowOff>
    </xdr:from>
    <xdr:to>
      <xdr:col>18</xdr:col>
      <xdr:colOff>189444</xdr:colOff>
      <xdr:row>20</xdr:row>
      <xdr:rowOff>85725</xdr:rowOff>
    </xdr:to>
    <xdr:graphicFrame macro="">
      <xdr:nvGraphicFramePr>
        <xdr:cNvPr id="4" name="Chart 3">
          <a:extLst>
            <a:ext uri="{FF2B5EF4-FFF2-40B4-BE49-F238E27FC236}">
              <a16:creationId xmlns:a16="http://schemas.microsoft.com/office/drawing/2014/main" id="{3699C21E-BD73-417E-B47E-9C2F295BDA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104669</xdr:colOff>
      <xdr:row>20</xdr:row>
      <xdr:rowOff>27621</xdr:rowOff>
    </xdr:from>
    <xdr:to>
      <xdr:col>18</xdr:col>
      <xdr:colOff>219075</xdr:colOff>
      <xdr:row>37</xdr:row>
      <xdr:rowOff>19050</xdr:rowOff>
    </xdr:to>
    <xdr:graphicFrame macro="">
      <xdr:nvGraphicFramePr>
        <xdr:cNvPr id="3" name="Chart 2">
          <a:extLst>
            <a:ext uri="{FF2B5EF4-FFF2-40B4-BE49-F238E27FC236}">
              <a16:creationId xmlns:a16="http://schemas.microsoft.com/office/drawing/2014/main" id="{EC51702E-71D1-43BD-840C-D433C59C00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400050</xdr:colOff>
      <xdr:row>2</xdr:row>
      <xdr:rowOff>116415</xdr:rowOff>
    </xdr:from>
    <xdr:to>
      <xdr:col>16</xdr:col>
      <xdr:colOff>400050</xdr:colOff>
      <xdr:row>22</xdr:row>
      <xdr:rowOff>154515</xdr:rowOff>
    </xdr:to>
    <xdr:graphicFrame macro="">
      <xdr:nvGraphicFramePr>
        <xdr:cNvPr id="2" name="Chart 1">
          <a:extLst>
            <a:ext uri="{FF2B5EF4-FFF2-40B4-BE49-F238E27FC236}">
              <a16:creationId xmlns:a16="http://schemas.microsoft.com/office/drawing/2014/main" id="{2926CBA8-A5C5-40ED-945A-629A277EA1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611610</xdr:colOff>
      <xdr:row>4</xdr:row>
      <xdr:rowOff>133350</xdr:rowOff>
    </xdr:from>
    <xdr:to>
      <xdr:col>19</xdr:col>
      <xdr:colOff>611610</xdr:colOff>
      <xdr:row>43</xdr:row>
      <xdr:rowOff>9525</xdr:rowOff>
    </xdr:to>
    <xdr:graphicFrame macro="">
      <xdr:nvGraphicFramePr>
        <xdr:cNvPr id="3" name="Chart 2">
          <a:extLst>
            <a:ext uri="{FF2B5EF4-FFF2-40B4-BE49-F238E27FC236}">
              <a16:creationId xmlns:a16="http://schemas.microsoft.com/office/drawing/2014/main" id="{91A8D6D9-4DB2-4E1D-B0BF-C86DBB28FB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36089</xdr:colOff>
      <xdr:row>22</xdr:row>
      <xdr:rowOff>51221</xdr:rowOff>
    </xdr:from>
    <xdr:to>
      <xdr:col>19</xdr:col>
      <xdr:colOff>607484</xdr:colOff>
      <xdr:row>42</xdr:row>
      <xdr:rowOff>88263</xdr:rowOff>
    </xdr:to>
    <xdr:graphicFrame macro="">
      <xdr:nvGraphicFramePr>
        <xdr:cNvPr id="2" name="Chart 1">
          <a:extLst>
            <a:ext uri="{FF2B5EF4-FFF2-40B4-BE49-F238E27FC236}">
              <a16:creationId xmlns:a16="http://schemas.microsoft.com/office/drawing/2014/main" id="{9C52EA82-6FC7-41B9-A163-080650F09E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560917</xdr:colOff>
      <xdr:row>4</xdr:row>
      <xdr:rowOff>161923</xdr:rowOff>
    </xdr:from>
    <xdr:to>
      <xdr:col>14</xdr:col>
      <xdr:colOff>218017</xdr:colOff>
      <xdr:row>25</xdr:row>
      <xdr:rowOff>21165</xdr:rowOff>
    </xdr:to>
    <xdr:graphicFrame macro="">
      <xdr:nvGraphicFramePr>
        <xdr:cNvPr id="4" name="Chart 3">
          <a:extLst>
            <a:ext uri="{FF2B5EF4-FFF2-40B4-BE49-F238E27FC236}">
              <a16:creationId xmlns:a16="http://schemas.microsoft.com/office/drawing/2014/main" id="{A0945A66-7820-4E82-A45D-47F2297CA9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39686</xdr:colOff>
      <xdr:row>3</xdr:row>
      <xdr:rowOff>180763</xdr:rowOff>
    </xdr:from>
    <xdr:to>
      <xdr:col>14</xdr:col>
      <xdr:colOff>344486</xdr:colOff>
      <xdr:row>24</xdr:row>
      <xdr:rowOff>37888</xdr:rowOff>
    </xdr:to>
    <xdr:graphicFrame macro="">
      <xdr:nvGraphicFramePr>
        <xdr:cNvPr id="3" name="Chart 2">
          <a:extLst>
            <a:ext uri="{FF2B5EF4-FFF2-40B4-BE49-F238E27FC236}">
              <a16:creationId xmlns:a16="http://schemas.microsoft.com/office/drawing/2014/main" id="{9B0C895C-F630-41A0-8F0B-23F4C98A1C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217488</xdr:colOff>
      <xdr:row>4</xdr:row>
      <xdr:rowOff>37042</xdr:rowOff>
    </xdr:from>
    <xdr:to>
      <xdr:col>15</xdr:col>
      <xdr:colOff>522288</xdr:colOff>
      <xdr:row>24</xdr:row>
      <xdr:rowOff>75142</xdr:rowOff>
    </xdr:to>
    <xdr:graphicFrame macro="">
      <xdr:nvGraphicFramePr>
        <xdr:cNvPr id="2" name="Chart 1">
          <a:extLst>
            <a:ext uri="{FF2B5EF4-FFF2-40B4-BE49-F238E27FC236}">
              <a16:creationId xmlns:a16="http://schemas.microsoft.com/office/drawing/2014/main" id="{572DB457-15C3-4526-BAB4-621FCFCE93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647699</xdr:colOff>
      <xdr:row>2</xdr:row>
      <xdr:rowOff>170393</xdr:rowOff>
    </xdr:from>
    <xdr:to>
      <xdr:col>14</xdr:col>
      <xdr:colOff>407459</xdr:colOff>
      <xdr:row>41</xdr:row>
      <xdr:rowOff>85726</xdr:rowOff>
    </xdr:to>
    <xdr:graphicFrame macro="">
      <xdr:nvGraphicFramePr>
        <xdr:cNvPr id="2" name="Chart 1">
          <a:extLst>
            <a:ext uri="{FF2B5EF4-FFF2-40B4-BE49-F238E27FC236}">
              <a16:creationId xmlns:a16="http://schemas.microsoft.com/office/drawing/2014/main" id="{B12F7E50-A50F-4EB3-8A60-3A0EE37B0B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169334</xdr:colOff>
      <xdr:row>13</xdr:row>
      <xdr:rowOff>169335</xdr:rowOff>
    </xdr:from>
    <xdr:to>
      <xdr:col>14</xdr:col>
      <xdr:colOff>419098</xdr:colOff>
      <xdr:row>26</xdr:row>
      <xdr:rowOff>173566</xdr:rowOff>
    </xdr:to>
    <xdr:graphicFrame macro="">
      <xdr:nvGraphicFramePr>
        <xdr:cNvPr id="3" name="Chart 2">
          <a:extLst>
            <a:ext uri="{FF2B5EF4-FFF2-40B4-BE49-F238E27FC236}">
              <a16:creationId xmlns:a16="http://schemas.microsoft.com/office/drawing/2014/main" id="{9F88338C-C6DE-4334-B304-47BCB33609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218016</xdr:colOff>
      <xdr:row>26</xdr:row>
      <xdr:rowOff>95249</xdr:rowOff>
    </xdr:from>
    <xdr:to>
      <xdr:col>14</xdr:col>
      <xdr:colOff>408516</xdr:colOff>
      <xdr:row>41</xdr:row>
      <xdr:rowOff>103717</xdr:rowOff>
    </xdr:to>
    <xdr:graphicFrame macro="">
      <xdr:nvGraphicFramePr>
        <xdr:cNvPr id="4" name="Chart 3">
          <a:extLst>
            <a:ext uri="{FF2B5EF4-FFF2-40B4-BE49-F238E27FC236}">
              <a16:creationId xmlns:a16="http://schemas.microsoft.com/office/drawing/2014/main" id="{47D3AB19-3AC7-4CA6-9B0D-B52A913CEC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F470D-D8EA-4B98-98A0-4356BD3718E3}">
  <dimension ref="A1:B19"/>
  <sheetViews>
    <sheetView tabSelected="1" workbookViewId="0">
      <selection activeCell="A6" sqref="A6"/>
    </sheetView>
  </sheetViews>
  <sheetFormatPr defaultRowHeight="14.5" x14ac:dyDescent="0.35"/>
  <cols>
    <col min="1" max="1" width="15.26953125" customWidth="1"/>
    <col min="2" max="2" width="139.81640625" customWidth="1"/>
  </cols>
  <sheetData>
    <row r="1" spans="1:2" ht="18.5" x14ac:dyDescent="0.45">
      <c r="A1" s="10" t="s">
        <v>213</v>
      </c>
    </row>
    <row r="2" spans="1:2" x14ac:dyDescent="0.35">
      <c r="A2" s="22" t="s">
        <v>214</v>
      </c>
    </row>
    <row r="3" spans="1:2" x14ac:dyDescent="0.35">
      <c r="A3" t="s">
        <v>40</v>
      </c>
    </row>
    <row r="5" spans="1:2" x14ac:dyDescent="0.35">
      <c r="A5" t="s">
        <v>220</v>
      </c>
      <c r="B5" t="s">
        <v>221</v>
      </c>
    </row>
    <row r="7" spans="1:2" x14ac:dyDescent="0.35">
      <c r="A7" t="s">
        <v>41</v>
      </c>
      <c r="B7" t="s">
        <v>42</v>
      </c>
    </row>
    <row r="8" spans="1:2" ht="29" x14ac:dyDescent="0.35">
      <c r="A8" t="s">
        <v>43</v>
      </c>
      <c r="B8" s="9" t="s">
        <v>44</v>
      </c>
    </row>
    <row r="9" spans="1:2" ht="29" x14ac:dyDescent="0.35">
      <c r="A9" t="s">
        <v>45</v>
      </c>
      <c r="B9" s="9" t="s">
        <v>155</v>
      </c>
    </row>
    <row r="10" spans="1:2" ht="43.5" x14ac:dyDescent="0.35">
      <c r="A10" t="s">
        <v>46</v>
      </c>
      <c r="B10" s="9" t="s">
        <v>159</v>
      </c>
    </row>
    <row r="11" spans="1:2" ht="43.5" x14ac:dyDescent="0.35">
      <c r="A11" t="s">
        <v>212</v>
      </c>
      <c r="B11" s="41" t="s">
        <v>219</v>
      </c>
    </row>
    <row r="12" spans="1:2" ht="29" x14ac:dyDescent="0.35">
      <c r="A12" t="s">
        <v>164</v>
      </c>
      <c r="B12" s="9" t="s">
        <v>173</v>
      </c>
    </row>
    <row r="13" spans="1:2" ht="58" x14ac:dyDescent="0.35">
      <c r="A13" t="s">
        <v>165</v>
      </c>
      <c r="B13" s="9" t="s">
        <v>180</v>
      </c>
    </row>
    <row r="14" spans="1:2" ht="43.5" x14ac:dyDescent="0.35">
      <c r="A14" t="s">
        <v>166</v>
      </c>
      <c r="B14" s="9" t="s">
        <v>186</v>
      </c>
    </row>
    <row r="15" spans="1:2" ht="58" x14ac:dyDescent="0.35">
      <c r="A15" t="s">
        <v>167</v>
      </c>
      <c r="B15" s="9" t="s">
        <v>191</v>
      </c>
    </row>
    <row r="16" spans="1:2" ht="43.5" x14ac:dyDescent="0.35">
      <c r="A16" t="s">
        <v>168</v>
      </c>
      <c r="B16" s="9" t="s">
        <v>196</v>
      </c>
    </row>
    <row r="17" spans="1:2" ht="43.5" x14ac:dyDescent="0.35">
      <c r="A17" t="s">
        <v>169</v>
      </c>
      <c r="B17" s="9" t="s">
        <v>197</v>
      </c>
    </row>
    <row r="18" spans="1:2" ht="58" x14ac:dyDescent="0.35">
      <c r="A18" t="s">
        <v>170</v>
      </c>
      <c r="B18" s="9" t="s">
        <v>203</v>
      </c>
    </row>
    <row r="19" spans="1:2" ht="72.5" x14ac:dyDescent="0.35">
      <c r="A19" t="s">
        <v>171</v>
      </c>
      <c r="B19" s="9" t="s">
        <v>209</v>
      </c>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3D453-08CE-46E8-816F-C65FA187DB87}">
  <dimension ref="A1:P205"/>
  <sheetViews>
    <sheetView workbookViewId="0">
      <selection activeCell="F2" sqref="F2"/>
    </sheetView>
  </sheetViews>
  <sheetFormatPr defaultRowHeight="14.5" x14ac:dyDescent="0.35"/>
  <sheetData>
    <row r="1" spans="1:16" ht="18.5" x14ac:dyDescent="0.45">
      <c r="A1" s="10" t="s">
        <v>195</v>
      </c>
    </row>
    <row r="2" spans="1:16" ht="58" x14ac:dyDescent="0.35">
      <c r="A2" s="9" t="s">
        <v>28</v>
      </c>
      <c r="B2" s="9" t="s">
        <v>190</v>
      </c>
      <c r="C2" s="9" t="s">
        <v>192</v>
      </c>
      <c r="D2" s="9" t="s">
        <v>193</v>
      </c>
      <c r="E2" s="9" t="s">
        <v>194</v>
      </c>
    </row>
    <row r="3" spans="1:16" x14ac:dyDescent="0.35">
      <c r="I3" s="3"/>
      <c r="J3" s="3"/>
      <c r="K3" s="3"/>
      <c r="L3" s="3"/>
      <c r="N3" s="3"/>
      <c r="P3" s="3"/>
    </row>
    <row r="4" spans="1:16" x14ac:dyDescent="0.35">
      <c r="A4">
        <v>60</v>
      </c>
      <c r="B4" s="4">
        <v>69.325138373325728</v>
      </c>
      <c r="C4" s="4">
        <v>44.192147882571454</v>
      </c>
      <c r="D4" s="4">
        <v>66.500903751250448</v>
      </c>
      <c r="E4" s="4">
        <v>67.154066877933559</v>
      </c>
      <c r="I4" s="3"/>
      <c r="J4" s="3"/>
      <c r="K4" s="3"/>
      <c r="L4" s="3"/>
      <c r="P4" s="3"/>
    </row>
    <row r="5" spans="1:16" x14ac:dyDescent="0.35">
      <c r="A5">
        <f>A4+5</f>
        <v>65</v>
      </c>
      <c r="B5" s="4">
        <v>72.074493056114562</v>
      </c>
      <c r="C5" s="4">
        <v>46.27639434142506</v>
      </c>
      <c r="D5" s="4">
        <v>69.168373823195552</v>
      </c>
      <c r="E5" s="4">
        <v>70.236267549175452</v>
      </c>
      <c r="F5" s="4"/>
      <c r="G5" s="4"/>
    </row>
    <row r="6" spans="1:16" x14ac:dyDescent="0.35">
      <c r="A6">
        <f t="shared" ref="A6:A69" si="0">A5+5</f>
        <v>70</v>
      </c>
      <c r="B6" s="4">
        <v>74.696433514276492</v>
      </c>
      <c r="C6" s="4">
        <v>48.276352717086297</v>
      </c>
      <c r="D6" s="4">
        <v>71.712945430097705</v>
      </c>
      <c r="E6" s="4">
        <v>73.197947748598779</v>
      </c>
      <c r="F6" s="4"/>
      <c r="G6" s="4"/>
    </row>
    <row r="7" spans="1:16" x14ac:dyDescent="0.35">
      <c r="A7">
        <f t="shared" si="0"/>
        <v>75</v>
      </c>
      <c r="B7" s="4">
        <v>77.204105485509089</v>
      </c>
      <c r="C7" s="4">
        <v>50.200214563698339</v>
      </c>
      <c r="D7" s="4">
        <v>74.14724753867894</v>
      </c>
      <c r="E7" s="4">
        <v>76.051031442383419</v>
      </c>
      <c r="F7" s="4"/>
      <c r="G7" s="4"/>
    </row>
    <row r="8" spans="1:16" x14ac:dyDescent="0.35">
      <c r="A8">
        <f t="shared" si="0"/>
        <v>80</v>
      </c>
      <c r="B8" s="4">
        <v>79.608522109834709</v>
      </c>
      <c r="C8" s="4">
        <v>52.054886896821444</v>
      </c>
      <c r="D8" s="4">
        <v>76.481865079450102</v>
      </c>
      <c r="E8" s="4">
        <v>78.805553879421538</v>
      </c>
      <c r="F8" s="4"/>
      <c r="G8" s="4"/>
    </row>
    <row r="9" spans="1:16" x14ac:dyDescent="0.35">
      <c r="A9">
        <f t="shared" si="0"/>
        <v>85</v>
      </c>
      <c r="B9" s="4">
        <v>81.919020394654666</v>
      </c>
      <c r="C9" s="4">
        <v>53.846260806832774</v>
      </c>
      <c r="D9" s="4">
        <v>78.725775759362122</v>
      </c>
      <c r="E9" s="4">
        <v>81.470059269619</v>
      </c>
      <c r="F9" s="4"/>
      <c r="G9" s="4"/>
    </row>
    <row r="10" spans="1:16" x14ac:dyDescent="0.35">
      <c r="A10">
        <f t="shared" si="0"/>
        <v>90</v>
      </c>
      <c r="B10" s="4">
        <v>84.143599059760476</v>
      </c>
      <c r="C10" s="4">
        <v>55.5794114809839</v>
      </c>
      <c r="D10" s="4">
        <v>80.886673497728964</v>
      </c>
      <c r="E10" s="4">
        <v>84.051896388676681</v>
      </c>
      <c r="F10" s="4"/>
      <c r="G10" s="4"/>
    </row>
    <row r="11" spans="1:16" x14ac:dyDescent="0.35">
      <c r="A11">
        <f t="shared" si="0"/>
        <v>95</v>
      </c>
      <c r="B11" s="4">
        <v>86.289173429006098</v>
      </c>
      <c r="C11" s="4">
        <v>57.258749973247994</v>
      </c>
      <c r="D11" s="4">
        <v>82.971212542997733</v>
      </c>
      <c r="E11" s="4">
        <v>86.557442500851636</v>
      </c>
      <c r="F11" s="4"/>
      <c r="G11" s="4"/>
    </row>
    <row r="12" spans="1:16" x14ac:dyDescent="0.35">
      <c r="A12">
        <f t="shared" si="0"/>
        <v>100</v>
      </c>
      <c r="B12" s="4">
        <v>88.361771006416177</v>
      </c>
      <c r="C12" s="4">
        <v>58.888140279651381</v>
      </c>
      <c r="D12" s="4">
        <v>84.985194850753743</v>
      </c>
      <c r="E12" s="4">
        <v>88.992275823973472</v>
      </c>
      <c r="F12" s="4"/>
      <c r="G12" s="4"/>
    </row>
    <row r="13" spans="1:16" x14ac:dyDescent="0.35">
      <c r="A13">
        <f t="shared" si="0"/>
        <v>105</v>
      </c>
      <c r="B13" s="4">
        <v>90.366683799026845</v>
      </c>
      <c r="C13" s="4">
        <v>60.470990981840444</v>
      </c>
      <c r="D13" s="4">
        <v>86.93371607250775</v>
      </c>
      <c r="E13" s="4">
        <v>91.361310332306303</v>
      </c>
      <c r="F13" s="4"/>
      <c r="G13" s="4"/>
    </row>
    <row r="14" spans="1:16" x14ac:dyDescent="0.35">
      <c r="A14">
        <f t="shared" si="0"/>
        <v>110</v>
      </c>
      <c r="B14" s="4">
        <v>92.308588544924092</v>
      </c>
      <c r="C14" s="4">
        <v>62.01032792661718</v>
      </c>
      <c r="D14" s="4">
        <v>88.821280822357338</v>
      </c>
      <c r="E14" s="4">
        <v>93.668902515721925</v>
      </c>
      <c r="F14" s="4"/>
      <c r="G14" s="4"/>
    </row>
    <row r="15" spans="1:16" x14ac:dyDescent="0.35">
      <c r="A15">
        <f t="shared" si="0"/>
        <v>115</v>
      </c>
      <c r="B15" s="4">
        <v>94.191642752279648</v>
      </c>
      <c r="C15" s="4">
        <v>63.508852545985626</v>
      </c>
      <c r="D15" s="4">
        <v>90.651894781708307</v>
      </c>
      <c r="E15" s="4">
        <v>95.918936933185762</v>
      </c>
      <c r="F15" s="4"/>
      <c r="G15" s="4"/>
    </row>
    <row r="16" spans="1:16" x14ac:dyDescent="0.35">
      <c r="A16">
        <f t="shared" si="0"/>
        <v>120</v>
      </c>
      <c r="B16" s="4">
        <v>96.019562250321314</v>
      </c>
      <c r="C16" s="4">
        <v>64.968989153285236</v>
      </c>
      <c r="D16" s="4">
        <v>92.42913909549543</v>
      </c>
      <c r="E16" s="4">
        <v>98.11489550747163</v>
      </c>
      <c r="F16" s="4"/>
      <c r="G16" s="4"/>
    </row>
    <row r="17" spans="1:7" x14ac:dyDescent="0.35">
      <c r="A17">
        <f t="shared" si="0"/>
        <v>125</v>
      </c>
      <c r="B17" s="4">
        <v>97.795684429116392</v>
      </c>
      <c r="C17" s="4">
        <v>66.392923669904903</v>
      </c>
      <c r="D17" s="4">
        <v>94.156231056651279</v>
      </c>
      <c r="E17" s="4">
        <v>100.25991419669634</v>
      </c>
      <c r="F17" s="4"/>
      <c r="G17" s="4"/>
    </row>
    <row r="18" spans="1:7" x14ac:dyDescent="0.35">
      <c r="A18">
        <f t="shared" si="0"/>
        <v>130</v>
      </c>
      <c r="B18" s="4">
        <v>99.523020272849152</v>
      </c>
      <c r="C18" s="4">
        <v>67.78263561457176</v>
      </c>
      <c r="D18" s="4">
        <v>95.836074050465115</v>
      </c>
      <c r="E18" s="4">
        <v>102.35682975294796</v>
      </c>
      <c r="F18" s="4"/>
      <c r="G18" s="4"/>
    </row>
    <row r="19" spans="1:7" x14ac:dyDescent="0.35">
      <c r="A19">
        <f t="shared" si="0"/>
        <v>135</v>
      </c>
      <c r="B19" s="4">
        <v>101.20429752479214</v>
      </c>
      <c r="C19" s="4">
        <v>69.139924740391081</v>
      </c>
      <c r="D19" s="4">
        <v>97.471298997451015</v>
      </c>
      <c r="E19" s="4">
        <v>104.40821861488708</v>
      </c>
      <c r="F19" s="4"/>
      <c r="G19" s="4"/>
    </row>
    <row r="20" spans="1:7" x14ac:dyDescent="0.35">
      <c r="A20">
        <f t="shared" si="0"/>
        <v>140</v>
      </c>
      <c r="B20" s="4">
        <v>102.841996766184</v>
      </c>
      <c r="C20" s="4">
        <v>70.466433379440531</v>
      </c>
      <c r="D20" s="4">
        <v>99.064299001483505</v>
      </c>
      <c r="E20" s="4">
        <v>106.41642949867156</v>
      </c>
      <c r="F20" s="4"/>
      <c r="G20" s="4"/>
    </row>
    <row r="21" spans="1:7" x14ac:dyDescent="0.35">
      <c r="A21">
        <f t="shared" si="0"/>
        <v>145</v>
      </c>
      <c r="B21" s="4">
        <v>104.43838178250198</v>
      </c>
      <c r="C21" s="4">
        <v>71.763665314640122</v>
      </c>
      <c r="D21" s="4">
        <v>100.61725851886902</v>
      </c>
      <c r="E21" s="4">
        <v>108.38361089589338</v>
      </c>
      <c r="F21" s="4"/>
      <c r="G21" s="4"/>
    </row>
    <row r="22" spans="1:7" x14ac:dyDescent="0.35">
      <c r="A22">
        <f t="shared" si="0"/>
        <v>150</v>
      </c>
      <c r="B22" s="4">
        <v>105.99552528642923</v>
      </c>
      <c r="C22" s="4">
        <v>73.03300181930021</v>
      </c>
      <c r="D22" s="4">
        <v>102.13217807288692</v>
      </c>
      <c r="E22" s="4">
        <v>110.31173442184948</v>
      </c>
      <c r="F22" s="4"/>
      <c r="G22" s="4"/>
    </row>
    <row r="23" spans="1:7" x14ac:dyDescent="0.35">
      <c r="A23">
        <f t="shared" si="0"/>
        <v>155</v>
      </c>
      <c r="B23" s="4">
        <v>107.51533083785284</v>
      </c>
      <c r="C23" s="4">
        <v>74.275715369315904</v>
      </c>
      <c r="D23" s="4">
        <v>103.6108953191426</v>
      </c>
      <c r="E23" s="4">
        <v>112.20261475724385</v>
      </c>
      <c r="F23" s="4"/>
      <c r="G23" s="4"/>
    </row>
    <row r="24" spans="1:7" x14ac:dyDescent="0.35">
      <c r="A24">
        <f t="shared" si="0"/>
        <v>160</v>
      </c>
      <c r="B24" s="4">
        <v>108.99955162706672</v>
      </c>
      <c r="C24" s="4">
        <v>75.492981429611902</v>
      </c>
      <c r="D24" s="4">
        <v>105.05510310030769</v>
      </c>
      <c r="E24" s="4">
        <v>114.05792677375462</v>
      </c>
      <c r="F24" s="4"/>
      <c r="G24" s="4"/>
    </row>
    <row r="25" spans="1:7" x14ac:dyDescent="0.35">
      <c r="A25">
        <f t="shared" si="0"/>
        <v>165</v>
      </c>
      <c r="B25" s="4">
        <v>110.44980665357954</v>
      </c>
      <c r="C25" s="4">
        <v>76.685888636799859</v>
      </c>
      <c r="D25" s="4">
        <v>106.46636500070221</v>
      </c>
      <c r="E25" s="4">
        <v>115.87922031637984</v>
      </c>
      <c r="F25" s="4"/>
      <c r="G25" s="4"/>
    </row>
    <row r="26" spans="1:7" x14ac:dyDescent="0.35">
      <c r="A26">
        <f t="shared" si="0"/>
        <v>170</v>
      </c>
      <c r="B26" s="4">
        <v>111.86759472923909</v>
      </c>
      <c r="C26" s="4">
        <v>77.855447638087128</v>
      </c>
      <c r="D26" s="4">
        <v>107.84612881184297</v>
      </c>
      <c r="E26" s="4">
        <v>117.66793302418442</v>
      </c>
      <c r="F26" s="4"/>
      <c r="G26" s="4"/>
    </row>
    <row r="27" spans="1:7" x14ac:dyDescent="0.35">
      <c r="A27">
        <f t="shared" si="0"/>
        <v>175</v>
      </c>
      <c r="B27" s="4">
        <v>113.25430665333637</v>
      </c>
      <c r="C27" s="4">
        <v>79.002598797929167</v>
      </c>
      <c r="D27" s="4">
        <v>109.19573824242941</v>
      </c>
      <c r="E27" s="4">
        <v>119.42540149956234</v>
      </c>
      <c r="F27" s="4"/>
      <c r="G27" s="4"/>
    </row>
    <row r="28" spans="1:7" x14ac:dyDescent="0.35">
      <c r="A28">
        <f t="shared" si="0"/>
        <v>180</v>
      </c>
      <c r="B28" s="4">
        <v>114.61123584349414</v>
      </c>
      <c r="C28" s="4">
        <v>80.128218945559382</v>
      </c>
      <c r="D28" s="4">
        <v>110.51644314503542</v>
      </c>
      <c r="E28" s="4">
        <v>121.15287107967399</v>
      </c>
      <c r="F28" s="4"/>
      <c r="G28" s="4"/>
    </row>
    <row r="29" spans="1:7" x14ac:dyDescent="0.35">
      <c r="A29">
        <f t="shared" si="0"/>
        <v>185</v>
      </c>
      <c r="B29" s="4">
        <v>115.93958765545661</v>
      </c>
      <c r="C29" s="4">
        <v>81.233127305997215</v>
      </c>
      <c r="D29" s="4">
        <v>111.80940848319348</v>
      </c>
      <c r="E29" s="4">
        <v>122.85150441881622</v>
      </c>
      <c r="F29" s="4"/>
      <c r="G29" s="4"/>
    </row>
    <row r="30" spans="1:7" x14ac:dyDescent="0.35">
      <c r="A30">
        <f t="shared" si="0"/>
        <v>190</v>
      </c>
      <c r="B30" s="4">
        <v>117.24048758438212</v>
      </c>
      <c r="C30" s="4">
        <v>82.318090732663165</v>
      </c>
      <c r="D30" s="4">
        <v>113.07572222371508</v>
      </c>
      <c r="E30" s="4">
        <v>124.52238905452739</v>
      </c>
      <c r="F30" s="4"/>
      <c r="G30" s="4"/>
    </row>
    <row r="31" spans="1:7" x14ac:dyDescent="0.35">
      <c r="A31">
        <f t="shared" si="0"/>
        <v>195</v>
      </c>
      <c r="B31" s="4">
        <v>118.51498850764457</v>
      </c>
      <c r="C31" s="4">
        <v>83.383828339992576</v>
      </c>
      <c r="D31" s="4">
        <v>114.31640230783492</v>
      </c>
      <c r="E31" s="4">
        <v>126.16654410124403</v>
      </c>
      <c r="F31" s="4"/>
      <c r="G31" s="4"/>
    </row>
    <row r="32" spans="1:7" x14ac:dyDescent="0.35">
      <c r="A32">
        <f t="shared" si="0"/>
        <v>200</v>
      </c>
      <c r="B32" s="4">
        <v>119.76407710276035</v>
      </c>
      <c r="C32" s="4">
        <v>84.431015618416154</v>
      </c>
      <c r="D32" s="4">
        <v>115.53240282945777</v>
      </c>
      <c r="E32" s="4">
        <v>127.78492619182194</v>
      </c>
      <c r="F32" s="4"/>
      <c r="G32" s="4"/>
    </row>
    <row r="33" spans="1:7" x14ac:dyDescent="0.35">
      <c r="A33">
        <f t="shared" si="0"/>
        <v>205</v>
      </c>
      <c r="B33" s="4">
        <v>120.98867955257026</v>
      </c>
      <c r="C33" s="4">
        <v>85.460288100998611</v>
      </c>
      <c r="D33" s="4">
        <v>116.72461952817747</v>
      </c>
      <c r="E33" s="4">
        <v>129.37843476805853</v>
      </c>
      <c r="F33" s="4"/>
      <c r="G33" s="4"/>
    </row>
    <row r="34" spans="1:7" x14ac:dyDescent="0.35">
      <c r="A34">
        <f t="shared" si="0"/>
        <v>210</v>
      </c>
      <c r="B34" s="4">
        <v>122.18966663220922</v>
      </c>
      <c r="C34" s="4">
        <v>86.472244640292104</v>
      </c>
      <c r="D34" s="4">
        <v>117.89389468785541</v>
      </c>
      <c r="E34" s="4">
        <v>130.94791680562687</v>
      </c>
      <c r="F34" s="4"/>
      <c r="G34" s="4"/>
    </row>
    <row r="35" spans="1:7" x14ac:dyDescent="0.35">
      <c r="A35">
        <f t="shared" si="0"/>
        <v>215</v>
      </c>
      <c r="B35" s="4">
        <v>123.36785825791779</v>
      </c>
      <c r="C35" s="4">
        <v>87.467450345105647</v>
      </c>
      <c r="D35" s="4">
        <v>119.04102151765187</v>
      </c>
      <c r="E35" s="4">
        <v>132.49417104586766</v>
      </c>
      <c r="F35" s="4"/>
      <c r="G35" s="4"/>
    </row>
    <row r="36" spans="1:7" x14ac:dyDescent="0.35">
      <c r="A36">
        <f t="shared" si="0"/>
        <v>220</v>
      </c>
      <c r="B36" s="4">
        <v>124.5240275657677</v>
      </c>
      <c r="C36" s="4">
        <v>88.446439219548822</v>
      </c>
      <c r="D36" s="4">
        <v>120.16674808090609</v>
      </c>
      <c r="E36" s="4">
        <v>134.01795179613885</v>
      </c>
      <c r="F36" s="4"/>
      <c r="G36" s="4"/>
    </row>
    <row r="37" spans="1:7" x14ac:dyDescent="0.35">
      <c r="A37">
        <f t="shared" si="0"/>
        <v>225</v>
      </c>
      <c r="B37" s="4">
        <v>125.65890457841748</v>
      </c>
      <c r="C37" s="4">
        <v>89.409716540592186</v>
      </c>
      <c r="D37" s="4">
        <v>121.27178082770403</v>
      </c>
      <c r="E37" s="4">
        <v>135.51997235148337</v>
      </c>
      <c r="F37" s="4"/>
      <c r="G37" s="4"/>
    </row>
    <row r="38" spans="1:7" x14ac:dyDescent="0.35">
      <c r="A38">
        <f t="shared" si="0"/>
        <v>230</v>
      </c>
      <c r="B38" s="4">
        <v>126.77317950970365</v>
      </c>
      <c r="C38" s="4">
        <v>90.357761005270305</v>
      </c>
      <c r="D38" s="4">
        <v>122.35678777899736</v>
      </c>
      <c r="E38" s="4">
        <v>137.00090808289764</v>
      </c>
      <c r="F38" s="4"/>
      <c r="G38" s="4"/>
    </row>
    <row r="39" spans="1:7" x14ac:dyDescent="0.35">
      <c r="A39">
        <f t="shared" si="0"/>
        <v>235</v>
      </c>
      <c r="B39" s="4">
        <v>127.86750574990285</v>
      </c>
      <c r="C39" s="4">
        <v>91.29102667435356</v>
      </c>
      <c r="D39" s="4">
        <v>123.4224014034391</v>
      </c>
      <c r="E39" s="4">
        <v>138.46139923120217</v>
      </c>
      <c r="F39" s="4"/>
      <c r="G39" s="4"/>
    </row>
    <row r="40" spans="1:7" x14ac:dyDescent="0.35">
      <c r="A40">
        <f t="shared" si="0"/>
        <v>240</v>
      </c>
      <c r="B40" s="4">
        <v>128.94250256863387</v>
      </c>
      <c r="C40" s="4">
        <v>92.20994473568885</v>
      </c>
      <c r="D40" s="4">
        <v>124.46922122247622</v>
      </c>
      <c r="E40" s="4">
        <v>139.90205344022826</v>
      </c>
      <c r="F40" s="4"/>
      <c r="G40" s="4"/>
    </row>
    <row r="41" spans="1:7" x14ac:dyDescent="0.35">
      <c r="A41">
        <f t="shared" si="0"/>
        <v>245</v>
      </c>
      <c r="B41" s="4">
        <v>129.99875756741008</v>
      </c>
      <c r="C41" s="4">
        <v>93.114925107336632</v>
      </c>
      <c r="D41" s="4">
        <v>125.49781617447124</v>
      </c>
      <c r="E41" s="4">
        <v>141.32344805854783</v>
      </c>
      <c r="F41" s="4"/>
      <c r="G41" s="4"/>
    </row>
    <row r="42" spans="1:7" x14ac:dyDescent="0.35">
      <c r="A42">
        <f t="shared" si="0"/>
        <v>250</v>
      </c>
      <c r="B42" s="4">
        <v>131.03682890964882</v>
      </c>
      <c r="C42" s="4">
        <v>94.006357898022912</v>
      </c>
      <c r="D42" s="4">
        <v>126.50872676458729</v>
      </c>
      <c r="E42" s="4">
        <v>142.72613223517394</v>
      </c>
      <c r="F42" s="4"/>
      <c r="G42" s="4"/>
    </row>
    <row r="43" spans="1:7" x14ac:dyDescent="0.35">
      <c r="A43">
        <f t="shared" si="0"/>
        <v>255</v>
      </c>
      <c r="B43" s="4">
        <v>132.05724735235836</v>
      </c>
      <c r="C43" s="4">
        <v>94.884614740196639</v>
      </c>
      <c r="D43" s="4">
        <v>127.50246702373374</v>
      </c>
      <c r="E43" s="4">
        <v>144.11062883141136</v>
      </c>
      <c r="F43" s="4"/>
      <c r="G43" s="4"/>
    </row>
    <row r="44" spans="1:7" x14ac:dyDescent="0.35">
      <c r="A44">
        <f t="shared" si="0"/>
        <v>260</v>
      </c>
      <c r="B44" s="4">
        <v>133.06051810067257</v>
      </c>
      <c r="C44" s="4">
        <v>95.750050009078734</v>
      </c>
      <c r="D44" s="4">
        <v>128.47952629692503</v>
      </c>
      <c r="E44" s="4">
        <v>145.47743616826537</v>
      </c>
      <c r="F44" s="4"/>
      <c r="G44" s="4"/>
    </row>
    <row r="45" spans="1:7" x14ac:dyDescent="0.35">
      <c r="A45">
        <f t="shared" si="0"/>
        <v>265</v>
      </c>
      <c r="B45" s="4">
        <v>134.04712250377514</v>
      </c>
      <c r="C45" s="4">
        <v>96.603001939451204</v>
      </c>
      <c r="D45" s="4">
        <v>129.44037087889524</v>
      </c>
      <c r="E45" s="4">
        <v>146.82702962643094</v>
      </c>
      <c r="F45" s="4"/>
      <c r="G45" s="4"/>
    </row>
    <row r="46" spans="1:7" x14ac:dyDescent="0.35">
      <c r="A46">
        <f t="shared" si="0"/>
        <v>270</v>
      </c>
      <c r="B46" s="4">
        <v>135.01751960850572</v>
      </c>
      <c r="C46" s="4">
        <v>97.443793650527752</v>
      </c>
      <c r="D46" s="4">
        <v>130.38544551263595</v>
      </c>
      <c r="E46" s="4">
        <v>148.15986311384069</v>
      </c>
      <c r="F46" s="4"/>
      <c r="G46" s="4"/>
    </row>
    <row r="47" spans="1:7" x14ac:dyDescent="0.35">
      <c r="A47">
        <f t="shared" si="0"/>
        <v>275</v>
      </c>
      <c r="B47" s="4">
        <v>135.97214758499581</v>
      </c>
      <c r="C47" s="4">
        <v>98.272734088028074</v>
      </c>
      <c r="D47" s="4">
        <v>131.31517476466536</v>
      </c>
      <c r="E47" s="4">
        <v>149.47637041397428</v>
      </c>
      <c r="F47" s="4"/>
      <c r="G47" s="4"/>
    </row>
    <row r="48" spans="1:7" x14ac:dyDescent="0.35">
      <c r="A48">
        <f t="shared" si="0"/>
        <v>280</v>
      </c>
      <c r="B48" s="4">
        <v>136.91142503700246</v>
      </c>
      <c r="C48" s="4">
        <v>99.090118891524597</v>
      </c>
      <c r="D48" s="4">
        <v>132.22996428921675</v>
      </c>
      <c r="E48" s="4">
        <v>150.77696642660601</v>
      </c>
      <c r="F48" s="4"/>
      <c r="G48" s="4"/>
    </row>
    <row r="49" spans="1:7" x14ac:dyDescent="0.35">
      <c r="A49">
        <f t="shared" si="0"/>
        <v>285</v>
      </c>
      <c r="B49" s="4">
        <v>137.83575220815118</v>
      </c>
      <c r="C49" s="4">
        <v>99.896231194214607</v>
      </c>
      <c r="D49" s="4">
        <v>133.1302019921356</v>
      </c>
      <c r="E49" s="4">
        <v>152.0620483113305</v>
      </c>
      <c r="F49" s="4"/>
      <c r="G49" s="4"/>
    </row>
    <row r="50" spans="1:7" x14ac:dyDescent="0.35">
      <c r="A50">
        <f t="shared" si="0"/>
        <v>290</v>
      </c>
      <c r="B50" s="4">
        <v>138.74551209403123</v>
      </c>
      <c r="C50" s="4">
        <v>100.69134236147221</v>
      </c>
      <c r="D50" s="4">
        <v>134.016259104055</v>
      </c>
      <c r="E50" s="4">
        <v>153.33199654305352</v>
      </c>
      <c r="F50" s="4"/>
      <c r="G50" s="4"/>
    </row>
    <row r="51" spans="1:7" x14ac:dyDescent="0.35">
      <c r="A51">
        <f t="shared" si="0"/>
        <v>295</v>
      </c>
      <c r="B51" s="4">
        <v>139.64107146898269</v>
      </c>
      <c r="C51" s="4">
        <v>101.47571267383867</v>
      </c>
      <c r="D51" s="4">
        <v>134.8884911713595</v>
      </c>
      <c r="E51" s="4">
        <v>154.5871758876219</v>
      </c>
      <c r="F51" s="4"/>
      <c r="G51" s="4"/>
    </row>
    <row r="52" spans="1:7" x14ac:dyDescent="0.35">
      <c r="A52">
        <f t="shared" si="0"/>
        <v>300</v>
      </c>
      <c r="B52" s="4">
        <v>140.5227818354509</v>
      </c>
      <c r="C52" s="4">
        <v>102.24959195949896</v>
      </c>
      <c r="D52" s="4">
        <v>135.74723897251562</v>
      </c>
      <c r="E52" s="4">
        <v>155.82793630488172</v>
      </c>
      <c r="F52" s="4"/>
      <c r="G52" s="4"/>
    </row>
    <row r="53" spans="1:7" x14ac:dyDescent="0.35">
      <c r="A53">
        <f t="shared" si="0"/>
        <v>305</v>
      </c>
      <c r="B53" s="4">
        <v>141.39098030293414</v>
      </c>
      <c r="C53" s="4">
        <v>103.01322018075925</v>
      </c>
      <c r="D53" s="4">
        <v>136.59282936653855</v>
      </c>
      <c r="E53" s="4">
        <v>157.05461378568043</v>
      </c>
      <c r="F53" s="4"/>
      <c r="G53" s="4"/>
    </row>
    <row r="54" spans="1:7" x14ac:dyDescent="0.35">
      <c r="A54">
        <f t="shared" si="0"/>
        <v>310</v>
      </c>
      <c r="B54" s="4">
        <v>142.24599040281416</v>
      </c>
      <c r="C54" s="4">
        <v>103.76682797856614</v>
      </c>
      <c r="D54" s="4">
        <v>137.42557607964497</v>
      </c>
      <c r="E54" s="4">
        <v>158.26753112864404</v>
      </c>
      <c r="F54" s="4"/>
      <c r="G54" s="4"/>
    </row>
    <row r="55" spans="1:7" x14ac:dyDescent="0.35">
      <c r="A55">
        <f t="shared" si="0"/>
        <v>315</v>
      </c>
      <c r="B55" s="4">
        <v>143.08812284469963</v>
      </c>
      <c r="C55" s="4">
        <v>104.51063717869867</v>
      </c>
      <c r="D55" s="4">
        <v>138.24578043551895</v>
      </c>
      <c r="E55" s="4">
        <v>159.46699866196326</v>
      </c>
      <c r="F55" s="4"/>
      <c r="G55" s="4"/>
    </row>
    <row r="56" spans="1:7" x14ac:dyDescent="0.35">
      <c r="A56">
        <f t="shared" si="0"/>
        <v>320</v>
      </c>
      <c r="B56" s="4">
        <v>143.91767621934144</v>
      </c>
      <c r="C56" s="4">
        <v>105.24486126289251</v>
      </c>
      <c r="D56" s="4">
        <v>139.05373203405992</v>
      </c>
      <c r="E56" s="4">
        <v>160.65331491488865</v>
      </c>
      <c r="F56" s="4"/>
      <c r="G56" s="4"/>
    </row>
    <row r="57" spans="1:7" x14ac:dyDescent="0.35">
      <c r="A57">
        <f t="shared" si="0"/>
        <v>325</v>
      </c>
      <c r="B57" s="4">
        <v>144.73493765266582</v>
      </c>
      <c r="C57" s="4">
        <v>105.96970580783611</v>
      </c>
      <c r="D57" s="4">
        <v>139.84970938299324</v>
      </c>
      <c r="E57" s="4">
        <v>161.82676724317028</v>
      </c>
      <c r="F57" s="4"/>
      <c r="G57" s="4"/>
    </row>
    <row r="58" spans="1:7" x14ac:dyDescent="0.35">
      <c r="A58">
        <f t="shared" si="0"/>
        <v>330</v>
      </c>
      <c r="B58" s="4">
        <v>145.54018341502299</v>
      </c>
      <c r="C58" s="4">
        <v>106.68536889468859</v>
      </c>
      <c r="D58" s="4">
        <v>140.63398048628886</v>
      </c>
      <c r="E58" s="4">
        <v>162.98763241225575</v>
      </c>
      <c r="F58" s="4"/>
      <c r="G58" s="4"/>
    </row>
    <row r="59" spans="1:7" x14ac:dyDescent="0.35">
      <c r="A59">
        <f t="shared" si="0"/>
        <v>335</v>
      </c>
      <c r="B59" s="4">
        <v>146.33367948934801</v>
      </c>
      <c r="C59" s="4">
        <v>107.39204149151414</v>
      </c>
      <c r="D59" s="4">
        <v>141.40680339295025</v>
      </c>
      <c r="E59" s="4">
        <v>164.13617714169766</v>
      </c>
      <c r="F59" s="4"/>
      <c r="G59" s="4"/>
    </row>
    <row r="60" spans="1:7" x14ac:dyDescent="0.35">
      <c r="A60">
        <f t="shared" si="0"/>
        <v>340</v>
      </c>
      <c r="B60" s="4">
        <v>147.11568210157458</v>
      </c>
      <c r="C60" s="4">
        <v>108.08990781080072</v>
      </c>
      <c r="D60" s="4">
        <v>142.16842670939297</v>
      </c>
      <c r="E60" s="4">
        <v>165.27265861388764</v>
      </c>
      <c r="F60" s="4"/>
      <c r="G60" s="4"/>
    </row>
    <row r="61" spans="1:7" x14ac:dyDescent="0.35">
      <c r="A61">
        <f t="shared" si="0"/>
        <v>345</v>
      </c>
      <c r="B61" s="4">
        <v>147.88643821632573</v>
      </c>
      <c r="C61" s="4">
        <v>108.779145644029</v>
      </c>
      <c r="D61" s="4">
        <v>142.91909007832515</v>
      </c>
      <c r="E61" s="4">
        <v>166.39732494994439</v>
      </c>
      <c r="F61" s="4"/>
      <c r="G61" s="4"/>
    </row>
    <row r="62" spans="1:7" x14ac:dyDescent="0.35">
      <c r="A62">
        <f t="shared" si="0"/>
        <v>350</v>
      </c>
      <c r="B62" s="4">
        <v>148.64618600062536</v>
      </c>
      <c r="C62" s="4">
        <v>109.45992667507392</v>
      </c>
      <c r="D62" s="4">
        <v>143.65902462677468</v>
      </c>
      <c r="E62" s="4">
        <v>167.5104156553202</v>
      </c>
      <c r="F62" s="4"/>
      <c r="G62" s="4"/>
    </row>
    <row r="63" spans="1:7" x14ac:dyDescent="0.35">
      <c r="A63">
        <f t="shared" si="0"/>
        <v>355</v>
      </c>
      <c r="B63" s="4">
        <v>149.39515525811663</v>
      </c>
      <c r="C63" s="4">
        <v>110.13241677406096</v>
      </c>
      <c r="D63" s="4">
        <v>144.3884533856604</v>
      </c>
      <c r="E63" s="4">
        <v>168.61216203745772</v>
      </c>
      <c r="F63" s="4"/>
      <c r="G63" s="4"/>
    </row>
    <row r="64" spans="1:7" x14ac:dyDescent="0.35">
      <c r="A64">
        <f t="shared" si="0"/>
        <v>360</v>
      </c>
      <c r="B64" s="4">
        <v>150.13356783605423</v>
      </c>
      <c r="C64" s="4">
        <v>110.79677627315469</v>
      </c>
      <c r="D64" s="4">
        <v>145.10759168308903</v>
      </c>
      <c r="E64" s="4">
        <v>169.70278759761584</v>
      </c>
      <c r="F64" s="4"/>
      <c r="G64" s="4"/>
    </row>
    <row r="65" spans="1:7" x14ac:dyDescent="0.35">
      <c r="A65">
        <f t="shared" si="0"/>
        <v>365</v>
      </c>
      <c r="B65" s="4">
        <v>150.86163800712842</v>
      </c>
      <c r="C65" s="4">
        <v>111.45316022562396</v>
      </c>
      <c r="D65" s="4">
        <v>145.81664751336541</v>
      </c>
      <c r="E65" s="4">
        <v>170.78250839880104</v>
      </c>
      <c r="F65" s="4"/>
      <c r="G65" s="4"/>
    </row>
    <row r="66" spans="1:7" x14ac:dyDescent="0.35">
      <c r="A66">
        <f t="shared" si="0"/>
        <v>370</v>
      </c>
      <c r="B66" s="4">
        <v>151.57957282800095</v>
      </c>
      <c r="C66" s="4">
        <v>112.101718649413</v>
      </c>
      <c r="D66" s="4">
        <v>146.51582188352518</v>
      </c>
      <c r="E66" s="4">
        <v>171.85153341156536</v>
      </c>
      <c r="F66" s="4"/>
      <c r="G66" s="4"/>
    </row>
    <row r="67" spans="1:7" x14ac:dyDescent="0.35">
      <c r="A67">
        <f t="shared" si="0"/>
        <v>375</v>
      </c>
      <c r="B67" s="4">
        <v>152.28757247626868</v>
      </c>
      <c r="C67" s="4">
        <v>112.74259675634231</v>
      </c>
      <c r="D67" s="4">
        <v>147.20530913904543</v>
      </c>
      <c r="E67" s="4">
        <v>172.91006483928442</v>
      </c>
      <c r="F67" s="4"/>
      <c r="G67" s="4"/>
    </row>
    <row r="68" spans="1:7" x14ac:dyDescent="0.35">
      <c r="A68">
        <f t="shared" si="0"/>
        <v>380</v>
      </c>
      <c r="B68" s="4">
        <v>152.98583056741981</v>
      </c>
      <c r="C68" s="4">
        <v>113.37593516796596</v>
      </c>
      <c r="D68" s="4">
        <v>147.88529727024368</v>
      </c>
      <c r="E68" s="4">
        <v>173.95829842438985</v>
      </c>
      <c r="F68" s="4"/>
      <c r="G68" s="4"/>
    </row>
    <row r="69" spans="1:7" x14ac:dyDescent="0.35">
      <c r="A69">
        <f t="shared" si="0"/>
        <v>385</v>
      </c>
      <c r="B69" s="4">
        <v>153.67453445322067</v>
      </c>
      <c r="C69" s="4">
        <v>114.0018701190277</v>
      </c>
      <c r="D69" s="4">
        <v>148.55596820074811</v>
      </c>
      <c r="E69" s="4">
        <v>174.9964237369046</v>
      </c>
      <c r="F69" s="4"/>
      <c r="G69" s="4"/>
    </row>
    <row r="70" spans="1:7" x14ac:dyDescent="0.35">
      <c r="A70">
        <f t="shared" ref="A70:A133" si="1">A69+5</f>
        <v>390</v>
      </c>
      <c r="B70" s="4">
        <v>154.35386550284514</v>
      </c>
      <c r="C70" s="4">
        <v>114.62053364937944</v>
      </c>
      <c r="D70" s="4">
        <v>149.21749805930762</v>
      </c>
      <c r="E70" s="4">
        <v>176.02462444652357</v>
      </c>
      <c r="F70" s="4"/>
      <c r="G70" s="4"/>
    </row>
    <row r="71" spans="1:7" x14ac:dyDescent="0.35">
      <c r="A71">
        <f t="shared" si="1"/>
        <v>395</v>
      </c>
      <c r="B71" s="4">
        <v>155.02399936795405</v>
      </c>
      <c r="C71" s="4">
        <v>115.2320537851563</v>
      </c>
      <c r="D71" s="4">
        <v>149.87005743610496</v>
      </c>
      <c r="E71" s="4">
        <v>177.04307857937303</v>
      </c>
      <c r="F71" s="4"/>
      <c r="G71" s="4"/>
    </row>
    <row r="72" spans="1:7" x14ac:dyDescent="0.35">
      <c r="A72">
        <f t="shared" si="1"/>
        <v>400</v>
      </c>
      <c r="B72" s="4">
        <v>155.68510623283086</v>
      </c>
      <c r="C72" s="4">
        <v>115.83655470993685</v>
      </c>
      <c r="D72" s="4">
        <v>150.5138116246392</v>
      </c>
      <c r="E72" s="4">
        <v>178.05195876049524</v>
      </c>
      <c r="F72" s="4"/>
      <c r="G72" s="4"/>
    </row>
    <row r="73" spans="1:7" x14ac:dyDescent="0.35">
      <c r="A73">
        <f t="shared" si="1"/>
        <v>405</v>
      </c>
      <c r="B73" s="4">
        <v>156.33735105059316</v>
      </c>
      <c r="C73" s="4">
        <v>116.4341569265607</v>
      </c>
      <c r="D73" s="4">
        <v>151.14892085016174</v>
      </c>
      <c r="E73" s="4">
        <v>179.05143244302207</v>
      </c>
      <c r="F73" s="4"/>
      <c r="G73" s="4"/>
    </row>
    <row r="74" spans="1:7" x14ac:dyDescent="0.35">
      <c r="A74">
        <f t="shared" si="1"/>
        <v>410</v>
      </c>
      <c r="B74" s="4">
        <v>156.98089376641497</v>
      </c>
      <c r="C74" s="4">
        <v>117.02497741022241</v>
      </c>
      <c r="D74" s="4">
        <v>151.77554048556868</v>
      </c>
      <c r="E74" s="4">
        <v>180.04166212491879</v>
      </c>
      <c r="F74" s="4"/>
      <c r="G74" s="4"/>
    </row>
    <row r="75" spans="1:7" x14ac:dyDescent="0.35">
      <c r="A75">
        <f t="shared" si="1"/>
        <v>415</v>
      </c>
      <c r="B75" s="4">
        <v>157.61588952862593</v>
      </c>
      <c r="C75" s="4">
        <v>117.60912975341158</v>
      </c>
      <c r="D75" s="4">
        <v>152.39382125558183</v>
      </c>
      <c r="E75" s="4">
        <v>181.02280555412034</v>
      </c>
      <c r="F75" s="4"/>
      <c r="G75" s="4"/>
    </row>
    <row r="76" spans="1:7" x14ac:dyDescent="0.35">
      <c r="A76">
        <f t="shared" si="1"/>
        <v>420</v>
      </c>
      <c r="B76" s="4">
        <v>158.24248888848155</v>
      </c>
      <c r="C76" s="4">
        <v>118.18672430322712</v>
      </c>
      <c r="D76" s="4">
        <v>153.0039094299899</v>
      </c>
      <c r="E76" s="4">
        <v>181.99501592281013</v>
      </c>
      <c r="F76" s="4"/>
      <c r="G76" s="4"/>
    </row>
    <row r="77" spans="1:7" x14ac:dyDescent="0.35">
      <c r="A77">
        <f t="shared" si="1"/>
        <v>425</v>
      </c>
      <c r="B77" s="4">
        <v>158.86083798934129</v>
      </c>
      <c r="C77" s="4">
        <v>118.75786829155258</v>
      </c>
      <c r="D77" s="4">
        <v>153.60594700665405</v>
      </c>
      <c r="E77" s="4">
        <v>182.95844205153952</v>
      </c>
      <c r="F77" s="4"/>
      <c r="G77" s="4"/>
    </row>
    <row r="78" spans="1:7" x14ac:dyDescent="0.35">
      <c r="A78">
        <f t="shared" si="1"/>
        <v>430</v>
      </c>
      <c r="B78" s="4">
        <v>159.47107874593166</v>
      </c>
      <c r="C78" s="4">
        <v>119.32266595854276</v>
      </c>
      <c r="D78" s="4">
        <v>154.20007188493835</v>
      </c>
      <c r="E78" s="4">
        <v>183.91322856383255</v>
      </c>
      <c r="F78" s="4"/>
      <c r="G78" s="4"/>
    </row>
    <row r="79" spans="1:7" x14ac:dyDescent="0.35">
      <c r="A79">
        <f t="shared" si="1"/>
        <v>435</v>
      </c>
      <c r="B79" s="4">
        <v>160.07334901432606</v>
      </c>
      <c r="C79" s="4">
        <v>119.88121866983892</v>
      </c>
      <c r="D79" s="4">
        <v>154.78641803016848</v>
      </c>
      <c r="E79" s="4">
        <v>184.85951605187171</v>
      </c>
      <c r="F79" s="4"/>
      <c r="G79" s="4"/>
    </row>
    <row r="80" spans="1:7" x14ac:dyDescent="0.35">
      <c r="A80">
        <f t="shared" si="1"/>
        <v>440</v>
      </c>
      <c r="B80" s="4">
        <v>160.66778275321994</v>
      </c>
      <c r="C80" s="4">
        <v>120.43362502790012</v>
      </c>
      <c r="D80" s="4">
        <v>155.36511562968167</v>
      </c>
      <c r="E80" s="4">
        <v>185.7974412338171</v>
      </c>
      <c r="F80" s="4"/>
      <c r="G80" s="4"/>
    </row>
    <row r="81" spans="1:7" x14ac:dyDescent="0.35">
      <c r="A81">
        <f t="shared" si="1"/>
        <v>445</v>
      </c>
      <c r="B81" s="4">
        <v>161.25451017704302</v>
      </c>
      <c r="C81" s="4">
        <v>120.97998097780849</v>
      </c>
      <c r="D81" s="4">
        <v>155.93629124098737</v>
      </c>
      <c r="E81" s="4">
        <v>186.72713710327332</v>
      </c>
      <c r="F81" s="4"/>
      <c r="G81" s="4"/>
    </row>
    <row r="82" spans="1:7" x14ac:dyDescent="0.35">
      <c r="A82">
        <f t="shared" si="1"/>
        <v>450</v>
      </c>
      <c r="B82" s="4">
        <v>161.83365790140681</v>
      </c>
      <c r="C82" s="4">
        <v>121.52037990788224</v>
      </c>
      <c r="D82" s="4">
        <v>156.50006793252322</v>
      </c>
      <c r="E82" s="4">
        <v>187.64873307137714</v>
      </c>
      <c r="F82" s="4"/>
      <c r="G82" s="4"/>
    </row>
    <row r="83" spans="1:7" x14ac:dyDescent="0.35">
      <c r="A83">
        <f t="shared" si="1"/>
        <v>455</v>
      </c>
      <c r="B83" s="4">
        <v>162.40534908135339</v>
      </c>
      <c r="C83" s="4">
        <v>122.05491274540582</v>
      </c>
      <c r="D83" s="4">
        <v>157.0565654174514</v>
      </c>
      <c r="E83" s="4">
        <v>188.56235510194995</v>
      </c>
      <c r="F83" s="4"/>
      <c r="G83" s="4"/>
    </row>
    <row r="84" spans="1:7" x14ac:dyDescent="0.35">
      <c r="A84">
        <f t="shared" si="1"/>
        <v>460</v>
      </c>
      <c r="B84" s="4">
        <v>162.96970354283604</v>
      </c>
      <c r="C84" s="4">
        <v>122.58366804776499</v>
      </c>
      <c r="D84" s="4">
        <v>157.60590018091563</v>
      </c>
      <c r="E84" s="4">
        <v>189.46812584012571</v>
      </c>
      <c r="F84" s="4"/>
      <c r="G84" s="4"/>
    </row>
    <row r="85" spans="1:7" x14ac:dyDescent="0.35">
      <c r="A85">
        <f t="shared" si="1"/>
        <v>465</v>
      </c>
      <c r="B85" s="4">
        <v>163.52683790783129</v>
      </c>
      <c r="C85" s="4">
        <v>123.10673208925461</v>
      </c>
      <c r="D85" s="4">
        <v>158.14818560114145</v>
      </c>
      <c r="E85" s="4">
        <v>190.36616473483451</v>
      </c>
      <c r="F85" s="4"/>
      <c r="G85" s="4"/>
    </row>
    <row r="86" spans="1:7" x14ac:dyDescent="0.35">
      <c r="A86">
        <f t="shared" si="1"/>
        <v>470</v>
      </c>
      <c r="B86" s="4">
        <v>164.07686571346039</v>
      </c>
      <c r="C86" s="4">
        <v>123.62418894381045</v>
      </c>
      <c r="D86" s="4">
        <v>158.68353206474632</v>
      </c>
      <c r="E86" s="4">
        <v>191.25658815550233</v>
      </c>
      <c r="F86" s="4"/>
      <c r="G86" s="4"/>
    </row>
    <row r="87" spans="1:7" x14ac:dyDescent="0.35">
      <c r="A87">
        <f t="shared" si="1"/>
        <v>475</v>
      </c>
      <c r="B87" s="4">
        <v>164.6198975254612</v>
      </c>
      <c r="C87" s="4">
        <v>124.13612056389431</v>
      </c>
      <c r="D87" s="4">
        <v>159.21204707658868</v>
      </c>
      <c r="E87" s="4">
        <v>192.13950950329351</v>
      </c>
      <c r="F87" s="4"/>
      <c r="G87" s="4"/>
    </row>
    <row r="88" spans="1:7" x14ac:dyDescent="0.35">
      <c r="A88">
        <f t="shared" si="1"/>
        <v>480</v>
      </c>
      <c r="B88" s="4">
        <v>165.15604104634107</v>
      </c>
      <c r="C88" s="4">
        <v>124.64260685575385</v>
      </c>
      <c r="D88" s="4">
        <v>159.73383536447349</v>
      </c>
      <c r="E88" s="4">
        <v>193.01503931721024</v>
      </c>
      <c r="F88" s="4"/>
      <c r="G88" s="4"/>
    </row>
    <row r="89" spans="1:7" x14ac:dyDescent="0.35">
      <c r="A89">
        <f t="shared" si="1"/>
        <v>485</v>
      </c>
      <c r="B89" s="4">
        <v>165.68540121850876</v>
      </c>
      <c r="C89" s="4">
        <v>125.14372575125728</v>
      </c>
      <c r="D89" s="4">
        <v>160.24899897900553</v>
      </c>
      <c r="E89" s="4">
        <v>193.88328537533491</v>
      </c>
      <c r="F89" s="4"/>
      <c r="G89" s="4"/>
    </row>
    <row r="90" spans="1:7" x14ac:dyDescent="0.35">
      <c r="A90">
        <f t="shared" si="1"/>
        <v>490</v>
      </c>
      <c r="B90" s="4">
        <v>166.20808032266896</v>
      </c>
      <c r="C90" s="4">
        <v>125.63955327649174</v>
      </c>
      <c r="D90" s="4">
        <v>160.75763738885962</v>
      </c>
      <c r="E90" s="4">
        <v>194.74435279148676</v>
      </c>
      <c r="F90" s="4"/>
      <c r="G90" s="4"/>
    </row>
    <row r="91" spans="1:7" x14ac:dyDescent="0.35">
      <c r="A91">
        <f t="shared" si="1"/>
        <v>495</v>
      </c>
      <c r="B91" s="4">
        <v>166.72417807174435</v>
      </c>
      <c r="C91" s="4">
        <v>126.130163617306</v>
      </c>
      <c r="D91" s="4">
        <v>161.25984757172796</v>
      </c>
      <c r="E91" s="4">
        <v>195.5983441075449</v>
      </c>
      <c r="F91" s="4"/>
      <c r="G91" s="4"/>
    </row>
    <row r="92" spans="1:7" x14ac:dyDescent="0.35">
      <c r="A92">
        <f t="shared" si="1"/>
        <v>500</v>
      </c>
      <c r="B92" s="4">
        <v>167.23379170056808</v>
      </c>
      <c r="C92" s="4">
        <v>126.6156291819584</v>
      </c>
      <c r="D92" s="4">
        <v>161.75572410117763</v>
      </c>
      <c r="E92" s="4">
        <v>196.44535938167269</v>
      </c>
      <c r="F92" s="4"/>
      <c r="G92" s="4"/>
    </row>
    <row r="93" spans="1:7" x14ac:dyDescent="0.35">
      <c r="A93">
        <f t="shared" si="1"/>
        <v>505</v>
      </c>
      <c r="B93" s="4">
        <v>167.73701605158169</v>
      </c>
      <c r="C93" s="4">
        <v>127.09602066103021</v>
      </c>
      <c r="D93" s="4">
        <v>162.24535922964429</v>
      </c>
      <c r="E93" s="4">
        <v>197.28549627266676</v>
      </c>
      <c r="F93" s="4"/>
      <c r="G93" s="4"/>
    </row>
    <row r="94" spans="1:7" x14ac:dyDescent="0.35">
      <c r="A94">
        <f t="shared" si="1"/>
        <v>510</v>
      </c>
      <c r="B94" s="4">
        <v>168.23394365675131</v>
      </c>
      <c r="C94" s="4">
        <v>127.57140708474618</v>
      </c>
      <c r="D94" s="4">
        <v>162.72884296776743</v>
      </c>
      <c r="E94" s="4">
        <v>198.11885012063573</v>
      </c>
      <c r="F94" s="4"/>
      <c r="G94" s="4"/>
    </row>
    <row r="95" spans="1:7" x14ac:dyDescent="0.35">
      <c r="A95">
        <f t="shared" si="1"/>
        <v>515</v>
      </c>
      <c r="B95" s="4">
        <v>168.7246648159043</v>
      </c>
      <c r="C95" s="4">
        <v>128.04185587784013</v>
      </c>
      <c r="D95" s="4">
        <v>163.20626316026636</v>
      </c>
      <c r="E95" s="4">
        <v>198.94551402420177</v>
      </c>
      <c r="F95" s="4"/>
      <c r="G95" s="4"/>
    </row>
    <row r="96" spans="1:7" x14ac:dyDescent="0.35">
      <c r="A96">
        <f t="shared" si="1"/>
        <v>520</v>
      </c>
      <c r="B96" s="4">
        <v>169.20926767167873</v>
      </c>
      <c r="C96" s="4">
        <v>128.50743291209361</v>
      </c>
      <c r="D96" s="4">
        <v>163.67770555853713</v>
      </c>
      <c r="E96" s="4">
        <v>199.76557891441195</v>
      </c>
      <c r="F96" s="4"/>
      <c r="G96" s="4"/>
    </row>
    <row r="97" spans="1:7" x14ac:dyDescent="0.35">
      <c r="A97">
        <f t="shared" si="1"/>
        <v>525</v>
      </c>
      <c r="B97" s="4">
        <v>169.68783828125834</v>
      </c>
      <c r="C97" s="4">
        <v>128.96820255666674</v>
      </c>
      <c r="D97" s="4">
        <v>164.14325389014169</v>
      </c>
      <c r="E97" s="4">
        <v>200.57913362552119</v>
      </c>
      <c r="F97" s="4"/>
      <c r="G97" s="4"/>
    </row>
    <row r="98" spans="1:7" x14ac:dyDescent="0.35">
      <c r="A98">
        <f t="shared" si="1"/>
        <v>530</v>
      </c>
      <c r="B98" s="4">
        <v>170.16046068506614</v>
      </c>
      <c r="C98" s="4">
        <v>129.42422772633654</v>
      </c>
      <c r="D98" s="4">
        <v>164.60298992535439</v>
      </c>
      <c r="E98" s="4">
        <v>201.38626496281802</v>
      </c>
      <c r="F98" s="4"/>
      <c r="G98" s="4"/>
    </row>
    <row r="99" spans="1:7" x14ac:dyDescent="0.35">
      <c r="A99">
        <f t="shared" si="1"/>
        <v>535</v>
      </c>
      <c r="B99" s="4">
        <v>170.62721697256711</v>
      </c>
      <c r="C99" s="4">
        <v>129.87556992774438</v>
      </c>
      <c r="D99" s="4">
        <v>165.05699354091149</v>
      </c>
      <c r="E99" s="4">
        <v>202.18705776763574</v>
      </c>
      <c r="F99" s="4"/>
      <c r="G99" s="4"/>
    </row>
    <row r="100" spans="1:7" x14ac:dyDescent="0.35">
      <c r="A100">
        <f t="shared" si="1"/>
        <v>540</v>
      </c>
      <c r="B100" s="4">
        <v>171.08818734533236</v>
      </c>
      <c r="C100" s="4">
        <v>130.32228930375746</v>
      </c>
      <c r="D100" s="4">
        <v>165.50534278111138</v>
      </c>
      <c r="E100" s="4">
        <v>202.9815949796926</v>
      </c>
      <c r="F100" s="4"/>
      <c r="G100" s="4"/>
    </row>
    <row r="101" spans="1:7" x14ac:dyDescent="0.35">
      <c r="A101">
        <f t="shared" si="1"/>
        <v>545</v>
      </c>
      <c r="B101" s="4">
        <v>171.54345017749932</v>
      </c>
      <c r="C101" s="4">
        <v>130.76444467603375</v>
      </c>
      <c r="D101" s="4">
        <v>165.94811391639649</v>
      </c>
      <c r="E101" s="4">
        <v>203.76995769689762</v>
      </c>
      <c r="F101" s="4"/>
      <c r="G101" s="4"/>
    </row>
    <row r="102" spans="1:7" x14ac:dyDescent="0.35">
      <c r="A102">
        <f t="shared" si="1"/>
        <v>550</v>
      </c>
      <c r="B102" s="4">
        <v>171.99308207376089</v>
      </c>
      <c r="C102" s="4">
        <v>131.20209358588249</v>
      </c>
      <c r="D102" s="4">
        <v>166.38538149954155</v>
      </c>
      <c r="E102" s="4">
        <v>204.5522252327433</v>
      </c>
      <c r="F102" s="4"/>
      <c r="G102" s="4"/>
    </row>
    <row r="103" spans="1:7" x14ac:dyDescent="0.35">
      <c r="A103">
        <f t="shared" si="1"/>
        <v>555</v>
      </c>
      <c r="B103" s="4">
        <v>172.4371579250039</v>
      </c>
      <c r="C103" s="4">
        <v>131.63529233349925</v>
      </c>
      <c r="D103" s="4">
        <v>166.81721841957014</v>
      </c>
      <c r="E103" s="4">
        <v>205.32847517140587</v>
      </c>
      <c r="F103" s="4"/>
      <c r="G103" s="4"/>
    </row>
    <row r="104" spans="1:7" x14ac:dyDescent="0.35">
      <c r="A104">
        <f t="shared" si="1"/>
        <v>560</v>
      </c>
      <c r="B104" s="4">
        <v>172.87575096171571</v>
      </c>
      <c r="C104" s="4">
        <v>132.06409601565963</v>
      </c>
      <c r="D104" s="4">
        <v>167.24369595350902</v>
      </c>
      <c r="E104" s="4">
        <v>206.09878342066412</v>
      </c>
      <c r="F104" s="4"/>
      <c r="G104" s="4"/>
    </row>
    <row r="105" spans="1:7" x14ac:dyDescent="0.35">
      <c r="A105">
        <f t="shared" si="1"/>
        <v>565</v>
      </c>
      <c r="B105" s="4">
        <v>173.3089328052622</v>
      </c>
      <c r="C105" s="4">
        <v>132.48855856193904</v>
      </c>
      <c r="D105" s="4">
        <v>167.66488381608491</v>
      </c>
      <c r="E105" s="4">
        <v>206.8632242627408</v>
      </c>
      <c r="F105" s="4"/>
      <c r="G105" s="4"/>
    </row>
    <row r="106" spans="1:7" x14ac:dyDescent="0.35">
      <c r="A106">
        <f t="shared" si="1"/>
        <v>570</v>
      </c>
      <c r="B106" s="4">
        <v>173.73677351714659</v>
      </c>
      <c r="C106" s="4">
        <v>132.90873276953499</v>
      </c>
      <c r="D106" s="4">
        <v>168.08085020746452</v>
      </c>
      <c r="E106" s="4">
        <v>207.62187040316738</v>
      </c>
      <c r="F106" s="4"/>
      <c r="G106" s="4"/>
    </row>
    <row r="107" spans="1:7" x14ac:dyDescent="0.35">
      <c r="A107">
        <f t="shared" si="1"/>
        <v>575</v>
      </c>
      <c r="B107" s="4">
        <v>174.1593416463401</v>
      </c>
      <c r="C107" s="4">
        <v>133.32467033675243</v>
      </c>
      <c r="D107" s="4">
        <v>168.49166185912995</v>
      </c>
      <c r="E107" s="4">
        <v>208.37479301776469</v>
      </c>
      <c r="F107" s="4"/>
      <c r="G107" s="4"/>
    </row>
    <row r="108" spans="1:7" x14ac:dyDescent="0.35">
      <c r="A108">
        <f t="shared" si="1"/>
        <v>580</v>
      </c>
      <c r="B108" s="4">
        <v>174.57670427477859</v>
      </c>
      <c r="C108" s="4">
        <v>133.73642189521792</v>
      </c>
      <c r="D108" s="4">
        <v>168.89738407797887</v>
      </c>
      <c r="E108" s="4">
        <v>209.12206179782737</v>
      </c>
      <c r="F108" s="4"/>
      <c r="G108" s="4"/>
    </row>
    <row r="109" spans="1:7" x14ac:dyDescent="0.35">
      <c r="A109">
        <f t="shared" si="1"/>
        <v>585</v>
      </c>
      <c r="B109" s="4">
        <v>174.98892706111155</v>
      </c>
      <c r="C109" s="4">
        <v>134.14403704087954</v>
      </c>
      <c r="D109" s="4">
        <v>169.29808078873231</v>
      </c>
      <c r="E109" s="4">
        <v>209.86374499359732</v>
      </c>
      <c r="F109" s="4"/>
      <c r="G109" s="4"/>
    </row>
    <row r="110" spans="1:7" x14ac:dyDescent="0.35">
      <c r="A110">
        <f t="shared" si="1"/>
        <v>590</v>
      </c>
      <c r="B110" s="4">
        <v>175.39607428278404</v>
      </c>
      <c r="C110" s="4">
        <v>134.54756436385014</v>
      </c>
      <c r="D110" s="4">
        <v>169.69381457472932</v>
      </c>
      <c r="E110" s="4">
        <v>210.59990945610272</v>
      </c>
      <c r="F110" s="4"/>
      <c r="G110" s="4"/>
    </row>
    <row r="111" spans="1:7" x14ac:dyDescent="0.35">
      <c r="A111">
        <f t="shared" si="1"/>
        <v>595</v>
      </c>
      <c r="B111" s="4">
        <v>175.79820887652863</v>
      </c>
      <c r="C111" s="4">
        <v>134.94705147714399</v>
      </c>
      <c r="D111" s="4">
        <v>170.08464671718167</v>
      </c>
      <c r="E111" s="4">
        <v>211.33062067744027</v>
      </c>
      <c r="F111" s="4"/>
      <c r="G111" s="4"/>
    </row>
    <row r="112" spans="1:7" x14ac:dyDescent="0.35">
      <c r="A112">
        <f t="shared" si="1"/>
        <v>600</v>
      </c>
      <c r="B112" s="4">
        <v>176.19539247734173</v>
      </c>
      <c r="C112" s="4">
        <v>135.34254504435921</v>
      </c>
      <c r="D112" s="4">
        <v>170.47063723296208</v>
      </c>
      <c r="E112" s="4">
        <v>212.05594282956753</v>
      </c>
      <c r="F112" s="4"/>
      <c r="G112" s="4"/>
    </row>
    <row r="113" spans="1:7" x14ac:dyDescent="0.35">
      <c r="A113">
        <f t="shared" si="1"/>
        <v>605</v>
      </c>
      <c r="B113" s="4">
        <v>176.58768545600935</v>
      </c>
      <c r="C113" s="4">
        <v>135.73409080635156</v>
      </c>
      <c r="D113" s="4">
        <v>170.85184491098795</v>
      </c>
      <c r="E113" s="4">
        <v>212.77593880167558</v>
      </c>
      <c r="F113" s="4"/>
      <c r="G113" s="4"/>
    </row>
    <row r="114" spans="1:7" x14ac:dyDescent="0.35">
      <c r="A114">
        <f t="shared" si="1"/>
        <v>610</v>
      </c>
      <c r="B114" s="4">
        <v>176.97514695525501</v>
      </c>
      <c r="C114" s="4">
        <v>136.12173360694555</v>
      </c>
      <c r="D114" s="4">
        <v>171.2283273472695</v>
      </c>
      <c r="E114" s="4">
        <v>213.49067023620393</v>
      </c>
      <c r="F114" s="4"/>
      <c r="G114" s="4"/>
    </row>
    <row r="115" spans="1:7" x14ac:dyDescent="0.35">
      <c r="A115">
        <f t="shared" si="1"/>
        <v>615</v>
      </c>
      <c r="B115" s="4">
        <v>177.35783492456159</v>
      </c>
      <c r="C115" s="4">
        <v>136.50551741772352</v>
      </c>
      <c r="D115" s="4">
        <v>171.60014097867662</v>
      </c>
      <c r="E115" s="4">
        <v>214.20019756355777</v>
      </c>
      <c r="F115" s="4"/>
      <c r="G115" s="4"/>
    </row>
    <row r="116" spans="1:7" x14ac:dyDescent="0.35">
      <c r="A116">
        <f t="shared" si="1"/>
        <v>620</v>
      </c>
      <c r="B116" s="4">
        <v>177.73580615373527</v>
      </c>
      <c r="C116" s="4">
        <v>136.88548536193494</v>
      </c>
      <c r="D116" s="4">
        <v>171.96734111548483</v>
      </c>
      <c r="E116" s="4">
        <v>214.90458003558399</v>
      </c>
      <c r="F116" s="4"/>
      <c r="G116" s="4"/>
    </row>
    <row r="117" spans="1:7" x14ac:dyDescent="0.35">
      <c r="A117">
        <f t="shared" si="1"/>
        <v>625</v>
      </c>
      <c r="B117" s="4">
        <v>178.10911630526039</v>
      </c>
      <c r="C117" s="4">
        <v>137.26167973756259</v>
      </c>
      <c r="D117" s="4">
        <v>172.32998197275236</v>
      </c>
      <c r="E117" s="4">
        <v>215.60387575786075</v>
      </c>
      <c r="F117" s="4"/>
      <c r="G117" s="4"/>
    </row>
    <row r="118" spans="1:7" x14ac:dyDescent="0.35">
      <c r="A118">
        <f t="shared" si="1"/>
        <v>630</v>
      </c>
      <c r="B118" s="4">
        <v>178.47781994550201</v>
      </c>
      <c r="C118" s="4">
        <v>137.63414203958283</v>
      </c>
      <c r="D118" s="4">
        <v>172.68811670058045</v>
      </c>
      <c r="E118" s="4">
        <v>216.29814172085264</v>
      </c>
      <c r="F118" s="4"/>
      <c r="G118" s="4"/>
    </row>
    <row r="119" spans="1:7" x14ac:dyDescent="0.35">
      <c r="A119">
        <f t="shared" si="1"/>
        <v>635</v>
      </c>
      <c r="B119" s="4">
        <v>178.8419705748031</v>
      </c>
      <c r="C119" s="4">
        <v>138.00291298145265</v>
      </c>
      <c r="D119" s="4">
        <v>173.04179741330307</v>
      </c>
      <c r="E119" s="4">
        <v>216.98743382997662</v>
      </c>
      <c r="F119" s="4"/>
      <c r="G119" s="4"/>
    </row>
    <row r="120" spans="1:7" x14ac:dyDescent="0.35">
      <c r="A120">
        <f t="shared" si="1"/>
        <v>640</v>
      </c>
      <c r="B120" s="4">
        <v>179.20162065652596</v>
      </c>
      <c r="C120" s="4">
        <v>138.36803251585911</v>
      </c>
      <c r="D120" s="4">
        <v>173.39107521765482</v>
      </c>
      <c r="E120" s="4">
        <v>217.67180693462967</v>
      </c>
      <c r="F120" s="4"/>
      <c r="G120" s="4"/>
    </row>
    <row r="121" spans="1:7" x14ac:dyDescent="0.35">
      <c r="A121">
        <f t="shared" si="1"/>
        <v>645</v>
      </c>
      <c r="B121" s="4">
        <v>179.55682164508238</v>
      </c>
      <c r="C121" s="4">
        <v>138.72953985475789</v>
      </c>
      <c r="D121" s="4">
        <v>173.73600023995851</v>
      </c>
      <c r="E121" s="4">
        <v>218.35131485621781</v>
      </c>
      <c r="F121" s="4"/>
      <c r="G121" s="4"/>
    </row>
    <row r="122" spans="1:7" x14ac:dyDescent="0.35">
      <c r="A122">
        <f t="shared" si="1"/>
        <v>650</v>
      </c>
      <c r="B122" s="4">
        <v>179.90762401299492</v>
      </c>
      <c r="C122" s="4">
        <v>139.08747348873567</v>
      </c>
      <c r="D122" s="4">
        <v>174.07662165237366</v>
      </c>
      <c r="E122" s="4">
        <v>219.0260104152307</v>
      </c>
      <c r="F122" s="4"/>
      <c r="G122" s="4"/>
    </row>
    <row r="123" spans="1:7" x14ac:dyDescent="0.35">
      <c r="A123">
        <f t="shared" si="1"/>
        <v>655</v>
      </c>
      <c r="B123" s="4">
        <v>180.25407727702941</v>
      </c>
      <c r="C123" s="4">
        <v>139.44187120571974</v>
      </c>
      <c r="D123" s="4">
        <v>174.41298769824823</v>
      </c>
      <c r="E123" s="4">
        <v>219.69594545740074</v>
      </c>
      <c r="F123" s="4"/>
      <c r="G123" s="4"/>
    </row>
    <row r="124" spans="1:7" x14ac:dyDescent="0.35">
      <c r="A124">
        <f t="shared" si="1"/>
        <v>660</v>
      </c>
      <c r="B124" s="4">
        <v>180.59623002343923</v>
      </c>
      <c r="C124" s="4">
        <v>139.79277010906341</v>
      </c>
      <c r="D124" s="4">
        <v>174.74514571660606</v>
      </c>
      <c r="E124" s="4">
        <v>220.36117087898393</v>
      </c>
      <c r="F124" s="4"/>
      <c r="G124" s="4"/>
    </row>
    <row r="125" spans="1:7" x14ac:dyDescent="0.35">
      <c r="A125">
        <f t="shared" si="1"/>
        <v>665</v>
      </c>
      <c r="B125" s="4">
        <v>180.93412993235617</v>
      </c>
      <c r="C125" s="4">
        <v>140.14020663503422</v>
      </c>
      <c r="D125" s="4">
        <v>175.07314216581025</v>
      </c>
      <c r="E125" s="4">
        <v>221.02173665119946</v>
      </c>
      <c r="F125" s="4"/>
      <c r="G125" s="4"/>
    </row>
    <row r="126" spans="1:7" x14ac:dyDescent="0.35">
      <c r="A126">
        <f t="shared" si="1"/>
        <v>670</v>
      </c>
      <c r="B126" s="4">
        <v>181.26782380136362</v>
      </c>
      <c r="C126" s="4">
        <v>140.48421656972508</v>
      </c>
      <c r="D126" s="4">
        <v>175.39702264643344</v>
      </c>
      <c r="E126" s="4">
        <v>221.67769184386017</v>
      </c>
      <c r="F126" s="4"/>
      <c r="G126" s="4"/>
    </row>
    <row r="127" spans="1:7" x14ac:dyDescent="0.35">
      <c r="A127">
        <f t="shared" si="1"/>
        <v>675</v>
      </c>
      <c r="B127" s="4">
        <v>181.59735756828653</v>
      </c>
      <c r="C127" s="4">
        <v>140.82483506541629</v>
      </c>
      <c r="D127" s="4">
        <v>175.71683192336943</v>
      </c>
      <c r="E127" s="4">
        <v>222.3290846482291</v>
      </c>
      <c r="F127" s="4"/>
      <c r="G127" s="4"/>
    </row>
    <row r="128" spans="1:7" x14ac:dyDescent="0.35">
      <c r="A128">
        <f t="shared" si="1"/>
        <v>680</v>
      </c>
      <c r="B128" s="4">
        <v>181.92277633322723</v>
      </c>
      <c r="C128" s="4">
        <v>141.16209665640585</v>
      </c>
      <c r="D128" s="4">
        <v>176.03261394721309</v>
      </c>
      <c r="E128" s="4">
        <v>222.97596239913148</v>
      </c>
      <c r="F128" s="4"/>
      <c r="G128" s="4"/>
    </row>
    <row r="129" spans="1:7" x14ac:dyDescent="0.35">
      <c r="A129">
        <f t="shared" si="1"/>
        <v>685</v>
      </c>
      <c r="B129" s="4">
        <v>182.24412437987945</v>
      </c>
      <c r="C129" s="4">
        <v>141.49603527433231</v>
      </c>
      <c r="D129" s="4">
        <v>176.34441187494321</v>
      </c>
      <c r="E129" s="4">
        <v>223.61837159635115</v>
      </c>
      <c r="F129" s="4"/>
      <c r="G129" s="4"/>
    </row>
    <row r="130" spans="1:7" x14ac:dyDescent="0.35">
      <c r="A130">
        <f t="shared" si="1"/>
        <v>690</v>
      </c>
      <c r="B130" s="4">
        <v>182.5614451961489</v>
      </c>
      <c r="C130" s="4">
        <v>141.82668426300768</v>
      </c>
      <c r="D130" s="4">
        <v>176.65226808993117</v>
      </c>
      <c r="E130" s="4">
        <v>224.25635792534075</v>
      </c>
      <c r="F130" s="4"/>
      <c r="G130" s="4"/>
    </row>
    <row r="131" spans="1:7" x14ac:dyDescent="0.35">
      <c r="A131">
        <f t="shared" si="1"/>
        <v>695</v>
      </c>
      <c r="B131" s="4">
        <v>182.87478149410811</v>
      </c>
      <c r="C131" s="4">
        <v>142.15407639278214</v>
      </c>
      <c r="D131" s="4">
        <v>176.95622422130458</v>
      </c>
      <c r="E131" s="4">
        <v>224.88996627727238</v>
      </c>
      <c r="F131" s="4"/>
      <c r="G131" s="4"/>
    </row>
    <row r="132" spans="1:7" x14ac:dyDescent="0.35">
      <c r="A132">
        <f t="shared" si="1"/>
        <v>700</v>
      </c>
      <c r="B132" s="4">
        <v>183.18417522930872</v>
      </c>
      <c r="C132" s="4">
        <v>142.47824387445525</v>
      </c>
      <c r="D132" s="4">
        <v>177.25632116269139</v>
      </c>
      <c r="E132" s="4">
        <v>225.51924076845393</v>
      </c>
      <c r="F132" s="4"/>
      <c r="G132" s="4"/>
    </row>
    <row r="133" spans="1:7" x14ac:dyDescent="0.35">
      <c r="A133">
        <f t="shared" si="1"/>
        <v>705</v>
      </c>
      <c r="B133" s="4">
        <v>183.48966761948265</v>
      </c>
      <c r="C133" s="4">
        <v>142.79921837275396</v>
      </c>
      <c r="D133" s="4">
        <v>177.55259909036596</v>
      </c>
      <c r="E133" s="4">
        <v>226.14422475913614</v>
      </c>
      <c r="F133" s="4"/>
      <c r="G133" s="4"/>
    </row>
    <row r="134" spans="1:7" x14ac:dyDescent="0.35">
      <c r="A134">
        <f t="shared" ref="A134:A197" si="2">A133+5</f>
        <v>710</v>
      </c>
      <c r="B134" s="4">
        <v>183.79129916264827</v>
      </c>
      <c r="C134" s="4">
        <v>143.11703101939253</v>
      </c>
      <c r="D134" s="4">
        <v>177.84509748082479</v>
      </c>
      <c r="E134" s="4">
        <v>226.76496087173149</v>
      </c>
      <c r="F134" s="4"/>
      <c r="G134" s="4"/>
    </row>
    <row r="135" spans="1:7" x14ac:dyDescent="0.35">
      <c r="A135">
        <f t="shared" si="2"/>
        <v>715</v>
      </c>
      <c r="B135" s="4">
        <v>184.08910965464986</v>
      </c>
      <c r="C135" s="4">
        <v>143.43171242573055</v>
      </c>
      <c r="D135" s="4">
        <v>178.13385512780815</v>
      </c>
      <c r="E135" s="4">
        <v>227.38149100847136</v>
      </c>
      <c r="F135" s="4"/>
      <c r="G135" s="4"/>
    </row>
    <row r="136" spans="1:7" x14ac:dyDescent="0.35">
      <c r="A136">
        <f t="shared" si="2"/>
        <v>720</v>
      </c>
      <c r="B136" s="4">
        <v>184.38313820614945</v>
      </c>
      <c r="C136" s="4">
        <v>143.74329269504341</v>
      </c>
      <c r="D136" s="4">
        <v>178.41891015879384</v>
      </c>
      <c r="E136" s="4">
        <v>227.9938563685181</v>
      </c>
      <c r="F136" s="4"/>
      <c r="G136" s="4"/>
    </row>
    <row r="137" spans="1:7" x14ac:dyDescent="0.35">
      <c r="A137">
        <f t="shared" si="2"/>
        <v>725</v>
      </c>
      <c r="B137" s="4">
        <v>184.67342325909391</v>
      </c>
      <c r="C137" s="4">
        <v>144.05180143442198</v>
      </c>
      <c r="D137" s="4">
        <v>178.7003000509809</v>
      </c>
      <c r="E137" s="4">
        <v>228.60209746455729</v>
      </c>
      <c r="F137" s="4"/>
      <c r="G137" s="4"/>
    </row>
    <row r="138" spans="1:7" x14ac:dyDescent="0.35">
      <c r="A138">
        <f t="shared" si="2"/>
        <v>730</v>
      </c>
      <c r="B138" s="4">
        <v>184.96000260267306</v>
      </c>
      <c r="C138" s="4">
        <v>144.35726776631105</v>
      </c>
      <c r="D138" s="4">
        <v>178.97806164677996</v>
      </c>
      <c r="E138" s="4">
        <v>229.2062541388832</v>
      </c>
      <c r="F138" s="4"/>
      <c r="G138" s="4"/>
    </row>
    <row r="139" spans="1:7" x14ac:dyDescent="0.35">
      <c r="A139">
        <f t="shared" si="2"/>
        <v>735</v>
      </c>
      <c r="B139" s="4">
        <v>185.24291338879317</v>
      </c>
      <c r="C139" s="4">
        <v>144.65972033970462</v>
      </c>
      <c r="D139" s="4">
        <v>179.25223116883478</v>
      </c>
      <c r="E139" s="4">
        <v>229.80636557900402</v>
      </c>
      <c r="F139" s="4"/>
      <c r="G139" s="4"/>
    </row>
    <row r="140" spans="1:7" x14ac:dyDescent="0.35">
      <c r="A140">
        <f t="shared" si="2"/>
        <v>740</v>
      </c>
      <c r="B140" s="4">
        <v>185.52219214707898</v>
      </c>
      <c r="C140" s="4">
        <v>144.95918734100744</v>
      </c>
      <c r="D140" s="4">
        <v>179.52284423458602</v>
      </c>
      <c r="E140" s="4">
        <v>230.40247033277629</v>
      </c>
      <c r="F140" s="4"/>
      <c r="G140" s="4"/>
    </row>
    <row r="141" spans="1:7" x14ac:dyDescent="0.35">
      <c r="A141">
        <f t="shared" si="2"/>
        <v>745</v>
      </c>
      <c r="B141" s="4">
        <v>185.79787479942505</v>
      </c>
      <c r="C141" s="4">
        <v>145.25569650457513</v>
      </c>
      <c r="D141" s="4">
        <v>179.78993587039756</v>
      </c>
      <c r="E141" s="4">
        <v>230.99460632309334</v>
      </c>
      <c r="F141" s="4"/>
      <c r="G141" s="4"/>
    </row>
    <row r="142" spans="1:7" x14ac:dyDescent="0.35">
      <c r="A142">
        <f t="shared" si="2"/>
        <v>750</v>
      </c>
      <c r="B142" s="4">
        <v>186.06999667411094</v>
      </c>
      <c r="C142" s="4">
        <v>145.54927512294591</v>
      </c>
      <c r="D142" s="4">
        <v>180.05354052526121</v>
      </c>
      <c r="E142" s="4">
        <v>231.58281086213731</v>
      </c>
      <c r="F142" s="4"/>
      <c r="G142" s="4"/>
    </row>
    <row r="143" spans="1:7" x14ac:dyDescent="0.35">
      <c r="A143">
        <f t="shared" si="2"/>
        <v>755</v>
      </c>
      <c r="B143" s="4">
        <v>186.33859251949659</v>
      </c>
      <c r="C143" s="4">
        <v>145.83995005677392</v>
      </c>
      <c r="D143" s="4">
        <v>180.31369208409441</v>
      </c>
      <c r="E143" s="4">
        <v>232.16712066521566</v>
      </c>
      <c r="F143" s="4"/>
      <c r="G143" s="4"/>
    </row>
    <row r="144" spans="1:7" x14ac:dyDescent="0.35">
      <c r="A144">
        <f t="shared" si="2"/>
        <v>760</v>
      </c>
      <c r="B144" s="4">
        <v>186.6036965173146</v>
      </c>
      <c r="C144" s="4">
        <v>146.1277477444755</v>
      </c>
      <c r="D144" s="4">
        <v>180.57042388064465</v>
      </c>
      <c r="E144" s="4">
        <v>232.7475718641933</v>
      </c>
      <c r="F144" s="4"/>
      <c r="G144" s="4"/>
    </row>
    <row r="145" spans="1:7" x14ac:dyDescent="0.35">
      <c r="A145">
        <f t="shared" si="2"/>
        <v>765</v>
      </c>
      <c r="B145" s="4">
        <v>186.86534229557029</v>
      </c>
      <c r="C145" s="4">
        <v>146.41269421159635</v>
      </c>
      <c r="D145" s="4">
        <v>180.82376871001694</v>
      </c>
      <c r="E145" s="4">
        <v>233.32420002053632</v>
      </c>
      <c r="F145" s="4"/>
      <c r="G145" s="4"/>
    </row>
    <row r="146" spans="1:7" x14ac:dyDescent="0.35">
      <c r="A146">
        <f t="shared" si="2"/>
        <v>770</v>
      </c>
      <c r="B146" s="4">
        <v>187.12356294106766</v>
      </c>
      <c r="C146" s="4">
        <v>146.6948150799133</v>
      </c>
      <c r="D146" s="4">
        <v>181.07375884083658</v>
      </c>
      <c r="E146" s="4">
        <v>233.89704013798192</v>
      </c>
      <c r="F146" s="4"/>
      <c r="G146" s="4"/>
    </row>
    <row r="147" spans="1:7" x14ac:dyDescent="0.35">
      <c r="A147">
        <f t="shared" si="2"/>
        <v>775</v>
      </c>
      <c r="B147" s="4">
        <v>187.37839101157235</v>
      </c>
      <c r="C147" s="4">
        <v>146.9741355762761</v>
      </c>
      <c r="D147" s="4">
        <v>181.32042602706011</v>
      </c>
      <c r="E147" s="4">
        <v>234.46612667484564</v>
      </c>
      <c r="F147" s="4"/>
      <c r="G147" s="4"/>
    </row>
    <row r="148" spans="1:7" x14ac:dyDescent="0.35">
      <c r="A148">
        <f t="shared" si="2"/>
        <v>780</v>
      </c>
      <c r="B148" s="4">
        <v>187.62985854762374</v>
      </c>
      <c r="C148" s="4">
        <v>147.25068054120069</v>
      </c>
      <c r="D148" s="4">
        <v>181.56380151944617</v>
      </c>
      <c r="E148" s="4">
        <v>235.03149355597932</v>
      </c>
      <c r="F148" s="4"/>
      <c r="G148" s="4"/>
    </row>
    <row r="149" spans="1:7" x14ac:dyDescent="0.35">
      <c r="A149">
        <f t="shared" si="2"/>
        <v>785</v>
      </c>
      <c r="B149" s="4">
        <v>187.87799708401016</v>
      </c>
      <c r="C149" s="4">
        <v>147.52447443722124</v>
      </c>
      <c r="D149" s="4">
        <v>181.8039160767004</v>
      </c>
      <c r="E149" s="4">
        <v>235.59317418439295</v>
      </c>
      <c r="F149" s="4"/>
      <c r="G149" s="4"/>
    </row>
    <row r="150" spans="1:7" x14ac:dyDescent="0.35">
      <c r="A150">
        <f t="shared" si="2"/>
        <v>790</v>
      </c>
      <c r="B150" s="4">
        <v>188.12283766091815</v>
      </c>
      <c r="C150" s="4">
        <v>147.79554135700999</v>
      </c>
      <c r="D150" s="4">
        <v>182.04079997630248</v>
      </c>
      <c r="E150" s="4">
        <v>236.15120145254986</v>
      </c>
      <c r="F150" s="4"/>
      <c r="G150" s="4"/>
    </row>
    <row r="151" spans="1:7" x14ac:dyDescent="0.35">
      <c r="A151">
        <f t="shared" si="2"/>
        <v>795</v>
      </c>
      <c r="B151" s="4">
        <v>188.36441083476603</v>
      </c>
      <c r="C151" s="4">
        <v>148.0639050312721</v>
      </c>
      <c r="D151" s="4">
        <v>182.27448302502927</v>
      </c>
      <c r="E151" s="4">
        <v>236.70560775334837</v>
      </c>
      <c r="F151" s="4"/>
      <c r="G151" s="4"/>
    </row>
    <row r="152" spans="1:7" x14ac:dyDescent="0.35">
      <c r="A152">
        <f t="shared" si="2"/>
        <v>800</v>
      </c>
      <c r="B152" s="4">
        <v>188.60274668873578</v>
      </c>
      <c r="C152" s="4">
        <v>148.3295888364232</v>
      </c>
      <c r="D152" s="4">
        <v>182.50499456918257</v>
      </c>
      <c r="E152" s="4">
        <v>237.25642499079939</v>
      </c>
      <c r="F152" s="4"/>
      <c r="G152" s="4"/>
    </row>
    <row r="153" spans="1:7" x14ac:dyDescent="0.35">
      <c r="A153">
        <f t="shared" si="2"/>
        <v>805</v>
      </c>
      <c r="B153" s="4">
        <v>188.83787484300848</v>
      </c>
      <c r="C153" s="4">
        <v>148.59261580205833</v>
      </c>
      <c r="D153" s="4">
        <v>182.73236350453283</v>
      </c>
      <c r="E153" s="4">
        <v>237.80368459041142</v>
      </c>
      <c r="F153" s="4"/>
      <c r="G153" s="4"/>
    </row>
    <row r="154" spans="1:7" x14ac:dyDescent="0.35">
      <c r="A154">
        <f t="shared" si="2"/>
        <v>810</v>
      </c>
      <c r="B154" s="4">
        <v>189.06982446471875</v>
      </c>
      <c r="C154" s="4">
        <v>148.85300861821679</v>
      </c>
      <c r="D154" s="4">
        <v>182.95661828598674</v>
      </c>
      <c r="E154" s="4">
        <v>238.34741750928976</v>
      </c>
      <c r="F154" s="4"/>
      <c r="G154" s="4"/>
    </row>
    <row r="155" spans="1:7" x14ac:dyDescent="0.35">
      <c r="A155">
        <f t="shared" si="2"/>
        <v>815</v>
      </c>
      <c r="B155" s="4">
        <v>189.2986242776341</v>
      </c>
      <c r="C155" s="4">
        <v>149.11078964245141</v>
      </c>
      <c r="D155" s="4">
        <v>183.17778693699026</v>
      </c>
      <c r="E155" s="4">
        <v>238.88765424596428</v>
      </c>
      <c r="F155" s="4"/>
      <c r="G155" s="4"/>
    </row>
    <row r="156" spans="1:7" x14ac:dyDescent="0.35">
      <c r="A156">
        <f t="shared" si="2"/>
        <v>820</v>
      </c>
      <c r="B156" s="4">
        <v>189.52430257156857</v>
      </c>
      <c r="C156" s="4">
        <v>149.36598090670833</v>
      </c>
      <c r="D156" s="4">
        <v>183.39589705867309</v>
      </c>
      <c r="E156" s="4">
        <v>239.42442484994967</v>
      </c>
      <c r="F156" s="4"/>
      <c r="G156" s="4"/>
    </row>
    <row r="157" spans="1:7" x14ac:dyDescent="0.35">
      <c r="A157">
        <f t="shared" si="2"/>
        <v>825</v>
      </c>
      <c r="B157" s="4">
        <v>189.74688721154246</v>
      </c>
      <c r="C157" s="4">
        <v>149.61860412402359</v>
      </c>
      <c r="D157" s="4">
        <v>183.61097583874738</v>
      </c>
      <c r="E157" s="4">
        <v>239.95775893105173</v>
      </c>
      <c r="F157" s="4"/>
      <c r="G157" s="4"/>
    </row>
    <row r="158" spans="1:7" x14ac:dyDescent="0.35">
      <c r="A158">
        <f t="shared" si="2"/>
        <v>830</v>
      </c>
      <c r="B158" s="4">
        <v>189.96640564669261</v>
      </c>
      <c r="C158" s="4">
        <v>149.86868069504206</v>
      </c>
      <c r="D158" s="4">
        <v>183.82305006016352</v>
      </c>
      <c r="E158" s="4">
        <v>240.48768566842315</v>
      </c>
      <c r="F158" s="4"/>
      <c r="G158" s="4"/>
    </row>
    <row r="159" spans="1:7" x14ac:dyDescent="0.35">
      <c r="A159">
        <f t="shared" si="2"/>
        <v>835</v>
      </c>
      <c r="B159" s="4">
        <v>190.18288491894396</v>
      </c>
      <c r="C159" s="4">
        <v>150.11623171436366</v>
      </c>
      <c r="D159" s="4">
        <v>184.03214610953506</v>
      </c>
      <c r="E159" s="4">
        <v>241.01423381938093</v>
      </c>
      <c r="F159" s="4"/>
      <c r="G159" s="4"/>
    </row>
    <row r="160" spans="1:7" x14ac:dyDescent="0.35">
      <c r="A160">
        <f t="shared" si="2"/>
        <v>840</v>
      </c>
      <c r="B160" s="4">
        <v>190.39635167144988</v>
      </c>
      <c r="C160" s="4">
        <v>150.3612779767262</v>
      </c>
      <c r="D160" s="4">
        <v>184.23828998533955</v>
      </c>
      <c r="E160" s="4">
        <v>241.53743172799184</v>
      </c>
      <c r="F160" s="4"/>
      <c r="G160" s="4"/>
    </row>
    <row r="161" spans="1:7" x14ac:dyDescent="0.35">
      <c r="A161">
        <f t="shared" si="2"/>
        <v>845</v>
      </c>
      <c r="B161" s="4">
        <v>190.60683215680822</v>
      </c>
      <c r="C161" s="4">
        <v>150.60383998302356</v>
      </c>
      <c r="D161" s="4">
        <v>184.44150730589988</v>
      </c>
      <c r="E161" s="4">
        <v>242.05730733343219</v>
      </c>
      <c r="F161" s="4"/>
      <c r="G161" s="4"/>
    </row>
    <row r="162" spans="1:7" x14ac:dyDescent="0.35">
      <c r="A162">
        <f t="shared" si="2"/>
        <v>850</v>
      </c>
      <c r="B162" s="4">
        <v>190.81435224505941</v>
      </c>
      <c r="C162" s="4">
        <v>150.84393794617188</v>
      </c>
      <c r="D162" s="4">
        <v>184.64182331715716</v>
      </c>
      <c r="E162" s="4">
        <v>242.57388817812983</v>
      </c>
      <c r="F162" s="4"/>
      <c r="G162" s="4"/>
    </row>
    <row r="163" spans="1:7" x14ac:dyDescent="0.35">
      <c r="A163">
        <f t="shared" si="2"/>
        <v>855</v>
      </c>
      <c r="B163" s="4">
        <v>191.01893743147733</v>
      </c>
      <c r="C163" s="4">
        <v>151.08159179682272</v>
      </c>
      <c r="D163" s="4">
        <v>184.83926290024036</v>
      </c>
      <c r="E163" s="4">
        <v>243.08720141569765</v>
      </c>
      <c r="F163" s="4"/>
      <c r="G163" s="4"/>
    </row>
    <row r="164" spans="1:7" x14ac:dyDescent="0.35">
      <c r="A164">
        <f t="shared" si="2"/>
        <v>860</v>
      </c>
      <c r="B164" s="4">
        <v>191.22061284415364</v>
      </c>
      <c r="C164" s="4">
        <v>151.31682118892965</v>
      </c>
      <c r="D164" s="4">
        <v>185.03385057883614</v>
      </c>
      <c r="E164" s="4">
        <v>243.59727381866011</v>
      </c>
      <c r="F164" s="4"/>
      <c r="G164" s="4"/>
    </row>
    <row r="165" spans="1:7" x14ac:dyDescent="0.35">
      <c r="A165">
        <f t="shared" si="2"/>
        <v>865</v>
      </c>
      <c r="B165" s="4">
        <v>191.41940325138864</v>
      </c>
      <c r="C165" s="4">
        <v>151.54964550517604</v>
      </c>
      <c r="D165" s="4">
        <v>185.22561052637047</v>
      </c>
      <c r="E165" s="4">
        <v>244.10413178598475</v>
      </c>
      <c r="F165" s="4"/>
      <c r="G165" s="4"/>
    </row>
    <row r="166" spans="1:7" x14ac:dyDescent="0.35">
      <c r="A166">
        <f t="shared" si="2"/>
        <v>870</v>
      </c>
      <c r="B166" s="4">
        <v>191.61533306888904</v>
      </c>
      <c r="C166" s="4">
        <v>151.78008386226239</v>
      </c>
      <c r="D166" s="4">
        <v>185.41456657300361</v>
      </c>
      <c r="E166" s="4">
        <v>244.60780135041981</v>
      </c>
      <c r="F166" s="4"/>
      <c r="G166" s="4"/>
    </row>
    <row r="167" spans="1:7" x14ac:dyDescent="0.35">
      <c r="A167">
        <f t="shared" si="2"/>
        <v>875</v>
      </c>
      <c r="B167" s="4">
        <v>191.80842636678332</v>
      </c>
      <c r="C167" s="4">
        <v>152.00815511606365</v>
      </c>
      <c r="D167" s="4">
        <v>185.60074221244841</v>
      </c>
      <c r="E167" s="4">
        <v>245.10830818564986</v>
      </c>
      <c r="F167" s="4"/>
      <c r="G167" s="4"/>
    </row>
    <row r="168" spans="1:7" x14ac:dyDescent="0.35">
      <c r="A168">
        <f t="shared" si="2"/>
        <v>880</v>
      </c>
      <c r="B168" s="4">
        <v>191.99870687645597</v>
      </c>
      <c r="C168" s="4">
        <v>152.23387786665569</v>
      </c>
      <c r="D168" s="4">
        <v>185.78416060861116</v>
      </c>
      <c r="E168" s="4">
        <v>245.60567761326746</v>
      </c>
      <c r="F168" s="4"/>
      <c r="G168" s="4"/>
    </row>
    <row r="169" spans="1:7" x14ac:dyDescent="0.35">
      <c r="A169">
        <f t="shared" si="2"/>
        <v>885</v>
      </c>
      <c r="B169" s="4">
        <v>192.18619799721134</v>
      </c>
      <c r="C169" s="4">
        <v>152.45727046321784</v>
      </c>
      <c r="D169" s="4">
        <v>185.96484460206844</v>
      </c>
      <c r="E169" s="4">
        <v>246.09993460957409</v>
      </c>
      <c r="F169" s="4"/>
      <c r="G169" s="4"/>
    </row>
    <row r="170" spans="1:7" x14ac:dyDescent="0.35">
      <c r="A170">
        <f t="shared" si="2"/>
        <v>890</v>
      </c>
      <c r="B170" s="4">
        <v>192.37092280276693</v>
      </c>
      <c r="C170" s="4">
        <v>152.67835100881445</v>
      </c>
      <c r="D170" s="4">
        <v>186.14281671637866</v>
      </c>
      <c r="E170" s="4">
        <v>246.59110381220989</v>
      </c>
      <c r="F170" s="4"/>
      <c r="G170" s="4"/>
    </row>
    <row r="171" spans="1:7" x14ac:dyDescent="0.35">
      <c r="A171">
        <f t="shared" si="2"/>
        <v>895</v>
      </c>
      <c r="B171" s="4">
        <v>192.55290404758546</v>
      </c>
      <c r="C171" s="4">
        <v>152.89713736505831</v>
      </c>
      <c r="D171" s="4">
        <v>186.31809916423606</v>
      </c>
      <c r="E171" s="4">
        <v>247.07920952662073</v>
      </c>
      <c r="F171" s="4"/>
      <c r="G171" s="4"/>
    </row>
    <row r="172" spans="1:7" x14ac:dyDescent="0.35">
      <c r="A172">
        <f t="shared" si="2"/>
        <v>900</v>
      </c>
      <c r="B172" s="4">
        <v>192.7321641730488</v>
      </c>
      <c r="C172" s="4">
        <v>153.1136471566609</v>
      </c>
      <c r="D172" s="4">
        <v>186.49071385347199</v>
      </c>
      <c r="E172" s="4">
        <v>247.56427573236587</v>
      </c>
      <c r="F172" s="4"/>
      <c r="G172" s="4"/>
    </row>
    <row r="173" spans="1:7" x14ac:dyDescent="0.35">
      <c r="A173">
        <f t="shared" si="2"/>
        <v>905</v>
      </c>
      <c r="B173" s="4">
        <v>192.90872531347935</v>
      </c>
      <c r="C173" s="4">
        <v>153.32789777587158</v>
      </c>
      <c r="D173" s="4">
        <v>186.66068239290689</v>
      </c>
      <c r="E173" s="4">
        <v>248.04632608927204</v>
      </c>
      <c r="F173" s="4"/>
      <c r="G173" s="4"/>
    </row>
    <row r="174" spans="1:7" x14ac:dyDescent="0.35">
      <c r="A174">
        <f t="shared" si="2"/>
        <v>910</v>
      </c>
      <c r="B174" s="4">
        <v>193.08260930201152</v>
      </c>
      <c r="C174" s="4">
        <v>153.53990638680983</v>
      </c>
      <c r="D174" s="4">
        <v>186.82802609805958</v>
      </c>
      <c r="E174" s="4">
        <v>248.52538394343725</v>
      </c>
      <c r="F174" s="4"/>
      <c r="G174" s="4"/>
    </row>
    <row r="175" spans="1:7" x14ac:dyDescent="0.35">
      <c r="A175">
        <f t="shared" si="2"/>
        <v>915</v>
      </c>
      <c r="B175" s="4">
        <v>193.25383767632169</v>
      </c>
      <c r="C175" s="4">
        <v>153.74968992969312</v>
      </c>
      <c r="D175" s="4">
        <v>186.99276599671512</v>
      </c>
      <c r="E175" s="4">
        <v>249.00147233309011</v>
      </c>
      <c r="F175" s="4"/>
      <c r="G175" s="4"/>
    </row>
    <row r="176" spans="1:7" x14ac:dyDescent="0.35">
      <c r="A176">
        <f t="shared" si="2"/>
        <v>920</v>
      </c>
      <c r="B176" s="4">
        <v>193.42243168421663</v>
      </c>
      <c r="C176" s="4">
        <v>153.95726512496492</v>
      </c>
      <c r="D176" s="4">
        <v>187.15492283435964</v>
      </c>
      <c r="E176" s="4">
        <v>249.4746139943083</v>
      </c>
      <c r="F176" s="4"/>
      <c r="G176" s="4"/>
    </row>
    <row r="177" spans="1:7" x14ac:dyDescent="0.35">
      <c r="A177">
        <f t="shared" si="2"/>
        <v>925</v>
      </c>
      <c r="B177" s="4">
        <v>193.58841228908651</v>
      </c>
      <c r="C177" s="4">
        <v>154.16264847732228</v>
      </c>
      <c r="D177" s="4">
        <v>187.31451707947937</v>
      </c>
      <c r="E177" s="4">
        <v>249.94483136659991</v>
      </c>
      <c r="F177" s="4"/>
      <c r="G177" s="4"/>
    </row>
    <row r="178" spans="1:7" x14ac:dyDescent="0.35">
      <c r="A178">
        <f t="shared" si="2"/>
        <v>930</v>
      </c>
      <c r="B178" s="4">
        <v>193.75180017522737</v>
      </c>
      <c r="C178" s="4">
        <v>154.36585627965073</v>
      </c>
      <c r="D178" s="4">
        <v>187.47156892873736</v>
      </c>
      <c r="E178" s="4">
        <v>250.41214659835239</v>
      </c>
      <c r="F178" s="4"/>
      <c r="G178" s="4"/>
    </row>
    <row r="179" spans="1:7" x14ac:dyDescent="0.35">
      <c r="A179">
        <f t="shared" si="2"/>
        <v>935</v>
      </c>
      <c r="B179" s="4">
        <v>193.91261575303622</v>
      </c>
      <c r="C179" s="4">
        <v>154.56690461686509</v>
      </c>
      <c r="D179" s="4">
        <v>187.62609831202218</v>
      </c>
      <c r="E179" s="4">
        <v>250.87658155215286</v>
      </c>
      <c r="F179" s="4"/>
      <c r="G179" s="4"/>
    </row>
    <row r="180" spans="1:7" x14ac:dyDescent="0.35">
      <c r="A180">
        <f t="shared" si="2"/>
        <v>940</v>
      </c>
      <c r="B180" s="4">
        <v>194.07087916408042</v>
      </c>
      <c r="C180" s="4">
        <v>154.7658093696613</v>
      </c>
      <c r="D180" s="4">
        <v>187.77812489737815</v>
      </c>
      <c r="E180" s="4">
        <v>251.33815780998302</v>
      </c>
      <c r="F180" s="4"/>
      <c r="G180" s="4"/>
    </row>
    <row r="181" spans="1:7" x14ac:dyDescent="0.35">
      <c r="A181">
        <f t="shared" si="2"/>
        <v>945</v>
      </c>
      <c r="B181" s="4">
        <v>194.22661028604855</v>
      </c>
      <c r="C181" s="4">
        <v>154.96258621818058</v>
      </c>
      <c r="D181" s="4">
        <v>187.92766809581812</v>
      </c>
      <c r="E181" s="4">
        <v>251.7968966782926</v>
      </c>
      <c r="F181" s="4"/>
      <c r="G181" s="4"/>
    </row>
    <row r="182" spans="1:7" x14ac:dyDescent="0.35">
      <c r="A182">
        <f t="shared" si="2"/>
        <v>950</v>
      </c>
      <c r="B182" s="4">
        <v>194.37982873758355</v>
      </c>
      <c r="C182" s="4">
        <v>155.15725064558868</v>
      </c>
      <c r="D182" s="4">
        <v>188.07474706602372</v>
      </c>
      <c r="E182" s="4">
        <v>252.2528191929546</v>
      </c>
      <c r="F182" s="4"/>
      <c r="G182" s="4"/>
    </row>
    <row r="183" spans="1:7" x14ac:dyDescent="0.35">
      <c r="A183">
        <f t="shared" si="2"/>
        <v>955</v>
      </c>
      <c r="B183" s="4">
        <v>194.53055388300217</v>
      </c>
      <c r="C183" s="4">
        <v>155.34981794157321</v>
      </c>
      <c r="D183" s="4">
        <v>188.21938071893331</v>
      </c>
      <c r="E183" s="4">
        <v>252.70594612410602</v>
      </c>
      <c r="F183" s="4"/>
      <c r="G183" s="4"/>
    </row>
    <row r="184" spans="1:7" x14ac:dyDescent="0.35">
      <c r="A184">
        <f t="shared" si="2"/>
        <v>960</v>
      </c>
      <c r="B184" s="4">
        <v>194.67880483690621</v>
      </c>
      <c r="C184" s="4">
        <v>155.54030320576058</v>
      </c>
      <c r="D184" s="4">
        <v>188.3615877222264</v>
      </c>
      <c r="E184" s="4">
        <v>253.15629798087744</v>
      </c>
      <c r="F184" s="4"/>
      <c r="G184" s="4"/>
    </row>
    <row r="185" spans="1:7" x14ac:dyDescent="0.35">
      <c r="A185">
        <f t="shared" si="2"/>
        <v>965</v>
      </c>
      <c r="B185" s="4">
        <v>194.82460046868277</v>
      </c>
      <c r="C185" s="4">
        <v>155.72872135105547</v>
      </c>
      <c r="D185" s="4">
        <v>188.50138650470046</v>
      </c>
      <c r="E185" s="4">
        <v>253.60389501601355</v>
      </c>
      <c r="F185" s="4"/>
      <c r="G185" s="4"/>
    </row>
    <row r="186" spans="1:7" x14ac:dyDescent="0.35">
      <c r="A186">
        <f t="shared" si="2"/>
        <v>970</v>
      </c>
      <c r="B186" s="4">
        <v>194.96795940690478</v>
      </c>
      <c r="C186" s="4">
        <v>155.91508710690468</v>
      </c>
      <c r="D186" s="4">
        <v>188.63879526054879</v>
      </c>
      <c r="E186" s="4">
        <v>254.0487572303883</v>
      </c>
      <c r="F186" s="4"/>
      <c r="G186" s="4"/>
    </row>
    <row r="187" spans="1:7" x14ac:dyDescent="0.35">
      <c r="A187">
        <f t="shared" si="2"/>
        <v>975</v>
      </c>
      <c r="B187" s="4">
        <v>195.10890004362716</v>
      </c>
      <c r="C187" s="4">
        <v>156.09941502248597</v>
      </c>
      <c r="D187" s="4">
        <v>188.77383195353934</v>
      </c>
      <c r="E187" s="4">
        <v>254.49090437741893</v>
      </c>
      <c r="F187" s="4"/>
      <c r="G187" s="4"/>
    </row>
    <row r="188" spans="1:7" x14ac:dyDescent="0.35">
      <c r="A188">
        <f t="shared" si="2"/>
        <v>980</v>
      </c>
      <c r="B188" s="4">
        <v>195.24744053858655</v>
      </c>
      <c r="C188" s="4">
        <v>156.28171946982837</v>
      </c>
      <c r="D188" s="4">
        <v>188.90651432109917</v>
      </c>
      <c r="E188" s="4">
        <v>254.9303559673798</v>
      </c>
      <c r="F188" s="4"/>
      <c r="G188" s="4"/>
    </row>
    <row r="189" spans="1:7" x14ac:dyDescent="0.35">
      <c r="A189">
        <f t="shared" si="2"/>
        <v>985</v>
      </c>
      <c r="B189" s="4">
        <v>195.38359882330408</v>
      </c>
      <c r="C189" s="4">
        <v>156.46201464685922</v>
      </c>
      <c r="D189" s="4">
        <v>189.03685987830406</v>
      </c>
      <c r="E189" s="4">
        <v>255.36713127161764</v>
      </c>
      <c r="F189" s="4"/>
      <c r="G189" s="4"/>
    </row>
    <row r="190" spans="1:7" x14ac:dyDescent="0.35">
      <c r="A190">
        <f t="shared" si="2"/>
        <v>990</v>
      </c>
      <c r="B190" s="4">
        <v>195.51739260509663</v>
      </c>
      <c r="C190" s="4">
        <v>156.64031458038698</v>
      </c>
      <c r="D190" s="4">
        <v>189.16488592178001</v>
      </c>
      <c r="E190" s="4">
        <v>255.80124932667604</v>
      </c>
      <c r="F190" s="4"/>
      <c r="G190" s="4"/>
    </row>
    <row r="191" spans="1:7" x14ac:dyDescent="0.35">
      <c r="A191">
        <f t="shared" si="2"/>
        <v>995</v>
      </c>
      <c r="B191" s="4">
        <v>195.64883937099688</v>
      </c>
      <c r="C191" s="4">
        <v>156.81663312901628</v>
      </c>
      <c r="D191" s="4">
        <v>189.29060953351558</v>
      </c>
      <c r="E191" s="4">
        <v>256.23272893832598</v>
      </c>
      <c r="F191" s="4"/>
      <c r="G191" s="4"/>
    </row>
    <row r="192" spans="1:7" x14ac:dyDescent="0.35">
      <c r="A192">
        <f t="shared" si="2"/>
        <v>1000</v>
      </c>
      <c r="B192" s="4">
        <v>195.77795639158569</v>
      </c>
      <c r="C192" s="4">
        <v>156.99098398599853</v>
      </c>
      <c r="D192" s="4">
        <v>189.41404758458998</v>
      </c>
      <c r="E192" s="4">
        <v>256.66158868550735</v>
      </c>
      <c r="F192" s="4"/>
      <c r="G192" s="4"/>
    </row>
    <row r="193" spans="1:7" x14ac:dyDescent="0.35">
      <c r="A193">
        <f t="shared" si="2"/>
        <v>1005</v>
      </c>
      <c r="B193" s="4">
        <v>195.90476072473768</v>
      </c>
      <c r="C193" s="4">
        <v>157.1633806820218</v>
      </c>
      <c r="D193" s="4">
        <v>189.53521673881647</v>
      </c>
      <c r="E193" s="4">
        <v>257.08784692418521</v>
      </c>
      <c r="F193" s="4"/>
      <c r="G193" s="4"/>
    </row>
    <row r="194" spans="1:7" x14ac:dyDescent="0.35">
      <c r="A194">
        <f t="shared" si="2"/>
        <v>1010</v>
      </c>
      <c r="B194" s="4">
        <v>196.02926921928781</v>
      </c>
      <c r="C194" s="4">
        <v>157.33383658793866</v>
      </c>
      <c r="D194" s="4">
        <v>189.65413345630714</v>
      </c>
      <c r="E194" s="4">
        <v>257.51152179112006</v>
      </c>
      <c r="F194" s="4"/>
      <c r="G194" s="4"/>
    </row>
    <row r="195" spans="1:7" x14ac:dyDescent="0.35">
      <c r="A195">
        <f t="shared" si="2"/>
        <v>1015</v>
      </c>
      <c r="B195" s="4">
        <v>196.15149851861116</v>
      </c>
      <c r="C195" s="4">
        <v>157.5023649174363</v>
      </c>
      <c r="D195" s="4">
        <v>189.77081399695686</v>
      </c>
      <c r="E195" s="4">
        <v>257.93263120755688</v>
      </c>
      <c r="F195" s="4"/>
      <c r="G195" s="4"/>
    </row>
    <row r="196" spans="1:7" x14ac:dyDescent="0.35">
      <c r="A196">
        <f t="shared" si="2"/>
        <v>1020</v>
      </c>
      <c r="B196" s="4">
        <v>196.27146506412856</v>
      </c>
      <c r="C196" s="4">
        <v>157.66897872964728</v>
      </c>
      <c r="D196" s="4">
        <v>189.88527442385322</v>
      </c>
      <c r="E196" s="4">
        <v>258.35119288283465</v>
      </c>
      <c r="F196" s="4"/>
      <c r="G196" s="4"/>
    </row>
    <row r="197" spans="1:7" x14ac:dyDescent="0.35">
      <c r="A197">
        <f t="shared" si="2"/>
        <v>1025</v>
      </c>
      <c r="B197" s="4">
        <v>196.38918509873386</v>
      </c>
      <c r="C197" s="4">
        <v>157.833690931706</v>
      </c>
      <c r="D197" s="4">
        <v>189.99753060660922</v>
      </c>
      <c r="E197" s="4">
        <v>258.7672243179162</v>
      </c>
      <c r="F197" s="4"/>
      <c r="G197" s="4"/>
    </row>
    <row r="198" spans="1:7" x14ac:dyDescent="0.35">
      <c r="A198">
        <f t="shared" ref="A198:A203" si="3">A197+5</f>
        <v>1030</v>
      </c>
      <c r="B198" s="4">
        <v>196.50467467014622</v>
      </c>
      <c r="C198" s="4">
        <v>157.99651428124977</v>
      </c>
      <c r="D198" s="4">
        <v>190.10759822462612</v>
      </c>
      <c r="E198" s="4">
        <v>259.18074280884503</v>
      </c>
      <c r="F198" s="4"/>
      <c r="G198" s="4"/>
    </row>
    <row r="199" spans="1:7" x14ac:dyDescent="0.35">
      <c r="A199">
        <f t="shared" si="3"/>
        <v>1035</v>
      </c>
      <c r="B199" s="4">
        <v>196.61794963419101</v>
      </c>
      <c r="C199" s="4">
        <v>158.15746138886749</v>
      </c>
      <c r="D199" s="4">
        <v>190.21549277028419</v>
      </c>
      <c r="E199" s="4">
        <v>259.59176545012593</v>
      </c>
      <c r="F199" s="4"/>
      <c r="G199" s="4"/>
    </row>
    <row r="200" spans="1:7" x14ac:dyDescent="0.35">
      <c r="A200">
        <f t="shared" si="3"/>
        <v>1040</v>
      </c>
      <c r="B200" s="4">
        <v>196.72902565800942</v>
      </c>
      <c r="C200" s="4">
        <v>158.31654472049539</v>
      </c>
      <c r="D200" s="4">
        <v>190.3212295520652</v>
      </c>
      <c r="E200" s="4">
        <v>260.00030913803539</v>
      </c>
      <c r="F200" s="4"/>
      <c r="G200" s="4"/>
    </row>
    <row r="201" spans="1:7" x14ac:dyDescent="0.35">
      <c r="A201">
        <f t="shared" si="3"/>
        <v>1045</v>
      </c>
      <c r="B201" s="4">
        <v>196.8379182231981</v>
      </c>
      <c r="C201" s="4">
        <v>158.47377659976362</v>
      </c>
      <c r="D201" s="4">
        <v>190.42482369760748</v>
      </c>
      <c r="E201" s="4">
        <v>260.40639057386056</v>
      </c>
      <c r="F201" s="4"/>
      <c r="G201" s="4"/>
    </row>
    <row r="202" spans="1:7" x14ac:dyDescent="0.35">
      <c r="A202">
        <f t="shared" si="3"/>
        <v>1050</v>
      </c>
      <c r="B202" s="4">
        <v>196.94464262888411</v>
      </c>
      <c r="C202" s="4">
        <v>158.62916921029355</v>
      </c>
      <c r="D202" s="4">
        <v>190.52629015669797</v>
      </c>
      <c r="E202" s="4">
        <v>260.81002626707152</v>
      </c>
      <c r="F202" s="4"/>
      <c r="G202" s="4"/>
    </row>
    <row r="203" spans="1:7" x14ac:dyDescent="0.35">
      <c r="A203">
        <f t="shared" si="3"/>
        <v>1055</v>
      </c>
      <c r="B203" s="4">
        <v>197.04921399473275</v>
      </c>
      <c r="C203" s="4">
        <v>158.7827345979463</v>
      </c>
      <c r="D203" s="4">
        <v>190.62564370419747</v>
      </c>
      <c r="E203" s="4">
        <v>261.21123253842609</v>
      </c>
      <c r="F203" s="4"/>
      <c r="G203" s="4"/>
    </row>
    <row r="204" spans="1:7" x14ac:dyDescent="0.35">
      <c r="F204" s="4"/>
      <c r="G204" s="4"/>
    </row>
    <row r="205" spans="1:7" x14ac:dyDescent="0.35">
      <c r="B205" s="1">
        <f t="shared" ref="B205:E205" si="4">SUM(B4:B203)</f>
        <v>32311.1234829307</v>
      </c>
      <c r="C205" s="1">
        <f t="shared" si="4"/>
        <v>24627.216570564629</v>
      </c>
      <c r="D205" s="1">
        <f t="shared" si="4"/>
        <v>31239.161088223998</v>
      </c>
      <c r="E205" s="1">
        <f t="shared" si="4"/>
        <v>38772.600978294395</v>
      </c>
    </row>
  </sheetData>
  <pageMargins left="0.7" right="0.7" top="0.75" bottom="0.75" header="0.3" footer="0.3"/>
  <pageSetup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59D34-4B3B-42B6-93EC-11FF8190319E}">
  <dimension ref="A1:P205"/>
  <sheetViews>
    <sheetView workbookViewId="0">
      <selection activeCell="P19" sqref="P19"/>
    </sheetView>
  </sheetViews>
  <sheetFormatPr defaultRowHeight="14.5" x14ac:dyDescent="0.35"/>
  <sheetData>
    <row r="1" spans="1:16" ht="18.5" x14ac:dyDescent="0.45">
      <c r="A1" s="10" t="s">
        <v>198</v>
      </c>
    </row>
    <row r="2" spans="1:16" ht="58" x14ac:dyDescent="0.35">
      <c r="A2" s="9" t="s">
        <v>28</v>
      </c>
      <c r="B2" s="9" t="s">
        <v>190</v>
      </c>
      <c r="C2" s="9" t="s">
        <v>192</v>
      </c>
      <c r="D2" s="9" t="s">
        <v>193</v>
      </c>
      <c r="E2" s="9" t="s">
        <v>194</v>
      </c>
    </row>
    <row r="3" spans="1:16" x14ac:dyDescent="0.35">
      <c r="I3" s="3"/>
      <c r="J3" s="3"/>
      <c r="K3" s="3"/>
      <c r="L3" s="3"/>
      <c r="P3" s="3"/>
    </row>
    <row r="4" spans="1:16" x14ac:dyDescent="0.35">
      <c r="A4">
        <v>60</v>
      </c>
      <c r="B4" s="4">
        <v>54.757554526607784</v>
      </c>
      <c r="C4" s="4">
        <v>29.62456403585351</v>
      </c>
      <c r="D4" s="4">
        <v>51.933319904532503</v>
      </c>
      <c r="E4" s="4">
        <v>52.586483031215614</v>
      </c>
      <c r="F4" s="4"/>
      <c r="G4" s="4"/>
    </row>
    <row r="5" spans="1:16" x14ac:dyDescent="0.35">
      <c r="A5">
        <f>A4+5</f>
        <v>65</v>
      </c>
      <c r="B5" s="4">
        <v>56.569708433152314</v>
      </c>
      <c r="C5" s="4">
        <v>30.771609718462805</v>
      </c>
      <c r="D5" s="4">
        <v>53.663589200233304</v>
      </c>
      <c r="E5" s="4">
        <v>54.731482926213204</v>
      </c>
      <c r="F5" s="4"/>
      <c r="G5" s="4"/>
    </row>
    <row r="6" spans="1:16" x14ac:dyDescent="0.35">
      <c r="A6">
        <f t="shared" ref="A6:A69" si="0">A5+5</f>
        <v>70</v>
      </c>
      <c r="B6" s="4">
        <v>58.25444811506992</v>
      </c>
      <c r="C6" s="4">
        <v>31.834367317879732</v>
      </c>
      <c r="D6" s="4">
        <v>55.270960030891132</v>
      </c>
      <c r="E6" s="4">
        <v>56.755962349392206</v>
      </c>
      <c r="F6" s="4"/>
      <c r="G6" s="4"/>
    </row>
    <row r="7" spans="1:16" x14ac:dyDescent="0.35">
      <c r="A7">
        <f t="shared" si="0"/>
        <v>75</v>
      </c>
      <c r="B7" s="4">
        <v>59.824919310058213</v>
      </c>
      <c r="C7" s="4">
        <v>32.821028388247463</v>
      </c>
      <c r="D7" s="4">
        <v>56.768061363228064</v>
      </c>
      <c r="E7" s="4">
        <v>58.671845266932543</v>
      </c>
      <c r="F7" s="4"/>
      <c r="G7" s="4"/>
    </row>
    <row r="8" spans="1:16" x14ac:dyDescent="0.35">
      <c r="A8">
        <f t="shared" si="0"/>
        <v>80</v>
      </c>
      <c r="B8" s="4">
        <v>61.292135158139523</v>
      </c>
      <c r="C8" s="4">
        <v>33.738499945126257</v>
      </c>
      <c r="D8" s="4">
        <v>58.165478127754916</v>
      </c>
      <c r="E8" s="4">
        <v>60.489166927726352</v>
      </c>
      <c r="F8" s="4"/>
      <c r="G8" s="4"/>
    </row>
    <row r="9" spans="1:16" x14ac:dyDescent="0.35">
      <c r="A9">
        <f t="shared" si="0"/>
        <v>85</v>
      </c>
      <c r="B9" s="4">
        <v>62.665432666715184</v>
      </c>
      <c r="C9" s="4">
        <v>34.592673078893291</v>
      </c>
      <c r="D9" s="4">
        <v>59.47218803142264</v>
      </c>
      <c r="E9" s="4">
        <v>62.216471541679518</v>
      </c>
      <c r="F9" s="4"/>
      <c r="G9" s="4"/>
    </row>
    <row r="10" spans="1:16" x14ac:dyDescent="0.35">
      <c r="A10">
        <f t="shared" si="0"/>
        <v>90</v>
      </c>
      <c r="B10" s="4">
        <v>63.952810555576683</v>
      </c>
      <c r="C10" s="4">
        <v>35.3886229768001</v>
      </c>
      <c r="D10" s="4">
        <v>60.695884993545157</v>
      </c>
      <c r="E10" s="4">
        <v>63.861107884492874</v>
      </c>
      <c r="F10" s="4"/>
      <c r="G10" s="4"/>
    </row>
    <row r="11" spans="1:16" x14ac:dyDescent="0.35">
      <c r="A11">
        <f t="shared" si="0"/>
        <v>95</v>
      </c>
      <c r="B11" s="4">
        <v>65.161184148578002</v>
      </c>
      <c r="C11" s="4">
        <v>36.130760692819884</v>
      </c>
      <c r="D11" s="4">
        <v>61.84322326256963</v>
      </c>
      <c r="E11" s="4">
        <v>65.429453220423511</v>
      </c>
      <c r="F11" s="4"/>
      <c r="G11" s="4"/>
    </row>
    <row r="12" spans="1:16" x14ac:dyDescent="0.35">
      <c r="A12">
        <f t="shared" si="0"/>
        <v>100</v>
      </c>
      <c r="B12" s="4">
        <v>66.296580949743756</v>
      </c>
      <c r="C12" s="4">
        <v>36.82295022297896</v>
      </c>
      <c r="D12" s="4">
        <v>62.920004794081322</v>
      </c>
      <c r="E12" s="4">
        <v>66.927085767301051</v>
      </c>
      <c r="F12" s="4"/>
      <c r="G12" s="4"/>
    </row>
    <row r="13" spans="1:16" x14ac:dyDescent="0.35">
      <c r="A13">
        <f t="shared" si="0"/>
        <v>105</v>
      </c>
      <c r="B13" s="4">
        <v>67.364292966110128</v>
      </c>
      <c r="C13" s="4">
        <v>37.46860014892372</v>
      </c>
      <c r="D13" s="4">
        <v>63.931325239591025</v>
      </c>
      <c r="E13" s="4">
        <v>68.358919499389572</v>
      </c>
      <c r="F13" s="4"/>
      <c r="G13" s="4"/>
    </row>
    <row r="14" spans="1:16" x14ac:dyDescent="0.35">
      <c r="A14">
        <f t="shared" si="0"/>
        <v>110</v>
      </c>
      <c r="B14" s="4">
        <v>68.368996935763064</v>
      </c>
      <c r="C14" s="4">
        <v>38.070736317456152</v>
      </c>
      <c r="D14" s="4">
        <v>64.88168921319631</v>
      </c>
      <c r="E14" s="4">
        <v>69.729310906560897</v>
      </c>
      <c r="F14" s="4"/>
      <c r="G14" s="4"/>
    </row>
    <row r="15" spans="1:16" x14ac:dyDescent="0.35">
      <c r="A15">
        <f t="shared" si="0"/>
        <v>115</v>
      </c>
      <c r="B15" s="4">
        <v>69.31485036687431</v>
      </c>
      <c r="C15" s="4">
        <v>38.632060160580281</v>
      </c>
      <c r="D15" s="4">
        <v>65.775102396302955</v>
      </c>
      <c r="E15" s="4">
        <v>71.042144547780424</v>
      </c>
      <c r="F15" s="4"/>
      <c r="G15" s="4"/>
    </row>
    <row r="16" spans="1:16" x14ac:dyDescent="0.35">
      <c r="A16">
        <f t="shared" si="0"/>
        <v>120</v>
      </c>
      <c r="B16" s="4">
        <v>70.205569088671666</v>
      </c>
      <c r="C16" s="4">
        <v>39.154995991635587</v>
      </c>
      <c r="D16" s="4">
        <v>66.615145933845767</v>
      </c>
      <c r="E16" s="4">
        <v>72.300902345821967</v>
      </c>
      <c r="F16" s="4"/>
      <c r="G16" s="4"/>
    </row>
    <row r="17" spans="1:8" x14ac:dyDescent="0.35">
      <c r="A17">
        <f t="shared" si="0"/>
        <v>125</v>
      </c>
      <c r="B17" s="4">
        <v>71.044490491222433</v>
      </c>
      <c r="C17" s="4">
        <v>39.641729732010944</v>
      </c>
      <c r="D17" s="4">
        <v>67.405037118757321</v>
      </c>
      <c r="E17" s="4">
        <v>73.508720258802384</v>
      </c>
      <c r="F17" s="4"/>
      <c r="G17" s="4"/>
    </row>
    <row r="18" spans="1:8" x14ac:dyDescent="0.35">
      <c r="A18">
        <f t="shared" si="0"/>
        <v>130</v>
      </c>
      <c r="B18" s="4">
        <v>71.834625558710883</v>
      </c>
      <c r="C18" s="4">
        <v>40.094240900433491</v>
      </c>
      <c r="D18" s="4">
        <v>68.147679336326846</v>
      </c>
      <c r="E18" s="4">
        <v>74.66843503880969</v>
      </c>
      <c r="F18" s="4"/>
      <c r="G18" s="4"/>
    </row>
    <row r="19" spans="1:8" x14ac:dyDescent="0.35">
      <c r="A19">
        <f t="shared" si="0"/>
        <v>135</v>
      </c>
      <c r="B19" s="4">
        <v>72.578702034409559</v>
      </c>
      <c r="C19" s="4">
        <v>40.514329250008501</v>
      </c>
      <c r="D19" s="4">
        <v>68.845703507068436</v>
      </c>
      <c r="E19" s="4">
        <v>75.782623124504497</v>
      </c>
      <c r="F19" s="4"/>
      <c r="G19" s="4"/>
    </row>
    <row r="20" spans="1:8" x14ac:dyDescent="0.35">
      <c r="A20">
        <f t="shared" si="0"/>
        <v>140</v>
      </c>
      <c r="B20" s="4">
        <v>73.279200499557106</v>
      </c>
      <c r="C20" s="4">
        <v>40.903637112813648</v>
      </c>
      <c r="D20" s="4">
        <v>69.501502734856615</v>
      </c>
      <c r="E20" s="4">
        <v>76.853633232044672</v>
      </c>
      <c r="F20" s="4"/>
      <c r="G20" s="4"/>
    </row>
    <row r="21" spans="1:8" x14ac:dyDescent="0.35">
      <c r="A21">
        <f t="shared" si="0"/>
        <v>145</v>
      </c>
      <c r="B21" s="4">
        <v>73.938384739630777</v>
      </c>
      <c r="C21" s="4">
        <v>41.263668271768921</v>
      </c>
      <c r="D21" s="4">
        <v>70.117261475997822</v>
      </c>
      <c r="E21" s="4">
        <v>77.883613853022183</v>
      </c>
      <c r="F21" s="4"/>
      <c r="G21" s="4"/>
    </row>
    <row r="22" spans="1:8" x14ac:dyDescent="0.35">
      <c r="A22">
        <f t="shared" si="0"/>
        <v>150</v>
      </c>
      <c r="B22" s="4">
        <v>74.558327467313717</v>
      </c>
      <c r="C22" s="4">
        <v>41.5958040001847</v>
      </c>
      <c r="D22" s="4">
        <v>70.694980253771405</v>
      </c>
      <c r="E22" s="4">
        <v>78.874536602733968</v>
      </c>
      <c r="F22" s="4"/>
      <c r="G22" s="4"/>
    </row>
    <row r="23" spans="1:8" x14ac:dyDescent="0.35">
      <c r="A23">
        <f t="shared" si="0"/>
        <v>155</v>
      </c>
      <c r="B23" s="4">
        <v>75.140932242493022</v>
      </c>
      <c r="C23" s="4">
        <v>41.90131677395609</v>
      </c>
      <c r="D23" s="4">
        <v>71.236496723782778</v>
      </c>
      <c r="E23" s="4">
        <v>79.828216161884029</v>
      </c>
      <c r="F23" s="4"/>
      <c r="G23" s="4"/>
    </row>
    <row r="24" spans="1:8" x14ac:dyDescent="0.35">
      <c r="A24">
        <f t="shared" si="0"/>
        <v>160</v>
      </c>
      <c r="B24" s="4">
        <v>75.687952255462605</v>
      </c>
      <c r="C24" s="4">
        <v>42.181382058007785</v>
      </c>
      <c r="D24" s="4">
        <v>71.743503728703573</v>
      </c>
      <c r="E24" s="4">
        <v>80.746327402150499</v>
      </c>
      <c r="F24" s="4"/>
      <c r="G24" s="4"/>
    </row>
    <row r="25" spans="1:8" x14ac:dyDescent="0.35">
      <c r="A25">
        <f t="shared" si="0"/>
        <v>165</v>
      </c>
      <c r="B25" s="4">
        <v>76.201006505731115</v>
      </c>
      <c r="C25" s="4">
        <v>42.437088488951417</v>
      </c>
      <c r="D25" s="4">
        <v>72.217564852853783</v>
      </c>
      <c r="E25" s="4">
        <v>81.630420168531415</v>
      </c>
      <c r="F25" s="4"/>
      <c r="G25" s="4"/>
    </row>
    <row r="26" spans="1:8" x14ac:dyDescent="0.35">
      <c r="A26">
        <f t="shared" si="0"/>
        <v>170</v>
      </c>
      <c r="B26" s="4">
        <v>76.681593805146335</v>
      </c>
      <c r="C26" s="4">
        <v>42.669446713994375</v>
      </c>
      <c r="D26" s="4">
        <v>72.660127887750221</v>
      </c>
      <c r="E26" s="4">
        <v>82.481932100091669</v>
      </c>
      <c r="F26" s="4"/>
      <c r="G26" s="4"/>
    </row>
    <row r="27" spans="1:8" x14ac:dyDescent="0.35">
      <c r="A27">
        <f t="shared" si="0"/>
        <v>175</v>
      </c>
      <c r="B27" s="4">
        <v>77.131104952999323</v>
      </c>
      <c r="C27" s="4">
        <v>42.879397097592118</v>
      </c>
      <c r="D27" s="4">
        <v>73.072536542092365</v>
      </c>
      <c r="E27" s="4">
        <v>83.302199799225292</v>
      </c>
      <c r="F27" s="4"/>
      <c r="G27" s="4"/>
      <c r="H27" s="4"/>
    </row>
    <row r="28" spans="1:8" x14ac:dyDescent="0.35">
      <c r="A28">
        <f t="shared" si="0"/>
        <v>180</v>
      </c>
      <c r="B28" s="4">
        <v>77.550833366912769</v>
      </c>
      <c r="C28" s="4">
        <v>43.067816468978023</v>
      </c>
      <c r="D28" s="4">
        <v>73.456040668454051</v>
      </c>
      <c r="E28" s="4">
        <v>84.092468603092613</v>
      </c>
      <c r="F28" s="4"/>
      <c r="G28" s="4"/>
      <c r="H28" s="4"/>
    </row>
    <row r="29" spans="1:8" x14ac:dyDescent="0.35">
      <c r="A29">
        <f t="shared" si="0"/>
        <v>185</v>
      </c>
      <c r="B29" s="4">
        <v>77.941984402630936</v>
      </c>
      <c r="C29" s="4">
        <v>43.235524053171545</v>
      </c>
      <c r="D29" s="4">
        <v>73.81180523036781</v>
      </c>
      <c r="E29" s="4">
        <v>84.85390116599055</v>
      </c>
      <c r="F29" s="4"/>
      <c r="G29" s="4"/>
      <c r="H29" s="4"/>
    </row>
    <row r="30" spans="1:8" x14ac:dyDescent="0.35">
      <c r="A30">
        <f t="shared" si="0"/>
        <v>190</v>
      </c>
      <c r="B30" s="4">
        <v>78.305683555312143</v>
      </c>
      <c r="C30" s="4">
        <v>43.383286703593186</v>
      </c>
      <c r="D30" s="4">
        <v>74.140918194645096</v>
      </c>
      <c r="E30" s="4">
        <v>85.587585025457415</v>
      </c>
      <c r="F30" s="4"/>
      <c r="G30" s="4"/>
      <c r="H30" s="4"/>
    </row>
    <row r="31" spans="1:8" x14ac:dyDescent="0.35">
      <c r="A31">
        <f t="shared" si="0"/>
        <v>195</v>
      </c>
      <c r="B31" s="4">
        <v>78.642983702330284</v>
      </c>
      <c r="C31" s="4">
        <v>43.511823534678285</v>
      </c>
      <c r="D31" s="4">
        <v>74.44439750252063</v>
      </c>
      <c r="E31" s="4">
        <v>86.294539295929738</v>
      </c>
      <c r="F31" s="4"/>
      <c r="G31" s="4"/>
      <c r="H31" s="4"/>
    </row>
    <row r="32" spans="1:8" x14ac:dyDescent="0.35">
      <c r="A32">
        <f t="shared" si="0"/>
        <v>200</v>
      </c>
      <c r="B32" s="4">
        <v>78.954871521201753</v>
      </c>
      <c r="C32" s="4">
        <v>43.621810036857553</v>
      </c>
      <c r="D32" s="4">
        <v>74.723197247899165</v>
      </c>
      <c r="E32" s="4">
        <v>86.975720610263338</v>
      </c>
      <c r="F32" s="4"/>
      <c r="G32" s="4"/>
      <c r="H32" s="4"/>
    </row>
    <row r="33" spans="1:8" x14ac:dyDescent="0.35">
      <c r="A33">
        <f t="shared" si="0"/>
        <v>205</v>
      </c>
      <c r="B33" s="4">
        <v>79.242273194767364</v>
      </c>
      <c r="C33" s="4">
        <v>43.713881743195699</v>
      </c>
      <c r="D33" s="4">
        <v>74.978213170374573</v>
      </c>
      <c r="E33" s="4">
        <v>87.632028410255629</v>
      </c>
      <c r="F33" s="4"/>
      <c r="G33" s="4"/>
      <c r="H33" s="4"/>
    </row>
    <row r="34" spans="1:8" x14ac:dyDescent="0.35">
      <c r="A34">
        <f t="shared" si="0"/>
        <v>210</v>
      </c>
      <c r="B34" s="4">
        <v>79.506059498162017</v>
      </c>
      <c r="C34" s="4">
        <v>43.788637506244882</v>
      </c>
      <c r="D34" s="4">
        <v>75.2102875538082</v>
      </c>
      <c r="E34" s="4">
        <v>88.264309671579667</v>
      </c>
      <c r="F34" s="4"/>
      <c r="G34" s="4"/>
    </row>
    <row r="35" spans="1:8" x14ac:dyDescent="0.35">
      <c r="A35">
        <f t="shared" si="0"/>
        <v>215</v>
      </c>
      <c r="B35" s="4">
        <v>79.747050347626271</v>
      </c>
      <c r="C35" s="4">
        <v>43.846642434814115</v>
      </c>
      <c r="D35" s="4">
        <v>75.420213607360353</v>
      </c>
      <c r="E35" s="4">
        <v>88.873363135576142</v>
      </c>
      <c r="F35" s="4"/>
      <c r="G35" s="4"/>
    </row>
    <row r="36" spans="1:8" x14ac:dyDescent="0.35">
      <c r="A36">
        <f t="shared" si="0"/>
        <v>220</v>
      </c>
      <c r="B36" s="4">
        <v>79.966018879231868</v>
      </c>
      <c r="C36" s="4">
        <v>43.888430533012993</v>
      </c>
      <c r="D36" s="4">
        <v>75.608739394370261</v>
      </c>
      <c r="E36" s="4">
        <v>89.459943109603032</v>
      </c>
      <c r="F36" s="4"/>
      <c r="G36" s="4"/>
    </row>
    <row r="37" spans="1:8" x14ac:dyDescent="0.35">
      <c r="A37">
        <f t="shared" si="0"/>
        <v>225</v>
      </c>
      <c r="B37" s="4">
        <v>80.163695115637324</v>
      </c>
      <c r="C37" s="4">
        <v>43.914507077812033</v>
      </c>
      <c r="D37" s="4">
        <v>75.776571364923882</v>
      </c>
      <c r="E37" s="4">
        <v>90.024762888703236</v>
      </c>
      <c r="F37" s="4"/>
      <c r="G37" s="4"/>
    </row>
    <row r="38" spans="1:8" x14ac:dyDescent="0.35">
      <c r="A38">
        <f t="shared" si="0"/>
        <v>230</v>
      </c>
      <c r="B38" s="4">
        <v>80.340769270679189</v>
      </c>
      <c r="C38" s="4">
        <v>43.925350766245842</v>
      </c>
      <c r="D38" s="4">
        <v>75.924377539972895</v>
      </c>
      <c r="E38" s="4">
        <v>90.568497843873175</v>
      </c>
      <c r="F38" s="4"/>
      <c r="G38" s="4"/>
    </row>
    <row r="39" spans="1:8" x14ac:dyDescent="0.35">
      <c r="A39">
        <f t="shared" si="0"/>
        <v>235</v>
      </c>
      <c r="B39" s="4">
        <v>80.497894734634087</v>
      </c>
      <c r="C39" s="4">
        <v>43.921415659084801</v>
      </c>
      <c r="D39" s="4">
        <v>76.052790388170337</v>
      </c>
      <c r="E39" s="4">
        <v>91.091788215933406</v>
      </c>
      <c r="F39" s="4"/>
      <c r="G39" s="4"/>
    </row>
    <row r="40" spans="1:8" x14ac:dyDescent="0.35">
      <c r="A40">
        <f t="shared" si="0"/>
        <v>240</v>
      </c>
      <c r="B40" s="4">
        <v>80.635690777120786</v>
      </c>
      <c r="C40" s="4">
        <v>43.903132944175766</v>
      </c>
      <c r="D40" s="4">
        <v>76.162409430963137</v>
      </c>
      <c r="E40" s="4">
        <v>91.595241648715174</v>
      </c>
      <c r="F40" s="4"/>
      <c r="G40" s="4"/>
    </row>
    <row r="41" spans="1:8" x14ac:dyDescent="0.35">
      <c r="A41">
        <f t="shared" si="0"/>
        <v>245</v>
      </c>
      <c r="B41" s="4">
        <v>80.754744999652701</v>
      </c>
      <c r="C41" s="4">
        <v>43.870912539579251</v>
      </c>
      <c r="D41" s="4">
        <v>76.253803606713859</v>
      </c>
      <c r="E41" s="4">
        <v>92.079435490790445</v>
      </c>
      <c r="F41" s="4"/>
      <c r="G41" s="4"/>
    </row>
    <row r="42" spans="1:8" x14ac:dyDescent="0.35">
      <c r="A42">
        <f t="shared" si="0"/>
        <v>250</v>
      </c>
      <c r="B42" s="4">
        <v>80.855615565647142</v>
      </c>
      <c r="C42" s="4">
        <v>43.825144554021236</v>
      </c>
      <c r="D42" s="4">
        <v>76.327513420585618</v>
      </c>
      <c r="E42" s="4">
        <v>92.544918891172259</v>
      </c>
      <c r="F42" s="4"/>
      <c r="G42" s="4"/>
    </row>
    <row r="43" spans="1:8" x14ac:dyDescent="0.35">
      <c r="A43">
        <f t="shared" si="0"/>
        <v>255</v>
      </c>
      <c r="B43" s="4">
        <v>80.938833232112373</v>
      </c>
      <c r="C43" s="4">
        <v>43.766200619950652</v>
      </c>
      <c r="D43" s="4">
        <v>76.384052903487756</v>
      </c>
      <c r="E43" s="4">
        <v>92.992214711165374</v>
      </c>
      <c r="F43" s="4"/>
      <c r="G43" s="4"/>
    </row>
    <row r="44" spans="1:8" x14ac:dyDescent="0.35">
      <c r="A44">
        <f t="shared" si="0"/>
        <v>260</v>
      </c>
      <c r="B44" s="4">
        <v>81.00490320418227</v>
      </c>
      <c r="C44" s="4">
        <v>43.694435112588437</v>
      </c>
      <c r="D44" s="4">
        <v>76.423911400434733</v>
      </c>
      <c r="E44" s="4">
        <v>93.421821271775073</v>
      </c>
      <c r="F44" s="4"/>
      <c r="G44" s="4"/>
    </row>
    <row r="45" spans="1:8" x14ac:dyDescent="0.35">
      <c r="A45">
        <f t="shared" si="0"/>
        <v>265</v>
      </c>
      <c r="B45" s="4">
        <v>81.054306831040549</v>
      </c>
      <c r="C45" s="4">
        <v>43.610186266716596</v>
      </c>
      <c r="D45" s="4">
        <v>76.447555206160644</v>
      </c>
      <c r="E45" s="4">
        <v>93.834213953696349</v>
      </c>
      <c r="F45" s="4"/>
      <c r="G45" s="4"/>
    </row>
    <row r="46" spans="1:8" x14ac:dyDescent="0.35">
      <c r="A46">
        <f t="shared" si="0"/>
        <v>270</v>
      </c>
      <c r="B46" s="4">
        <v>81.08750315952679</v>
      </c>
      <c r="C46" s="4">
        <v>43.513777201548834</v>
      </c>
      <c r="D46" s="4">
        <v>76.45542906365705</v>
      </c>
      <c r="E46" s="4">
        <v>94.229846664861753</v>
      </c>
      <c r="F46" s="4"/>
      <c r="G46" s="4"/>
    </row>
    <row r="47" spans="1:8" x14ac:dyDescent="0.35">
      <c r="A47">
        <f t="shared" si="0"/>
        <v>275</v>
      </c>
      <c r="B47" s="4">
        <v>81.104930359772567</v>
      </c>
      <c r="C47" s="4">
        <v>43.405516862804831</v>
      </c>
      <c r="D47" s="4">
        <v>76.447957539442115</v>
      </c>
      <c r="E47" s="4">
        <v>94.609153188751037</v>
      </c>
      <c r="F47" s="4"/>
      <c r="G47" s="4"/>
    </row>
    <row r="48" spans="1:8" x14ac:dyDescent="0.35">
      <c r="A48">
        <f t="shared" si="0"/>
        <v>280</v>
      </c>
      <c r="B48" s="4">
        <v>81.107007035534906</v>
      </c>
      <c r="C48" s="4">
        <v>43.285700890057058</v>
      </c>
      <c r="D48" s="4">
        <v>76.425546287749228</v>
      </c>
      <c r="E48" s="4">
        <v>94.972548425138484</v>
      </c>
      <c r="F48" s="4"/>
      <c r="G48" s="4"/>
    </row>
    <row r="49" spans="1:7" x14ac:dyDescent="0.35">
      <c r="A49">
        <f t="shared" si="0"/>
        <v>285</v>
      </c>
      <c r="B49" s="4">
        <v>81.094133430439328</v>
      </c>
      <c r="C49" s="4">
        <v>43.154612416502758</v>
      </c>
      <c r="D49" s="4">
        <v>76.388583214423747</v>
      </c>
      <c r="E49" s="4">
        <v>95.32042953361865</v>
      </c>
      <c r="F49" s="4"/>
      <c r="G49" s="4"/>
    </row>
    <row r="50" spans="1:7" x14ac:dyDescent="0.35">
      <c r="A50">
        <f t="shared" si="0"/>
        <v>290</v>
      </c>
      <c r="B50" s="4">
        <v>81.066692540075067</v>
      </c>
      <c r="C50" s="4">
        <v>43.012522807516049</v>
      </c>
      <c r="D50" s="4">
        <v>76.337439550098836</v>
      </c>
      <c r="E50" s="4">
        <v>95.653176989097361</v>
      </c>
      <c r="F50" s="4"/>
      <c r="G50" s="4"/>
    </row>
    <row r="51" spans="1:7" x14ac:dyDescent="0.35">
      <c r="A51">
        <f t="shared" si="0"/>
        <v>295</v>
      </c>
      <c r="B51" s="4">
        <v>81.025051138782217</v>
      </c>
      <c r="C51" s="4">
        <v>42.859692343638201</v>
      </c>
      <c r="D51" s="4">
        <v>76.272470841159034</v>
      </c>
      <c r="E51" s="4">
        <v>95.971155557421426</v>
      </c>
      <c r="F51" s="4"/>
      <c r="G51" s="4"/>
    </row>
    <row r="52" spans="1:7" x14ac:dyDescent="0.35">
      <c r="A52">
        <f t="shared" si="0"/>
        <v>300</v>
      </c>
      <c r="B52" s="4">
        <v>80.969560729006133</v>
      </c>
      <c r="C52" s="4">
        <v>42.696370853054191</v>
      </c>
      <c r="D52" s="4">
        <v>76.194017866070851</v>
      </c>
      <c r="E52" s="4">
        <v>96.274715198436951</v>
      </c>
      <c r="F52" s="4"/>
      <c r="G52" s="4"/>
    </row>
    <row r="53" spans="1:7" x14ac:dyDescent="0.35">
      <c r="A53">
        <f t="shared" si="0"/>
        <v>305</v>
      </c>
      <c r="B53" s="4">
        <v>80.900558420245062</v>
      </c>
      <c r="C53" s="4">
        <v>42.522798298070171</v>
      </c>
      <c r="D53" s="4">
        <v>76.102407483849476</v>
      </c>
      <c r="E53" s="4">
        <v>96.564191902991354</v>
      </c>
      <c r="F53" s="4"/>
      <c r="G53" s="4"/>
    </row>
    <row r="54" spans="1:7" x14ac:dyDescent="0.35">
      <c r="A54">
        <f t="shared" si="0"/>
        <v>310</v>
      </c>
      <c r="B54" s="4">
        <v>80.818367743880771</v>
      </c>
      <c r="C54" s="4">
        <v>42.339205319632754</v>
      </c>
      <c r="D54" s="4">
        <v>75.997953420711582</v>
      </c>
      <c r="E54" s="4">
        <v>96.83990846971065</v>
      </c>
      <c r="F54" s="4"/>
      <c r="G54" s="4"/>
    </row>
    <row r="55" spans="1:7" x14ac:dyDescent="0.35">
      <c r="A55">
        <f t="shared" si="0"/>
        <v>315</v>
      </c>
      <c r="B55" s="4">
        <v>80.723299409521914</v>
      </c>
      <c r="C55" s="4">
        <v>42.145813743520975</v>
      </c>
      <c r="D55" s="4">
        <v>75.88095700034124</v>
      </c>
      <c r="E55" s="4">
        <v>97.102175226785548</v>
      </c>
      <c r="F55" s="4"/>
      <c r="G55" s="4"/>
    </row>
    <row r="56" spans="1:7" x14ac:dyDescent="0.35">
      <c r="A56">
        <f t="shared" si="0"/>
        <v>320</v>
      </c>
      <c r="B56" s="4">
        <v>80.615652007919437</v>
      </c>
      <c r="C56" s="4">
        <v>41.942837051470491</v>
      </c>
      <c r="D56" s="4">
        <v>75.751707822637883</v>
      </c>
      <c r="E56" s="4">
        <v>97.351290703466617</v>
      </c>
      <c r="F56" s="4"/>
      <c r="G56" s="4"/>
    </row>
    <row r="57" spans="1:7" x14ac:dyDescent="0.35">
      <c r="A57">
        <f t="shared" si="0"/>
        <v>325</v>
      </c>
      <c r="B57" s="4">
        <v>80.495712664999488</v>
      </c>
      <c r="C57" s="4">
        <v>41.730480820169774</v>
      </c>
      <c r="D57" s="4">
        <v>75.610484395326907</v>
      </c>
      <c r="E57" s="4">
        <v>97.587542255503948</v>
      </c>
      <c r="F57" s="4"/>
      <c r="G57" s="4"/>
    </row>
    <row r="58" spans="1:7" x14ac:dyDescent="0.35">
      <c r="A58">
        <f t="shared" si="0"/>
        <v>330</v>
      </c>
      <c r="B58" s="4">
        <v>80.363757651112365</v>
      </c>
      <c r="C58" s="4">
        <v>41.508943130777965</v>
      </c>
      <c r="D58" s="4">
        <v>75.457554722378234</v>
      </c>
      <c r="E58" s="4">
        <v>97.81120664834512</v>
      </c>
      <c r="F58" s="4"/>
      <c r="G58" s="4"/>
    </row>
    <row r="59" spans="1:7" x14ac:dyDescent="0.35">
      <c r="A59">
        <f t="shared" si="0"/>
        <v>335</v>
      </c>
      <c r="B59" s="4">
        <v>80.220052949193061</v>
      </c>
      <c r="C59" s="4">
        <v>41.278414951359181</v>
      </c>
      <c r="D59" s="4">
        <v>75.293176852795298</v>
      </c>
      <c r="E59" s="4">
        <v>98.022550601542704</v>
      </c>
      <c r="F59" s="4"/>
      <c r="G59" s="4"/>
    </row>
    <row r="60" spans="1:7" x14ac:dyDescent="0.35">
      <c r="A60">
        <f t="shared" si="0"/>
        <v>340</v>
      </c>
      <c r="B60" s="4">
        <v>80.064854785175328</v>
      </c>
      <c r="C60" s="4">
        <v>41.039080494401475</v>
      </c>
      <c r="D60" s="4">
        <v>75.117599392993725</v>
      </c>
      <c r="E60" s="4">
        <v>98.221831297488393</v>
      </c>
      <c r="F60" s="4"/>
      <c r="G60" s="4"/>
    </row>
    <row r="61" spans="1:7" x14ac:dyDescent="0.35">
      <c r="A61">
        <f t="shared" si="0"/>
        <v>345</v>
      </c>
      <c r="B61" s="4">
        <v>79.898410123682169</v>
      </c>
      <c r="C61" s="4">
        <v>40.79111755138544</v>
      </c>
      <c r="D61" s="4">
        <v>74.931061985681595</v>
      </c>
      <c r="E61" s="4">
        <v>98.409296857300831</v>
      </c>
      <c r="F61" s="4"/>
      <c r="G61" s="4"/>
    </row>
    <row r="62" spans="1:7" x14ac:dyDescent="0.35">
      <c r="A62">
        <f t="shared" si="0"/>
        <v>350</v>
      </c>
      <c r="B62" s="4">
        <v>79.720957131737492</v>
      </c>
      <c r="C62" s="4">
        <v>40.534697806186045</v>
      </c>
      <c r="D62" s="4">
        <v>74.73379575788681</v>
      </c>
      <c r="E62" s="4">
        <v>98.585186786432331</v>
      </c>
      <c r="F62" s="4"/>
      <c r="G62" s="4"/>
    </row>
    <row r="63" spans="1:7" x14ac:dyDescent="0.35">
      <c r="A63">
        <f t="shared" si="0"/>
        <v>355</v>
      </c>
      <c r="B63" s="4">
        <v>79.532725612984478</v>
      </c>
      <c r="C63" s="4">
        <v>40.26998712892879</v>
      </c>
      <c r="D63" s="4">
        <v>74.526023740528217</v>
      </c>
      <c r="E63" s="4">
        <v>98.749732392325569</v>
      </c>
      <c r="F63" s="4"/>
      <c r="G63" s="4"/>
    </row>
    <row r="64" spans="1:7" x14ac:dyDescent="0.35">
      <c r="A64">
        <f t="shared" si="0"/>
        <v>360</v>
      </c>
      <c r="B64" s="4">
        <v>79.333937414677763</v>
      </c>
      <c r="C64" s="4">
        <v>39.997145851778214</v>
      </c>
      <c r="D64" s="4">
        <v>74.307961261712535</v>
      </c>
      <c r="E64" s="4">
        <v>98.903157176239375</v>
      </c>
      <c r="F64" s="4"/>
      <c r="G64" s="4"/>
    </row>
    <row r="65" spans="1:7" x14ac:dyDescent="0.35">
      <c r="A65">
        <f t="shared" si="0"/>
        <v>365</v>
      </c>
      <c r="B65" s="4">
        <v>79.124806809507618</v>
      </c>
      <c r="C65" s="4">
        <v>39.716329028003173</v>
      </c>
      <c r="D65" s="4">
        <v>74.079816315744637</v>
      </c>
      <c r="E65" s="4">
        <v>99.045677201180268</v>
      </c>
      <c r="F65" s="4"/>
      <c r="G65" s="4"/>
    </row>
    <row r="66" spans="1:7" x14ac:dyDescent="0.35">
      <c r="A66">
        <f t="shared" si="0"/>
        <v>370</v>
      </c>
      <c r="B66" s="4">
        <v>78.905540854135864</v>
      </c>
      <c r="C66" s="4">
        <v>39.427686675547903</v>
      </c>
      <c r="D66" s="4">
        <v>73.841789909660065</v>
      </c>
      <c r="E66" s="4">
        <v>99.177501437700272</v>
      </c>
      <c r="F66" s="4"/>
      <c r="G66" s="4"/>
    </row>
    <row r="67" spans="1:7" x14ac:dyDescent="0.35">
      <c r="A67">
        <f t="shared" si="0"/>
        <v>375</v>
      </c>
      <c r="B67" s="4">
        <v>78.676339726159284</v>
      </c>
      <c r="C67" s="4">
        <v>39.1313640062329</v>
      </c>
      <c r="D67" s="4">
        <v>73.594076388936031</v>
      </c>
      <c r="E67" s="4">
        <v>99.298832089175022</v>
      </c>
      <c r="F67" s="4"/>
      <c r="G67" s="4"/>
    </row>
    <row r="68" spans="1:7" x14ac:dyDescent="0.35">
      <c r="A68">
        <f t="shared" si="0"/>
        <v>380</v>
      </c>
      <c r="B68" s="4">
        <v>78.437397041066077</v>
      </c>
      <c r="C68" s="4">
        <v>38.82750164161223</v>
      </c>
      <c r="D68" s="4">
        <v>73.33686374388995</v>
      </c>
      <c r="E68" s="4">
        <v>99.409864898036119</v>
      </c>
      <c r="F68" s="4"/>
      <c r="G68" s="4"/>
    </row>
    <row r="69" spans="1:7" x14ac:dyDescent="0.35">
      <c r="A69">
        <f t="shared" si="0"/>
        <v>385</v>
      </c>
      <c r="B69" s="4">
        <v>78.188900150622658</v>
      </c>
      <c r="C69" s="4">
        <v>38.516235816429685</v>
      </c>
      <c r="D69" s="4">
        <v>73.070333898150096</v>
      </c>
      <c r="E69" s="4">
        <v>99.510789434306588</v>
      </c>
      <c r="F69" s="4"/>
      <c r="G69" s="4"/>
    </row>
    <row r="70" spans="1:7" x14ac:dyDescent="0.35">
      <c r="A70">
        <f t="shared" ref="A70:A133" si="1">A69+5</f>
        <v>390</v>
      </c>
      <c r="B70" s="4">
        <v>77.931030424002813</v>
      </c>
      <c r="C70" s="4">
        <v>38.197698570537113</v>
      </c>
      <c r="D70" s="4">
        <v>72.79466298046529</v>
      </c>
      <c r="E70" s="4">
        <v>99.601789367681249</v>
      </c>
      <c r="F70" s="4"/>
      <c r="G70" s="4"/>
    </row>
    <row r="71" spans="1:7" x14ac:dyDescent="0.35">
      <c r="A71">
        <f t="shared" si="1"/>
        <v>395</v>
      </c>
      <c r="B71" s="4">
        <v>77.663963512867383</v>
      </c>
      <c r="C71" s="4">
        <v>37.872017930069632</v>
      </c>
      <c r="D71" s="4">
        <v>72.510021581018293</v>
      </c>
      <c r="E71" s="4">
        <v>99.683042724286366</v>
      </c>
      <c r="F71" s="4"/>
      <c r="G71" s="4"/>
    </row>
    <row r="72" spans="1:7" x14ac:dyDescent="0.35">
      <c r="A72">
        <f t="shared" si="1"/>
        <v>400</v>
      </c>
      <c r="B72" s="4">
        <v>77.387869601499915</v>
      </c>
      <c r="C72" s="4">
        <v>37.539318078605902</v>
      </c>
      <c r="D72" s="4">
        <v>72.216574993308257</v>
      </c>
      <c r="E72" s="4">
        <v>99.754722129164293</v>
      </c>
      <c r="F72" s="4"/>
      <c r="G72" s="4"/>
    </row>
    <row r="73" spans="1:7" x14ac:dyDescent="0.35">
      <c r="A73">
        <f t="shared" si="1"/>
        <v>405</v>
      </c>
      <c r="B73" s="4">
        <v>77.102913643017899</v>
      </c>
      <c r="C73" s="4">
        <v>37.199719518985432</v>
      </c>
      <c r="D73" s="4">
        <v>71.914483442586459</v>
      </c>
      <c r="E73" s="4">
        <v>99.81699503544678</v>
      </c>
      <c r="F73" s="4"/>
      <c r="G73" s="4"/>
    </row>
    <row r="74" spans="1:7" x14ac:dyDescent="0.35">
      <c r="A74">
        <f t="shared" si="1"/>
        <v>410</v>
      </c>
      <c r="B74" s="4">
        <v>76.80925558259537</v>
      </c>
      <c r="C74" s="4">
        <v>36.853339226402824</v>
      </c>
      <c r="D74" s="4">
        <v>71.603902301749088</v>
      </c>
      <c r="E74" s="4">
        <v>99.870023941099191</v>
      </c>
      <c r="F74" s="4"/>
      <c r="G74" s="4"/>
    </row>
    <row r="75" spans="1:7" x14ac:dyDescent="0.35">
      <c r="A75">
        <f t="shared" si="1"/>
        <v>415</v>
      </c>
      <c r="B75" s="4">
        <v>76.507050568562079</v>
      </c>
      <c r="C75" s="4">
        <v>36.500290793347716</v>
      </c>
      <c r="D75" s="4">
        <v>71.284982295517977</v>
      </c>
      <c r="E75" s="4">
        <v>99.913966594056461</v>
      </c>
      <c r="F75" s="4"/>
      <c r="G75" s="4"/>
    </row>
    <row r="76" spans="1:7" x14ac:dyDescent="0.35">
      <c r="A76">
        <f t="shared" si="1"/>
        <v>420</v>
      </c>
      <c r="B76" s="4">
        <v>76.196449152173358</v>
      </c>
      <c r="C76" s="4">
        <v>36.140684566918935</v>
      </c>
      <c r="D76" s="4">
        <v>70.957869693681715</v>
      </c>
      <c r="E76" s="4">
        <v>99.948976186501937</v>
      </c>
      <c r="F76" s="4"/>
      <c r="G76" s="4"/>
    </row>
    <row r="77" spans="1:7" x14ac:dyDescent="0.35">
      <c r="A77">
        <f t="shared" si="1"/>
        <v>425</v>
      </c>
      <c r="B77" s="4">
        <v>75.877597476788765</v>
      </c>
      <c r="C77" s="4">
        <v>35.77462777900007</v>
      </c>
      <c r="D77" s="4">
        <v>70.62270649410155</v>
      </c>
      <c r="E77" s="4">
        <v>99.975201538986994</v>
      </c>
      <c r="F77" s="4"/>
      <c r="G77" s="4"/>
    </row>
    <row r="78" spans="1:7" x14ac:dyDescent="0.35">
      <c r="A78">
        <f t="shared" si="1"/>
        <v>430</v>
      </c>
      <c r="B78" s="4">
        <v>75.550637457134854</v>
      </c>
      <c r="C78" s="4">
        <v>35.402224669745948</v>
      </c>
      <c r="D78" s="4">
        <v>70.279630596141544</v>
      </c>
      <c r="E78" s="4">
        <v>99.992787275035738</v>
      </c>
      <c r="F78" s="4"/>
      <c r="G78" s="4"/>
    </row>
    <row r="79" spans="1:7" x14ac:dyDescent="0.35">
      <c r="A79">
        <f t="shared" si="1"/>
        <v>435</v>
      </c>
      <c r="B79" s="4">
        <v>75.215706949284936</v>
      </c>
      <c r="C79" s="4">
        <v>35.023576604797796</v>
      </c>
      <c r="D79" s="4">
        <v>69.928775965127357</v>
      </c>
      <c r="E79" s="4">
        <v>100.00187398683059</v>
      </c>
      <c r="F79" s="4"/>
      <c r="G79" s="4"/>
    </row>
    <row r="80" spans="1:7" x14ac:dyDescent="0.35">
      <c r="A80">
        <f t="shared" si="1"/>
        <v>440</v>
      </c>
      <c r="B80" s="4">
        <v>74.872939911934509</v>
      </c>
      <c r="C80" s="4">
        <v>34.638782186614691</v>
      </c>
      <c r="D80" s="4">
        <v>69.570272788396238</v>
      </c>
      <c r="E80" s="4">
        <v>100.00259839253167</v>
      </c>
      <c r="F80" s="4"/>
      <c r="G80" s="4"/>
    </row>
    <row r="81" spans="1:7" x14ac:dyDescent="0.35">
      <c r="A81">
        <f t="shared" si="1"/>
        <v>445</v>
      </c>
      <c r="B81" s="4">
        <v>74.522466559513276</v>
      </c>
      <c r="C81" s="4">
        <v>34.247937360278769</v>
      </c>
      <c r="D81" s="4">
        <v>69.204247623457633</v>
      </c>
      <c r="E81" s="4">
        <v>99.99509348574361</v>
      </c>
      <c r="F81" s="4"/>
      <c r="G81" s="4"/>
    </row>
    <row r="82" spans="1:7" x14ac:dyDescent="0.35">
      <c r="A82">
        <f t="shared" si="1"/>
        <v>450</v>
      </c>
      <c r="B82" s="4">
        <v>74.164413507632759</v>
      </c>
      <c r="C82" s="4">
        <v>33.851135514108194</v>
      </c>
      <c r="D82" s="4">
        <v>68.830823538749172</v>
      </c>
      <c r="E82" s="4">
        <v>99.979488677603086</v>
      </c>
      <c r="F82" s="4"/>
      <c r="G82" s="4"/>
    </row>
    <row r="83" spans="1:7" x14ac:dyDescent="0.35">
      <c r="A83">
        <f t="shared" si="1"/>
        <v>455</v>
      </c>
      <c r="B83" s="4">
        <v>73.798903911335032</v>
      </c>
      <c r="C83" s="4">
        <v>33.44846757538744</v>
      </c>
      <c r="D83" s="4">
        <v>68.450120247433034</v>
      </c>
      <c r="E83" s="4">
        <v>99.955909931931586</v>
      </c>
      <c r="F83" s="4"/>
      <c r="G83" s="4"/>
    </row>
    <row r="84" spans="1:7" x14ac:dyDescent="0.35">
      <c r="A84">
        <f t="shared" si="1"/>
        <v>460</v>
      </c>
      <c r="B84" s="4">
        <v>73.426057596573372</v>
      </c>
      <c r="C84" s="4">
        <v>33.040022101502331</v>
      </c>
      <c r="D84" s="4">
        <v>68.062254234652983</v>
      </c>
      <c r="E84" s="4">
        <v>99.924479893863065</v>
      </c>
      <c r="F84" s="4"/>
      <c r="G84" s="4"/>
    </row>
    <row r="85" spans="1:7" x14ac:dyDescent="0.35">
      <c r="A85">
        <f t="shared" si="1"/>
        <v>465</v>
      </c>
      <c r="B85" s="4">
        <v>73.04599118532434</v>
      </c>
      <c r="C85" s="4">
        <v>32.625885366747639</v>
      </c>
      <c r="D85" s="4">
        <v>67.667338878634496</v>
      </c>
      <c r="E85" s="4">
        <v>99.885318012327559</v>
      </c>
      <c r="F85" s="4"/>
      <c r="G85" s="4"/>
    </row>
    <row r="86" spans="1:7" x14ac:dyDescent="0.35">
      <c r="A86">
        <f t="shared" si="1"/>
        <v>470</v>
      </c>
      <c r="B86" s="4">
        <v>72.658818214709129</v>
      </c>
      <c r="C86" s="4">
        <v>32.206141445059188</v>
      </c>
      <c r="D86" s="4">
        <v>67.265484565995052</v>
      </c>
      <c r="E86" s="4">
        <v>99.838540656751064</v>
      </c>
      <c r="F86" s="4"/>
      <c r="G86" s="4"/>
    </row>
    <row r="87" spans="1:7" x14ac:dyDescent="0.35">
      <c r="A87">
        <f t="shared" si="1"/>
        <v>475</v>
      </c>
      <c r="B87" s="4">
        <v>72.264649250465624</v>
      </c>
      <c r="C87" s="4">
        <v>31.780872288898735</v>
      </c>
      <c r="D87" s="4">
        <v>66.856798801593101</v>
      </c>
      <c r="E87" s="4">
        <v>99.784261228297936</v>
      </c>
      <c r="F87" s="4"/>
      <c r="G87" s="4"/>
    </row>
    <row r="88" spans="1:7" x14ac:dyDescent="0.35">
      <c r="A88">
        <f t="shared" si="1"/>
        <v>480</v>
      </c>
      <c r="B88" s="4">
        <v>71.86359199510116</v>
      </c>
      <c r="C88" s="4">
        <v>31.350157804513941</v>
      </c>
      <c r="D88" s="4">
        <v>66.441386313233579</v>
      </c>
      <c r="E88" s="4">
        <v>99.722590265970325</v>
      </c>
      <c r="F88" s="4"/>
      <c r="G88" s="4"/>
    </row>
    <row r="89" spans="1:7" x14ac:dyDescent="0.35">
      <c r="A89">
        <f t="shared" si="1"/>
        <v>485</v>
      </c>
      <c r="B89" s="4">
        <v>71.455751391024535</v>
      </c>
      <c r="C89" s="4">
        <v>30.914075923773055</v>
      </c>
      <c r="D89" s="4">
        <v>66.019349151521311</v>
      </c>
      <c r="E89" s="4">
        <v>99.653635547850683</v>
      </c>
      <c r="F89" s="4"/>
      <c r="G89" s="4"/>
    </row>
    <row r="90" spans="1:7" x14ac:dyDescent="0.35">
      <c r="A90">
        <f t="shared" si="1"/>
        <v>490</v>
      </c>
      <c r="B90" s="4">
        <v>71.041229718940457</v>
      </c>
      <c r="C90" s="4">
        <v>30.472702672763234</v>
      </c>
      <c r="D90" s="4">
        <v>65.590786785131115</v>
      </c>
      <c r="E90" s="4">
        <v>99.577502187758256</v>
      </c>
      <c r="F90" s="4"/>
      <c r="G90" s="4"/>
    </row>
    <row r="91" spans="1:7" x14ac:dyDescent="0.35">
      <c r="A91">
        <f t="shared" si="1"/>
        <v>495</v>
      </c>
      <c r="B91" s="4">
        <v>70.620126691771532</v>
      </c>
      <c r="C91" s="4">
        <v>30.026112237333166</v>
      </c>
      <c r="D91" s="4">
        <v>65.155796191755115</v>
      </c>
      <c r="E91" s="4">
        <v>99.494292727572059</v>
      </c>
      <c r="F91" s="4"/>
      <c r="G91" s="4"/>
    </row>
    <row r="92" spans="1:7" x14ac:dyDescent="0.35">
      <c r="A92">
        <f t="shared" si="1"/>
        <v>500</v>
      </c>
      <c r="B92" s="4">
        <v>70.19253954435095</v>
      </c>
      <c r="C92" s="4">
        <v>29.574377025741285</v>
      </c>
      <c r="D92" s="4">
        <v>64.714471944960536</v>
      </c>
      <c r="E92" s="4">
        <v>99.404107225455562</v>
      </c>
      <c r="F92" s="4"/>
      <c r="G92" s="4"/>
    </row>
    <row r="93" spans="1:7" x14ac:dyDescent="0.35">
      <c r="A93">
        <f t="shared" si="1"/>
        <v>505</v>
      </c>
      <c r="B93" s="4">
        <v>69.758563119120225</v>
      </c>
      <c r="C93" s="4">
        <v>29.117567728568758</v>
      </c>
      <c r="D93" s="4">
        <v>64.266906297182857</v>
      </c>
      <c r="E93" s="4">
        <v>99.307043340205297</v>
      </c>
      <c r="F93" s="4"/>
      <c r="G93" s="4"/>
    </row>
    <row r="94" spans="1:7" x14ac:dyDescent="0.35">
      <c r="A94">
        <f t="shared" si="1"/>
        <v>510</v>
      </c>
      <c r="B94" s="4">
        <v>69.318289948045532</v>
      </c>
      <c r="C94" s="4">
        <v>28.655753376040423</v>
      </c>
      <c r="D94" s="4">
        <v>63.813189259061687</v>
      </c>
      <c r="E94" s="4">
        <v>99.203196411929952</v>
      </c>
      <c r="F94" s="4"/>
      <c r="G94" s="4"/>
    </row>
    <row r="95" spans="1:7" x14ac:dyDescent="0.35">
      <c r="A95">
        <f t="shared" si="1"/>
        <v>515</v>
      </c>
      <c r="B95" s="4">
        <v>68.871810330954247</v>
      </c>
      <c r="C95" s="4">
        <v>28.189001392890077</v>
      </c>
      <c r="D95" s="4">
        <v>63.353408675316302</v>
      </c>
      <c r="E95" s="4">
        <v>99.092659539251713</v>
      </c>
      <c r="F95" s="4"/>
      <c r="G95" s="4"/>
    </row>
    <row r="96" spans="1:7" x14ac:dyDescent="0.35">
      <c r="A96">
        <f t="shared" si="1"/>
        <v>520</v>
      </c>
      <c r="B96" s="4">
        <v>68.419212410484363</v>
      </c>
      <c r="C96" s="4">
        <v>27.717377650899238</v>
      </c>
      <c r="D96" s="4">
        <v>62.887650297342759</v>
      </c>
      <c r="E96" s="4">
        <v>98.975523653217579</v>
      </c>
      <c r="F96" s="4"/>
      <c r="G96" s="4"/>
    </row>
    <row r="97" spans="1:7" x14ac:dyDescent="0.35">
      <c r="A97">
        <f t="shared" si="1"/>
        <v>525</v>
      </c>
      <c r="B97" s="4">
        <v>67.960582243819658</v>
      </c>
      <c r="C97" s="4">
        <v>27.240946519228061</v>
      </c>
      <c r="D97" s="4">
        <v>62.415997852703015</v>
      </c>
      <c r="E97" s="4">
        <v>98.851877588082516</v>
      </c>
      <c r="F97" s="4"/>
      <c r="G97" s="4"/>
    </row>
    <row r="98" spans="1:7" x14ac:dyDescent="0.35">
      <c r="A98">
        <f t="shared" si="1"/>
        <v>530</v>
      </c>
      <c r="B98" s="4">
        <v>67.496003871383181</v>
      </c>
      <c r="C98" s="4">
        <v>26.759770912653579</v>
      </c>
      <c r="D98" s="4">
        <v>61.938533111671433</v>
      </c>
      <c r="E98" s="4">
        <v>98.721808149135057</v>
      </c>
      <c r="F98" s="4"/>
      <c r="G98" s="4"/>
    </row>
    <row r="99" spans="1:7" x14ac:dyDescent="0.35">
      <c r="A99">
        <f t="shared" si="1"/>
        <v>535</v>
      </c>
      <c r="B99" s="4">
        <v>67.025559382639813</v>
      </c>
      <c r="C99" s="4">
        <v>26.27391233781708</v>
      </c>
      <c r="D99" s="4">
        <v>61.455335950984193</v>
      </c>
      <c r="E99" s="4">
        <v>98.585400177708436</v>
      </c>
      <c r="F99" s="4"/>
      <c r="G99" s="4"/>
    </row>
    <row r="100" spans="1:7" x14ac:dyDescent="0.35">
      <c r="A100">
        <f t="shared" si="1"/>
        <v>540</v>
      </c>
      <c r="B100" s="4">
        <v>66.549328979160748</v>
      </c>
      <c r="C100" s="4">
        <v>25.783430937585848</v>
      </c>
      <c r="D100" s="4">
        <v>60.966484414939771</v>
      </c>
      <c r="E100" s="4">
        <v>98.442736613520992</v>
      </c>
      <c r="F100" s="4"/>
      <c r="G100" s="4"/>
    </row>
    <row r="101" spans="1:7" x14ac:dyDescent="0.35">
      <c r="A101">
        <f t="shared" si="1"/>
        <v>545</v>
      </c>
      <c r="B101" s="4">
        <v>66.067391035083432</v>
      </c>
      <c r="C101" s="4">
        <v>25.288385533617856</v>
      </c>
      <c r="D101" s="4">
        <v>60.472054773980602</v>
      </c>
      <c r="E101" s="4">
        <v>98.293898554481729</v>
      </c>
      <c r="F101" s="4"/>
      <c r="G101" s="4"/>
    </row>
    <row r="102" spans="1:7" x14ac:dyDescent="0.35">
      <c r="A102">
        <f t="shared" si="1"/>
        <v>550</v>
      </c>
      <c r="B102" s="4">
        <v>65.579822155100686</v>
      </c>
      <c r="C102" s="4">
        <v>24.788833667222264</v>
      </c>
      <c r="D102" s="4">
        <v>59.97212158088135</v>
      </c>
      <c r="E102" s="4">
        <v>98.138965314083094</v>
      </c>
      <c r="F102" s="4"/>
      <c r="G102" s="4"/>
    </row>
    <row r="103" spans="1:7" x14ac:dyDescent="0.35">
      <c r="A103">
        <f t="shared" si="1"/>
        <v>555</v>
      </c>
      <c r="B103" s="4">
        <v>65.086697230099361</v>
      </c>
      <c r="C103" s="4">
        <v>24.28483163859471</v>
      </c>
      <c r="D103" s="4">
        <v>59.466757724665598</v>
      </c>
      <c r="E103" s="4">
        <v>97.978014476501329</v>
      </c>
      <c r="F103" s="4"/>
      <c r="G103" s="4"/>
    </row>
    <row r="104" spans="1:7" x14ac:dyDescent="0.35">
      <c r="A104">
        <f t="shared" si="1"/>
        <v>560</v>
      </c>
      <c r="B104" s="4">
        <v>64.588089490566887</v>
      </c>
      <c r="C104" s="4">
        <v>23.776434544510806</v>
      </c>
      <c r="D104" s="4">
        <v>58.956034482360195</v>
      </c>
      <c r="E104" s="4">
        <v>97.811121949515297</v>
      </c>
      <c r="F104" s="4"/>
      <c r="G104" s="4"/>
    </row>
    <row r="105" spans="1:7" x14ac:dyDescent="0.35">
      <c r="A105">
        <f t="shared" si="1"/>
        <v>565</v>
      </c>
      <c r="B105" s="4">
        <v>64.084070557869069</v>
      </c>
      <c r="C105" s="4">
        <v>23.263696314545882</v>
      </c>
      <c r="D105" s="4">
        <v>58.440021568691776</v>
      </c>
      <c r="E105" s="4">
        <v>97.638362015347667</v>
      </c>
      <c r="F105" s="4"/>
      <c r="G105" s="4"/>
    </row>
    <row r="106" spans="1:7" x14ac:dyDescent="0.35">
      <c r="A106">
        <f t="shared" si="1"/>
        <v>570</v>
      </c>
      <c r="B106" s="4">
        <v>63.574710493509116</v>
      </c>
      <c r="C106" s="4">
        <v>22.74666974589752</v>
      </c>
      <c r="D106" s="4">
        <v>57.91878718382705</v>
      </c>
      <c r="E106" s="4">
        <v>97.459807379529906</v>
      </c>
      <c r="F106" s="4"/>
      <c r="G106" s="4"/>
    </row>
    <row r="107" spans="1:7" x14ac:dyDescent="0.35">
      <c r="A107">
        <f t="shared" si="1"/>
        <v>575</v>
      </c>
      <c r="B107" s="4">
        <v>63.060077846458341</v>
      </c>
      <c r="C107" s="4">
        <v>22.225406536870679</v>
      </c>
      <c r="D107" s="4">
        <v>57.392398059248194</v>
      </c>
      <c r="E107" s="4">
        <v>97.275529217882934</v>
      </c>
      <c r="F107" s="4"/>
      <c r="G107" s="4"/>
    </row>
    <row r="108" spans="1:7" x14ac:dyDescent="0.35">
      <c r="A108">
        <f t="shared" si="1"/>
        <v>580</v>
      </c>
      <c r="B108" s="4">
        <v>62.540239698652499</v>
      </c>
      <c r="C108" s="4">
        <v>21.699957319091823</v>
      </c>
      <c r="D108" s="4">
        <v>56.860919501852777</v>
      </c>
      <c r="E108" s="4">
        <v>97.085597221701278</v>
      </c>
      <c r="F108" s="4"/>
      <c r="G108" s="4"/>
    </row>
    <row r="109" spans="1:7" x14ac:dyDescent="0.35">
      <c r="A109">
        <f t="shared" si="1"/>
        <v>585</v>
      </c>
      <c r="B109" s="4">
        <v>62.01526170874115</v>
      </c>
      <c r="C109" s="4">
        <v>21.170371688509135</v>
      </c>
      <c r="D109" s="4">
        <v>56.324415436361903</v>
      </c>
      <c r="E109" s="4">
        <v>96.890079641226919</v>
      </c>
      <c r="F109" s="4"/>
      <c r="G109" s="4"/>
    </row>
    <row r="110" spans="1:7" x14ac:dyDescent="0.35">
      <c r="A110">
        <f t="shared" si="1"/>
        <v>590</v>
      </c>
      <c r="B110" s="4">
        <v>61.485208154169356</v>
      </c>
      <c r="C110" s="4">
        <v>20.636698235235457</v>
      </c>
      <c r="D110" s="4">
        <v>55.782948446114631</v>
      </c>
      <c r="E110" s="4">
        <v>96.689043327488037</v>
      </c>
      <c r="F110" s="4"/>
      <c r="G110" s="4"/>
    </row>
    <row r="111" spans="1:7" x14ac:dyDescent="0.35">
      <c r="A111">
        <f t="shared" si="1"/>
        <v>595</v>
      </c>
      <c r="B111" s="4">
        <v>60.950141971669609</v>
      </c>
      <c r="C111" s="4">
        <v>20.098984572284991</v>
      </c>
      <c r="D111" s="4">
        <v>55.236579812322645</v>
      </c>
      <c r="E111" s="4">
        <v>96.482553772581241</v>
      </c>
      <c r="F111" s="4"/>
      <c r="G111" s="4"/>
    </row>
    <row r="112" spans="1:7" x14ac:dyDescent="0.35">
      <c r="A112">
        <f t="shared" si="1"/>
        <v>600</v>
      </c>
      <c r="B112" s="4">
        <v>60.410124796238392</v>
      </c>
      <c r="C112" s="4">
        <v>19.557277363255906</v>
      </c>
      <c r="D112" s="4">
        <v>54.685369551858741</v>
      </c>
      <c r="E112" s="4">
        <v>96.270675148464193</v>
      </c>
      <c r="F112" s="4"/>
      <c r="G112" s="4"/>
    </row>
    <row r="113" spans="1:7" x14ac:dyDescent="0.35">
      <c r="A113">
        <f t="shared" si="1"/>
        <v>605</v>
      </c>
      <c r="B113" s="4">
        <v>59.865216998661737</v>
      </c>
      <c r="C113" s="4">
        <v>19.011622349003972</v>
      </c>
      <c r="D113" s="4">
        <v>54.129376453640333</v>
      </c>
      <c r="E113" s="4">
        <v>96.053470344327962</v>
      </c>
      <c r="F113" s="4"/>
      <c r="G113" s="4"/>
    </row>
    <row r="114" spans="1:7" x14ac:dyDescent="0.35">
      <c r="A114">
        <f t="shared" si="1"/>
        <v>610</v>
      </c>
      <c r="B114" s="4">
        <v>59.315477721663086</v>
      </c>
      <c r="C114" s="4">
        <v>18.462064373353627</v>
      </c>
      <c r="D114" s="4">
        <v>53.568658113677571</v>
      </c>
      <c r="E114" s="4">
        <v>95.831001002611998</v>
      </c>
      <c r="F114" s="4"/>
      <c r="G114" s="4"/>
    </row>
    <row r="115" spans="1:7" x14ac:dyDescent="0.35">
      <c r="A115">
        <f t="shared" si="1"/>
        <v>615</v>
      </c>
      <c r="B115" s="4">
        <v>58.760964914725321</v>
      </c>
      <c r="C115" s="4">
        <v>17.908647407887258</v>
      </c>
      <c r="D115" s="4">
        <v>53.003270968840354</v>
      </c>
      <c r="E115" s="4">
        <v>95.603327553721499</v>
      </c>
      <c r="F115" s="4"/>
      <c r="G115" s="4"/>
    </row>
    <row r="116" spans="1:7" x14ac:dyDescent="0.35">
      <c r="A116">
        <f t="shared" si="1"/>
        <v>620</v>
      </c>
      <c r="B116" s="4">
        <v>58.20173536765472</v>
      </c>
      <c r="C116" s="4">
        <v>17.351414575854392</v>
      </c>
      <c r="D116" s="4">
        <v>52.43327032940428</v>
      </c>
      <c r="E116" s="4">
        <v>95.370509249503442</v>
      </c>
      <c r="F116" s="4"/>
      <c r="G116" s="4"/>
    </row>
    <row r="117" spans="1:7" x14ac:dyDescent="0.35">
      <c r="A117">
        <f t="shared" si="1"/>
        <v>625</v>
      </c>
      <c r="B117" s="4">
        <v>57.637844742935528</v>
      </c>
      <c r="C117" s="4">
        <v>16.790408175237729</v>
      </c>
      <c r="D117" s="4">
        <v>51.858710410427506</v>
      </c>
      <c r="E117" s="4">
        <v>95.13260419553589</v>
      </c>
      <c r="F117" s="4"/>
      <c r="G117" s="4"/>
    </row>
    <row r="118" spans="1:7" x14ac:dyDescent="0.35">
      <c r="A118">
        <f t="shared" si="1"/>
        <v>630</v>
      </c>
      <c r="B118" s="4">
        <v>57.069347606932837</v>
      </c>
      <c r="C118" s="4">
        <v>16.225669701013658</v>
      </c>
      <c r="D118" s="4">
        <v>51.279644362011283</v>
      </c>
      <c r="E118" s="4">
        <v>94.889669382283472</v>
      </c>
      <c r="F118" s="4"/>
      <c r="G118" s="4"/>
    </row>
    <row r="119" spans="1:7" x14ac:dyDescent="0.35">
      <c r="A119">
        <f t="shared" si="1"/>
        <v>635</v>
      </c>
      <c r="B119" s="4">
        <v>56.496297459989648</v>
      </c>
      <c r="C119" s="4">
        <v>15.657239866639202</v>
      </c>
      <c r="D119" s="4">
        <v>50.696124298489622</v>
      </c>
      <c r="E119" s="4">
        <v>94.641760715163173</v>
      </c>
      <c r="F119" s="4"/>
      <c r="G119" s="4"/>
    </row>
    <row r="120" spans="1:7" x14ac:dyDescent="0.35">
      <c r="A120">
        <f t="shared" si="1"/>
        <v>640</v>
      </c>
      <c r="B120" s="4">
        <v>55.918746765468171</v>
      </c>
      <c r="C120" s="4">
        <v>15.085158624801323</v>
      </c>
      <c r="D120" s="4">
        <v>50.108201326597026</v>
      </c>
      <c r="E120" s="4">
        <v>94.388933043571882</v>
      </c>
      <c r="F120" s="4"/>
      <c r="G120" s="4"/>
    </row>
    <row r="121" spans="1:7" x14ac:dyDescent="0.35">
      <c r="A121">
        <f t="shared" si="1"/>
        <v>645</v>
      </c>
      <c r="B121" s="4">
        <v>55.33674697778028</v>
      </c>
      <c r="C121" s="4">
        <v>14.509465187455788</v>
      </c>
      <c r="D121" s="4">
        <v>49.515925572656414</v>
      </c>
      <c r="E121" s="4">
        <v>94.131240188915712</v>
      </c>
      <c r="F121" s="4"/>
      <c r="G121" s="4"/>
    </row>
    <row r="122" spans="1:7" x14ac:dyDescent="0.35">
      <c r="A122">
        <f t="shared" si="1"/>
        <v>650</v>
      </c>
      <c r="B122" s="4">
        <v>54.750348569448533</v>
      </c>
      <c r="C122" s="4">
        <v>13.930198045189258</v>
      </c>
      <c r="D122" s="4">
        <v>48.919346208827278</v>
      </c>
      <c r="E122" s="4">
        <v>93.868734971684319</v>
      </c>
      <c r="F122" s="4"/>
      <c r="G122" s="4"/>
    </row>
    <row r="123" spans="1:7" x14ac:dyDescent="0.35">
      <c r="A123">
        <f t="shared" si="1"/>
        <v>655</v>
      </c>
      <c r="B123" s="4">
        <v>54.159601057238717</v>
      </c>
      <c r="C123" s="4">
        <v>13.347394985929043</v>
      </c>
      <c r="D123" s="4">
        <v>48.318511478457538</v>
      </c>
      <c r="E123" s="4">
        <v>93.601469237610047</v>
      </c>
      <c r="F123" s="4"/>
      <c r="G123" s="4"/>
    </row>
    <row r="124" spans="1:7" x14ac:dyDescent="0.35">
      <c r="A124">
        <f t="shared" si="1"/>
        <v>660</v>
      </c>
      <c r="B124" s="4">
        <v>53.564553027404202</v>
      </c>
      <c r="C124" s="4">
        <v>12.76109311302838</v>
      </c>
      <c r="D124" s="4">
        <v>47.713468720571029</v>
      </c>
      <c r="E124" s="4">
        <v>93.329493882948896</v>
      </c>
      <c r="F124" s="4"/>
      <c r="G124" s="4"/>
    </row>
    <row r="125" spans="1:7" x14ac:dyDescent="0.35">
      <c r="A125">
        <f t="shared" si="1"/>
        <v>665</v>
      </c>
      <c r="B125" s="4">
        <v>52.965252160076858</v>
      </c>
      <c r="C125" s="4">
        <v>12.171328862754905</v>
      </c>
      <c r="D125" s="4">
        <v>47.10426439353094</v>
      </c>
      <c r="E125" s="4">
        <v>93.052858878920148</v>
      </c>
      <c r="F125" s="4"/>
      <c r="G125" s="4"/>
    </row>
    <row r="126" spans="1:7" x14ac:dyDescent="0.35">
      <c r="A126">
        <f t="shared" si="1"/>
        <v>670</v>
      </c>
      <c r="B126" s="4">
        <v>52.361745252839967</v>
      </c>
      <c r="C126" s="4">
        <v>11.578138021201426</v>
      </c>
      <c r="D126" s="4">
        <v>46.490944097909789</v>
      </c>
      <c r="E126" s="4">
        <v>92.771613295336522</v>
      </c>
      <c r="F126" s="4"/>
      <c r="G126" s="4"/>
    </row>
    <row r="127" spans="1:7" x14ac:dyDescent="0.35">
      <c r="A127">
        <f t="shared" si="1"/>
        <v>675</v>
      </c>
      <c r="B127" s="4">
        <v>51.754078243518563</v>
      </c>
      <c r="C127" s="4">
        <v>10.981555740648332</v>
      </c>
      <c r="D127" s="4">
        <v>45.873552598601464</v>
      </c>
      <c r="E127" s="4">
        <v>92.485805323461136</v>
      </c>
      <c r="F127" s="4"/>
      <c r="G127" s="4"/>
    </row>
    <row r="128" spans="1:7" x14ac:dyDescent="0.35">
      <c r="A128">
        <f t="shared" si="1"/>
        <v>680</v>
      </c>
      <c r="B128" s="4">
        <v>51.142296232214989</v>
      </c>
      <c r="C128" s="4">
        <v>10.381616555393606</v>
      </c>
      <c r="D128" s="4">
        <v>45.252133846200849</v>
      </c>
      <c r="E128" s="4">
        <v>92.195482298119231</v>
      </c>
      <c r="F128" s="4"/>
      <c r="G128" s="4"/>
    </row>
    <row r="129" spans="1:7" x14ac:dyDescent="0.35">
      <c r="A129">
        <f t="shared" si="1"/>
        <v>685</v>
      </c>
      <c r="B129" s="4">
        <v>50.526443502622868</v>
      </c>
      <c r="C129" s="4">
        <v>9.7783543970757307</v>
      </c>
      <c r="D129" s="4">
        <v>44.626730997686622</v>
      </c>
      <c r="E129" s="4">
        <v>91.90069071909457</v>
      </c>
      <c r="F129" s="4"/>
      <c r="G129" s="4"/>
    </row>
    <row r="130" spans="1:7" x14ac:dyDescent="0.35">
      <c r="A130">
        <f t="shared" si="1"/>
        <v>690</v>
      </c>
      <c r="B130" s="4">
        <v>49.90656354264803</v>
      </c>
      <c r="C130" s="4">
        <v>9.1718026095068126</v>
      </c>
      <c r="D130" s="4">
        <v>43.997386436430304</v>
      </c>
      <c r="E130" s="4">
        <v>91.601476271839886</v>
      </c>
      <c r="F130" s="4"/>
      <c r="G130" s="4"/>
    </row>
    <row r="131" spans="1:7" x14ac:dyDescent="0.35">
      <c r="A131">
        <f t="shared" si="1"/>
        <v>695</v>
      </c>
      <c r="B131" s="4">
        <v>49.282699064362873</v>
      </c>
      <c r="C131" s="4">
        <v>8.5619939630369117</v>
      </c>
      <c r="D131" s="4">
        <v>43.364141791559348</v>
      </c>
      <c r="E131" s="4">
        <v>91.297883847527146</v>
      </c>
      <c r="F131" s="4"/>
      <c r="G131" s="4"/>
    </row>
    <row r="132" spans="1:7" x14ac:dyDescent="0.35">
      <c r="A132">
        <f t="shared" si="1"/>
        <v>700</v>
      </c>
      <c r="B132" s="4">
        <v>48.654892023319235</v>
      </c>
      <c r="C132" s="4">
        <v>7.9489606684657588</v>
      </c>
      <c r="D132" s="4">
        <v>42.727037956701906</v>
      </c>
      <c r="E132" s="4">
        <v>90.98995756246444</v>
      </c>
      <c r="F132" s="4"/>
      <c r="G132" s="4"/>
    </row>
    <row r="133" spans="1:7" x14ac:dyDescent="0.35">
      <c r="A133">
        <f t="shared" si="1"/>
        <v>705</v>
      </c>
      <c r="B133" s="4">
        <v>48.023183637248849</v>
      </c>
      <c r="C133" s="4">
        <v>7.3327343905201587</v>
      </c>
      <c r="D133" s="4">
        <v>42.086115108132162</v>
      </c>
      <c r="E133" s="4">
        <v>90.67774077690234</v>
      </c>
      <c r="F133" s="4"/>
      <c r="G133" s="4"/>
    </row>
    <row r="134" spans="1:7" x14ac:dyDescent="0.35">
      <c r="A134">
        <f t="shared" ref="A134:A197" si="2">A133+5</f>
        <v>710</v>
      </c>
      <c r="B134" s="4">
        <v>47.387614404170165</v>
      </c>
      <c r="C134" s="4">
        <v>6.7133462609144203</v>
      </c>
      <c r="D134" s="4">
        <v>41.441412722346683</v>
      </c>
      <c r="E134" s="4">
        <v>90.361276113253382</v>
      </c>
      <c r="F134" s="4"/>
      <c r="G134" s="4"/>
    </row>
    <row r="135" spans="1:7" x14ac:dyDescent="0.35">
      <c r="A135">
        <f t="shared" si="2"/>
        <v>715</v>
      </c>
      <c r="B135" s="4">
        <v>46.748224119927443</v>
      </c>
      <c r="C135" s="4">
        <v>6.0908268910081347</v>
      </c>
      <c r="D135" s="4">
        <v>40.792969593085729</v>
      </c>
      <c r="E135" s="4">
        <v>90.04060547374894</v>
      </c>
      <c r="F135" s="4"/>
      <c r="G135" s="4"/>
    </row>
    <row r="136" spans="1:7" x14ac:dyDescent="0.35">
      <c r="A136">
        <f t="shared" si="2"/>
        <v>720</v>
      </c>
      <c r="B136" s="4">
        <v>46.105051895182726</v>
      </c>
      <c r="C136" s="4">
        <v>5.46520638407668</v>
      </c>
      <c r="D136" s="4">
        <v>40.140823847827107</v>
      </c>
      <c r="E136" s="4">
        <v>89.715770057551367</v>
      </c>
      <c r="F136" s="4"/>
      <c r="G136" s="4"/>
    </row>
    <row r="137" spans="1:7" x14ac:dyDescent="0.35">
      <c r="A137">
        <f t="shared" si="2"/>
        <v>725</v>
      </c>
      <c r="B137" s="4">
        <v>45.45813617188287</v>
      </c>
      <c r="C137" s="4">
        <v>4.8365143472109366</v>
      </c>
      <c r="D137" s="4">
        <v>39.485012963769861</v>
      </c>
      <c r="E137" s="4">
        <v>89.386810377346251</v>
      </c>
      <c r="F137" s="4"/>
      <c r="G137" s="4"/>
    </row>
    <row r="138" spans="1:7" x14ac:dyDescent="0.35">
      <c r="A138">
        <f t="shared" si="2"/>
        <v>730</v>
      </c>
      <c r="B138" s="4">
        <v>44.807514739217709</v>
      </c>
      <c r="C138" s="4">
        <v>4.2047799028557051</v>
      </c>
      <c r="D138" s="4">
        <v>38.825573783324614</v>
      </c>
      <c r="E138" s="4">
        <v>89.053766275427847</v>
      </c>
      <c r="F138" s="4"/>
      <c r="G138" s="4"/>
    </row>
    <row r="139" spans="1:7" x14ac:dyDescent="0.35">
      <c r="A139">
        <f t="shared" si="2"/>
        <v>735</v>
      </c>
      <c r="B139" s="4">
        <v>44.153224749093511</v>
      </c>
      <c r="C139" s="4">
        <v>3.5700317000049608</v>
      </c>
      <c r="D139" s="4">
        <v>38.162542529135123</v>
      </c>
      <c r="E139" s="4">
        <v>88.716676939304364</v>
      </c>
      <c r="F139" s="4"/>
      <c r="G139" s="4"/>
    </row>
    <row r="140" spans="1:7" x14ac:dyDescent="0.35">
      <c r="A140">
        <f t="shared" si="2"/>
        <v>740</v>
      </c>
      <c r="B140" s="4">
        <v>43.495302731134984</v>
      </c>
      <c r="C140" s="4">
        <v>2.9322979250634376</v>
      </c>
      <c r="D140" s="4">
        <v>37.495954818642019</v>
      </c>
      <c r="E140" s="4">
        <v>88.375580916832291</v>
      </c>
      <c r="F140" s="4"/>
      <c r="G140" s="4"/>
    </row>
    <row r="141" spans="1:7" x14ac:dyDescent="0.35">
      <c r="A141">
        <f t="shared" si="2"/>
        <v>745</v>
      </c>
      <c r="B141" s="4">
        <v>42.833784607236794</v>
      </c>
      <c r="C141" s="4">
        <v>2.2916063123868753</v>
      </c>
      <c r="D141" s="4">
        <v>36.825845678209305</v>
      </c>
      <c r="E141" s="4">
        <v>88.030516130905085</v>
      </c>
      <c r="F141" s="4"/>
      <c r="G141" s="4"/>
    </row>
    <row r="142" spans="1:7" x14ac:dyDescent="0.35">
      <c r="A142">
        <f t="shared" si="2"/>
        <v>750</v>
      </c>
      <c r="B142" s="4">
        <v>42.168705705678349</v>
      </c>
      <c r="C142" s="4">
        <v>1.647984154513324</v>
      </c>
      <c r="D142" s="4">
        <v>36.152249556828622</v>
      </c>
      <c r="E142" s="4">
        <v>87.681519893704717</v>
      </c>
      <c r="F142" s="4"/>
      <c r="G142" s="4"/>
    </row>
    <row r="143" spans="1:7" x14ac:dyDescent="0.35">
      <c r="A143">
        <f t="shared" si="2"/>
        <v>755</v>
      </c>
      <c r="B143" s="4">
        <v>41.500100774819657</v>
      </c>
      <c r="C143" s="4">
        <v>1.001458312096986</v>
      </c>
      <c r="D143" s="4">
        <v>35.475200339417484</v>
      </c>
      <c r="E143" s="4">
        <v>87.328628920538733</v>
      </c>
      <c r="F143" s="4"/>
      <c r="G143" s="4"/>
    </row>
    <row r="144" spans="1:7" x14ac:dyDescent="0.35">
      <c r="A144">
        <f t="shared" si="2"/>
        <v>760</v>
      </c>
      <c r="B144" s="4">
        <v>40.82800399639342</v>
      </c>
      <c r="C144" s="4">
        <v>0.3520552235543164</v>
      </c>
      <c r="D144" s="4">
        <v>34.794731359723471</v>
      </c>
      <c r="E144" s="4">
        <v>86.971879343272121</v>
      </c>
      <c r="F144" s="4"/>
      <c r="G144" s="4"/>
    </row>
    <row r="145" spans="1:7" x14ac:dyDescent="0.35">
      <c r="A145">
        <f t="shared" si="2"/>
        <v>765</v>
      </c>
      <c r="B145" s="4">
        <v>40.152448998404793</v>
      </c>
      <c r="C145" s="4">
        <v>-0.30019908556914743</v>
      </c>
      <c r="D145" s="4">
        <v>34.110875412851442</v>
      </c>
      <c r="E145" s="4">
        <v>86.611306723370831</v>
      </c>
      <c r="F145" s="4"/>
      <c r="G145" s="4"/>
    </row>
    <row r="146" spans="1:7" x14ac:dyDescent="0.35">
      <c r="A146">
        <f t="shared" si="2"/>
        <v>770</v>
      </c>
      <c r="B146" s="4">
        <v>39.473468867657857</v>
      </c>
      <c r="C146" s="4">
        <v>-0.95527899349650625</v>
      </c>
      <c r="D146" s="4">
        <v>33.423664767426772</v>
      </c>
      <c r="E146" s="4">
        <v>86.246946064572114</v>
      </c>
      <c r="F146" s="4"/>
      <c r="G146" s="4"/>
    </row>
    <row r="147" spans="1:7" x14ac:dyDescent="0.35">
      <c r="A147">
        <f t="shared" si="2"/>
        <v>775</v>
      </c>
      <c r="B147" s="4">
        <v>38.791096161918233</v>
      </c>
      <c r="C147" s="4">
        <v>-1.6131592733780167</v>
      </c>
      <c r="D147" s="4">
        <v>32.733131177405994</v>
      </c>
      <c r="E147" s="4">
        <v>85.878831825191526</v>
      </c>
      <c r="F147" s="4"/>
      <c r="G147" s="4"/>
    </row>
    <row r="148" spans="1:7" x14ac:dyDescent="0.35">
      <c r="A148">
        <f t="shared" si="2"/>
        <v>780</v>
      </c>
      <c r="B148" s="4">
        <v>38.105362921725259</v>
      </c>
      <c r="C148" s="4">
        <v>-2.2738150846977874</v>
      </c>
      <c r="D148" s="4">
        <v>32.039305893547692</v>
      </c>
      <c r="E148" s="4">
        <v>85.506997930080843</v>
      </c>
      <c r="F148" s="4"/>
      <c r="G148" s="4"/>
    </row>
    <row r="149" spans="1:7" x14ac:dyDescent="0.35">
      <c r="A149">
        <f t="shared" si="2"/>
        <v>785</v>
      </c>
      <c r="B149" s="4">
        <v>37.416300681867426</v>
      </c>
      <c r="C149" s="4">
        <v>-2.9372219649214912</v>
      </c>
      <c r="D149" s="4">
        <v>31.342219674557668</v>
      </c>
      <c r="E149" s="4">
        <v>85.131477782250215</v>
      </c>
      <c r="F149" s="4"/>
      <c r="G149" s="4"/>
    </row>
    <row r="150" spans="1:7" x14ac:dyDescent="0.35">
      <c r="A150">
        <f t="shared" si="2"/>
        <v>790</v>
      </c>
      <c r="B150" s="4">
        <v>36.723940482531134</v>
      </c>
      <c r="C150" s="4">
        <v>-3.603355821377022</v>
      </c>
      <c r="D150" s="4">
        <v>30.641902797915463</v>
      </c>
      <c r="E150" s="4">
        <v>84.752304274162839</v>
      </c>
      <c r="F150" s="4"/>
      <c r="G150" s="4"/>
    </row>
    <row r="151" spans="1:7" x14ac:dyDescent="0.35">
      <c r="A151">
        <f t="shared" si="2"/>
        <v>795</v>
      </c>
      <c r="B151" s="4">
        <v>36.028312880134649</v>
      </c>
      <c r="C151" s="4">
        <v>-4.2721929233592846</v>
      </c>
      <c r="D151" s="4">
        <v>29.938385070397885</v>
      </c>
      <c r="E151" s="4">
        <v>84.36950979871699</v>
      </c>
      <c r="F151" s="4"/>
      <c r="G151" s="4"/>
    </row>
    <row r="152" spans="1:7" x14ac:dyDescent="0.35">
      <c r="A152">
        <f t="shared" si="2"/>
        <v>800</v>
      </c>
      <c r="B152" s="4">
        <v>35.329447957860111</v>
      </c>
      <c r="C152" s="4">
        <v>-4.9437098944524678</v>
      </c>
      <c r="D152" s="4">
        <v>29.231695838306905</v>
      </c>
      <c r="E152" s="4">
        <v>83.983126259923722</v>
      </c>
      <c r="F152" s="4"/>
      <c r="G152" s="4"/>
    </row>
    <row r="153" spans="1:7" x14ac:dyDescent="0.35">
      <c r="A153">
        <f t="shared" si="2"/>
        <v>805</v>
      </c>
      <c r="B153" s="4">
        <v>34.62737533588853</v>
      </c>
      <c r="C153" s="4">
        <v>-5.6178837050616153</v>
      </c>
      <c r="D153" s="4">
        <v>28.521863997412879</v>
      </c>
      <c r="E153" s="4">
        <v>83.593185083291473</v>
      </c>
      <c r="F153" s="4"/>
      <c r="G153" s="4"/>
    </row>
    <row r="154" spans="1:7" x14ac:dyDescent="0.35">
      <c r="A154">
        <f t="shared" si="2"/>
        <v>810</v>
      </c>
      <c r="B154" s="4">
        <v>33.922124181354434</v>
      </c>
      <c r="C154" s="4">
        <v>-6.2946916651475249</v>
      </c>
      <c r="D154" s="4">
        <v>27.80891800262242</v>
      </c>
      <c r="E154" s="4">
        <v>83.19971722592544</v>
      </c>
      <c r="F154" s="4"/>
      <c r="G154" s="4"/>
    </row>
    <row r="155" spans="1:7" x14ac:dyDescent="0.35">
      <c r="A155">
        <f t="shared" si="2"/>
        <v>815</v>
      </c>
      <c r="B155" s="4">
        <v>33.213723218025507</v>
      </c>
      <c r="C155" s="4">
        <v>-6.9741114171571894</v>
      </c>
      <c r="D155" s="4">
        <v>27.092885877381661</v>
      </c>
      <c r="E155" s="4">
        <v>82.802753186355687</v>
      </c>
      <c r="F155" s="4"/>
      <c r="G155" s="4"/>
    </row>
    <row r="156" spans="1:7" x14ac:dyDescent="0.35">
      <c r="A156">
        <f t="shared" si="2"/>
        <v>820</v>
      </c>
      <c r="B156" s="4">
        <v>32.502200735715689</v>
      </c>
      <c r="C156" s="4">
        <v>-7.6561209291445493</v>
      </c>
      <c r="D156" s="4">
        <v>26.373795222820206</v>
      </c>
      <c r="E156" s="4">
        <v>82.402323014096794</v>
      </c>
      <c r="F156" s="4"/>
      <c r="G156" s="4"/>
    </row>
    <row r="157" spans="1:7" x14ac:dyDescent="0.35">
      <c r="A157">
        <f t="shared" si="2"/>
        <v>825</v>
      </c>
      <c r="B157" s="4">
        <v>31.787584599445211</v>
      </c>
      <c r="C157" s="4">
        <v>-8.3406984880736559</v>
      </c>
      <c r="D157" s="4">
        <v>25.651673226650132</v>
      </c>
      <c r="E157" s="4">
        <v>81.998456318954482</v>
      </c>
      <c r="F157" s="4"/>
      <c r="G157" s="4"/>
    </row>
    <row r="158" spans="1:7" x14ac:dyDescent="0.35">
      <c r="A158">
        <f t="shared" si="2"/>
        <v>830</v>
      </c>
      <c r="B158" s="4">
        <v>31.069902258351078</v>
      </c>
      <c r="C158" s="4">
        <v>-9.0278226932994698</v>
      </c>
      <c r="D158" s="4">
        <v>24.926546671821995</v>
      </c>
      <c r="E158" s="4">
        <v>81.591182280081625</v>
      </c>
      <c r="F158" s="4"/>
      <c r="G158" s="4"/>
    </row>
    <row r="159" spans="1:7" x14ac:dyDescent="0.35">
      <c r="A159">
        <f t="shared" si="2"/>
        <v>835</v>
      </c>
      <c r="B159" s="4">
        <v>30.349180754358144</v>
      </c>
      <c r="C159" s="4">
        <v>-9.7174724502221466</v>
      </c>
      <c r="D159" s="4">
        <v>24.198441944949252</v>
      </c>
      <c r="E159" s="4">
        <v>81.180529654795123</v>
      </c>
      <c r="F159" s="4"/>
      <c r="G159" s="4"/>
    </row>
    <row r="160" spans="1:7" x14ac:dyDescent="0.35">
      <c r="A160">
        <f t="shared" si="2"/>
        <v>840</v>
      </c>
      <c r="B160" s="4">
        <v>29.625446730619728</v>
      </c>
      <c r="C160" s="4">
        <v>-10.40962696410395</v>
      </c>
      <c r="D160" s="4">
        <v>23.467385044509399</v>
      </c>
      <c r="E160" s="4">
        <v>80.766526787161695</v>
      </c>
      <c r="F160" s="4"/>
      <c r="G160" s="4"/>
    </row>
    <row r="161" spans="1:7" x14ac:dyDescent="0.35">
      <c r="A161">
        <f t="shared" si="2"/>
        <v>845</v>
      </c>
      <c r="B161" s="4">
        <v>28.898726439733764</v>
      </c>
      <c r="C161" s="4">
        <v>-11.104265734050898</v>
      </c>
      <c r="D161" s="4">
        <v>22.733401588825416</v>
      </c>
      <c r="E161" s="4">
        <v>80.349201616357732</v>
      </c>
      <c r="F161" s="4"/>
      <c r="G161" s="4"/>
    </row>
    <row r="162" spans="1:7" x14ac:dyDescent="0.35">
      <c r="A162">
        <f t="shared" si="2"/>
        <v>850</v>
      </c>
      <c r="B162" s="4">
        <v>28.169045751740668</v>
      </c>
      <c r="C162" s="4">
        <v>-11.801368547146865</v>
      </c>
      <c r="D162" s="4">
        <v>21.996516823838419</v>
      </c>
      <c r="E162" s="4">
        <v>79.928581684811093</v>
      </c>
      <c r="F162" s="4"/>
      <c r="G162" s="4"/>
    </row>
    <row r="163" spans="1:7" x14ac:dyDescent="0.35">
      <c r="A163">
        <f t="shared" si="2"/>
        <v>855</v>
      </c>
      <c r="B163" s="4">
        <v>27.436430161914245</v>
      </c>
      <c r="C163" s="4">
        <v>-12.50091547274036</v>
      </c>
      <c r="D163" s="4">
        <v>21.256755630677276</v>
      </c>
      <c r="E163" s="4">
        <v>79.504694146134568</v>
      </c>
      <c r="F163" s="4"/>
      <c r="G163" s="4"/>
    </row>
    <row r="164" spans="1:7" x14ac:dyDescent="0.35">
      <c r="A164">
        <f t="shared" si="2"/>
        <v>860</v>
      </c>
      <c r="B164" s="4">
        <v>26.700904798346244</v>
      </c>
      <c r="C164" s="4">
        <v>-13.20288685687774</v>
      </c>
      <c r="D164" s="4">
        <v>20.514142533028746</v>
      </c>
      <c r="E164" s="4">
        <v>79.077565772852722</v>
      </c>
      <c r="F164" s="4"/>
      <c r="G164" s="4"/>
    </row>
    <row r="165" spans="1:7" x14ac:dyDescent="0.35">
      <c r="A165">
        <f t="shared" si="2"/>
        <v>865</v>
      </c>
      <c r="B165" s="4">
        <v>25.962494429336971</v>
      </c>
      <c r="C165" s="4">
        <v>-13.907263316875628</v>
      </c>
      <c r="D165" s="4">
        <v>19.768701704318801</v>
      </c>
      <c r="E165" s="4">
        <v>78.647222963933075</v>
      </c>
      <c r="F165" s="4"/>
      <c r="G165" s="4"/>
    </row>
    <row r="166" spans="1:7" x14ac:dyDescent="0.35">
      <c r="A166">
        <f t="shared" si="2"/>
        <v>870</v>
      </c>
      <c r="B166" s="4">
        <v>25.221223470593031</v>
      </c>
      <c r="C166" s="4">
        <v>-14.614025736033625</v>
      </c>
      <c r="D166" s="4">
        <v>19.020456974707599</v>
      </c>
      <c r="E166" s="4">
        <v>78.213691752123793</v>
      </c>
      <c r="F166" s="4"/>
      <c r="G166" s="4"/>
    </row>
    <row r="167" spans="1:7" x14ac:dyDescent="0.35">
      <c r="A167">
        <f t="shared" si="2"/>
        <v>875</v>
      </c>
      <c r="B167" s="4">
        <v>24.477115992243</v>
      </c>
      <c r="C167" s="4">
        <v>-15.323155258476675</v>
      </c>
      <c r="D167" s="4">
        <v>18.269431837908087</v>
      </c>
      <c r="E167" s="4">
        <v>77.776997811109538</v>
      </c>
      <c r="F167" s="4"/>
      <c r="G167" s="4"/>
    </row>
    <row r="168" spans="1:7" x14ac:dyDescent="0.35">
      <c r="A168">
        <f t="shared" si="2"/>
        <v>880</v>
      </c>
      <c r="B168" s="4">
        <v>23.730195725671365</v>
      </c>
      <c r="C168" s="4">
        <v>-16.034633284128915</v>
      </c>
      <c r="D168" s="4">
        <v>17.515649457826555</v>
      </c>
      <c r="E168" s="4">
        <v>77.337166462482855</v>
      </c>
      <c r="F168" s="4"/>
      <c r="G168" s="4"/>
    </row>
    <row r="169" spans="1:7" x14ac:dyDescent="0.35">
      <c r="A169">
        <f t="shared" si="2"/>
        <v>885</v>
      </c>
      <c r="B169" s="4">
        <v>22.980486070182394</v>
      </c>
      <c r="C169" s="4">
        <v>-16.748441463811105</v>
      </c>
      <c r="D169" s="4">
        <v>16.759132675039496</v>
      </c>
      <c r="E169" s="4">
        <v>76.894222682545148</v>
      </c>
      <c r="F169" s="4"/>
      <c r="G169" s="4"/>
    </row>
    <row r="170" spans="1:7" x14ac:dyDescent="0.35">
      <c r="A170">
        <f t="shared" si="2"/>
        <v>890</v>
      </c>
      <c r="B170" s="4">
        <v>22.228010099493702</v>
      </c>
      <c r="C170" s="4">
        <v>-17.46456169445878</v>
      </c>
      <c r="D170" s="4">
        <v>15.999904013105436</v>
      </c>
      <c r="E170" s="4">
        <v>76.448191108936669</v>
      </c>
      <c r="F170" s="4"/>
      <c r="G170" s="4"/>
    </row>
    <row r="171" spans="1:7" x14ac:dyDescent="0.35">
      <c r="A171">
        <f t="shared" si="2"/>
        <v>895</v>
      </c>
      <c r="B171" s="4">
        <v>21.472790568067921</v>
      </c>
      <c r="C171" s="4">
        <v>-18.182976114459223</v>
      </c>
      <c r="D171" s="4">
        <v>15.237985684718524</v>
      </c>
      <c r="E171" s="4">
        <v>75.999096047103194</v>
      </c>
      <c r="F171" s="4"/>
      <c r="G171" s="4"/>
    </row>
    <row r="172" spans="1:7" x14ac:dyDescent="0.35">
      <c r="A172">
        <f t="shared" si="2"/>
        <v>900</v>
      </c>
      <c r="B172" s="4">
        <v>20.714849917286926</v>
      </c>
      <c r="C172" s="4">
        <v>-18.903667099100971</v>
      </c>
      <c r="D172" s="4">
        <v>14.473399597710113</v>
      </c>
      <c r="E172" s="4">
        <v>75.546961476603997</v>
      </c>
      <c r="F172" s="4"/>
      <c r="G172" s="4"/>
    </row>
    <row r="173" spans="1:7" x14ac:dyDescent="0.35">
      <c r="A173">
        <f t="shared" si="2"/>
        <v>905</v>
      </c>
      <c r="B173" s="4">
        <v>19.954210281473195</v>
      </c>
      <c r="C173" s="4">
        <v>-19.62661725613458</v>
      </c>
      <c r="D173" s="4">
        <v>13.706167360900736</v>
      </c>
      <c r="E173" s="4">
        <v>75.091811057265886</v>
      </c>
      <c r="F173" s="4"/>
      <c r="G173" s="4"/>
    </row>
    <row r="174" spans="1:7" x14ac:dyDescent="0.35">
      <c r="A174">
        <f t="shared" si="2"/>
        <v>910</v>
      </c>
      <c r="B174" s="4">
        <v>19.190893493761052</v>
      </c>
      <c r="C174" s="4">
        <v>-20.351809421440635</v>
      </c>
      <c r="D174" s="4">
        <v>12.936310289809114</v>
      </c>
      <c r="E174" s="4">
        <v>74.633668135186781</v>
      </c>
      <c r="F174" s="4"/>
      <c r="G174" s="4"/>
    </row>
    <row r="175" spans="1:7" x14ac:dyDescent="0.35">
      <c r="A175">
        <f t="shared" si="2"/>
        <v>915</v>
      </c>
      <c r="B175" s="4">
        <v>18.424921091826889</v>
      </c>
      <c r="C175" s="4">
        <v>-21.079226654801687</v>
      </c>
      <c r="D175" s="4">
        <v>12.163849412220316</v>
      </c>
      <c r="E175" s="4">
        <v>74.1725557485953</v>
      </c>
      <c r="F175" s="4"/>
      <c r="G175" s="4"/>
    </row>
    <row r="176" spans="1:7" x14ac:dyDescent="0.35">
      <c r="A176">
        <f t="shared" si="2"/>
        <v>920</v>
      </c>
      <c r="B176" s="4">
        <v>17.656314323477545</v>
      </c>
      <c r="C176" s="4">
        <v>-21.808852235774168</v>
      </c>
      <c r="D176" s="4">
        <v>11.38880547362055</v>
      </c>
      <c r="E176" s="4">
        <v>73.708496633569212</v>
      </c>
      <c r="F176" s="4"/>
      <c r="G176" s="4"/>
    </row>
    <row r="177" spans="1:7" x14ac:dyDescent="0.35">
      <c r="A177">
        <f t="shared" si="2"/>
        <v>925</v>
      </c>
      <c r="B177" s="4">
        <v>16.885094152103136</v>
      </c>
      <c r="C177" s="4">
        <v>-22.540669659661091</v>
      </c>
      <c r="D177" s="4">
        <v>10.611198942496003</v>
      </c>
      <c r="E177" s="4">
        <v>73.241513229616544</v>
      </c>
      <c r="F177" s="4"/>
      <c r="G177" s="4"/>
    </row>
    <row r="178" spans="1:7" x14ac:dyDescent="0.35">
      <c r="A178">
        <f t="shared" si="2"/>
        <v>930</v>
      </c>
      <c r="B178" s="4">
        <v>16.111281261999636</v>
      </c>
      <c r="C178" s="4">
        <v>-23.274662633577009</v>
      </c>
      <c r="D178" s="4">
        <v>9.8310500155096179</v>
      </c>
      <c r="E178" s="4">
        <v>72.771627685124656</v>
      </c>
      <c r="F178" s="4"/>
      <c r="G178" s="4"/>
    </row>
    <row r="179" spans="1:7" x14ac:dyDescent="0.35">
      <c r="A179">
        <f t="shared" si="2"/>
        <v>935</v>
      </c>
      <c r="B179" s="4">
        <v>15.334896063564202</v>
      </c>
      <c r="C179" s="4">
        <v>-24.010815072606931</v>
      </c>
      <c r="D179" s="4">
        <v>9.0483786225501603</v>
      </c>
      <c r="E179" s="4">
        <v>72.298861862680837</v>
      </c>
      <c r="F179" s="4"/>
      <c r="G179" s="4"/>
    </row>
    <row r="180" spans="1:7" x14ac:dyDescent="0.35">
      <c r="A180">
        <f t="shared" si="2"/>
        <v>940</v>
      </c>
      <c r="B180" s="4">
        <v>14.555958698364122</v>
      </c>
      <c r="C180" s="4">
        <v>-24.749111096055003</v>
      </c>
      <c r="D180" s="4">
        <v>8.2632044316618476</v>
      </c>
      <c r="E180" s="4">
        <v>71.823237344266715</v>
      </c>
      <c r="F180" s="4"/>
      <c r="G180" s="4"/>
    </row>
    <row r="181" spans="1:7" x14ac:dyDescent="0.35">
      <c r="A181">
        <f t="shared" si="2"/>
        <v>945</v>
      </c>
      <c r="B181" s="4">
        <v>13.774489044087886</v>
      </c>
      <c r="C181" s="4">
        <v>-25.489535023780093</v>
      </c>
      <c r="D181" s="4">
        <v>7.4755468538574519</v>
      </c>
      <c r="E181" s="4">
        <v>71.344775436331929</v>
      </c>
      <c r="F181" s="4"/>
      <c r="G181" s="4"/>
    </row>
    <row r="182" spans="1:7" x14ac:dyDescent="0.35">
      <c r="A182">
        <f t="shared" si="2"/>
        <v>950</v>
      </c>
      <c r="B182" s="4">
        <v>12.990506719378629</v>
      </c>
      <c r="C182" s="4">
        <v>-26.232071372616247</v>
      </c>
      <c r="D182" s="4">
        <v>6.6854250478187964</v>
      </c>
      <c r="E182" s="4">
        <v>70.863497174749682</v>
      </c>
      <c r="F182" s="4"/>
      <c r="G182" s="4"/>
    </row>
    <row r="183" spans="1:7" x14ac:dyDescent="0.35">
      <c r="A183">
        <f t="shared" si="2"/>
        <v>955</v>
      </c>
      <c r="B183" s="4">
        <v>12.204031088552938</v>
      </c>
      <c r="C183" s="4">
        <v>-26.976704852876026</v>
      </c>
      <c r="D183" s="4">
        <v>5.8928579244840762</v>
      </c>
      <c r="E183" s="4">
        <v>70.379423329656788</v>
      </c>
      <c r="F183" s="4"/>
      <c r="G183" s="4"/>
    </row>
    <row r="184" spans="1:7" x14ac:dyDescent="0.35">
      <c r="A184">
        <f t="shared" si="2"/>
        <v>960</v>
      </c>
      <c r="B184" s="4">
        <v>11.41508126621261</v>
      </c>
      <c r="C184" s="4">
        <v>-27.72342036493302</v>
      </c>
      <c r="D184" s="4">
        <v>5.0978641515328036</v>
      </c>
      <c r="E184" s="4">
        <v>69.89257441018384</v>
      </c>
      <c r="F184" s="4"/>
      <c r="G184" s="4"/>
    </row>
    <row r="185" spans="1:7" x14ac:dyDescent="0.35">
      <c r="A185">
        <f t="shared" si="2"/>
        <v>965</v>
      </c>
      <c r="B185" s="4">
        <v>10.623676121744893</v>
      </c>
      <c r="C185" s="4">
        <v>-28.472202995882412</v>
      </c>
      <c r="D185" s="4">
        <v>4.3004621577625812</v>
      </c>
      <c r="E185" s="4">
        <v>69.402970669075671</v>
      </c>
      <c r="F185" s="4"/>
      <c r="G185" s="4"/>
    </row>
    <row r="186" spans="1:7" x14ac:dyDescent="0.35">
      <c r="A186">
        <f t="shared" si="2"/>
        <v>970</v>
      </c>
      <c r="B186" s="4">
        <v>9.8298342837226187</v>
      </c>
      <c r="C186" s="4">
        <v>-29.223038016277485</v>
      </c>
      <c r="D186" s="4">
        <v>3.500670137366626</v>
      </c>
      <c r="E186" s="4">
        <v>68.910632107206141</v>
      </c>
      <c r="F186" s="4"/>
      <c r="G186" s="4"/>
    </row>
    <row r="187" spans="1:7" x14ac:dyDescent="0.35">
      <c r="A187">
        <f t="shared" si="2"/>
        <v>975</v>
      </c>
      <c r="B187" s="4">
        <v>9.0335741442007134</v>
      </c>
      <c r="C187" s="4">
        <v>-29.975910876940475</v>
      </c>
      <c r="D187" s="4">
        <v>2.6985060541128973</v>
      </c>
      <c r="E187" s="4">
        <v>68.415578477992483</v>
      </c>
      <c r="F187" s="4"/>
      <c r="G187" s="4"/>
    </row>
    <row r="188" spans="1:7" x14ac:dyDescent="0.35">
      <c r="A188">
        <f t="shared" si="2"/>
        <v>980</v>
      </c>
      <c r="B188" s="4">
        <v>8.2349138629157324</v>
      </c>
      <c r="C188" s="4">
        <v>-30.730807205842439</v>
      </c>
      <c r="D188" s="4">
        <v>1.8939876454283535</v>
      </c>
      <c r="E188" s="4">
        <v>67.917829291708983</v>
      </c>
      <c r="F188" s="4"/>
      <c r="G188" s="4"/>
    </row>
    <row r="189" spans="1:7" x14ac:dyDescent="0.35">
      <c r="A189">
        <f t="shared" si="2"/>
        <v>985</v>
      </c>
      <c r="B189" s="4">
        <v>7.4338713713889888</v>
      </c>
      <c r="C189" s="4">
        <v>-31.487712805055878</v>
      </c>
      <c r="D189" s="4">
        <v>1.0871324263889619</v>
      </c>
      <c r="E189" s="4">
        <v>67.417403819702542</v>
      </c>
      <c r="F189" s="4"/>
      <c r="G189" s="4"/>
    </row>
    <row r="190" spans="1:7" x14ac:dyDescent="0.35">
      <c r="A190">
        <f t="shared" si="2"/>
        <v>990</v>
      </c>
      <c r="B190" s="4">
        <v>6.6304643769372547</v>
      </c>
      <c r="C190" s="4">
        <v>-32.246613647772392</v>
      </c>
      <c r="D190" s="4">
        <v>0.27795769362063538</v>
      </c>
      <c r="E190" s="4">
        <v>66.914321098516666</v>
      </c>
      <c r="F190" s="4"/>
      <c r="G190" s="4"/>
    </row>
    <row r="191" spans="1:7" x14ac:dyDescent="0.35">
      <c r="A191">
        <f t="shared" si="2"/>
        <v>995</v>
      </c>
      <c r="B191" s="4">
        <v>5.8247103665931377</v>
      </c>
      <c r="C191" s="4">
        <v>-33.007495875387463</v>
      </c>
      <c r="D191" s="4">
        <v>-0.53351947088816587</v>
      </c>
      <c r="E191" s="4">
        <v>66.408599933922233</v>
      </c>
      <c r="F191" s="4"/>
      <c r="G191" s="4"/>
    </row>
    <row r="192" spans="1:7" x14ac:dyDescent="0.35">
      <c r="A192">
        <f t="shared" si="2"/>
        <v>1000</v>
      </c>
      <c r="B192" s="4">
        <v>5.016626610937692</v>
      </c>
      <c r="C192" s="4">
        <v>-33.770345794649472</v>
      </c>
      <c r="D192" s="4">
        <v>-1.3472821960580177</v>
      </c>
      <c r="E192" s="4">
        <v>65.900258904859356</v>
      </c>
      <c r="F192" s="4"/>
      <c r="G192" s="4"/>
    </row>
    <row r="193" spans="1:7" x14ac:dyDescent="0.35">
      <c r="A193">
        <f t="shared" si="2"/>
        <v>1005</v>
      </c>
      <c r="B193" s="4">
        <v>4.2062301678453764</v>
      </c>
      <c r="C193" s="4">
        <v>-34.535149874870513</v>
      </c>
      <c r="D193" s="4">
        <v>-2.1633138180758351</v>
      </c>
      <c r="E193" s="4">
        <v>65.389316367292906</v>
      </c>
      <c r="F193" s="4"/>
      <c r="G193" s="4"/>
    </row>
    <row r="194" spans="1:7" x14ac:dyDescent="0.35">
      <c r="A194">
        <f t="shared" si="2"/>
        <v>1010</v>
      </c>
      <c r="B194" s="4">
        <v>3.3935378861511367</v>
      </c>
      <c r="C194" s="4">
        <v>-35.301894745198013</v>
      </c>
      <c r="D194" s="4">
        <v>-2.9815978768295395</v>
      </c>
      <c r="E194" s="4">
        <v>64.875790457983385</v>
      </c>
      <c r="F194" s="4"/>
      <c r="G194" s="4"/>
    </row>
    <row r="195" spans="1:7" x14ac:dyDescent="0.35">
      <c r="A195">
        <f t="shared" si="2"/>
        <v>1015</v>
      </c>
      <c r="B195" s="4">
        <v>2.5785664092302341</v>
      </c>
      <c r="C195" s="4">
        <v>-36.070567191944633</v>
      </c>
      <c r="D195" s="4">
        <v>-3.8021181124240684</v>
      </c>
      <c r="E195" s="4">
        <v>64.359699098175952</v>
      </c>
      <c r="F195" s="4"/>
      <c r="G195" s="4"/>
    </row>
    <row r="196" spans="1:7" x14ac:dyDescent="0.35">
      <c r="A196">
        <f t="shared" si="2"/>
        <v>1020</v>
      </c>
      <c r="B196" s="4">
        <v>1.7613321785032667</v>
      </c>
      <c r="C196" s="4">
        <v>-36.841154155978018</v>
      </c>
      <c r="D196" s="4">
        <v>-4.624858461772078</v>
      </c>
      <c r="E196" s="4">
        <v>63.841059997209356</v>
      </c>
      <c r="F196" s="4"/>
      <c r="G196" s="4"/>
    </row>
    <row r="197" spans="1:7" x14ac:dyDescent="0.35">
      <c r="A197">
        <f t="shared" si="2"/>
        <v>1025</v>
      </c>
      <c r="B197" s="4">
        <v>0.94185143686428319</v>
      </c>
      <c r="C197" s="4">
        <v>-37.613642730163576</v>
      </c>
      <c r="D197" s="4">
        <v>-5.4498030552603609</v>
      </c>
      <c r="E197" s="4">
        <v>63.319890656046653</v>
      </c>
      <c r="F197" s="4"/>
      <c r="G197" s="4"/>
    </row>
    <row r="198" spans="1:7" x14ac:dyDescent="0.35">
      <c r="A198">
        <f t="shared" ref="A198:A203" si="3">A197+5</f>
        <v>1030</v>
      </c>
      <c r="B198" s="4">
        <v>0.12014023203232682</v>
      </c>
      <c r="C198" s="4">
        <v>-38.388020156864116</v>
      </c>
      <c r="D198" s="4">
        <v>-6.2769362134877724</v>
      </c>
      <c r="E198" s="4">
        <v>62.796208370731108</v>
      </c>
      <c r="F198" s="4"/>
      <c r="G198" s="4"/>
    </row>
    <row r="199" spans="1:7" x14ac:dyDescent="0.35">
      <c r="A199">
        <f t="shared" si="3"/>
        <v>1035</v>
      </c>
      <c r="B199" s="4">
        <v>-0.70378558016722081</v>
      </c>
      <c r="C199" s="4">
        <v>-39.164273825490739</v>
      </c>
      <c r="D199" s="4">
        <v>-7.1062424440740415</v>
      </c>
      <c r="E199" s="4">
        <v>62.270030235767706</v>
      </c>
      <c r="F199" s="4"/>
      <c r="G199" s="4"/>
    </row>
    <row r="200" spans="1:7" x14ac:dyDescent="0.35">
      <c r="A200">
        <f t="shared" si="3"/>
        <v>1040</v>
      </c>
      <c r="B200" s="4">
        <v>-1.5299103325930901</v>
      </c>
      <c r="C200" s="4">
        <v>-39.942391270107123</v>
      </c>
      <c r="D200" s="4">
        <v>-7.9377064385373046</v>
      </c>
      <c r="E200" s="4">
        <v>61.74137314743291</v>
      </c>
      <c r="F200" s="4"/>
      <c r="G200" s="4"/>
    </row>
    <row r="201" spans="1:7" x14ac:dyDescent="0.35">
      <c r="A201">
        <f t="shared" si="3"/>
        <v>1045</v>
      </c>
      <c r="B201" s="4">
        <v>-2.358218543648718</v>
      </c>
      <c r="C201" s="4">
        <v>-40.722360167083195</v>
      </c>
      <c r="D201" s="4">
        <v>-8.7713130692393406</v>
      </c>
      <c r="E201" s="4">
        <v>61.210253807013714</v>
      </c>
      <c r="F201" s="4"/>
      <c r="G201" s="4"/>
    </row>
    <row r="202" spans="1:7" x14ac:dyDescent="0.35">
      <c r="A202">
        <f t="shared" si="3"/>
        <v>1050</v>
      </c>
      <c r="B202" s="4">
        <v>-3.1886949142069625</v>
      </c>
      <c r="C202" s="4">
        <v>-41.504168332797519</v>
      </c>
      <c r="D202" s="4">
        <v>-9.6070473863931056</v>
      </c>
      <c r="E202" s="4">
        <v>60.676688723980419</v>
      </c>
      <c r="F202" s="4"/>
      <c r="G202" s="4"/>
    </row>
    <row r="203" spans="1:7" x14ac:dyDescent="0.35">
      <c r="A203">
        <f t="shared" si="3"/>
        <v>1055</v>
      </c>
      <c r="B203" s="4">
        <v>-4.0213243246026877</v>
      </c>
      <c r="C203" s="4">
        <v>-42.287803721389139</v>
      </c>
      <c r="D203" s="4">
        <v>-10.444894615137969</v>
      </c>
      <c r="E203" s="4">
        <v>60.140694219090676</v>
      </c>
      <c r="F203" s="4"/>
      <c r="G203" s="4"/>
    </row>
    <row r="205" spans="1:7" x14ac:dyDescent="0.35">
      <c r="B205" s="1">
        <f t="shared" ref="B205:E205" si="4">SUM(B4:B203)</f>
        <v>10747.311266325369</v>
      </c>
      <c r="C205" s="1">
        <f t="shared" si="4"/>
        <v>3063.4043539592903</v>
      </c>
      <c r="D205" s="1">
        <f t="shared" si="4"/>
        <v>9675.348871618673</v>
      </c>
      <c r="E205" s="1">
        <f t="shared" si="4"/>
        <v>17208.788761689051</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28EF3-894F-471A-A780-4AE397B32DFF}">
  <dimension ref="A1:Q123"/>
  <sheetViews>
    <sheetView workbookViewId="0"/>
  </sheetViews>
  <sheetFormatPr defaultRowHeight="14.5" x14ac:dyDescent="0.35"/>
  <cols>
    <col min="4" max="4" width="9.6328125" bestFit="1" customWidth="1"/>
    <col min="5" max="7" width="9.6328125" customWidth="1"/>
  </cols>
  <sheetData>
    <row r="1" spans="1:17" ht="18.5" x14ac:dyDescent="0.45">
      <c r="A1" s="39" t="s">
        <v>199</v>
      </c>
    </row>
    <row r="2" spans="1:17" x14ac:dyDescent="0.35">
      <c r="D2" t="s">
        <v>201</v>
      </c>
      <c r="H2" s="3"/>
      <c r="K2" s="3"/>
    </row>
    <row r="3" spans="1:17" ht="43.5" x14ac:dyDescent="0.35">
      <c r="A3" t="s">
        <v>175</v>
      </c>
      <c r="C3" s="9" t="s">
        <v>200</v>
      </c>
      <c r="D3" t="s">
        <v>182</v>
      </c>
      <c r="E3" t="s">
        <v>183</v>
      </c>
      <c r="F3" s="9" t="s">
        <v>202</v>
      </c>
      <c r="H3" s="3"/>
      <c r="K3" s="3"/>
      <c r="N3" s="3"/>
    </row>
    <row r="4" spans="1:17" x14ac:dyDescent="0.35">
      <c r="A4" t="s">
        <v>21</v>
      </c>
      <c r="B4" t="s">
        <v>6</v>
      </c>
      <c r="C4" s="1">
        <v>90</v>
      </c>
      <c r="D4" s="6">
        <v>83.379766716813904</v>
      </c>
      <c r="E4" s="6"/>
      <c r="F4" s="4">
        <v>63.343197159861489</v>
      </c>
      <c r="G4" s="1"/>
      <c r="Q4" s="3"/>
    </row>
    <row r="5" spans="1:17" x14ac:dyDescent="0.35">
      <c r="A5" t="s">
        <v>24</v>
      </c>
      <c r="B5" t="s">
        <v>21</v>
      </c>
      <c r="C5" s="1">
        <v>93</v>
      </c>
      <c r="D5" s="6">
        <v>104.78254011946878</v>
      </c>
      <c r="E5" s="6"/>
      <c r="F5" s="4">
        <v>64.323120296264349</v>
      </c>
      <c r="G5" s="1"/>
      <c r="Q5" s="3"/>
    </row>
    <row r="6" spans="1:17" x14ac:dyDescent="0.35">
      <c r="A6" t="s">
        <v>25</v>
      </c>
      <c r="B6" t="s">
        <v>21</v>
      </c>
      <c r="C6" s="1">
        <v>95</v>
      </c>
      <c r="D6" s="6">
        <v>78.782540119468777</v>
      </c>
      <c r="E6" s="6"/>
      <c r="F6" s="4">
        <v>64.962828741487158</v>
      </c>
      <c r="G6" s="1"/>
      <c r="Q6" s="3"/>
    </row>
    <row r="7" spans="1:17" x14ac:dyDescent="0.35">
      <c r="A7" t="s">
        <v>20</v>
      </c>
      <c r="B7" t="s">
        <v>27</v>
      </c>
      <c r="C7" s="1">
        <v>99</v>
      </c>
      <c r="D7" s="6">
        <v>77.501096281372071</v>
      </c>
      <c r="E7" s="6"/>
      <c r="F7" s="4">
        <v>66.211096271190343</v>
      </c>
      <c r="G7" s="1"/>
      <c r="Q7" s="3"/>
    </row>
    <row r="8" spans="1:17" x14ac:dyDescent="0.35">
      <c r="A8" t="s">
        <v>21</v>
      </c>
      <c r="B8" t="s">
        <v>18</v>
      </c>
      <c r="C8" s="1">
        <v>119</v>
      </c>
      <c r="D8" s="6">
        <v>89.875196880530609</v>
      </c>
      <c r="E8" s="6"/>
      <c r="F8" s="4">
        <v>71.898931166098706</v>
      </c>
      <c r="G8" s="1"/>
      <c r="Q8" s="3"/>
    </row>
    <row r="9" spans="1:17" x14ac:dyDescent="0.35">
      <c r="A9" t="s">
        <v>4</v>
      </c>
      <c r="B9" t="s">
        <v>5</v>
      </c>
      <c r="C9" s="1">
        <v>129</v>
      </c>
      <c r="D9" s="6">
        <v>44.593483088783188</v>
      </c>
      <c r="E9" s="6"/>
      <c r="F9" s="4">
        <v>74.44342543085682</v>
      </c>
      <c r="G9" s="1"/>
      <c r="Q9" s="3"/>
    </row>
    <row r="10" spans="1:17" x14ac:dyDescent="0.35">
      <c r="A10" t="s">
        <v>26</v>
      </c>
      <c r="B10" t="s">
        <v>16</v>
      </c>
      <c r="C10">
        <v>142</v>
      </c>
      <c r="D10" s="6">
        <v>116.20471167622804</v>
      </c>
      <c r="E10" s="6"/>
      <c r="F10" s="4">
        <v>77.498843069925613</v>
      </c>
      <c r="G10" s="1"/>
      <c r="Q10" s="3"/>
    </row>
    <row r="11" spans="1:17" x14ac:dyDescent="0.35">
      <c r="A11" t="s">
        <v>18</v>
      </c>
      <c r="B11" t="s">
        <v>7</v>
      </c>
      <c r="C11" s="1">
        <v>143</v>
      </c>
      <c r="D11" s="6">
        <v>28.882966738207323</v>
      </c>
      <c r="E11" s="6"/>
      <c r="F11" s="4">
        <v>77.723023728851842</v>
      </c>
      <c r="G11" s="1"/>
      <c r="Q11" s="3"/>
    </row>
    <row r="12" spans="1:17" x14ac:dyDescent="0.35">
      <c r="A12" t="s">
        <v>20</v>
      </c>
      <c r="B12" t="s">
        <v>7</v>
      </c>
      <c r="C12" s="1">
        <v>157</v>
      </c>
      <c r="D12" s="6">
        <v>84.88296673820733</v>
      </c>
      <c r="E12" s="6"/>
      <c r="F12" s="4">
        <v>80.713118642294546</v>
      </c>
      <c r="G12" s="1"/>
      <c r="Q12" s="3"/>
    </row>
    <row r="13" spans="1:17" x14ac:dyDescent="0.35">
      <c r="A13" t="s">
        <v>6</v>
      </c>
      <c r="B13" t="s">
        <v>7</v>
      </c>
      <c r="C13" s="1">
        <v>159</v>
      </c>
      <c r="D13" s="6">
        <v>46.37839690192402</v>
      </c>
      <c r="E13" s="6"/>
      <c r="F13" s="4">
        <v>81.118827005444501</v>
      </c>
      <c r="G13" s="1"/>
      <c r="Q13" s="3"/>
    </row>
    <row r="14" spans="1:17" x14ac:dyDescent="0.35">
      <c r="A14" t="s">
        <v>17</v>
      </c>
      <c r="B14" t="s">
        <v>26</v>
      </c>
      <c r="C14">
        <v>159</v>
      </c>
      <c r="D14" s="6">
        <v>144.41695542477822</v>
      </c>
      <c r="E14" s="6"/>
      <c r="F14" s="4">
        <v>81.118827005444501</v>
      </c>
      <c r="G14" s="1"/>
      <c r="Q14" s="3"/>
    </row>
    <row r="15" spans="1:17" x14ac:dyDescent="0.35">
      <c r="A15" t="s">
        <v>20</v>
      </c>
      <c r="B15" t="s">
        <v>9</v>
      </c>
      <c r="C15" s="1">
        <v>181</v>
      </c>
      <c r="D15" s="6">
        <v>74.337869615873828</v>
      </c>
      <c r="E15" s="6"/>
      <c r="F15" s="4">
        <v>85.264965883703297</v>
      </c>
      <c r="G15" s="1"/>
      <c r="Q15" s="3"/>
    </row>
    <row r="16" spans="1:17" x14ac:dyDescent="0.35">
      <c r="A16" t="s">
        <v>19</v>
      </c>
      <c r="B16" t="s">
        <v>25</v>
      </c>
      <c r="C16" s="1">
        <v>184</v>
      </c>
      <c r="D16" s="6">
        <v>125.98644799557459</v>
      </c>
      <c r="E16" s="6"/>
      <c r="F16" s="4">
        <v>85.788600671782035</v>
      </c>
      <c r="G16" s="1"/>
      <c r="Q16" s="3"/>
    </row>
    <row r="17" spans="1:17" x14ac:dyDescent="0.35">
      <c r="A17" t="s">
        <v>24</v>
      </c>
      <c r="B17" t="s">
        <v>6</v>
      </c>
      <c r="C17" s="1">
        <v>184</v>
      </c>
      <c r="D17" s="6">
        <v>132.16230683628268</v>
      </c>
      <c r="E17" s="6"/>
      <c r="F17" s="4">
        <v>85.788600671782035</v>
      </c>
      <c r="G17" s="1"/>
      <c r="Q17" s="3"/>
    </row>
    <row r="18" spans="1:17" x14ac:dyDescent="0.35">
      <c r="A18" t="s">
        <v>19</v>
      </c>
      <c r="B18" t="s">
        <v>24</v>
      </c>
      <c r="C18" s="1">
        <v>185</v>
      </c>
      <c r="D18" s="6">
        <v>125.98644799557459</v>
      </c>
      <c r="E18" s="6"/>
      <c r="F18" s="4">
        <v>85.96106947129968</v>
      </c>
      <c r="G18" s="1"/>
      <c r="Q18" s="3"/>
    </row>
    <row r="19" spans="1:17" x14ac:dyDescent="0.35">
      <c r="A19" t="s">
        <v>15</v>
      </c>
      <c r="B19" t="s">
        <v>21</v>
      </c>
      <c r="C19" s="1">
        <v>195</v>
      </c>
      <c r="D19" s="6">
        <v>134.92625260176931</v>
      </c>
      <c r="E19" s="6"/>
      <c r="F19" s="4">
        <v>87.630635997700608</v>
      </c>
      <c r="G19" s="1"/>
      <c r="Q19" s="3"/>
    </row>
    <row r="20" spans="1:17" x14ac:dyDescent="0.35">
      <c r="A20" t="s">
        <v>26</v>
      </c>
      <c r="B20" t="s">
        <v>18</v>
      </c>
      <c r="C20" s="1">
        <v>197</v>
      </c>
      <c r="D20" s="6">
        <v>174.13457280973392</v>
      </c>
      <c r="E20" s="6"/>
      <c r="F20" s="4">
        <v>87.952902452290289</v>
      </c>
      <c r="G20" s="1"/>
      <c r="Q20" s="3"/>
    </row>
    <row r="21" spans="1:17" x14ac:dyDescent="0.35">
      <c r="A21" t="s">
        <v>21</v>
      </c>
      <c r="B21" t="s">
        <v>27</v>
      </c>
      <c r="C21" s="1">
        <v>198</v>
      </c>
      <c r="D21" s="6">
        <v>162.65609961803688</v>
      </c>
      <c r="E21" s="6"/>
      <c r="F21" s="4">
        <v>88.112625233141344</v>
      </c>
      <c r="G21" s="1"/>
      <c r="Q21" s="3"/>
    </row>
    <row r="22" spans="1:17" x14ac:dyDescent="0.35">
      <c r="A22" t="s">
        <v>19</v>
      </c>
      <c r="B22" t="s">
        <v>26</v>
      </c>
      <c r="C22" s="1">
        <v>200</v>
      </c>
      <c r="D22" s="6">
        <v>112.64386998672501</v>
      </c>
      <c r="E22" s="6"/>
      <c r="F22" s="4">
        <v>88.429283238944151</v>
      </c>
      <c r="G22" s="1"/>
      <c r="Q22" s="3"/>
    </row>
    <row r="23" spans="1:17" x14ac:dyDescent="0.35">
      <c r="A23" t="s">
        <v>18</v>
      </c>
      <c r="B23" t="s">
        <v>9</v>
      </c>
      <c r="C23" s="1">
        <v>203</v>
      </c>
      <c r="D23" s="6">
        <v>77.337869615873828</v>
      </c>
      <c r="E23" s="6"/>
      <c r="F23" s="4">
        <v>88.897398974744902</v>
      </c>
      <c r="G23" s="1"/>
      <c r="Q23" s="3"/>
    </row>
    <row r="24" spans="1:17" x14ac:dyDescent="0.35">
      <c r="A24" t="s">
        <v>6</v>
      </c>
      <c r="B24" t="s">
        <v>9</v>
      </c>
      <c r="C24" s="1">
        <v>209</v>
      </c>
      <c r="D24" s="6">
        <v>38.833299779590533</v>
      </c>
      <c r="E24" s="6"/>
      <c r="F24" s="4">
        <v>89.809515530252256</v>
      </c>
      <c r="G24" s="1"/>
      <c r="Q24" s="3"/>
    </row>
    <row r="25" spans="1:17" x14ac:dyDescent="0.35">
      <c r="A25" t="s">
        <v>26</v>
      </c>
      <c r="B25" t="s">
        <v>20</v>
      </c>
      <c r="C25">
        <v>211</v>
      </c>
      <c r="D25" s="6">
        <v>129.13457280973392</v>
      </c>
      <c r="E25" s="6"/>
      <c r="F25" s="4">
        <v>90.106586495602272</v>
      </c>
      <c r="G25" s="1"/>
      <c r="Q25" s="3"/>
    </row>
    <row r="26" spans="1:17" x14ac:dyDescent="0.35">
      <c r="A26" t="s">
        <v>21</v>
      </c>
      <c r="B26" t="s">
        <v>16</v>
      </c>
      <c r="C26" s="1">
        <v>211</v>
      </c>
      <c r="D26" s="6">
        <v>143.32982980454639</v>
      </c>
      <c r="E26" s="6"/>
      <c r="F26" s="4">
        <v>90.106586495602272</v>
      </c>
      <c r="G26" s="1"/>
      <c r="Q26" s="3"/>
    </row>
    <row r="27" spans="1:17" x14ac:dyDescent="0.35">
      <c r="A27" t="s">
        <v>24</v>
      </c>
      <c r="B27" t="s">
        <v>18</v>
      </c>
      <c r="C27" s="1">
        <v>212</v>
      </c>
      <c r="D27" s="6">
        <v>135.79199480088434</v>
      </c>
      <c r="E27" s="6"/>
      <c r="F27" s="4">
        <v>90.25384175912086</v>
      </c>
      <c r="G27" s="1"/>
      <c r="Q27" s="3"/>
    </row>
    <row r="28" spans="1:17" x14ac:dyDescent="0.35">
      <c r="A28" t="s">
        <v>21</v>
      </c>
      <c r="B28" t="s">
        <v>7</v>
      </c>
      <c r="C28" s="1">
        <v>212</v>
      </c>
      <c r="D28" s="6">
        <v>110.75816361873792</v>
      </c>
      <c r="E28" s="6"/>
      <c r="F28" s="4">
        <v>90.25384175912086</v>
      </c>
      <c r="G28" s="1"/>
      <c r="Q28" s="3"/>
    </row>
    <row r="29" spans="1:17" x14ac:dyDescent="0.35">
      <c r="A29" t="s">
        <v>25</v>
      </c>
      <c r="B29" t="s">
        <v>18</v>
      </c>
      <c r="C29" s="1">
        <v>213</v>
      </c>
      <c r="D29" s="6">
        <v>150.79199480088434</v>
      </c>
      <c r="E29" s="6"/>
      <c r="F29" s="4">
        <v>90.400251102423951</v>
      </c>
      <c r="G29" s="1"/>
      <c r="Q29" s="3"/>
    </row>
    <row r="30" spans="1:17" x14ac:dyDescent="0.35">
      <c r="A30" t="s">
        <v>20</v>
      </c>
      <c r="B30" t="s">
        <v>4</v>
      </c>
      <c r="C30" s="1">
        <v>224</v>
      </c>
      <c r="D30" s="6">
        <v>49.379224422934413</v>
      </c>
      <c r="E30" s="6"/>
      <c r="F30" s="4">
        <v>91.956477998491792</v>
      </c>
      <c r="G30" s="1"/>
      <c r="Q30" s="3"/>
    </row>
    <row r="31" spans="1:17" x14ac:dyDescent="0.35">
      <c r="A31" t="s">
        <v>18</v>
      </c>
      <c r="B31" t="s">
        <v>4</v>
      </c>
      <c r="C31" s="1">
        <v>227</v>
      </c>
      <c r="D31" s="6">
        <v>72.379224422934413</v>
      </c>
      <c r="E31" s="6"/>
      <c r="F31" s="4">
        <v>92.36418010677599</v>
      </c>
      <c r="G31" s="1"/>
      <c r="J31" s="1"/>
      <c r="Q31" s="3"/>
    </row>
    <row r="32" spans="1:17" x14ac:dyDescent="0.35">
      <c r="A32" t="s">
        <v>24</v>
      </c>
      <c r="B32" t="s">
        <v>20</v>
      </c>
      <c r="C32" s="1">
        <v>227</v>
      </c>
      <c r="D32" s="6">
        <v>103.79199480088434</v>
      </c>
      <c r="E32" s="6"/>
      <c r="F32" s="4">
        <v>92.36418010677599</v>
      </c>
      <c r="G32" s="1"/>
      <c r="J32" s="1"/>
      <c r="Q32" s="3"/>
    </row>
    <row r="33" spans="1:17" x14ac:dyDescent="0.35">
      <c r="A33" t="s">
        <v>25</v>
      </c>
      <c r="B33" t="s">
        <v>20</v>
      </c>
      <c r="C33">
        <v>228</v>
      </c>
      <c r="D33" s="6">
        <v>151.79199480088434</v>
      </c>
      <c r="E33" s="6"/>
      <c r="F33" s="4">
        <v>92.498537895338316</v>
      </c>
      <c r="G33" s="1"/>
      <c r="Q33" s="3"/>
    </row>
    <row r="34" spans="1:17" x14ac:dyDescent="0.35">
      <c r="A34" t="s">
        <v>17</v>
      </c>
      <c r="B34" t="s">
        <v>21</v>
      </c>
      <c r="C34">
        <v>236</v>
      </c>
      <c r="D34" s="6">
        <v>130.54207355309657</v>
      </c>
      <c r="E34" s="6"/>
      <c r="F34" s="4">
        <v>93.546301904992006</v>
      </c>
      <c r="G34" s="1"/>
      <c r="J34" s="1"/>
      <c r="Q34" s="3"/>
    </row>
    <row r="35" spans="1:17" x14ac:dyDescent="0.35">
      <c r="A35" t="s">
        <v>26</v>
      </c>
      <c r="B35" t="s">
        <v>11</v>
      </c>
      <c r="C35">
        <v>246</v>
      </c>
      <c r="D35" s="6">
        <v>124.12903322149596</v>
      </c>
      <c r="E35" s="6"/>
      <c r="F35" s="4">
        <v>94.790782679899976</v>
      </c>
      <c r="G35" s="1"/>
      <c r="J35" s="1"/>
      <c r="Q35" s="3"/>
    </row>
    <row r="36" spans="1:17" x14ac:dyDescent="0.35">
      <c r="A36" t="s">
        <v>25</v>
      </c>
      <c r="B36" t="s">
        <v>11</v>
      </c>
      <c r="C36" s="1">
        <v>253</v>
      </c>
      <c r="D36" s="6">
        <v>71.471611230345545</v>
      </c>
      <c r="E36" s="6"/>
      <c r="F36" s="4">
        <v>95.620853102337435</v>
      </c>
      <c r="G36" s="1"/>
      <c r="Q36" s="3"/>
    </row>
    <row r="37" spans="1:17" x14ac:dyDescent="0.35">
      <c r="A37" t="s">
        <v>6</v>
      </c>
      <c r="B37" t="s">
        <v>4</v>
      </c>
      <c r="C37">
        <v>255</v>
      </c>
      <c r="D37" s="6">
        <v>44.874654586651118</v>
      </c>
      <c r="E37" s="6"/>
      <c r="F37" s="4">
        <v>95.852025225358773</v>
      </c>
      <c r="G37" s="1"/>
      <c r="Q37" s="3"/>
    </row>
    <row r="38" spans="1:17" x14ac:dyDescent="0.35">
      <c r="A38" t="s">
        <v>27</v>
      </c>
      <c r="B38" t="s">
        <v>5</v>
      </c>
      <c r="C38">
        <v>256</v>
      </c>
      <c r="D38" s="6">
        <v>60.471611230345545</v>
      </c>
      <c r="E38" s="6"/>
      <c r="F38" s="4">
        <v>95.966631260650345</v>
      </c>
      <c r="G38" s="1"/>
      <c r="Q38" s="3"/>
    </row>
    <row r="39" spans="1:17" x14ac:dyDescent="0.35">
      <c r="A39" t="s">
        <v>21</v>
      </c>
      <c r="B39" t="s">
        <v>11</v>
      </c>
      <c r="C39">
        <v>257</v>
      </c>
      <c r="D39" s="6">
        <v>120.25415134981432</v>
      </c>
      <c r="E39" s="6"/>
      <c r="F39" s="4">
        <v>96.080588737494608</v>
      </c>
      <c r="G39" s="1"/>
      <c r="Q39" s="3"/>
    </row>
    <row r="40" spans="1:17" x14ac:dyDescent="0.35">
      <c r="A40" t="s">
        <v>24</v>
      </c>
      <c r="B40" t="s">
        <v>11</v>
      </c>
      <c r="C40" s="1">
        <v>263</v>
      </c>
      <c r="D40" s="6">
        <v>76.471611230345545</v>
      </c>
      <c r="E40" s="6"/>
      <c r="F40" s="4">
        <v>96.750910498112759</v>
      </c>
      <c r="G40" s="1"/>
      <c r="Q40" s="3"/>
    </row>
    <row r="41" spans="1:17" x14ac:dyDescent="0.35">
      <c r="A41" t="s">
        <v>21</v>
      </c>
      <c r="B41" t="s">
        <v>9</v>
      </c>
      <c r="C41">
        <v>266</v>
      </c>
      <c r="D41" s="6">
        <v>101.87738944327472</v>
      </c>
      <c r="E41" s="6"/>
      <c r="F41" s="4">
        <v>97.077596272117461</v>
      </c>
      <c r="G41" s="1"/>
      <c r="Q41" s="3"/>
    </row>
    <row r="42" spans="1:17" x14ac:dyDescent="0.35">
      <c r="A42" t="s">
        <v>22</v>
      </c>
      <c r="B42" t="s">
        <v>25</v>
      </c>
      <c r="C42">
        <v>269</v>
      </c>
      <c r="D42" s="6">
        <v>131.52889908400724</v>
      </c>
      <c r="E42" s="6"/>
      <c r="F42" s="4">
        <v>97.398751576281072</v>
      </c>
      <c r="G42" s="1"/>
      <c r="Q42" s="3"/>
    </row>
    <row r="43" spans="1:17" x14ac:dyDescent="0.35">
      <c r="A43" t="s">
        <v>22</v>
      </c>
      <c r="B43" t="s">
        <v>24</v>
      </c>
      <c r="C43" s="1">
        <v>272</v>
      </c>
      <c r="D43" s="6">
        <v>106.52889908400724</v>
      </c>
      <c r="E43" s="6"/>
      <c r="F43" s="4">
        <v>97.714463103269438</v>
      </c>
      <c r="G43" s="1"/>
      <c r="Q43" s="3"/>
    </row>
    <row r="44" spans="1:17" x14ac:dyDescent="0.35">
      <c r="A44" t="s">
        <v>6</v>
      </c>
      <c r="B44" t="s">
        <v>11</v>
      </c>
      <c r="C44">
        <v>277</v>
      </c>
      <c r="D44" s="6"/>
      <c r="E44" s="6">
        <v>17.633918066628212</v>
      </c>
      <c r="F44" s="4">
        <v>98.228779914656343</v>
      </c>
      <c r="G44" s="1"/>
      <c r="Q44" s="3"/>
    </row>
    <row r="45" spans="1:17" x14ac:dyDescent="0.35">
      <c r="A45" t="s">
        <v>26</v>
      </c>
      <c r="B45" t="s">
        <v>27</v>
      </c>
      <c r="C45" s="1">
        <v>277</v>
      </c>
      <c r="D45" s="6">
        <v>182.63566909110597</v>
      </c>
      <c r="E45" s="6"/>
      <c r="F45" s="4">
        <v>98.228779914656343</v>
      </c>
      <c r="G45" s="1"/>
      <c r="Q45" s="3"/>
    </row>
    <row r="46" spans="1:17" x14ac:dyDescent="0.35">
      <c r="A46" t="s">
        <v>21</v>
      </c>
      <c r="B46" t="s">
        <v>13</v>
      </c>
      <c r="C46" s="1">
        <v>278</v>
      </c>
      <c r="D46" s="6"/>
      <c r="E46" s="6">
        <v>106.18595752562803</v>
      </c>
      <c r="F46" s="4">
        <v>98.32989019122742</v>
      </c>
      <c r="G46" s="1"/>
      <c r="Q46" s="3"/>
    </row>
    <row r="47" spans="1:17" x14ac:dyDescent="0.35">
      <c r="A47" t="s">
        <v>19</v>
      </c>
      <c r="B47" t="s">
        <v>21</v>
      </c>
      <c r="C47" s="1">
        <v>279</v>
      </c>
      <c r="D47" s="6">
        <v>129.76898811504336</v>
      </c>
      <c r="E47" s="6"/>
      <c r="F47" s="4">
        <v>98.430423023518003</v>
      </c>
      <c r="G47" s="1"/>
      <c r="Q47" s="3"/>
    </row>
    <row r="48" spans="1:17" x14ac:dyDescent="0.35">
      <c r="A48" t="s">
        <v>6</v>
      </c>
      <c r="B48" t="s">
        <v>13</v>
      </c>
      <c r="C48" s="1">
        <v>281</v>
      </c>
      <c r="D48" s="6"/>
      <c r="E48" s="6">
        <v>3.5657242424419451</v>
      </c>
      <c r="F48" s="4">
        <v>98.629767984142063</v>
      </c>
      <c r="G48" s="1"/>
      <c r="Q48" s="3"/>
    </row>
    <row r="49" spans="1:17" x14ac:dyDescent="0.35">
      <c r="A49" t="s">
        <v>26</v>
      </c>
      <c r="B49" t="s">
        <v>13</v>
      </c>
      <c r="C49" s="1">
        <v>281</v>
      </c>
      <c r="D49" s="6">
        <v>119.06083939730968</v>
      </c>
      <c r="E49" s="6"/>
      <c r="F49" s="4">
        <v>98.629767984142063</v>
      </c>
      <c r="G49" s="1"/>
      <c r="Q49" s="3"/>
    </row>
    <row r="50" spans="1:17" x14ac:dyDescent="0.35">
      <c r="A50" t="s">
        <v>15</v>
      </c>
      <c r="B50" t="s">
        <v>6</v>
      </c>
      <c r="C50">
        <v>283</v>
      </c>
      <c r="D50" s="6">
        <v>107.3060193185832</v>
      </c>
      <c r="E50" s="6"/>
      <c r="F50" s="4">
        <v>98.826837805660873</v>
      </c>
      <c r="G50" s="1"/>
      <c r="Q50" s="3"/>
    </row>
    <row r="51" spans="1:17" x14ac:dyDescent="0.35">
      <c r="A51" t="s">
        <v>22</v>
      </c>
      <c r="B51" t="s">
        <v>26</v>
      </c>
      <c r="C51" s="1">
        <v>283</v>
      </c>
      <c r="D51" s="6">
        <v>178.18632107515765</v>
      </c>
      <c r="E51" s="6"/>
      <c r="F51" s="4">
        <v>98.826837805660873</v>
      </c>
      <c r="G51" s="1"/>
      <c r="Q51" s="3"/>
    </row>
    <row r="52" spans="1:17" x14ac:dyDescent="0.35">
      <c r="A52" t="s">
        <v>26</v>
      </c>
      <c r="B52" t="s">
        <v>7</v>
      </c>
      <c r="C52" s="1">
        <v>284</v>
      </c>
      <c r="D52" s="6">
        <v>154.01753954794123</v>
      </c>
      <c r="E52" s="6"/>
      <c r="F52" s="4">
        <v>98.92452662240477</v>
      </c>
      <c r="G52" s="1"/>
      <c r="Q52" s="3"/>
    </row>
    <row r="53" spans="1:17" x14ac:dyDescent="0.35">
      <c r="A53" t="s">
        <v>20</v>
      </c>
      <c r="B53" t="s">
        <v>13</v>
      </c>
      <c r="C53" s="1">
        <v>284</v>
      </c>
      <c r="D53" s="6"/>
      <c r="E53" s="6">
        <v>61.195412207043603</v>
      </c>
      <c r="F53" s="4">
        <v>98.92452662240477</v>
      </c>
      <c r="G53" s="1"/>
      <c r="Q53" s="3"/>
    </row>
    <row r="54" spans="1:17" x14ac:dyDescent="0.35">
      <c r="A54" t="s">
        <v>6</v>
      </c>
      <c r="B54" t="s">
        <v>16</v>
      </c>
      <c r="C54" s="1">
        <v>288</v>
      </c>
      <c r="D54" s="6">
        <v>82.709596521360297</v>
      </c>
      <c r="E54" s="6"/>
      <c r="F54" s="4">
        <v>99.309706119265229</v>
      </c>
      <c r="G54" s="1"/>
      <c r="Q54" s="3"/>
    </row>
    <row r="55" spans="1:17" x14ac:dyDescent="0.35">
      <c r="A55" t="s">
        <v>24</v>
      </c>
      <c r="B55" t="s">
        <v>27</v>
      </c>
      <c r="C55">
        <v>288</v>
      </c>
      <c r="D55" s="6">
        <v>161.29309108225641</v>
      </c>
      <c r="E55" s="6"/>
      <c r="F55" s="4">
        <v>99.309706119265229</v>
      </c>
      <c r="G55" s="1"/>
      <c r="Q55" s="3"/>
    </row>
    <row r="56" spans="1:17" x14ac:dyDescent="0.35">
      <c r="A56" t="s">
        <v>7</v>
      </c>
      <c r="B56" t="s">
        <v>5</v>
      </c>
      <c r="C56" s="1">
        <v>288</v>
      </c>
      <c r="D56" s="6">
        <v>59.522643230696076</v>
      </c>
      <c r="E56" s="6"/>
      <c r="F56" s="4">
        <v>99.309706119265229</v>
      </c>
      <c r="G56" s="1"/>
      <c r="Q56" s="3"/>
    </row>
    <row r="57" spans="1:17" x14ac:dyDescent="0.35">
      <c r="A57" t="s">
        <v>20</v>
      </c>
      <c r="B57" t="s">
        <v>11</v>
      </c>
      <c r="C57" s="1">
        <v>289</v>
      </c>
      <c r="D57" s="6"/>
      <c r="E57" s="6">
        <v>92.26360603122987</v>
      </c>
      <c r="F57" s="4">
        <v>99.404620715850157</v>
      </c>
      <c r="G57" s="1"/>
      <c r="Q57" s="3"/>
    </row>
    <row r="58" spans="1:17" x14ac:dyDescent="0.35">
      <c r="A58" t="s">
        <v>24</v>
      </c>
      <c r="B58" t="s">
        <v>7</v>
      </c>
      <c r="C58" s="1">
        <v>290</v>
      </c>
      <c r="D58" s="6">
        <v>96.674961539091655</v>
      </c>
      <c r="E58" s="6"/>
      <c r="F58" s="4">
        <v>99.498988587540921</v>
      </c>
      <c r="G58" s="1"/>
      <c r="Q58" s="3"/>
    </row>
    <row r="59" spans="1:17" x14ac:dyDescent="0.35">
      <c r="A59" t="s">
        <v>25</v>
      </c>
      <c r="B59" t="s">
        <v>13</v>
      </c>
      <c r="C59" s="1">
        <v>290</v>
      </c>
      <c r="D59" s="6">
        <v>75.403417406159264</v>
      </c>
      <c r="E59" s="6"/>
      <c r="F59" s="4">
        <v>99.498988587540921</v>
      </c>
      <c r="G59" s="1"/>
      <c r="Q59" s="3"/>
    </row>
    <row r="60" spans="1:17" x14ac:dyDescent="0.35">
      <c r="A60" t="s">
        <v>25</v>
      </c>
      <c r="B60" t="s">
        <v>27</v>
      </c>
      <c r="C60" s="1">
        <v>291</v>
      </c>
      <c r="D60" s="6">
        <v>165.29309108225641</v>
      </c>
      <c r="E60" s="6"/>
      <c r="F60" s="4">
        <v>99.592812388266381</v>
      </c>
      <c r="G60" s="1"/>
      <c r="Q60" s="3"/>
    </row>
    <row r="61" spans="1:17" x14ac:dyDescent="0.35">
      <c r="A61" t="s">
        <v>18</v>
      </c>
      <c r="B61" t="s">
        <v>13</v>
      </c>
      <c r="C61" s="1">
        <v>295</v>
      </c>
      <c r="D61" s="6"/>
      <c r="E61" s="6">
        <v>19.195412207043603</v>
      </c>
      <c r="F61" s="4">
        <v>99.962719197114197</v>
      </c>
      <c r="G61" s="1"/>
      <c r="Q61" s="3"/>
    </row>
    <row r="62" spans="1:17" x14ac:dyDescent="0.35">
      <c r="A62" t="s">
        <v>18</v>
      </c>
      <c r="B62" t="s">
        <v>11</v>
      </c>
      <c r="C62" s="1">
        <v>296</v>
      </c>
      <c r="D62" s="6"/>
      <c r="E62" s="6">
        <v>29.26360603122987</v>
      </c>
      <c r="F62" s="4">
        <v>100.05386169249986</v>
      </c>
      <c r="G62" s="1"/>
      <c r="Q62" s="3"/>
    </row>
    <row r="63" spans="1:17" x14ac:dyDescent="0.35">
      <c r="A63" t="s">
        <v>25</v>
      </c>
      <c r="B63" t="s">
        <v>7</v>
      </c>
      <c r="C63" s="1">
        <v>296</v>
      </c>
      <c r="D63" s="6">
        <v>110.67496153909165</v>
      </c>
      <c r="E63" s="6"/>
      <c r="F63" s="4">
        <v>100.05386169249986</v>
      </c>
      <c r="G63" s="1"/>
      <c r="Q63" s="3"/>
    </row>
    <row r="64" spans="1:17" x14ac:dyDescent="0.35">
      <c r="A64" t="s">
        <v>24</v>
      </c>
      <c r="B64" t="s">
        <v>13</v>
      </c>
      <c r="C64" s="1">
        <v>300</v>
      </c>
      <c r="D64" s="6">
        <v>76.403417406159264</v>
      </c>
      <c r="E64" s="6"/>
      <c r="F64" s="4">
        <v>100.41317063257306</v>
      </c>
      <c r="G64" s="1"/>
      <c r="Q64" s="3"/>
    </row>
    <row r="65" spans="1:17" x14ac:dyDescent="0.35">
      <c r="A65" t="s">
        <v>15</v>
      </c>
      <c r="B65" t="s">
        <v>18</v>
      </c>
      <c r="C65" s="1">
        <v>312</v>
      </c>
      <c r="D65" s="6">
        <v>123.93570728318485</v>
      </c>
      <c r="E65" s="6"/>
      <c r="F65" s="4">
        <v>101.44190904379346</v>
      </c>
      <c r="G65" s="1"/>
      <c r="Q65" s="3"/>
    </row>
    <row r="66" spans="1:17" x14ac:dyDescent="0.35">
      <c r="A66" t="s">
        <v>18</v>
      </c>
      <c r="B66" t="s">
        <v>16</v>
      </c>
      <c r="C66" s="1">
        <v>316</v>
      </c>
      <c r="D66" s="6">
        <v>139.33928448596197</v>
      </c>
      <c r="E66" s="6"/>
      <c r="F66" s="4">
        <v>101.7689214091324</v>
      </c>
      <c r="G66" s="1"/>
      <c r="Q66" s="3"/>
    </row>
    <row r="67" spans="1:17" x14ac:dyDescent="0.35">
      <c r="A67" t="s">
        <v>26</v>
      </c>
      <c r="B67" t="s">
        <v>9</v>
      </c>
      <c r="C67" s="1">
        <v>317</v>
      </c>
      <c r="D67" s="6">
        <v>129.85695891634384</v>
      </c>
      <c r="E67" s="6"/>
      <c r="F67" s="4">
        <v>101.84946386812267</v>
      </c>
      <c r="G67" s="1"/>
      <c r="Q67" s="3"/>
    </row>
    <row r="68" spans="1:17" x14ac:dyDescent="0.35">
      <c r="A68" t="s">
        <v>20</v>
      </c>
      <c r="B68" t="s">
        <v>5</v>
      </c>
      <c r="C68">
        <v>321</v>
      </c>
      <c r="D68" s="6">
        <v>102.79277249354033</v>
      </c>
      <c r="E68" s="6"/>
      <c r="F68" s="4">
        <v>102.1668554085503</v>
      </c>
      <c r="G68" s="1"/>
      <c r="Q68" s="3"/>
    </row>
    <row r="69" spans="1:17" x14ac:dyDescent="0.35">
      <c r="A69" t="s">
        <v>20</v>
      </c>
      <c r="B69" t="s">
        <v>16</v>
      </c>
      <c r="C69" s="1">
        <v>324</v>
      </c>
      <c r="D69" s="6">
        <v>176.33928448596197</v>
      </c>
      <c r="E69" s="6"/>
      <c r="F69" s="4">
        <v>102.39994045807977</v>
      </c>
      <c r="G69" s="1"/>
      <c r="Q69" s="3"/>
    </row>
    <row r="70" spans="1:17" x14ac:dyDescent="0.35">
      <c r="A70" t="s">
        <v>15</v>
      </c>
      <c r="B70" t="s">
        <v>20</v>
      </c>
      <c r="C70">
        <v>325</v>
      </c>
      <c r="D70" s="6">
        <v>133.93570728318485</v>
      </c>
      <c r="E70" s="6"/>
      <c r="F70" s="4">
        <v>102.47670195385356</v>
      </c>
      <c r="G70" s="1"/>
      <c r="Q70" s="3"/>
    </row>
    <row r="71" spans="1:17" x14ac:dyDescent="0.35">
      <c r="A71" t="s">
        <v>17</v>
      </c>
      <c r="B71" t="s">
        <v>6</v>
      </c>
      <c r="C71" s="1">
        <v>327</v>
      </c>
      <c r="D71" s="6">
        <v>113.92184026991048</v>
      </c>
      <c r="E71" s="6"/>
      <c r="F71" s="4">
        <v>102.62883678329605</v>
      </c>
      <c r="G71" s="1"/>
      <c r="Q71" s="3"/>
    </row>
    <row r="72" spans="1:17" x14ac:dyDescent="0.35">
      <c r="A72" t="s">
        <v>4</v>
      </c>
      <c r="B72" t="s">
        <v>9</v>
      </c>
      <c r="C72" s="1">
        <v>328</v>
      </c>
      <c r="D72" s="6"/>
      <c r="E72" s="6">
        <v>2.7170940388082556</v>
      </c>
      <c r="F72" s="4">
        <v>102.70421410452538</v>
      </c>
      <c r="G72" s="1"/>
      <c r="Q72" s="3"/>
    </row>
    <row r="73" spans="1:17" x14ac:dyDescent="0.35">
      <c r="A73" t="s">
        <v>18</v>
      </c>
      <c r="B73" t="s">
        <v>5</v>
      </c>
      <c r="C73" s="1">
        <v>331</v>
      </c>
      <c r="D73" s="6">
        <v>61.792772493540326</v>
      </c>
      <c r="E73" s="6"/>
      <c r="F73" s="4">
        <v>102.92760931344787</v>
      </c>
      <c r="G73" s="1"/>
      <c r="Q73" s="3"/>
    </row>
    <row r="74" spans="1:17" x14ac:dyDescent="0.35">
      <c r="A74" t="s">
        <v>25</v>
      </c>
      <c r="B74" t="s">
        <v>9</v>
      </c>
      <c r="C74" s="1">
        <v>333</v>
      </c>
      <c r="D74" s="6">
        <v>133.51438090749426</v>
      </c>
      <c r="E74" s="6"/>
      <c r="F74" s="4">
        <v>103.07427822024171</v>
      </c>
      <c r="G74" s="1"/>
      <c r="Q74" s="3"/>
    </row>
    <row r="75" spans="1:17" x14ac:dyDescent="0.35">
      <c r="A75" t="s">
        <v>5</v>
      </c>
      <c r="B75" t="s">
        <v>23</v>
      </c>
      <c r="C75" s="1">
        <v>335</v>
      </c>
      <c r="D75" s="6"/>
      <c r="E75" s="6">
        <v>-18.414455012919348</v>
      </c>
      <c r="F75" s="4">
        <v>103.21915598278618</v>
      </c>
      <c r="G75" s="1"/>
      <c r="Q75" s="3"/>
    </row>
    <row r="76" spans="1:17" x14ac:dyDescent="0.35">
      <c r="A76" t="s">
        <v>21</v>
      </c>
      <c r="B76" t="s">
        <v>4</v>
      </c>
      <c r="C76" s="1">
        <v>336</v>
      </c>
      <c r="D76" s="6"/>
      <c r="E76" s="6">
        <v>72.254421303465023</v>
      </c>
      <c r="F76" s="4">
        <v>103.29092789520493</v>
      </c>
      <c r="G76" s="1"/>
      <c r="Q76" s="3"/>
    </row>
    <row r="77" spans="1:17" x14ac:dyDescent="0.35">
      <c r="A77" t="s">
        <v>24</v>
      </c>
      <c r="B77" t="s">
        <v>9</v>
      </c>
      <c r="C77" s="1">
        <v>338</v>
      </c>
      <c r="D77" s="6">
        <v>156.51438090749426</v>
      </c>
      <c r="E77" s="6"/>
      <c r="F77" s="4">
        <v>103.43314708485723</v>
      </c>
      <c r="G77" s="1"/>
      <c r="Q77" s="3"/>
    </row>
    <row r="78" spans="1:17" x14ac:dyDescent="0.35">
      <c r="A78" t="s">
        <v>19</v>
      </c>
      <c r="B78" t="s">
        <v>11</v>
      </c>
      <c r="C78">
        <v>342</v>
      </c>
      <c r="D78" s="6">
        <v>161.96303031842768</v>
      </c>
      <c r="E78" s="6"/>
      <c r="F78" s="4">
        <v>103.71233818698084</v>
      </c>
      <c r="G78" s="1"/>
      <c r="Q78" s="3"/>
    </row>
    <row r="79" spans="1:17" x14ac:dyDescent="0.35">
      <c r="A79" t="s">
        <v>17</v>
      </c>
      <c r="B79" t="s">
        <v>18</v>
      </c>
      <c r="C79" s="1">
        <v>355</v>
      </c>
      <c r="D79" s="6">
        <v>153.55152823451215</v>
      </c>
      <c r="E79" s="6"/>
      <c r="F79" s="4">
        <v>104.57262771992687</v>
      </c>
      <c r="G79" s="1"/>
      <c r="Q79" s="3"/>
    </row>
    <row r="80" spans="1:17" x14ac:dyDescent="0.35">
      <c r="A80" t="s">
        <v>6</v>
      </c>
      <c r="B80" t="s">
        <v>5</v>
      </c>
      <c r="C80">
        <v>360</v>
      </c>
      <c r="D80" s="6">
        <v>59.288202657257031</v>
      </c>
      <c r="E80" s="6"/>
      <c r="F80" s="4">
        <v>104.88489439899871</v>
      </c>
      <c r="G80" s="1"/>
      <c r="Q80" s="3"/>
    </row>
    <row r="81" spans="1:17" x14ac:dyDescent="0.35">
      <c r="A81" t="s">
        <v>22</v>
      </c>
      <c r="B81" t="s">
        <v>21</v>
      </c>
      <c r="C81" s="1">
        <v>363</v>
      </c>
      <c r="D81" s="6">
        <v>191.31143920347603</v>
      </c>
      <c r="E81" s="6"/>
      <c r="F81" s="4">
        <v>105.06742715025676</v>
      </c>
      <c r="G81" s="1"/>
      <c r="Q81" s="3"/>
    </row>
    <row r="82" spans="1:17" x14ac:dyDescent="0.35">
      <c r="A82" t="s">
        <v>5</v>
      </c>
      <c r="B82" t="s">
        <v>9</v>
      </c>
      <c r="C82" s="1">
        <v>366</v>
      </c>
      <c r="D82" s="6"/>
      <c r="E82" s="6">
        <v>18.130642109414168</v>
      </c>
      <c r="F82" s="4">
        <v>105.2463909285422</v>
      </c>
      <c r="G82" s="1"/>
      <c r="Q82" s="3"/>
    </row>
    <row r="83" spans="1:17" x14ac:dyDescent="0.35">
      <c r="A83" t="s">
        <v>19</v>
      </c>
      <c r="B83" t="s">
        <v>6</v>
      </c>
      <c r="C83">
        <v>368</v>
      </c>
      <c r="D83" s="6">
        <v>146.14875483185727</v>
      </c>
      <c r="E83" s="6"/>
      <c r="F83" s="4">
        <v>105.3637377018384</v>
      </c>
      <c r="G83" s="1"/>
      <c r="Q83" s="3"/>
    </row>
    <row r="84" spans="1:17" x14ac:dyDescent="0.35">
      <c r="A84" t="s">
        <v>17</v>
      </c>
      <c r="B84" t="s">
        <v>20</v>
      </c>
      <c r="C84" s="1">
        <v>371</v>
      </c>
      <c r="D84" s="6">
        <v>218.55152823451215</v>
      </c>
      <c r="E84" s="6"/>
      <c r="F84" s="4">
        <v>105.53684422103856</v>
      </c>
      <c r="G84" s="1"/>
      <c r="Q84" s="3"/>
    </row>
    <row r="85" spans="1:17" x14ac:dyDescent="0.35">
      <c r="A85" t="s">
        <v>20</v>
      </c>
      <c r="B85" t="s">
        <v>23</v>
      </c>
      <c r="C85" s="1">
        <v>387</v>
      </c>
      <c r="D85" s="6"/>
      <c r="E85" s="6">
        <v>70.276706951076648</v>
      </c>
      <c r="F85" s="4">
        <v>106.40256345266857</v>
      </c>
      <c r="G85" s="1"/>
      <c r="Q85" s="3"/>
    </row>
    <row r="86" spans="1:17" x14ac:dyDescent="0.35">
      <c r="A86" t="s">
        <v>4</v>
      </c>
      <c r="B86" t="s">
        <v>23</v>
      </c>
      <c r="C86" s="1">
        <v>389</v>
      </c>
      <c r="D86" s="6"/>
      <c r="E86" s="6">
        <v>16.823996636154277</v>
      </c>
      <c r="F86" s="4">
        <v>106.50414243779342</v>
      </c>
      <c r="G86" s="1"/>
      <c r="Q86" s="3"/>
    </row>
    <row r="87" spans="1:17" x14ac:dyDescent="0.35">
      <c r="A87" t="s">
        <v>19</v>
      </c>
      <c r="B87" t="s">
        <v>13</v>
      </c>
      <c r="C87" s="1">
        <v>393</v>
      </c>
      <c r="D87" s="6">
        <v>101.89483649424139</v>
      </c>
      <c r="E87" s="6"/>
      <c r="F87" s="4">
        <v>106.70299403545715</v>
      </c>
      <c r="G87" s="1"/>
      <c r="Q87" s="3"/>
    </row>
    <row r="88" spans="1:17" x14ac:dyDescent="0.35">
      <c r="A88" t="s">
        <v>19</v>
      </c>
      <c r="B88" t="s">
        <v>18</v>
      </c>
      <c r="C88" s="1">
        <v>397</v>
      </c>
      <c r="D88" s="6">
        <v>174.77844279645893</v>
      </c>
      <c r="E88" s="6"/>
      <c r="F88" s="4">
        <v>106.89617222174695</v>
      </c>
      <c r="G88" s="1"/>
      <c r="Q88" s="3"/>
    </row>
    <row r="89" spans="1:17" x14ac:dyDescent="0.35">
      <c r="A89" t="s">
        <v>18</v>
      </c>
      <c r="B89" t="s">
        <v>23</v>
      </c>
      <c r="C89" s="1">
        <v>410</v>
      </c>
      <c r="D89" s="6"/>
      <c r="E89" s="6">
        <v>84.276706951076648</v>
      </c>
      <c r="F89" s="4">
        <v>107.48577760375437</v>
      </c>
      <c r="G89" s="1"/>
      <c r="Q89" s="3"/>
    </row>
    <row r="90" spans="1:17" x14ac:dyDescent="0.35">
      <c r="A90" t="s">
        <v>19</v>
      </c>
      <c r="B90" t="s">
        <v>20</v>
      </c>
      <c r="C90" s="1">
        <v>412</v>
      </c>
      <c r="D90" s="6">
        <v>119.77844279645892</v>
      </c>
      <c r="E90" s="6"/>
      <c r="F90" s="4">
        <v>107.57141107440329</v>
      </c>
      <c r="G90" s="1"/>
      <c r="Q90" s="3"/>
    </row>
    <row r="91" spans="1:17" x14ac:dyDescent="0.35">
      <c r="A91" t="s">
        <v>26</v>
      </c>
      <c r="B91" t="s">
        <v>4</v>
      </c>
      <c r="C91" s="1">
        <v>416</v>
      </c>
      <c r="D91" s="6"/>
      <c r="E91" s="6">
        <v>137.51379723266834</v>
      </c>
      <c r="F91" s="4">
        <v>107.73870586994192</v>
      </c>
      <c r="G91" s="1"/>
      <c r="Q91" s="3"/>
    </row>
    <row r="92" spans="1:17" x14ac:dyDescent="0.35">
      <c r="A92" t="s">
        <v>24</v>
      </c>
      <c r="B92" t="s">
        <v>4</v>
      </c>
      <c r="C92" s="1">
        <v>426</v>
      </c>
      <c r="D92" s="6"/>
      <c r="E92" s="6">
        <v>162.17121922381875</v>
      </c>
      <c r="F92" s="4">
        <v>108.13418583594552</v>
      </c>
      <c r="G92" s="1"/>
      <c r="Q92" s="3"/>
    </row>
    <row r="93" spans="1:17" x14ac:dyDescent="0.35">
      <c r="A93" t="s">
        <v>6</v>
      </c>
      <c r="B93" t="s">
        <v>23</v>
      </c>
      <c r="C93" s="1">
        <v>428</v>
      </c>
      <c r="D93" s="6"/>
      <c r="E93" s="6">
        <v>6.0519435709275342</v>
      </c>
      <c r="F93" s="4">
        <v>108.20944975415389</v>
      </c>
      <c r="G93" s="1"/>
      <c r="Q93" s="3"/>
    </row>
    <row r="94" spans="1:17" x14ac:dyDescent="0.35">
      <c r="A94" t="s">
        <v>25</v>
      </c>
      <c r="B94" t="s">
        <v>4</v>
      </c>
      <c r="C94" s="1">
        <v>430</v>
      </c>
      <c r="D94" s="6"/>
      <c r="E94" s="6">
        <v>163.17121922381875</v>
      </c>
      <c r="F94" s="4">
        <v>108.28345596475481</v>
      </c>
      <c r="G94" s="1"/>
      <c r="Q94" s="3"/>
    </row>
    <row r="95" spans="1:17" x14ac:dyDescent="0.35">
      <c r="A95" t="s">
        <v>21</v>
      </c>
      <c r="B95" t="s">
        <v>5</v>
      </c>
      <c r="C95" s="1">
        <v>448</v>
      </c>
      <c r="D95" s="6"/>
      <c r="E95" s="6">
        <v>68.667969374070935</v>
      </c>
      <c r="F95" s="4">
        <v>108.89424383418552</v>
      </c>
      <c r="G95" s="1"/>
      <c r="Q95" s="3"/>
    </row>
    <row r="96" spans="1:17" x14ac:dyDescent="0.35">
      <c r="A96" t="s">
        <v>22</v>
      </c>
      <c r="B96" t="s">
        <v>6</v>
      </c>
      <c r="C96" s="1">
        <v>451</v>
      </c>
      <c r="D96" s="6"/>
      <c r="E96" s="6">
        <v>116.69120592028992</v>
      </c>
      <c r="F96" s="4">
        <v>108.98660480023284</v>
      </c>
      <c r="G96" s="1"/>
      <c r="Q96" s="3"/>
    </row>
    <row r="97" spans="1:17" x14ac:dyDescent="0.35">
      <c r="A97" t="s">
        <v>19</v>
      </c>
      <c r="B97" t="s">
        <v>7</v>
      </c>
      <c r="C97" s="1">
        <v>467</v>
      </c>
      <c r="D97" s="6"/>
      <c r="E97" s="6">
        <v>135.66140953466623</v>
      </c>
      <c r="F97" s="4">
        <v>109.43538917997321</v>
      </c>
      <c r="G97" s="1"/>
      <c r="Q97" s="3"/>
    </row>
    <row r="98" spans="1:17" x14ac:dyDescent="0.35">
      <c r="A98" t="s">
        <v>19</v>
      </c>
      <c r="B98" t="s">
        <v>27</v>
      </c>
      <c r="C98" s="1">
        <v>473</v>
      </c>
      <c r="D98" s="6"/>
      <c r="E98" s="6">
        <v>185.27953907783098</v>
      </c>
      <c r="F98" s="4">
        <v>109.58514094894554</v>
      </c>
      <c r="G98" s="1"/>
      <c r="Q98" s="3"/>
    </row>
    <row r="99" spans="1:17" x14ac:dyDescent="0.35">
      <c r="A99" t="s">
        <v>22</v>
      </c>
      <c r="B99" t="s">
        <v>18</v>
      </c>
      <c r="C99" s="1">
        <v>480</v>
      </c>
      <c r="D99" s="6"/>
      <c r="E99" s="6">
        <v>169.32089388489157</v>
      </c>
      <c r="F99" s="4">
        <v>109.74743602459012</v>
      </c>
      <c r="G99" s="1"/>
      <c r="Q99" s="3"/>
    </row>
    <row r="100" spans="1:17" x14ac:dyDescent="0.35">
      <c r="A100" t="s">
        <v>7</v>
      </c>
      <c r="B100" t="s">
        <v>23</v>
      </c>
      <c r="C100">
        <v>484</v>
      </c>
      <c r="D100" s="6"/>
      <c r="E100" s="6">
        <v>-29.840326310716023</v>
      </c>
      <c r="F100" s="4">
        <v>109.83427294462064</v>
      </c>
      <c r="G100" s="1"/>
      <c r="Q100" s="3"/>
    </row>
    <row r="101" spans="1:17" x14ac:dyDescent="0.35">
      <c r="A101" t="s">
        <v>22</v>
      </c>
      <c r="B101" t="s">
        <v>20</v>
      </c>
      <c r="C101" s="1">
        <v>492</v>
      </c>
      <c r="D101" s="6"/>
      <c r="E101" s="6">
        <v>235.32089388489157</v>
      </c>
      <c r="F101" s="4">
        <v>109.99530329202699</v>
      </c>
      <c r="G101" s="1"/>
      <c r="Q101" s="3"/>
    </row>
    <row r="102" spans="1:17" x14ac:dyDescent="0.35">
      <c r="A102" t="s">
        <v>19</v>
      </c>
      <c r="B102" t="s">
        <v>9</v>
      </c>
      <c r="C102" s="1">
        <v>494</v>
      </c>
      <c r="D102" s="6"/>
      <c r="E102" s="6">
        <v>158.50082890306885</v>
      </c>
      <c r="F102" s="4">
        <v>110.03296211876832</v>
      </c>
      <c r="G102" s="1"/>
      <c r="Q102" s="3"/>
    </row>
    <row r="103" spans="1:17" x14ac:dyDescent="0.35">
      <c r="A103" t="s">
        <v>21</v>
      </c>
      <c r="B103" t="s">
        <v>23</v>
      </c>
      <c r="C103" s="1">
        <v>506</v>
      </c>
      <c r="D103" s="6"/>
      <c r="E103" s="6">
        <v>70.431710287741453</v>
      </c>
      <c r="F103" s="4">
        <v>110.23753687674258</v>
      </c>
      <c r="G103" s="1"/>
      <c r="Q103" s="3"/>
    </row>
    <row r="104" spans="1:17" x14ac:dyDescent="0.35">
      <c r="A104" t="s">
        <v>26</v>
      </c>
      <c r="B104" t="s">
        <v>5</v>
      </c>
      <c r="C104" s="1">
        <v>528</v>
      </c>
      <c r="D104" s="6"/>
      <c r="E104" s="6">
        <v>104.92734530327425</v>
      </c>
      <c r="F104" s="4">
        <v>110.52052682576954</v>
      </c>
      <c r="G104" s="1"/>
      <c r="Q104" s="3"/>
    </row>
    <row r="105" spans="1:17" x14ac:dyDescent="0.35">
      <c r="A105" t="s">
        <v>15</v>
      </c>
      <c r="B105" t="s">
        <v>4</v>
      </c>
      <c r="C105" s="1">
        <v>531</v>
      </c>
      <c r="D105" s="6"/>
      <c r="E105" s="6">
        <v>142.31493170611927</v>
      </c>
      <c r="F105" s="4">
        <v>110.55019245879186</v>
      </c>
      <c r="G105" s="1"/>
      <c r="Q105" s="3"/>
    </row>
    <row r="106" spans="1:17" x14ac:dyDescent="0.35">
      <c r="A106" t="s">
        <v>24</v>
      </c>
      <c r="B106" t="s">
        <v>5</v>
      </c>
      <c r="C106" s="1">
        <v>541</v>
      </c>
      <c r="D106" s="6"/>
      <c r="E106" s="6">
        <v>113.58476729442467</v>
      </c>
      <c r="F106" s="4">
        <v>110.63408655182533</v>
      </c>
      <c r="G106" s="1"/>
      <c r="Q106" s="3"/>
    </row>
    <row r="107" spans="1:17" x14ac:dyDescent="0.35">
      <c r="A107" t="s">
        <v>25</v>
      </c>
      <c r="B107" t="s">
        <v>5</v>
      </c>
      <c r="C107" s="1">
        <v>543</v>
      </c>
      <c r="D107" s="6"/>
      <c r="E107" s="6">
        <v>110.58476729442467</v>
      </c>
      <c r="F107" s="4">
        <v>110.64813389447045</v>
      </c>
      <c r="G107" s="1"/>
      <c r="Q107" s="3"/>
    </row>
    <row r="108" spans="1:17" x14ac:dyDescent="0.35">
      <c r="A108" t="s">
        <v>5</v>
      </c>
      <c r="B108" t="s">
        <v>13</v>
      </c>
      <c r="C108" s="1">
        <v>547</v>
      </c>
      <c r="D108" s="6"/>
      <c r="E108" s="6">
        <v>-20.011815299416071</v>
      </c>
      <c r="F108" s="4">
        <v>110.67353486021233</v>
      </c>
      <c r="G108" s="1"/>
      <c r="Q108" s="3"/>
    </row>
    <row r="109" spans="1:17" x14ac:dyDescent="0.35">
      <c r="A109" t="s">
        <v>26</v>
      </c>
      <c r="B109" t="s">
        <v>23</v>
      </c>
      <c r="C109" s="1">
        <v>567</v>
      </c>
      <c r="D109" s="6"/>
      <c r="E109" s="6">
        <v>121.41127976081057</v>
      </c>
      <c r="F109" s="4">
        <v>110.7478447523462</v>
      </c>
      <c r="G109" s="1"/>
      <c r="Q109" s="3"/>
    </row>
    <row r="110" spans="1:17" x14ac:dyDescent="0.35">
      <c r="A110" t="s">
        <v>5</v>
      </c>
      <c r="B110" t="s">
        <v>11</v>
      </c>
      <c r="C110" s="1">
        <v>573</v>
      </c>
      <c r="D110" s="6"/>
      <c r="E110" s="6">
        <v>41.056378524770196</v>
      </c>
      <c r="F110" s="4">
        <v>110.75343908822953</v>
      </c>
      <c r="G110" s="1"/>
      <c r="Q110" s="3"/>
    </row>
    <row r="111" spans="1:17" x14ac:dyDescent="0.35">
      <c r="A111" t="s">
        <v>25</v>
      </c>
      <c r="B111" t="s">
        <v>23</v>
      </c>
      <c r="C111" s="1">
        <v>584</v>
      </c>
      <c r="D111" s="6"/>
      <c r="E111" s="6">
        <v>123.06870175196099</v>
      </c>
      <c r="F111" s="4">
        <v>110.7442829369308</v>
      </c>
      <c r="G111" s="1"/>
      <c r="Q111" s="3"/>
    </row>
    <row r="112" spans="1:17" x14ac:dyDescent="0.35">
      <c r="A112" t="s">
        <v>24</v>
      </c>
      <c r="B112" t="s">
        <v>23</v>
      </c>
      <c r="C112" s="1">
        <v>588</v>
      </c>
      <c r="D112" s="6"/>
      <c r="E112" s="6">
        <v>138.06870175196099</v>
      </c>
      <c r="F112" s="4">
        <v>110.73483025142335</v>
      </c>
      <c r="G112" s="1"/>
      <c r="Q112" s="3"/>
    </row>
    <row r="113" spans="1:17" x14ac:dyDescent="0.35">
      <c r="A113" t="s">
        <v>19</v>
      </c>
      <c r="B113" t="s">
        <v>4</v>
      </c>
      <c r="C113" s="1">
        <v>611</v>
      </c>
      <c r="D113" s="6"/>
      <c r="E113" s="6">
        <v>155.15766721939332</v>
      </c>
      <c r="F113" s="4">
        <v>110.618989541042</v>
      </c>
      <c r="G113" s="1"/>
      <c r="Q113" s="3"/>
    </row>
    <row r="114" spans="1:17" x14ac:dyDescent="0.35">
      <c r="A114" t="s">
        <v>15</v>
      </c>
      <c r="B114" t="s">
        <v>5</v>
      </c>
      <c r="C114" s="1">
        <v>643</v>
      </c>
      <c r="D114" s="6"/>
      <c r="E114" s="6">
        <v>107.72847977672518</v>
      </c>
      <c r="F114" s="4">
        <v>110.29129943103899</v>
      </c>
      <c r="G114" s="1"/>
      <c r="Q114" s="3"/>
    </row>
    <row r="115" spans="1:17" x14ac:dyDescent="0.35">
      <c r="A115" t="s">
        <v>5</v>
      </c>
      <c r="B115" t="s">
        <v>16</v>
      </c>
      <c r="C115">
        <v>645</v>
      </c>
      <c r="D115" s="6"/>
      <c r="E115" s="6">
        <v>101.13205697950229</v>
      </c>
      <c r="F115" s="4">
        <v>110.26465734075728</v>
      </c>
      <c r="G115" s="1"/>
      <c r="Q115" s="3"/>
    </row>
    <row r="116" spans="1:17" x14ac:dyDescent="0.35">
      <c r="A116" t="s">
        <v>15</v>
      </c>
      <c r="B116" t="s">
        <v>23</v>
      </c>
      <c r="C116">
        <v>659</v>
      </c>
      <c r="D116" s="6"/>
      <c r="E116" s="6">
        <v>102.2124142342615</v>
      </c>
      <c r="F116" s="4">
        <v>110.05857153758086</v>
      </c>
      <c r="G116" s="1"/>
      <c r="Q116" s="3"/>
    </row>
    <row r="117" spans="1:17" x14ac:dyDescent="0.35">
      <c r="A117" t="s">
        <v>17</v>
      </c>
      <c r="B117" t="s">
        <v>5</v>
      </c>
      <c r="C117" s="1">
        <v>682</v>
      </c>
      <c r="D117" s="6"/>
      <c r="E117" s="6">
        <v>96.344300728052474</v>
      </c>
      <c r="F117" s="4">
        <v>109.64761114607342</v>
      </c>
      <c r="G117" s="1"/>
      <c r="Q117" s="3"/>
    </row>
    <row r="118" spans="1:17" x14ac:dyDescent="0.35">
      <c r="A118" t="s">
        <v>17</v>
      </c>
      <c r="B118" t="s">
        <v>23</v>
      </c>
      <c r="C118" s="1">
        <v>720</v>
      </c>
      <c r="D118" s="6"/>
      <c r="E118" s="6">
        <v>37.828235185588795</v>
      </c>
      <c r="F118" s="4">
        <v>108.78141948487996</v>
      </c>
      <c r="G118" s="1"/>
      <c r="Q118" s="3"/>
    </row>
    <row r="119" spans="1:17" x14ac:dyDescent="0.35">
      <c r="A119" t="s">
        <v>19</v>
      </c>
      <c r="B119" t="s">
        <v>5</v>
      </c>
      <c r="C119" s="1">
        <v>726</v>
      </c>
      <c r="D119" s="6"/>
      <c r="E119" s="6">
        <v>113.57121528999926</v>
      </c>
      <c r="F119" s="4">
        <v>108.6242749208856</v>
      </c>
      <c r="G119" s="1"/>
      <c r="Q119" s="3"/>
    </row>
    <row r="120" spans="1:17" x14ac:dyDescent="0.35">
      <c r="A120" t="s">
        <v>19</v>
      </c>
      <c r="B120" t="s">
        <v>23</v>
      </c>
      <c r="C120">
        <v>750</v>
      </c>
      <c r="D120" s="6"/>
      <c r="E120" s="6">
        <v>102.05514974753555</v>
      </c>
      <c r="F120" s="4">
        <v>107.94254071126363</v>
      </c>
      <c r="G120" s="1"/>
      <c r="Q120" s="3"/>
    </row>
    <row r="121" spans="1:17" x14ac:dyDescent="0.35">
      <c r="A121" t="s">
        <v>22</v>
      </c>
      <c r="B121" t="s">
        <v>5</v>
      </c>
      <c r="C121">
        <v>811</v>
      </c>
      <c r="D121" s="6"/>
      <c r="E121" s="6">
        <v>135.1136663784319</v>
      </c>
      <c r="F121" s="4">
        <v>105.84799688728785</v>
      </c>
      <c r="G121" s="1"/>
      <c r="Q121" s="3"/>
    </row>
    <row r="123" spans="1:17" x14ac:dyDescent="0.35">
      <c r="D123" s="4"/>
      <c r="E123" s="4"/>
      <c r="F123" s="4"/>
    </row>
  </sheetData>
  <sortState xmlns:xlrd2="http://schemas.microsoft.com/office/spreadsheetml/2017/richdata2" ref="A4:G121">
    <sortCondition ref="C4:C121"/>
  </sortState>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A6D2A-0EB8-4BAF-99CF-D9BEC1D96FA8}">
  <dimension ref="A1:P124"/>
  <sheetViews>
    <sheetView workbookViewId="0">
      <selection activeCell="F2" sqref="F2"/>
    </sheetView>
  </sheetViews>
  <sheetFormatPr defaultRowHeight="14.5" x14ac:dyDescent="0.35"/>
  <cols>
    <col min="5" max="5" width="8.453125" customWidth="1"/>
  </cols>
  <sheetData>
    <row r="1" spans="1:16" ht="18.5" x14ac:dyDescent="0.45">
      <c r="A1" s="39" t="s">
        <v>208</v>
      </c>
    </row>
    <row r="2" spans="1:16" ht="43.5" x14ac:dyDescent="0.35">
      <c r="A2" t="s">
        <v>156</v>
      </c>
      <c r="C2" s="9" t="s">
        <v>200</v>
      </c>
      <c r="D2" s="40" t="s">
        <v>204</v>
      </c>
      <c r="E2" s="9" t="s">
        <v>205</v>
      </c>
      <c r="K2" s="3"/>
    </row>
    <row r="3" spans="1:16" x14ac:dyDescent="0.35">
      <c r="A3" t="s">
        <v>21</v>
      </c>
      <c r="B3" t="s">
        <v>6</v>
      </c>
      <c r="C3">
        <v>90</v>
      </c>
      <c r="D3" s="8">
        <v>83.379766716813904</v>
      </c>
      <c r="E3" s="5">
        <v>84.143599059760476</v>
      </c>
    </row>
    <row r="4" spans="1:16" x14ac:dyDescent="0.35">
      <c r="A4" t="s">
        <v>24</v>
      </c>
      <c r="B4" t="s">
        <v>21</v>
      </c>
      <c r="C4">
        <v>93</v>
      </c>
      <c r="D4" s="6">
        <v>104.78254011946878</v>
      </c>
      <c r="E4" s="5">
        <v>85.440020494472193</v>
      </c>
    </row>
    <row r="5" spans="1:16" x14ac:dyDescent="0.35">
      <c r="A5" t="s">
        <v>25</v>
      </c>
      <c r="B5" t="s">
        <v>21</v>
      </c>
      <c r="C5">
        <v>95</v>
      </c>
      <c r="D5" s="6">
        <v>78.782540119468777</v>
      </c>
      <c r="E5" s="5">
        <v>86.289173429006098</v>
      </c>
    </row>
    <row r="6" spans="1:16" x14ac:dyDescent="0.35">
      <c r="A6" t="s">
        <v>21</v>
      </c>
      <c r="B6" t="s">
        <v>18</v>
      </c>
      <c r="C6">
        <v>119</v>
      </c>
      <c r="D6" s="6">
        <v>89.875196880530609</v>
      </c>
      <c r="E6" s="5">
        <v>95.658223931780384</v>
      </c>
      <c r="P6" t="s">
        <v>34</v>
      </c>
    </row>
    <row r="7" spans="1:16" x14ac:dyDescent="0.35">
      <c r="A7" t="s">
        <v>17</v>
      </c>
      <c r="B7" t="s">
        <v>26</v>
      </c>
      <c r="C7">
        <v>159</v>
      </c>
      <c r="D7" s="6">
        <v>144.41695542477822</v>
      </c>
      <c r="E7" s="5">
        <v>108.70547472462773</v>
      </c>
      <c r="P7" t="s">
        <v>35</v>
      </c>
    </row>
    <row r="8" spans="1:16" x14ac:dyDescent="0.35">
      <c r="A8" t="s">
        <v>19</v>
      </c>
      <c r="B8" t="s">
        <v>25</v>
      </c>
      <c r="C8">
        <v>184</v>
      </c>
      <c r="D8" s="6">
        <v>125.98644799557459</v>
      </c>
      <c r="E8" s="5">
        <v>115.67614837057013</v>
      </c>
      <c r="P8" t="s">
        <v>36</v>
      </c>
    </row>
    <row r="9" spans="1:16" x14ac:dyDescent="0.35">
      <c r="A9" t="s">
        <v>24</v>
      </c>
      <c r="B9" t="s">
        <v>6</v>
      </c>
      <c r="C9">
        <v>184</v>
      </c>
      <c r="D9" s="6">
        <v>132.16230683628268</v>
      </c>
      <c r="E9" s="5">
        <v>115.67614837057013</v>
      </c>
    </row>
    <row r="10" spans="1:16" x14ac:dyDescent="0.35">
      <c r="A10" t="s">
        <v>19</v>
      </c>
      <c r="B10" t="s">
        <v>24</v>
      </c>
      <c r="C10">
        <v>185</v>
      </c>
      <c r="D10" s="6">
        <v>125.98644799557459</v>
      </c>
      <c r="E10" s="5">
        <v>115.93958765545661</v>
      </c>
    </row>
    <row r="11" spans="1:16" x14ac:dyDescent="0.35">
      <c r="A11" t="s">
        <v>15</v>
      </c>
      <c r="B11" t="s">
        <v>21</v>
      </c>
      <c r="C11">
        <v>195</v>
      </c>
      <c r="D11" s="6">
        <v>134.92625260176931</v>
      </c>
      <c r="E11" s="5">
        <v>118.51498850764457</v>
      </c>
    </row>
    <row r="12" spans="1:16" x14ac:dyDescent="0.35">
      <c r="A12" t="s">
        <v>26</v>
      </c>
      <c r="B12" t="s">
        <v>18</v>
      </c>
      <c r="C12">
        <v>197</v>
      </c>
      <c r="D12" s="6">
        <v>174.13457280973392</v>
      </c>
      <c r="E12" s="5">
        <v>119.01762026112952</v>
      </c>
    </row>
    <row r="13" spans="1:16" x14ac:dyDescent="0.35">
      <c r="A13" t="s">
        <v>19</v>
      </c>
      <c r="B13" t="s">
        <v>26</v>
      </c>
      <c r="C13">
        <v>200</v>
      </c>
      <c r="D13" s="6">
        <v>112.64386998672501</v>
      </c>
      <c r="E13" s="5">
        <v>119.76407710276035</v>
      </c>
    </row>
    <row r="14" spans="1:16" x14ac:dyDescent="0.35">
      <c r="A14" t="s">
        <v>26</v>
      </c>
      <c r="B14" t="s">
        <v>20</v>
      </c>
      <c r="C14">
        <v>211</v>
      </c>
      <c r="D14" s="6">
        <v>129.13457280973392</v>
      </c>
      <c r="E14" s="5">
        <v>122.4271032040551</v>
      </c>
    </row>
    <row r="15" spans="1:16" x14ac:dyDescent="0.35">
      <c r="A15" t="s">
        <v>24</v>
      </c>
      <c r="B15" t="s">
        <v>18</v>
      </c>
      <c r="C15">
        <v>212</v>
      </c>
      <c r="D15" s="6">
        <v>135.79199480088434</v>
      </c>
      <c r="E15" s="5">
        <v>122.66363443469254</v>
      </c>
    </row>
    <row r="16" spans="1:16" x14ac:dyDescent="0.35">
      <c r="A16" t="s">
        <v>25</v>
      </c>
      <c r="B16" t="s">
        <v>18</v>
      </c>
      <c r="C16">
        <v>213</v>
      </c>
      <c r="D16" s="6">
        <v>150.79199480088434</v>
      </c>
      <c r="E16" s="5">
        <v>122.89926657802442</v>
      </c>
    </row>
    <row r="17" spans="1:5" x14ac:dyDescent="0.35">
      <c r="A17" t="s">
        <v>24</v>
      </c>
      <c r="B17" t="s">
        <v>20</v>
      </c>
      <c r="C17">
        <v>227</v>
      </c>
      <c r="D17" s="6">
        <v>103.79199480088434</v>
      </c>
      <c r="E17" s="5">
        <v>126.10704941629251</v>
      </c>
    </row>
    <row r="18" spans="1:5" x14ac:dyDescent="0.35">
      <c r="A18" t="s">
        <v>25</v>
      </c>
      <c r="B18" t="s">
        <v>20</v>
      </c>
      <c r="C18">
        <v>228</v>
      </c>
      <c r="D18" s="6">
        <v>151.79199480088434</v>
      </c>
      <c r="E18" s="5">
        <v>126.32989917784496</v>
      </c>
    </row>
    <row r="19" spans="1:5" x14ac:dyDescent="0.35">
      <c r="A19" t="s">
        <v>17</v>
      </c>
      <c r="B19" t="s">
        <v>21</v>
      </c>
      <c r="C19">
        <v>236</v>
      </c>
      <c r="D19" s="6">
        <v>130.54207355309657</v>
      </c>
      <c r="E19" s="5">
        <v>128.08403222284977</v>
      </c>
    </row>
    <row r="20" spans="1:5" x14ac:dyDescent="0.35">
      <c r="A20" t="s">
        <v>19</v>
      </c>
      <c r="B20" t="s">
        <v>21</v>
      </c>
      <c r="C20">
        <v>279</v>
      </c>
      <c r="D20" s="6">
        <v>129.76898811504336</v>
      </c>
      <c r="E20" s="5">
        <v>136.72477812171144</v>
      </c>
    </row>
    <row r="21" spans="1:5" x14ac:dyDescent="0.35">
      <c r="A21" t="s">
        <v>17</v>
      </c>
      <c r="B21" t="s">
        <v>6</v>
      </c>
      <c r="C21">
        <v>327</v>
      </c>
      <c r="D21" s="6">
        <v>113.92184026991048</v>
      </c>
      <c r="E21" s="5">
        <v>145.05846271851402</v>
      </c>
    </row>
    <row r="22" spans="1:5" x14ac:dyDescent="0.35">
      <c r="A22" t="s">
        <v>17</v>
      </c>
      <c r="B22" t="s">
        <v>18</v>
      </c>
      <c r="C22">
        <v>355</v>
      </c>
      <c r="D22" s="6">
        <v>153.55152823451215</v>
      </c>
      <c r="E22" s="5">
        <v>149.39515525811663</v>
      </c>
    </row>
    <row r="23" spans="1:5" x14ac:dyDescent="0.35">
      <c r="A23" t="s">
        <v>19</v>
      </c>
      <c r="B23" t="s">
        <v>6</v>
      </c>
      <c r="C23">
        <v>368</v>
      </c>
      <c r="D23" s="6">
        <v>146.14875483185727</v>
      </c>
      <c r="E23" s="5">
        <v>151.29360218000039</v>
      </c>
    </row>
    <row r="24" spans="1:5" x14ac:dyDescent="0.35">
      <c r="A24" t="s">
        <v>17</v>
      </c>
      <c r="B24" t="s">
        <v>20</v>
      </c>
      <c r="C24">
        <v>371</v>
      </c>
      <c r="D24" s="6">
        <v>218.55152823451215</v>
      </c>
      <c r="E24" s="5">
        <v>151.7219612832165</v>
      </c>
    </row>
    <row r="25" spans="1:5" x14ac:dyDescent="0.35">
      <c r="A25" t="s">
        <v>19</v>
      </c>
      <c r="B25" t="s">
        <v>18</v>
      </c>
      <c r="C25">
        <v>397</v>
      </c>
      <c r="D25" s="6">
        <v>174.77844279645893</v>
      </c>
      <c r="E25" s="5">
        <v>155.28951600183848</v>
      </c>
    </row>
    <row r="26" spans="1:5" x14ac:dyDescent="0.35">
      <c r="A26" t="s">
        <v>19</v>
      </c>
      <c r="B26" t="s">
        <v>20</v>
      </c>
      <c r="C26">
        <v>412</v>
      </c>
      <c r="D26" s="6">
        <v>119.77844279645892</v>
      </c>
      <c r="E26" s="5">
        <v>157.23590917396962</v>
      </c>
    </row>
    <row r="27" spans="1:5" x14ac:dyDescent="0.35">
      <c r="D27" s="5"/>
      <c r="E27" s="5"/>
    </row>
    <row r="28" spans="1:5" ht="43.5" x14ac:dyDescent="0.35">
      <c r="C28" s="9" t="s">
        <v>200</v>
      </c>
      <c r="D28" s="40" t="s">
        <v>204</v>
      </c>
      <c r="E28" s="9" t="s">
        <v>206</v>
      </c>
    </row>
    <row r="29" spans="1:5" x14ac:dyDescent="0.35">
      <c r="A29" t="s">
        <v>26</v>
      </c>
      <c r="B29" t="s">
        <v>16</v>
      </c>
      <c r="C29">
        <v>142</v>
      </c>
      <c r="D29" s="6">
        <v>116.20471167622804</v>
      </c>
      <c r="E29" s="5">
        <v>84.471587439633993</v>
      </c>
    </row>
    <row r="30" spans="1:5" x14ac:dyDescent="0.35">
      <c r="A30" t="s">
        <v>6</v>
      </c>
      <c r="B30" t="s">
        <v>7</v>
      </c>
      <c r="C30">
        <v>159</v>
      </c>
      <c r="D30" s="6">
        <v>84.88296673820733</v>
      </c>
      <c r="E30" s="5">
        <v>87.66789794346542</v>
      </c>
    </row>
    <row r="31" spans="1:5" x14ac:dyDescent="0.35">
      <c r="A31" t="s">
        <v>21</v>
      </c>
      <c r="B31" t="s">
        <v>27</v>
      </c>
      <c r="C31" s="1">
        <v>198</v>
      </c>
      <c r="D31" s="6">
        <v>162.65609961803688</v>
      </c>
      <c r="E31" s="5">
        <v>93.587073922911415</v>
      </c>
    </row>
    <row r="32" spans="1:5" x14ac:dyDescent="0.35">
      <c r="A32" t="s">
        <v>6</v>
      </c>
      <c r="B32" t="s">
        <v>9</v>
      </c>
      <c r="C32">
        <v>209</v>
      </c>
      <c r="D32" s="6">
        <v>38.833299779590533</v>
      </c>
      <c r="E32" s="5">
        <v>94.961459724459573</v>
      </c>
    </row>
    <row r="33" spans="1:5" x14ac:dyDescent="0.35">
      <c r="A33" t="s">
        <v>21</v>
      </c>
      <c r="B33" t="s">
        <v>16</v>
      </c>
      <c r="C33">
        <v>211</v>
      </c>
      <c r="D33" s="6">
        <v>143.32982980454639</v>
      </c>
      <c r="E33" s="5">
        <v>95.199153261341195</v>
      </c>
    </row>
    <row r="34" spans="1:5" x14ac:dyDescent="0.35">
      <c r="A34" t="s">
        <v>21</v>
      </c>
      <c r="B34" t="s">
        <v>7</v>
      </c>
      <c r="C34">
        <v>212</v>
      </c>
      <c r="D34" s="6">
        <v>110.75816361873792</v>
      </c>
      <c r="E34" s="5">
        <v>95.316638854256496</v>
      </c>
    </row>
    <row r="35" spans="1:5" x14ac:dyDescent="0.35">
      <c r="A35" t="s">
        <v>6</v>
      </c>
      <c r="B35" t="s">
        <v>4</v>
      </c>
      <c r="C35">
        <v>255</v>
      </c>
      <c r="D35" s="6">
        <v>44.874654586651118</v>
      </c>
      <c r="E35" s="5">
        <v>99.591289349870038</v>
      </c>
    </row>
    <row r="36" spans="1:5" x14ac:dyDescent="0.35">
      <c r="A36" t="s">
        <v>21</v>
      </c>
      <c r="B36" t="s">
        <v>11</v>
      </c>
      <c r="C36">
        <v>257</v>
      </c>
      <c r="D36" s="6">
        <v>120.25415134981432</v>
      </c>
      <c r="E36" s="5">
        <v>99.756536624484411</v>
      </c>
    </row>
    <row r="37" spans="1:5" x14ac:dyDescent="0.35">
      <c r="A37" t="s">
        <v>22</v>
      </c>
      <c r="B37" t="s">
        <v>25</v>
      </c>
      <c r="C37">
        <v>269</v>
      </c>
      <c r="D37" s="6">
        <v>131.52889908400724</v>
      </c>
      <c r="E37" s="5">
        <v>100.69211851892872</v>
      </c>
    </row>
    <row r="38" spans="1:5" x14ac:dyDescent="0.35">
      <c r="A38" t="s">
        <v>22</v>
      </c>
      <c r="B38" t="s">
        <v>24</v>
      </c>
      <c r="C38">
        <v>272</v>
      </c>
      <c r="D38" s="6">
        <v>106.52889908400724</v>
      </c>
      <c r="E38" s="5">
        <v>100.91150538405951</v>
      </c>
    </row>
    <row r="39" spans="1:5" x14ac:dyDescent="0.35">
      <c r="A39" t="s">
        <v>26</v>
      </c>
      <c r="B39" t="s">
        <v>27</v>
      </c>
      <c r="C39">
        <v>277</v>
      </c>
      <c r="D39" s="6">
        <v>182.63566909110597</v>
      </c>
      <c r="E39" s="5">
        <v>101.26471578382581</v>
      </c>
    </row>
    <row r="40" spans="1:5" x14ac:dyDescent="0.35">
      <c r="A40" t="s">
        <v>6</v>
      </c>
      <c r="B40" t="s">
        <v>11</v>
      </c>
      <c r="C40">
        <v>277</v>
      </c>
      <c r="D40" s="6">
        <v>17.633918066628212</v>
      </c>
      <c r="E40" s="5">
        <v>101.26471578382581</v>
      </c>
    </row>
    <row r="41" spans="1:5" x14ac:dyDescent="0.35">
      <c r="A41" t="s">
        <v>21</v>
      </c>
      <c r="B41" t="s">
        <v>13</v>
      </c>
      <c r="C41">
        <v>278</v>
      </c>
      <c r="D41" s="6">
        <v>106.18595752562803</v>
      </c>
      <c r="E41" s="5">
        <v>101.33352243555125</v>
      </c>
    </row>
    <row r="42" spans="1:5" x14ac:dyDescent="0.35">
      <c r="A42" t="s">
        <v>6</v>
      </c>
      <c r="B42" t="s">
        <v>13</v>
      </c>
      <c r="C42">
        <v>281</v>
      </c>
      <c r="D42" s="6">
        <v>3.5657242424419451</v>
      </c>
      <c r="E42" s="5">
        <v>101.53632941295294</v>
      </c>
    </row>
    <row r="43" spans="1:5" x14ac:dyDescent="0.35">
      <c r="A43" t="s">
        <v>22</v>
      </c>
      <c r="B43" t="s">
        <v>26</v>
      </c>
      <c r="C43">
        <v>283</v>
      </c>
      <c r="D43" s="6">
        <v>178.18632107515765</v>
      </c>
      <c r="E43" s="5">
        <v>101.66855462895022</v>
      </c>
    </row>
    <row r="44" spans="1:5" x14ac:dyDescent="0.35">
      <c r="A44" t="s">
        <v>15</v>
      </c>
      <c r="B44" t="s">
        <v>6</v>
      </c>
      <c r="C44">
        <v>283</v>
      </c>
      <c r="D44" s="6">
        <v>107.3060193185832</v>
      </c>
      <c r="E44" s="5">
        <v>101.66855462895022</v>
      </c>
    </row>
    <row r="45" spans="1:5" x14ac:dyDescent="0.35">
      <c r="A45" t="s">
        <v>26</v>
      </c>
      <c r="B45" t="s">
        <v>7</v>
      </c>
      <c r="C45">
        <v>284</v>
      </c>
      <c r="D45" s="6">
        <v>154.01753954794123</v>
      </c>
      <c r="E45" s="5">
        <v>101.7337826763186</v>
      </c>
    </row>
    <row r="46" spans="1:5" x14ac:dyDescent="0.35">
      <c r="A46" t="s">
        <v>24</v>
      </c>
      <c r="B46" t="s">
        <v>27</v>
      </c>
      <c r="C46">
        <v>288</v>
      </c>
      <c r="D46" s="6">
        <v>161.29309108225641</v>
      </c>
      <c r="E46" s="5">
        <v>101.98886834107972</v>
      </c>
    </row>
    <row r="47" spans="1:5" x14ac:dyDescent="0.35">
      <c r="A47" t="s">
        <v>6</v>
      </c>
      <c r="B47" t="s">
        <v>16</v>
      </c>
      <c r="C47">
        <v>288</v>
      </c>
      <c r="D47" s="6">
        <v>82.709596521360297</v>
      </c>
      <c r="E47" s="5">
        <v>101.98886834107972</v>
      </c>
    </row>
    <row r="48" spans="1:5" x14ac:dyDescent="0.35">
      <c r="A48" t="s">
        <v>20</v>
      </c>
      <c r="B48" t="s">
        <v>11</v>
      </c>
      <c r="C48">
        <v>289</v>
      </c>
      <c r="D48" s="6">
        <v>92.26360603122987</v>
      </c>
      <c r="E48" s="5">
        <v>102.05119798375382</v>
      </c>
    </row>
    <row r="49" spans="1:5" x14ac:dyDescent="0.35">
      <c r="A49" t="s">
        <v>24</v>
      </c>
      <c r="B49" t="s">
        <v>7</v>
      </c>
      <c r="C49">
        <v>290</v>
      </c>
      <c r="D49" s="6">
        <v>96.674961539091655</v>
      </c>
      <c r="E49" s="5">
        <v>102.1129567712678</v>
      </c>
    </row>
    <row r="50" spans="1:5" x14ac:dyDescent="0.35">
      <c r="A50" t="s">
        <v>25</v>
      </c>
      <c r="B50" t="s">
        <v>27</v>
      </c>
      <c r="C50">
        <v>291</v>
      </c>
      <c r="D50" s="6">
        <v>165.29309108225641</v>
      </c>
      <c r="E50" s="5">
        <v>102.17414758718486</v>
      </c>
    </row>
    <row r="51" spans="1:5" x14ac:dyDescent="0.35">
      <c r="A51" t="s">
        <v>25</v>
      </c>
      <c r="B51" t="s">
        <v>7</v>
      </c>
      <c r="C51">
        <v>296</v>
      </c>
      <c r="D51" s="6">
        <v>110.67496153909165</v>
      </c>
      <c r="E51" s="5">
        <v>102.47168132444067</v>
      </c>
    </row>
    <row r="52" spans="1:5" x14ac:dyDescent="0.35">
      <c r="A52" t="s">
        <v>18</v>
      </c>
      <c r="B52" t="s">
        <v>11</v>
      </c>
      <c r="C52">
        <v>296</v>
      </c>
      <c r="D52" s="6">
        <v>29.26360603122987</v>
      </c>
      <c r="E52" s="5">
        <v>102.47168132444067</v>
      </c>
    </row>
    <row r="53" spans="1:5" x14ac:dyDescent="0.35">
      <c r="A53" t="s">
        <v>15</v>
      </c>
      <c r="B53" t="s">
        <v>18</v>
      </c>
      <c r="C53">
        <v>312</v>
      </c>
      <c r="D53" s="6">
        <v>123.93570728318485</v>
      </c>
      <c r="E53" s="5">
        <v>103.33281236058278</v>
      </c>
    </row>
    <row r="54" spans="1:5" x14ac:dyDescent="0.35">
      <c r="A54" t="s">
        <v>18</v>
      </c>
      <c r="B54" t="s">
        <v>16</v>
      </c>
      <c r="C54">
        <v>316</v>
      </c>
      <c r="D54" s="6">
        <v>139.33928448596197</v>
      </c>
      <c r="E54" s="5">
        <v>103.52728859233257</v>
      </c>
    </row>
    <row r="55" spans="1:5" x14ac:dyDescent="0.35">
      <c r="A55" t="s">
        <v>26</v>
      </c>
      <c r="B55" t="s">
        <v>9</v>
      </c>
      <c r="C55">
        <v>317</v>
      </c>
      <c r="D55" s="6">
        <v>129.85695891634384</v>
      </c>
      <c r="E55" s="5">
        <v>103.57464981225085</v>
      </c>
    </row>
    <row r="56" spans="1:5" x14ac:dyDescent="0.35">
      <c r="A56" t="s">
        <v>20</v>
      </c>
      <c r="B56" t="s">
        <v>16</v>
      </c>
      <c r="C56">
        <v>324</v>
      </c>
      <c r="D56" s="6">
        <v>176.33928448596197</v>
      </c>
      <c r="E56" s="5">
        <v>103.89234830339048</v>
      </c>
    </row>
    <row r="57" spans="1:5" x14ac:dyDescent="0.35">
      <c r="A57" t="s">
        <v>15</v>
      </c>
      <c r="B57" t="s">
        <v>20</v>
      </c>
      <c r="C57">
        <v>325</v>
      </c>
      <c r="D57" s="6">
        <v>133.93570728318485</v>
      </c>
      <c r="E57" s="5">
        <v>103.93578500962727</v>
      </c>
    </row>
    <row r="58" spans="1:5" x14ac:dyDescent="0.35">
      <c r="A58" t="s">
        <v>25</v>
      </c>
      <c r="B58" t="s">
        <v>9</v>
      </c>
      <c r="C58">
        <v>333</v>
      </c>
      <c r="D58" s="6">
        <v>133.51438090749426</v>
      </c>
      <c r="E58" s="5">
        <v>104.26615666627826</v>
      </c>
    </row>
    <row r="59" spans="1:5" x14ac:dyDescent="0.35">
      <c r="A59" t="s">
        <v>21</v>
      </c>
      <c r="B59" t="s">
        <v>4</v>
      </c>
      <c r="C59">
        <v>336</v>
      </c>
      <c r="D59" s="6">
        <v>72.254421303465023</v>
      </c>
      <c r="E59" s="5">
        <v>104.38233679757727</v>
      </c>
    </row>
    <row r="60" spans="1:5" x14ac:dyDescent="0.35">
      <c r="A60" t="s">
        <v>24</v>
      </c>
      <c r="B60" t="s">
        <v>9</v>
      </c>
      <c r="C60">
        <v>338</v>
      </c>
      <c r="D60" s="6">
        <v>156.51438090749426</v>
      </c>
      <c r="E60" s="5">
        <v>104.45749833106414</v>
      </c>
    </row>
    <row r="61" spans="1:5" x14ac:dyDescent="0.35">
      <c r="A61" t="s">
        <v>6</v>
      </c>
      <c r="B61" t="s">
        <v>5</v>
      </c>
      <c r="C61">
        <v>360</v>
      </c>
      <c r="D61" s="6">
        <v>59.288202657257031</v>
      </c>
      <c r="E61" s="5">
        <v>105.16781787274059</v>
      </c>
    </row>
    <row r="62" spans="1:5" x14ac:dyDescent="0.35">
      <c r="A62" t="s">
        <v>22</v>
      </c>
      <c r="B62" t="s">
        <v>21</v>
      </c>
      <c r="C62">
        <v>363</v>
      </c>
      <c r="D62" s="6">
        <v>191.31143920347603</v>
      </c>
      <c r="E62" s="5">
        <v>105.24875074179836</v>
      </c>
    </row>
    <row r="63" spans="1:5" x14ac:dyDescent="0.35">
      <c r="A63" t="s">
        <v>26</v>
      </c>
      <c r="B63" t="s">
        <v>4</v>
      </c>
      <c r="C63">
        <v>416</v>
      </c>
      <c r="D63" s="6">
        <v>137.51379723266834</v>
      </c>
      <c r="E63" s="5">
        <v>106.1095706981346</v>
      </c>
    </row>
    <row r="64" spans="1:5" x14ac:dyDescent="0.35">
      <c r="A64" t="s">
        <v>24</v>
      </c>
      <c r="B64" t="s">
        <v>4</v>
      </c>
      <c r="C64">
        <v>426</v>
      </c>
      <c r="D64" s="6">
        <v>162.17121922381875</v>
      </c>
      <c r="E64" s="5">
        <v>106.16076828643344</v>
      </c>
    </row>
    <row r="65" spans="1:5" x14ac:dyDescent="0.35">
      <c r="A65" t="s">
        <v>6</v>
      </c>
      <c r="B65" t="s">
        <v>23</v>
      </c>
      <c r="C65">
        <v>428</v>
      </c>
      <c r="D65" s="6">
        <v>6.0519435709275342</v>
      </c>
      <c r="E65" s="5">
        <v>106.16709320440339</v>
      </c>
    </row>
    <row r="66" spans="1:5" x14ac:dyDescent="0.35">
      <c r="A66" t="s">
        <v>25</v>
      </c>
      <c r="B66" t="s">
        <v>4</v>
      </c>
      <c r="C66">
        <v>430</v>
      </c>
      <c r="D66" s="6">
        <v>163.17121922381875</v>
      </c>
      <c r="E66" s="5">
        <v>106.17213414206779</v>
      </c>
    </row>
    <row r="67" spans="1:5" x14ac:dyDescent="0.35">
      <c r="A67" t="s">
        <v>21</v>
      </c>
      <c r="B67" t="s">
        <v>5</v>
      </c>
      <c r="C67">
        <v>448</v>
      </c>
      <c r="D67" s="6">
        <v>68.667969374070935</v>
      </c>
      <c r="E67" s="5">
        <v>106.16113433485643</v>
      </c>
    </row>
    <row r="68" spans="1:5" x14ac:dyDescent="0.35">
      <c r="A68" t="s">
        <v>22</v>
      </c>
      <c r="B68" t="s">
        <v>6</v>
      </c>
      <c r="C68">
        <v>451</v>
      </c>
      <c r="D68" s="6">
        <v>116.69120592028992</v>
      </c>
      <c r="E68" s="5">
        <v>106.14968578336223</v>
      </c>
    </row>
    <row r="69" spans="1:5" x14ac:dyDescent="0.35">
      <c r="A69" t="s">
        <v>19</v>
      </c>
      <c r="B69" t="s">
        <v>7</v>
      </c>
      <c r="C69">
        <v>467</v>
      </c>
      <c r="D69" s="6">
        <v>135.66140953466623</v>
      </c>
      <c r="E69" s="5">
        <v>106.04406236057031</v>
      </c>
    </row>
    <row r="70" spans="1:5" x14ac:dyDescent="0.35">
      <c r="A70" t="s">
        <v>19</v>
      </c>
      <c r="B70" t="s">
        <v>27</v>
      </c>
      <c r="C70">
        <v>473</v>
      </c>
      <c r="D70" s="6">
        <v>185.27953907783098</v>
      </c>
      <c r="E70" s="5">
        <v>105.98561033810725</v>
      </c>
    </row>
    <row r="71" spans="1:5" x14ac:dyDescent="0.35">
      <c r="A71" t="s">
        <v>22</v>
      </c>
      <c r="B71" t="s">
        <v>18</v>
      </c>
      <c r="C71">
        <v>480</v>
      </c>
      <c r="D71" s="6">
        <v>169.32089388489157</v>
      </c>
      <c r="E71" s="5">
        <v>105.9048145563699</v>
      </c>
    </row>
    <row r="72" spans="1:5" x14ac:dyDescent="0.35">
      <c r="A72" t="s">
        <v>22</v>
      </c>
      <c r="B72" t="s">
        <v>20</v>
      </c>
      <c r="C72">
        <v>492</v>
      </c>
      <c r="D72" s="6">
        <v>235.32089388489157</v>
      </c>
      <c r="E72" s="5">
        <v>105.73552954255223</v>
      </c>
    </row>
    <row r="73" spans="1:5" x14ac:dyDescent="0.35">
      <c r="A73" t="s">
        <v>19</v>
      </c>
      <c r="B73" t="s">
        <v>9</v>
      </c>
      <c r="C73">
        <v>494</v>
      </c>
      <c r="D73" s="6">
        <v>158.50082890306885</v>
      </c>
      <c r="E73" s="5">
        <v>105.70361491000085</v>
      </c>
    </row>
    <row r="74" spans="1:5" x14ac:dyDescent="0.35">
      <c r="A74" t="s">
        <v>21</v>
      </c>
      <c r="B74" t="s">
        <v>23</v>
      </c>
      <c r="C74">
        <v>506</v>
      </c>
      <c r="D74" s="6">
        <v>70.431710287741453</v>
      </c>
      <c r="E74" s="5">
        <v>105.49048932028353</v>
      </c>
    </row>
    <row r="75" spans="1:5" x14ac:dyDescent="0.35">
      <c r="A75" t="s">
        <v>26</v>
      </c>
      <c r="B75" t="s">
        <v>5</v>
      </c>
      <c r="C75">
        <v>528</v>
      </c>
      <c r="D75" s="6">
        <v>104.92734530327425</v>
      </c>
      <c r="E75" s="5">
        <v>105.00670311092131</v>
      </c>
    </row>
    <row r="76" spans="1:5" x14ac:dyDescent="0.35">
      <c r="A76" t="s">
        <v>15</v>
      </c>
      <c r="B76" t="s">
        <v>4</v>
      </c>
      <c r="C76">
        <v>531</v>
      </c>
      <c r="D76" s="6">
        <v>142.31493170611927</v>
      </c>
      <c r="E76" s="5">
        <v>104.93172462482494</v>
      </c>
    </row>
    <row r="77" spans="1:5" x14ac:dyDescent="0.35">
      <c r="A77" t="s">
        <v>24</v>
      </c>
      <c r="B77" t="s">
        <v>5</v>
      </c>
      <c r="C77">
        <v>541</v>
      </c>
      <c r="D77" s="6">
        <v>113.58476729442467</v>
      </c>
      <c r="E77" s="5">
        <v>104.66668364752078</v>
      </c>
    </row>
    <row r="78" spans="1:5" x14ac:dyDescent="0.35">
      <c r="A78" t="s">
        <v>25</v>
      </c>
      <c r="B78" t="s">
        <v>5</v>
      </c>
      <c r="C78">
        <v>543</v>
      </c>
      <c r="D78" s="6">
        <v>110.58476729442467</v>
      </c>
      <c r="E78" s="5">
        <v>104.61092334136083</v>
      </c>
    </row>
    <row r="79" spans="1:5" x14ac:dyDescent="0.35">
      <c r="A79" t="s">
        <v>26</v>
      </c>
      <c r="B79" t="s">
        <v>23</v>
      </c>
      <c r="C79">
        <v>567</v>
      </c>
      <c r="D79" s="6">
        <v>121.41127976081057</v>
      </c>
      <c r="E79" s="5">
        <v>103.87250918189207</v>
      </c>
    </row>
    <row r="80" spans="1:5" x14ac:dyDescent="0.35">
      <c r="A80" t="s">
        <v>5</v>
      </c>
      <c r="B80" t="s">
        <v>11</v>
      </c>
      <c r="C80">
        <v>573</v>
      </c>
      <c r="D80" s="6">
        <v>41.056378524770196</v>
      </c>
      <c r="E80" s="5">
        <v>103.66847198086697</v>
      </c>
    </row>
    <row r="81" spans="1:5" x14ac:dyDescent="0.35">
      <c r="A81" t="s">
        <v>25</v>
      </c>
      <c r="B81" t="s">
        <v>23</v>
      </c>
      <c r="C81">
        <v>584</v>
      </c>
      <c r="D81" s="6">
        <v>123.06870175196099</v>
      </c>
      <c r="E81" s="5">
        <v>103.27491777326338</v>
      </c>
    </row>
    <row r="82" spans="1:5" x14ac:dyDescent="0.35">
      <c r="A82" t="s">
        <v>24</v>
      </c>
      <c r="B82" t="s">
        <v>23</v>
      </c>
      <c r="C82">
        <v>588</v>
      </c>
      <c r="D82" s="6">
        <v>138.06870175196099</v>
      </c>
      <c r="E82" s="5">
        <v>103.12566504038941</v>
      </c>
    </row>
    <row r="83" spans="1:5" x14ac:dyDescent="0.35">
      <c r="A83" t="s">
        <v>19</v>
      </c>
      <c r="B83" t="s">
        <v>4</v>
      </c>
      <c r="C83">
        <v>611</v>
      </c>
      <c r="D83" s="6">
        <v>155.15766721939332</v>
      </c>
      <c r="E83" s="5">
        <v>102.20585956617455</v>
      </c>
    </row>
    <row r="84" spans="1:5" x14ac:dyDescent="0.35">
      <c r="A84" t="s">
        <v>15</v>
      </c>
      <c r="B84" t="s">
        <v>5</v>
      </c>
      <c r="C84">
        <v>643</v>
      </c>
      <c r="D84" s="6">
        <v>107.72847977672518</v>
      </c>
      <c r="E84" s="5">
        <v>100.75960645023159</v>
      </c>
    </row>
    <row r="85" spans="1:5" x14ac:dyDescent="0.35">
      <c r="A85" t="s">
        <v>5</v>
      </c>
      <c r="B85" t="s">
        <v>16</v>
      </c>
      <c r="C85">
        <v>645</v>
      </c>
      <c r="D85" s="6">
        <v>101.13205697950229</v>
      </c>
      <c r="E85" s="5">
        <v>100.66306493095712</v>
      </c>
    </row>
    <row r="86" spans="1:5" x14ac:dyDescent="0.35">
      <c r="A86" t="s">
        <v>15</v>
      </c>
      <c r="B86" t="s">
        <v>23</v>
      </c>
      <c r="C86">
        <v>659</v>
      </c>
      <c r="D86" s="6">
        <v>102.2124142342615</v>
      </c>
      <c r="E86" s="5">
        <v>99.967745571830051</v>
      </c>
    </row>
    <row r="87" spans="1:5" x14ac:dyDescent="0.35">
      <c r="A87" t="s">
        <v>17</v>
      </c>
      <c r="B87" t="s">
        <v>5</v>
      </c>
      <c r="C87">
        <v>682</v>
      </c>
      <c r="D87" s="6">
        <v>96.344300728052474</v>
      </c>
      <c r="E87" s="5">
        <v>98.753356275307226</v>
      </c>
    </row>
    <row r="88" spans="1:5" x14ac:dyDescent="0.35">
      <c r="A88" t="s">
        <v>17</v>
      </c>
      <c r="B88" t="s">
        <v>23</v>
      </c>
      <c r="C88">
        <v>720</v>
      </c>
      <c r="D88" s="6">
        <v>37.828235185588795</v>
      </c>
      <c r="E88" s="5">
        <v>96.560958662863243</v>
      </c>
    </row>
    <row r="89" spans="1:5" x14ac:dyDescent="0.35">
      <c r="A89" t="s">
        <v>19</v>
      </c>
      <c r="B89" t="s">
        <v>5</v>
      </c>
      <c r="C89">
        <v>726</v>
      </c>
      <c r="D89" s="6">
        <v>113.57121528999926</v>
      </c>
      <c r="E89" s="5">
        <v>96.194581016998399</v>
      </c>
    </row>
    <row r="90" spans="1:5" x14ac:dyDescent="0.35">
      <c r="A90" t="s">
        <v>19</v>
      </c>
      <c r="B90" t="s">
        <v>23</v>
      </c>
      <c r="C90">
        <v>750</v>
      </c>
      <c r="D90" s="6">
        <v>102.05514974753555</v>
      </c>
      <c r="E90" s="5">
        <v>94.676447999160359</v>
      </c>
    </row>
    <row r="91" spans="1:5" x14ac:dyDescent="0.35">
      <c r="A91" t="s">
        <v>22</v>
      </c>
      <c r="B91" t="s">
        <v>5</v>
      </c>
      <c r="C91">
        <v>811</v>
      </c>
      <c r="D91" s="6">
        <v>135.1136663784319</v>
      </c>
      <c r="E91" s="5">
        <v>90.460502924539725</v>
      </c>
    </row>
    <row r="93" spans="1:5" ht="43.5" x14ac:dyDescent="0.35">
      <c r="C93" s="9" t="s">
        <v>200</v>
      </c>
      <c r="D93" s="40" t="s">
        <v>204</v>
      </c>
      <c r="E93" s="9" t="s">
        <v>207</v>
      </c>
    </row>
    <row r="94" spans="1:5" x14ac:dyDescent="0.35">
      <c r="A94" t="s">
        <v>20</v>
      </c>
      <c r="B94" t="s">
        <v>27</v>
      </c>
      <c r="C94">
        <v>99</v>
      </c>
      <c r="D94" s="8">
        <v>77.501096281372071</v>
      </c>
      <c r="E94" s="5">
        <v>66.075076175425295</v>
      </c>
    </row>
    <row r="95" spans="1:5" x14ac:dyDescent="0.35">
      <c r="A95" t="s">
        <v>4</v>
      </c>
      <c r="B95" t="s">
        <v>5</v>
      </c>
      <c r="C95">
        <v>129</v>
      </c>
      <c r="D95" s="8">
        <v>44.593483088783188</v>
      </c>
      <c r="E95" s="5">
        <v>71.680366751137939</v>
      </c>
    </row>
    <row r="96" spans="1:5" x14ac:dyDescent="0.35">
      <c r="A96" t="s">
        <v>18</v>
      </c>
      <c r="B96" t="s">
        <v>7</v>
      </c>
      <c r="C96">
        <v>143</v>
      </c>
      <c r="D96" s="8">
        <v>28.882966738207323</v>
      </c>
      <c r="E96" s="5">
        <v>73.679532088260942</v>
      </c>
    </row>
    <row r="97" spans="1:5" x14ac:dyDescent="0.35">
      <c r="A97" t="s">
        <v>20</v>
      </c>
      <c r="B97" t="s">
        <v>7</v>
      </c>
      <c r="C97">
        <v>157</v>
      </c>
      <c r="D97" s="8">
        <v>84.88296673820733</v>
      </c>
      <c r="E97" s="5">
        <v>75.363916909138794</v>
      </c>
    </row>
    <row r="98" spans="1:5" x14ac:dyDescent="0.35">
      <c r="A98" t="s">
        <v>20</v>
      </c>
      <c r="B98" t="s">
        <v>9</v>
      </c>
      <c r="C98">
        <v>181</v>
      </c>
      <c r="D98" s="8">
        <v>74.337869615873828</v>
      </c>
      <c r="E98" s="5">
        <v>77.631312647003014</v>
      </c>
    </row>
    <row r="99" spans="1:5" x14ac:dyDescent="0.35">
      <c r="A99" t="s">
        <v>18</v>
      </c>
      <c r="B99" t="s">
        <v>9</v>
      </c>
      <c r="C99">
        <v>203</v>
      </c>
      <c r="D99" s="8">
        <v>77.337869615873828</v>
      </c>
      <c r="E99" s="5">
        <v>79.130193947354357</v>
      </c>
    </row>
    <row r="100" spans="1:5" x14ac:dyDescent="0.35">
      <c r="A100" t="s">
        <v>20</v>
      </c>
      <c r="B100" t="s">
        <v>4</v>
      </c>
      <c r="C100">
        <v>224</v>
      </c>
      <c r="D100" s="8">
        <v>49.379224422934413</v>
      </c>
      <c r="E100" s="5">
        <v>80.1258295734157</v>
      </c>
    </row>
    <row r="101" spans="1:5" x14ac:dyDescent="0.35">
      <c r="A101" t="s">
        <v>18</v>
      </c>
      <c r="B101" t="s">
        <v>4</v>
      </c>
      <c r="C101">
        <v>227</v>
      </c>
      <c r="D101" s="8">
        <v>72.379224422934413</v>
      </c>
      <c r="E101" s="5">
        <v>80.236959643014657</v>
      </c>
    </row>
    <row r="102" spans="1:5" x14ac:dyDescent="0.35">
      <c r="A102" t="s">
        <v>26</v>
      </c>
      <c r="B102" t="s">
        <v>11</v>
      </c>
      <c r="C102">
        <v>246</v>
      </c>
      <c r="D102" s="8">
        <v>124.12903322149596</v>
      </c>
      <c r="E102" s="5">
        <v>80.776356438745594</v>
      </c>
    </row>
    <row r="103" spans="1:5" x14ac:dyDescent="0.35">
      <c r="A103" t="s">
        <v>25</v>
      </c>
      <c r="B103" t="s">
        <v>11</v>
      </c>
      <c r="C103">
        <v>253</v>
      </c>
      <c r="D103" s="8">
        <v>71.471611230345545</v>
      </c>
      <c r="E103" s="5">
        <v>80.907631628431133</v>
      </c>
    </row>
    <row r="104" spans="1:5" x14ac:dyDescent="0.35">
      <c r="A104" t="s">
        <v>27</v>
      </c>
      <c r="B104" t="s">
        <v>5</v>
      </c>
      <c r="C104">
        <v>256</v>
      </c>
      <c r="D104" s="8">
        <v>60.471611230345545</v>
      </c>
      <c r="E104" s="5">
        <v>80.953403305622231</v>
      </c>
    </row>
    <row r="105" spans="1:5" x14ac:dyDescent="0.35">
      <c r="A105" t="s">
        <v>24</v>
      </c>
      <c r="B105" t="s">
        <v>11</v>
      </c>
      <c r="C105">
        <v>263</v>
      </c>
      <c r="D105" s="8">
        <v>76.471611230345545</v>
      </c>
      <c r="E105" s="5">
        <v>81.036515480322436</v>
      </c>
    </row>
    <row r="106" spans="1:5" x14ac:dyDescent="0.35">
      <c r="A106" t="s">
        <v>21</v>
      </c>
      <c r="B106" t="s">
        <v>9</v>
      </c>
      <c r="C106">
        <v>266</v>
      </c>
      <c r="D106" s="8">
        <v>101.87738944327472</v>
      </c>
      <c r="E106" s="5">
        <v>81.062228367165829</v>
      </c>
    </row>
    <row r="107" spans="1:5" x14ac:dyDescent="0.35">
      <c r="A107" t="s">
        <v>26</v>
      </c>
      <c r="B107" t="s">
        <v>13</v>
      </c>
      <c r="C107">
        <v>281</v>
      </c>
      <c r="D107" s="6">
        <v>119.06083939730968</v>
      </c>
      <c r="E107" s="5">
        <v>81.105615839500658</v>
      </c>
    </row>
    <row r="108" spans="1:5" x14ac:dyDescent="0.35">
      <c r="A108" t="s">
        <v>20</v>
      </c>
      <c r="B108" t="s">
        <v>13</v>
      </c>
      <c r="C108">
        <v>284</v>
      </c>
      <c r="D108" s="6">
        <v>61.195412207043603</v>
      </c>
      <c r="E108" s="5">
        <v>81.097885550286179</v>
      </c>
    </row>
    <row r="109" spans="1:5" x14ac:dyDescent="0.35">
      <c r="A109" t="s">
        <v>7</v>
      </c>
      <c r="B109" t="s">
        <v>5</v>
      </c>
      <c r="C109">
        <v>288</v>
      </c>
      <c r="D109" s="8">
        <v>59.522643230696076</v>
      </c>
      <c r="E109" s="5">
        <v>81.079393144940425</v>
      </c>
    </row>
    <row r="110" spans="1:5" x14ac:dyDescent="0.35">
      <c r="A110" t="s">
        <v>25</v>
      </c>
      <c r="B110" t="s">
        <v>13</v>
      </c>
      <c r="C110">
        <v>290</v>
      </c>
      <c r="D110" s="6">
        <v>75.403417406159264</v>
      </c>
      <c r="E110" s="5">
        <v>81.066692540075067</v>
      </c>
    </row>
    <row r="111" spans="1:5" x14ac:dyDescent="0.35">
      <c r="A111" t="s">
        <v>18</v>
      </c>
      <c r="B111" t="s">
        <v>13</v>
      </c>
      <c r="C111">
        <v>295</v>
      </c>
      <c r="D111" s="6">
        <v>19.195412207043603</v>
      </c>
      <c r="E111" s="5">
        <v>81.025051138782217</v>
      </c>
    </row>
    <row r="112" spans="1:5" x14ac:dyDescent="0.35">
      <c r="A112" t="s">
        <v>24</v>
      </c>
      <c r="B112" t="s">
        <v>13</v>
      </c>
      <c r="C112">
        <v>300</v>
      </c>
      <c r="D112" s="8">
        <v>76.403417406159264</v>
      </c>
      <c r="E112" s="5">
        <v>80.969560729006133</v>
      </c>
    </row>
    <row r="113" spans="1:5" x14ac:dyDescent="0.35">
      <c r="A113" t="s">
        <v>20</v>
      </c>
      <c r="B113" t="s">
        <v>5</v>
      </c>
      <c r="C113">
        <v>321</v>
      </c>
      <c r="D113" s="8">
        <v>102.79277249354033</v>
      </c>
      <c r="E113" s="5">
        <v>80.592638501385977</v>
      </c>
    </row>
    <row r="114" spans="1:5" x14ac:dyDescent="0.35">
      <c r="A114" t="s">
        <v>4</v>
      </c>
      <c r="B114" t="s">
        <v>9</v>
      </c>
      <c r="C114">
        <v>328</v>
      </c>
      <c r="D114" s="8">
        <v>2.7170940388082556</v>
      </c>
      <c r="E114" s="5">
        <v>80.417964290183875</v>
      </c>
    </row>
    <row r="115" spans="1:5" x14ac:dyDescent="0.35">
      <c r="A115" t="s">
        <v>18</v>
      </c>
      <c r="B115" t="s">
        <v>5</v>
      </c>
      <c r="C115">
        <v>331</v>
      </c>
      <c r="D115" s="8">
        <v>61.792772493540326</v>
      </c>
      <c r="E115" s="5">
        <v>80.335948349279789</v>
      </c>
    </row>
    <row r="116" spans="1:5" x14ac:dyDescent="0.35">
      <c r="A116" t="s">
        <v>5</v>
      </c>
      <c r="B116" t="s">
        <v>23</v>
      </c>
      <c r="C116">
        <v>335</v>
      </c>
      <c r="D116" s="8">
        <v>-18.414455012919348</v>
      </c>
      <c r="E116" s="5">
        <v>80.220052949193061</v>
      </c>
    </row>
    <row r="117" spans="1:5" x14ac:dyDescent="0.35">
      <c r="A117" t="s">
        <v>19</v>
      </c>
      <c r="B117" t="s">
        <v>11</v>
      </c>
      <c r="C117">
        <v>342</v>
      </c>
      <c r="D117" s="8">
        <v>161.96303031842768</v>
      </c>
      <c r="E117" s="5">
        <v>79.999612970656358</v>
      </c>
    </row>
    <row r="118" spans="1:5" x14ac:dyDescent="0.35">
      <c r="A118" t="s">
        <v>5</v>
      </c>
      <c r="B118" t="s">
        <v>9</v>
      </c>
      <c r="C118">
        <v>366</v>
      </c>
      <c r="D118" s="8">
        <v>18.130642109414168</v>
      </c>
      <c r="E118" s="5">
        <v>79.081757943773056</v>
      </c>
    </row>
    <row r="119" spans="1:5" x14ac:dyDescent="0.35">
      <c r="A119" t="s">
        <v>20</v>
      </c>
      <c r="B119" t="s">
        <v>23</v>
      </c>
      <c r="C119">
        <v>387</v>
      </c>
      <c r="D119" s="8">
        <v>70.276706951076648</v>
      </c>
      <c r="E119" s="5">
        <v>78.086867038507165</v>
      </c>
    </row>
    <row r="120" spans="1:5" x14ac:dyDescent="0.35">
      <c r="A120" t="s">
        <v>4</v>
      </c>
      <c r="B120" t="s">
        <v>23</v>
      </c>
      <c r="C120">
        <v>389</v>
      </c>
      <c r="D120" s="8">
        <v>16.823996636154277</v>
      </c>
      <c r="E120" s="5">
        <v>77.983345684668507</v>
      </c>
    </row>
    <row r="121" spans="1:5" x14ac:dyDescent="0.35">
      <c r="A121" t="s">
        <v>19</v>
      </c>
      <c r="B121" t="s">
        <v>13</v>
      </c>
      <c r="C121">
        <v>393</v>
      </c>
      <c r="D121" s="8">
        <v>101.89483649424139</v>
      </c>
      <c r="E121" s="5">
        <v>77.77188292801398</v>
      </c>
    </row>
    <row r="122" spans="1:5" x14ac:dyDescent="0.35">
      <c r="A122" t="s">
        <v>18</v>
      </c>
      <c r="B122" t="s">
        <v>23</v>
      </c>
      <c r="C122">
        <v>410</v>
      </c>
      <c r="D122" s="8">
        <v>84.276706951076648</v>
      </c>
      <c r="E122" s="5">
        <v>76.80925558259537</v>
      </c>
    </row>
    <row r="123" spans="1:5" x14ac:dyDescent="0.35">
      <c r="A123" t="s">
        <v>7</v>
      </c>
      <c r="B123" t="s">
        <v>23</v>
      </c>
      <c r="C123">
        <v>484</v>
      </c>
      <c r="D123" s="8">
        <v>-29.840326310716023</v>
      </c>
      <c r="E123" s="5">
        <v>71.537857232704653</v>
      </c>
    </row>
    <row r="124" spans="1:5" x14ac:dyDescent="0.35">
      <c r="A124" t="s">
        <v>5</v>
      </c>
      <c r="B124" t="s">
        <v>13</v>
      </c>
      <c r="C124">
        <v>547</v>
      </c>
      <c r="D124" s="6">
        <v>-20.011815299416071</v>
      </c>
      <c r="E124" s="5">
        <v>65.87303496370447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88CCC-63E9-43A4-ACE5-834EE0B04DD3}">
  <dimension ref="A1:AT69"/>
  <sheetViews>
    <sheetView workbookViewId="0">
      <selection activeCell="A2" sqref="A2"/>
    </sheetView>
  </sheetViews>
  <sheetFormatPr defaultRowHeight="14.5" x14ac:dyDescent="0.35"/>
  <cols>
    <col min="1" max="1" width="27.81640625" customWidth="1"/>
    <col min="2" max="2" width="5.36328125" bestFit="1" customWidth="1"/>
    <col min="3" max="23" width="5.6328125" customWidth="1"/>
  </cols>
  <sheetData>
    <row r="1" spans="1:46" ht="18.5" x14ac:dyDescent="0.45">
      <c r="A1" s="10" t="s">
        <v>47</v>
      </c>
    </row>
    <row r="2" spans="1:46" x14ac:dyDescent="0.35">
      <c r="A2" s="11" t="s">
        <v>48</v>
      </c>
      <c r="B2" s="12">
        <f>ROW(A2)-1</f>
        <v>1</v>
      </c>
      <c r="C2" s="12" t="s">
        <v>19</v>
      </c>
      <c r="D2" s="12" t="s">
        <v>22</v>
      </c>
      <c r="E2" s="12" t="s">
        <v>17</v>
      </c>
      <c r="F2" s="12" t="s">
        <v>15</v>
      </c>
      <c r="G2" s="12" t="s">
        <v>24</v>
      </c>
      <c r="H2" s="12" t="s">
        <v>25</v>
      </c>
      <c r="I2" s="12" t="s">
        <v>26</v>
      </c>
      <c r="J2" s="12" t="s">
        <v>21</v>
      </c>
      <c r="K2" s="12" t="s">
        <v>6</v>
      </c>
      <c r="L2" s="12" t="s">
        <v>18</v>
      </c>
      <c r="M2" s="12" t="s">
        <v>20</v>
      </c>
      <c r="N2" s="12" t="s">
        <v>27</v>
      </c>
      <c r="O2" s="12" t="s">
        <v>7</v>
      </c>
      <c r="P2" s="12" t="s">
        <v>4</v>
      </c>
      <c r="Q2" s="12" t="s">
        <v>5</v>
      </c>
      <c r="R2" s="12" t="s">
        <v>23</v>
      </c>
      <c r="S2" s="12" t="s">
        <v>9</v>
      </c>
      <c r="T2" s="12" t="s">
        <v>16</v>
      </c>
      <c r="U2" s="12" t="s">
        <v>11</v>
      </c>
      <c r="V2" s="13" t="s">
        <v>13</v>
      </c>
      <c r="AS2" t="s">
        <v>11</v>
      </c>
      <c r="AT2" t="s">
        <v>13</v>
      </c>
    </row>
    <row r="3" spans="1:46" x14ac:dyDescent="0.35">
      <c r="A3" s="14" t="s">
        <v>19</v>
      </c>
      <c r="B3">
        <f t="shared" ref="B3:B22" si="0">ROW(A3)-1</f>
        <v>2</v>
      </c>
      <c r="V3" s="15"/>
    </row>
    <row r="4" spans="1:46" x14ac:dyDescent="0.35">
      <c r="A4" s="14" t="s">
        <v>22</v>
      </c>
      <c r="B4">
        <f t="shared" si="0"/>
        <v>3</v>
      </c>
      <c r="V4" s="15"/>
    </row>
    <row r="5" spans="1:46" x14ac:dyDescent="0.35">
      <c r="A5" s="14" t="s">
        <v>17</v>
      </c>
      <c r="B5">
        <f t="shared" si="0"/>
        <v>4</v>
      </c>
      <c r="V5" s="15"/>
    </row>
    <row r="6" spans="1:46" x14ac:dyDescent="0.35">
      <c r="A6" s="14" t="s">
        <v>15</v>
      </c>
      <c r="B6">
        <f t="shared" si="0"/>
        <v>5</v>
      </c>
      <c r="E6">
        <v>66</v>
      </c>
      <c r="V6" s="15"/>
    </row>
    <row r="7" spans="1:46" x14ac:dyDescent="0.35">
      <c r="A7" s="14" t="s">
        <v>24</v>
      </c>
      <c r="B7">
        <f t="shared" si="0"/>
        <v>6</v>
      </c>
      <c r="C7">
        <v>185</v>
      </c>
      <c r="D7">
        <v>272</v>
      </c>
      <c r="V7" s="15"/>
    </row>
    <row r="8" spans="1:46" x14ac:dyDescent="0.35">
      <c r="A8" s="14" t="s">
        <v>25</v>
      </c>
      <c r="B8">
        <f t="shared" si="0"/>
        <v>7</v>
      </c>
      <c r="C8">
        <v>184</v>
      </c>
      <c r="D8">
        <v>269</v>
      </c>
      <c r="V8" s="15"/>
    </row>
    <row r="9" spans="1:46" x14ac:dyDescent="0.35">
      <c r="A9" s="14" t="s">
        <v>26</v>
      </c>
      <c r="B9">
        <f t="shared" si="0"/>
        <v>8</v>
      </c>
      <c r="C9">
        <v>200</v>
      </c>
      <c r="D9">
        <v>283</v>
      </c>
      <c r="E9">
        <v>159</v>
      </c>
      <c r="V9" s="15"/>
    </row>
    <row r="10" spans="1:46" x14ac:dyDescent="0.35">
      <c r="A10" s="14" t="s">
        <v>21</v>
      </c>
      <c r="B10">
        <f t="shared" si="0"/>
        <v>9</v>
      </c>
      <c r="C10">
        <v>279</v>
      </c>
      <c r="D10">
        <v>363</v>
      </c>
      <c r="E10">
        <v>236</v>
      </c>
      <c r="F10">
        <v>195</v>
      </c>
      <c r="G10">
        <v>93</v>
      </c>
      <c r="H10">
        <v>95</v>
      </c>
      <c r="V10" s="15"/>
    </row>
    <row r="11" spans="1:46" x14ac:dyDescent="0.35">
      <c r="A11" s="14" t="s">
        <v>6</v>
      </c>
      <c r="B11">
        <f t="shared" si="0"/>
        <v>10</v>
      </c>
      <c r="C11">
        <v>368</v>
      </c>
      <c r="D11">
        <v>451</v>
      </c>
      <c r="E11">
        <v>327</v>
      </c>
      <c r="F11">
        <v>283</v>
      </c>
      <c r="G11">
        <v>184</v>
      </c>
      <c r="J11">
        <v>90</v>
      </c>
      <c r="V11" s="15"/>
    </row>
    <row r="12" spans="1:46" x14ac:dyDescent="0.35">
      <c r="A12" s="14" t="s">
        <v>18</v>
      </c>
      <c r="B12">
        <f t="shared" si="0"/>
        <v>11</v>
      </c>
      <c r="C12">
        <v>397</v>
      </c>
      <c r="D12">
        <v>480</v>
      </c>
      <c r="E12">
        <v>355</v>
      </c>
      <c r="F12">
        <v>312</v>
      </c>
      <c r="G12">
        <v>212</v>
      </c>
      <c r="H12">
        <v>213</v>
      </c>
      <c r="I12">
        <v>197</v>
      </c>
      <c r="J12">
        <v>119</v>
      </c>
      <c r="V12" s="15"/>
    </row>
    <row r="13" spans="1:46" x14ac:dyDescent="0.35">
      <c r="A13" s="14" t="s">
        <v>20</v>
      </c>
      <c r="B13">
        <f t="shared" si="0"/>
        <v>12</v>
      </c>
      <c r="C13">
        <v>412</v>
      </c>
      <c r="D13">
        <v>492</v>
      </c>
      <c r="E13">
        <v>371</v>
      </c>
      <c r="F13">
        <v>325</v>
      </c>
      <c r="G13">
        <v>227</v>
      </c>
      <c r="H13">
        <v>228</v>
      </c>
      <c r="I13">
        <v>211</v>
      </c>
      <c r="V13" s="15"/>
    </row>
    <row r="14" spans="1:46" x14ac:dyDescent="0.35">
      <c r="A14" s="14" t="s">
        <v>27</v>
      </c>
      <c r="B14">
        <f t="shared" si="0"/>
        <v>13</v>
      </c>
      <c r="C14">
        <v>473</v>
      </c>
      <c r="G14">
        <v>288</v>
      </c>
      <c r="H14">
        <v>291</v>
      </c>
      <c r="I14">
        <v>277</v>
      </c>
      <c r="J14">
        <v>198</v>
      </c>
      <c r="M14">
        <v>99</v>
      </c>
      <c r="V14" s="15"/>
    </row>
    <row r="15" spans="1:46" x14ac:dyDescent="0.35">
      <c r="A15" s="14" t="s">
        <v>7</v>
      </c>
      <c r="B15">
        <f t="shared" si="0"/>
        <v>14</v>
      </c>
      <c r="C15">
        <v>467</v>
      </c>
      <c r="G15">
        <v>290</v>
      </c>
      <c r="H15">
        <v>296</v>
      </c>
      <c r="I15">
        <v>284</v>
      </c>
      <c r="J15">
        <v>212</v>
      </c>
      <c r="K15">
        <v>159</v>
      </c>
      <c r="L15">
        <v>143</v>
      </c>
      <c r="M15">
        <v>157</v>
      </c>
      <c r="V15" s="15"/>
    </row>
    <row r="16" spans="1:46" x14ac:dyDescent="0.35">
      <c r="A16" s="14" t="s">
        <v>4</v>
      </c>
      <c r="B16">
        <f t="shared" si="0"/>
        <v>15</v>
      </c>
      <c r="C16">
        <v>611</v>
      </c>
      <c r="F16">
        <v>531</v>
      </c>
      <c r="G16">
        <v>426</v>
      </c>
      <c r="H16">
        <v>430</v>
      </c>
      <c r="I16">
        <v>416</v>
      </c>
      <c r="J16">
        <v>336</v>
      </c>
      <c r="K16">
        <v>255</v>
      </c>
      <c r="L16">
        <v>227</v>
      </c>
      <c r="M16">
        <v>224</v>
      </c>
      <c r="V16" s="15"/>
    </row>
    <row r="17" spans="1:22" x14ac:dyDescent="0.35">
      <c r="A17" s="14" t="s">
        <v>5</v>
      </c>
      <c r="B17">
        <f t="shared" si="0"/>
        <v>16</v>
      </c>
      <c r="C17">
        <v>726</v>
      </c>
      <c r="D17">
        <v>811</v>
      </c>
      <c r="E17">
        <v>682</v>
      </c>
      <c r="F17">
        <v>643</v>
      </c>
      <c r="G17">
        <v>541</v>
      </c>
      <c r="H17">
        <v>543</v>
      </c>
      <c r="I17">
        <v>528</v>
      </c>
      <c r="J17">
        <v>448</v>
      </c>
      <c r="K17">
        <v>360</v>
      </c>
      <c r="L17">
        <v>331</v>
      </c>
      <c r="M17">
        <v>321</v>
      </c>
      <c r="N17">
        <v>256</v>
      </c>
      <c r="O17">
        <v>288</v>
      </c>
      <c r="P17">
        <v>129</v>
      </c>
      <c r="V17" s="15"/>
    </row>
    <row r="18" spans="1:22" x14ac:dyDescent="0.35">
      <c r="A18" s="14" t="s">
        <v>23</v>
      </c>
      <c r="B18">
        <f t="shared" si="0"/>
        <v>17</v>
      </c>
      <c r="C18">
        <v>750</v>
      </c>
      <c r="E18">
        <v>720</v>
      </c>
      <c r="F18">
        <v>659</v>
      </c>
      <c r="G18">
        <v>588</v>
      </c>
      <c r="H18">
        <v>584</v>
      </c>
      <c r="I18">
        <v>567</v>
      </c>
      <c r="J18">
        <v>506</v>
      </c>
      <c r="K18">
        <v>428</v>
      </c>
      <c r="L18">
        <v>410</v>
      </c>
      <c r="M18">
        <v>387</v>
      </c>
      <c r="O18">
        <v>484</v>
      </c>
      <c r="P18">
        <v>389</v>
      </c>
      <c r="Q18">
        <v>335</v>
      </c>
      <c r="V18" s="15"/>
    </row>
    <row r="19" spans="1:22" x14ac:dyDescent="0.35">
      <c r="A19" s="14" t="s">
        <v>9</v>
      </c>
      <c r="B19">
        <f t="shared" si="0"/>
        <v>18</v>
      </c>
      <c r="C19">
        <v>494</v>
      </c>
      <c r="G19">
        <v>338</v>
      </c>
      <c r="H19">
        <v>333</v>
      </c>
      <c r="I19">
        <v>317</v>
      </c>
      <c r="J19">
        <v>266</v>
      </c>
      <c r="K19">
        <v>209</v>
      </c>
      <c r="L19">
        <v>203</v>
      </c>
      <c r="M19">
        <v>181</v>
      </c>
      <c r="P19">
        <v>328</v>
      </c>
      <c r="Q19">
        <v>366</v>
      </c>
      <c r="V19" s="15"/>
    </row>
    <row r="20" spans="1:22" x14ac:dyDescent="0.35">
      <c r="A20" s="14" t="s">
        <v>16</v>
      </c>
      <c r="B20">
        <f t="shared" si="0"/>
        <v>19</v>
      </c>
      <c r="I20">
        <v>142</v>
      </c>
      <c r="J20">
        <v>211</v>
      </c>
      <c r="K20">
        <v>288</v>
      </c>
      <c r="L20">
        <v>316</v>
      </c>
      <c r="M20">
        <v>324</v>
      </c>
      <c r="Q20">
        <v>645</v>
      </c>
      <c r="V20" s="15"/>
    </row>
    <row r="21" spans="1:22" x14ac:dyDescent="0.35">
      <c r="A21" s="14" t="s">
        <v>11</v>
      </c>
      <c r="B21">
        <f t="shared" si="0"/>
        <v>20</v>
      </c>
      <c r="C21">
        <v>342</v>
      </c>
      <c r="G21">
        <v>263</v>
      </c>
      <c r="H21">
        <v>253</v>
      </c>
      <c r="I21">
        <v>246</v>
      </c>
      <c r="J21">
        <v>257</v>
      </c>
      <c r="K21">
        <v>277</v>
      </c>
      <c r="L21">
        <v>296</v>
      </c>
      <c r="M21">
        <v>289</v>
      </c>
      <c r="Q21">
        <v>573</v>
      </c>
      <c r="V21" s="15"/>
    </row>
    <row r="22" spans="1:22" x14ac:dyDescent="0.35">
      <c r="A22" s="16" t="s">
        <v>13</v>
      </c>
      <c r="B22" s="17">
        <f t="shared" si="0"/>
        <v>21</v>
      </c>
      <c r="C22" s="17">
        <v>393</v>
      </c>
      <c r="D22" s="17"/>
      <c r="E22" s="17"/>
      <c r="F22" s="17"/>
      <c r="G22" s="17">
        <v>300</v>
      </c>
      <c r="H22" s="17">
        <v>290</v>
      </c>
      <c r="I22" s="17">
        <v>281</v>
      </c>
      <c r="J22" s="17">
        <v>278</v>
      </c>
      <c r="K22" s="17">
        <v>281</v>
      </c>
      <c r="L22" s="17">
        <v>295</v>
      </c>
      <c r="M22" s="17">
        <v>284</v>
      </c>
      <c r="N22" s="17"/>
      <c r="O22" s="17"/>
      <c r="P22" s="17"/>
      <c r="Q22" s="17">
        <v>547</v>
      </c>
      <c r="R22" s="17"/>
      <c r="S22" s="17"/>
      <c r="T22" s="17"/>
      <c r="U22" s="17"/>
      <c r="V22" s="18"/>
    </row>
    <row r="25" spans="1:22" x14ac:dyDescent="0.35">
      <c r="A25" s="11" t="s">
        <v>49</v>
      </c>
      <c r="B25" s="12">
        <f>ROW(A25)-24</f>
        <v>1</v>
      </c>
      <c r="C25" s="12" t="s">
        <v>19</v>
      </c>
      <c r="D25" s="12" t="s">
        <v>22</v>
      </c>
      <c r="E25" s="12" t="s">
        <v>17</v>
      </c>
      <c r="F25" s="12" t="s">
        <v>15</v>
      </c>
      <c r="G25" s="12" t="s">
        <v>24</v>
      </c>
      <c r="H25" s="12" t="s">
        <v>25</v>
      </c>
      <c r="I25" s="12" t="s">
        <v>26</v>
      </c>
      <c r="J25" s="12" t="s">
        <v>21</v>
      </c>
      <c r="K25" s="12" t="s">
        <v>6</v>
      </c>
      <c r="L25" s="12" t="s">
        <v>18</v>
      </c>
      <c r="M25" s="12" t="s">
        <v>20</v>
      </c>
      <c r="N25" s="12" t="s">
        <v>27</v>
      </c>
      <c r="O25" s="12" t="s">
        <v>7</v>
      </c>
      <c r="P25" s="12" t="s">
        <v>4</v>
      </c>
      <c r="Q25" s="12" t="s">
        <v>5</v>
      </c>
      <c r="R25" s="12" t="s">
        <v>23</v>
      </c>
      <c r="S25" s="12" t="s">
        <v>9</v>
      </c>
      <c r="T25" s="12" t="s">
        <v>16</v>
      </c>
      <c r="U25" s="12" t="s">
        <v>11</v>
      </c>
      <c r="V25" s="13" t="s">
        <v>13</v>
      </c>
    </row>
    <row r="26" spans="1:22" x14ac:dyDescent="0.35">
      <c r="A26" s="14" t="s">
        <v>19</v>
      </c>
      <c r="B26">
        <f t="shared" ref="B26:B45" si="1">ROW(A26)-24</f>
        <v>2</v>
      </c>
      <c r="V26" s="15"/>
    </row>
    <row r="27" spans="1:22" x14ac:dyDescent="0.35">
      <c r="A27" s="14" t="s">
        <v>22</v>
      </c>
      <c r="B27">
        <f t="shared" si="1"/>
        <v>3</v>
      </c>
      <c r="C27">
        <v>32</v>
      </c>
      <c r="V27" s="15"/>
    </row>
    <row r="28" spans="1:22" x14ac:dyDescent="0.35">
      <c r="A28" s="14" t="s">
        <v>17</v>
      </c>
      <c r="B28">
        <f t="shared" si="1"/>
        <v>4</v>
      </c>
      <c r="V28" s="15"/>
    </row>
    <row r="29" spans="1:22" x14ac:dyDescent="0.35">
      <c r="A29" s="14" t="s">
        <v>15</v>
      </c>
      <c r="B29">
        <f t="shared" si="1"/>
        <v>5</v>
      </c>
      <c r="E29">
        <v>72</v>
      </c>
      <c r="V29" s="15"/>
    </row>
    <row r="30" spans="1:22" x14ac:dyDescent="0.35">
      <c r="A30" s="14" t="s">
        <v>24</v>
      </c>
      <c r="B30">
        <f t="shared" si="1"/>
        <v>6</v>
      </c>
      <c r="C30">
        <v>157</v>
      </c>
      <c r="D30">
        <v>170</v>
      </c>
      <c r="V30" s="15"/>
    </row>
    <row r="31" spans="1:22" x14ac:dyDescent="0.35">
      <c r="A31" s="14" t="s">
        <v>25</v>
      </c>
      <c r="B31">
        <f t="shared" si="1"/>
        <v>7</v>
      </c>
      <c r="C31">
        <v>157</v>
      </c>
      <c r="D31">
        <v>195</v>
      </c>
      <c r="V31" s="15"/>
    </row>
    <row r="32" spans="1:22" x14ac:dyDescent="0.35">
      <c r="A32" s="14" t="s">
        <v>26</v>
      </c>
      <c r="B32">
        <f t="shared" si="1"/>
        <v>8</v>
      </c>
      <c r="C32">
        <v>145</v>
      </c>
      <c r="D32">
        <v>243</v>
      </c>
      <c r="E32">
        <v>171</v>
      </c>
      <c r="V32" s="15"/>
    </row>
    <row r="33" spans="1:22" x14ac:dyDescent="0.35">
      <c r="A33" s="14" t="s">
        <v>21</v>
      </c>
      <c r="B33">
        <f t="shared" si="1"/>
        <v>9</v>
      </c>
      <c r="C33">
        <v>173</v>
      </c>
      <c r="D33">
        <v>267</v>
      </c>
      <c r="E33">
        <v>168</v>
      </c>
      <c r="F33">
        <v>165</v>
      </c>
      <c r="G33">
        <v>117</v>
      </c>
      <c r="H33">
        <v>91</v>
      </c>
      <c r="V33" s="15"/>
    </row>
    <row r="34" spans="1:22" x14ac:dyDescent="0.35">
      <c r="A34" s="14" t="s">
        <v>6</v>
      </c>
      <c r="B34">
        <f t="shared" si="1"/>
        <v>10</v>
      </c>
      <c r="C34">
        <v>202</v>
      </c>
      <c r="D34">
        <v>205</v>
      </c>
      <c r="E34">
        <v>164</v>
      </c>
      <c r="F34">
        <v>150</v>
      </c>
      <c r="G34">
        <v>157</v>
      </c>
      <c r="J34">
        <v>96</v>
      </c>
      <c r="V34" s="15"/>
    </row>
    <row r="35" spans="1:22" x14ac:dyDescent="0.35">
      <c r="A35" s="14" t="s">
        <v>18</v>
      </c>
      <c r="B35">
        <f t="shared" si="1"/>
        <v>11</v>
      </c>
      <c r="C35">
        <v>236</v>
      </c>
      <c r="D35">
        <v>263</v>
      </c>
      <c r="E35">
        <v>209</v>
      </c>
      <c r="F35">
        <v>172</v>
      </c>
      <c r="G35">
        <v>166</v>
      </c>
      <c r="H35">
        <v>181</v>
      </c>
      <c r="I35">
        <v>203</v>
      </c>
      <c r="J35">
        <v>108</v>
      </c>
      <c r="V35" s="15"/>
    </row>
    <row r="36" spans="1:22" x14ac:dyDescent="0.35">
      <c r="A36" s="14" t="s">
        <v>20</v>
      </c>
      <c r="B36">
        <f t="shared" si="1"/>
        <v>12</v>
      </c>
      <c r="C36">
        <v>181</v>
      </c>
      <c r="D36">
        <v>329</v>
      </c>
      <c r="E36">
        <v>274</v>
      </c>
      <c r="F36">
        <v>182</v>
      </c>
      <c r="G36">
        <v>134</v>
      </c>
      <c r="H36">
        <v>182</v>
      </c>
      <c r="I36">
        <v>158</v>
      </c>
      <c r="V36" s="15"/>
    </row>
    <row r="37" spans="1:22" x14ac:dyDescent="0.35">
      <c r="A37" s="14" t="s">
        <v>27</v>
      </c>
      <c r="B37">
        <f t="shared" si="1"/>
        <v>13</v>
      </c>
      <c r="C37">
        <v>277</v>
      </c>
      <c r="G37">
        <v>222</v>
      </c>
      <c r="H37">
        <v>226</v>
      </c>
      <c r="I37">
        <v>242</v>
      </c>
      <c r="J37">
        <v>211</v>
      </c>
      <c r="M37">
        <v>108</v>
      </c>
      <c r="V37" s="15"/>
    </row>
    <row r="38" spans="1:22" x14ac:dyDescent="0.35">
      <c r="A38" s="14" t="s">
        <v>7</v>
      </c>
      <c r="B38">
        <f t="shared" si="1"/>
        <v>14</v>
      </c>
      <c r="C38">
        <v>259</v>
      </c>
      <c r="G38">
        <v>189</v>
      </c>
      <c r="H38">
        <v>203</v>
      </c>
      <c r="I38">
        <v>245</v>
      </c>
      <c r="J38">
        <v>191</v>
      </c>
      <c r="K38">
        <v>114</v>
      </c>
      <c r="L38">
        <v>91</v>
      </c>
      <c r="M38">
        <v>147</v>
      </c>
      <c r="V38" s="15"/>
    </row>
    <row r="39" spans="1:22" x14ac:dyDescent="0.35">
      <c r="A39" s="14" t="s">
        <v>4</v>
      </c>
      <c r="B39">
        <f t="shared" si="1"/>
        <v>15</v>
      </c>
      <c r="C39">
        <v>302</v>
      </c>
      <c r="F39">
        <v>276</v>
      </c>
      <c r="G39">
        <v>278</v>
      </c>
      <c r="H39">
        <v>279</v>
      </c>
      <c r="I39">
        <v>252</v>
      </c>
      <c r="J39">
        <v>176</v>
      </c>
      <c r="K39">
        <v>136</v>
      </c>
      <c r="L39">
        <v>158</v>
      </c>
      <c r="M39">
        <v>135</v>
      </c>
      <c r="V39" s="15"/>
    </row>
    <row r="40" spans="1:22" x14ac:dyDescent="0.35">
      <c r="A40" s="14" t="s">
        <v>5</v>
      </c>
      <c r="B40">
        <f t="shared" si="1"/>
        <v>16</v>
      </c>
      <c r="C40">
        <v>280</v>
      </c>
      <c r="D40">
        <v>334</v>
      </c>
      <c r="E40">
        <v>257</v>
      </c>
      <c r="F40">
        <v>261</v>
      </c>
      <c r="G40">
        <v>249</v>
      </c>
      <c r="H40">
        <v>246</v>
      </c>
      <c r="I40">
        <v>239</v>
      </c>
      <c r="J40">
        <v>192</v>
      </c>
      <c r="K40">
        <v>170</v>
      </c>
      <c r="L40">
        <v>167</v>
      </c>
      <c r="M40">
        <v>208</v>
      </c>
      <c r="N40">
        <v>164</v>
      </c>
      <c r="O40">
        <v>179</v>
      </c>
      <c r="P40">
        <v>93</v>
      </c>
      <c r="V40" s="15"/>
    </row>
    <row r="41" spans="1:22" x14ac:dyDescent="0.35">
      <c r="A41" s="14" t="s">
        <v>23</v>
      </c>
      <c r="B41">
        <f t="shared" si="1"/>
        <v>17</v>
      </c>
      <c r="C41">
        <v>332</v>
      </c>
      <c r="E41">
        <v>262</v>
      </c>
      <c r="F41">
        <v>319</v>
      </c>
      <c r="G41">
        <v>337</v>
      </c>
      <c r="H41">
        <v>322</v>
      </c>
      <c r="I41">
        <v>319</v>
      </c>
      <c r="J41">
        <v>257</v>
      </c>
      <c r="K41">
        <v>180</v>
      </c>
      <c r="L41">
        <v>253</v>
      </c>
      <c r="M41">
        <v>239</v>
      </c>
      <c r="O41">
        <v>201</v>
      </c>
      <c r="P41">
        <v>225</v>
      </c>
      <c r="Q41">
        <v>192</v>
      </c>
      <c r="V41" s="15"/>
    </row>
    <row r="42" spans="1:22" x14ac:dyDescent="0.35">
      <c r="A42" s="14" t="s">
        <v>9</v>
      </c>
      <c r="B42">
        <f t="shared" si="1"/>
        <v>18</v>
      </c>
      <c r="C42">
        <v>281</v>
      </c>
      <c r="G42">
        <v>248</v>
      </c>
      <c r="H42">
        <v>225</v>
      </c>
      <c r="I42">
        <v>220</v>
      </c>
      <c r="J42">
        <v>181</v>
      </c>
      <c r="K42">
        <v>128</v>
      </c>
      <c r="L42">
        <v>161</v>
      </c>
      <c r="M42">
        <v>158</v>
      </c>
      <c r="P42">
        <v>172</v>
      </c>
      <c r="Q42">
        <v>207</v>
      </c>
      <c r="V42" s="15"/>
    </row>
    <row r="43" spans="1:22" x14ac:dyDescent="0.35">
      <c r="A43" s="14" t="s">
        <v>16</v>
      </c>
      <c r="B43">
        <f t="shared" si="1"/>
        <v>19</v>
      </c>
      <c r="I43">
        <v>157</v>
      </c>
      <c r="J43">
        <v>195</v>
      </c>
      <c r="K43">
        <v>147</v>
      </c>
      <c r="L43">
        <v>209</v>
      </c>
      <c r="M43">
        <v>246</v>
      </c>
      <c r="Q43">
        <v>276</v>
      </c>
      <c r="V43" s="15"/>
    </row>
    <row r="44" spans="1:22" x14ac:dyDescent="0.35">
      <c r="A44" s="14" t="s">
        <v>11</v>
      </c>
      <c r="B44">
        <f t="shared" si="1"/>
        <v>20</v>
      </c>
      <c r="C44">
        <v>282</v>
      </c>
      <c r="G44">
        <v>180</v>
      </c>
      <c r="H44">
        <v>175</v>
      </c>
      <c r="I44">
        <v>229</v>
      </c>
      <c r="J44">
        <v>236</v>
      </c>
      <c r="K44">
        <v>146</v>
      </c>
      <c r="L44">
        <v>163</v>
      </c>
      <c r="M44">
        <v>226</v>
      </c>
      <c r="Q44">
        <v>280</v>
      </c>
      <c r="V44" s="15"/>
    </row>
    <row r="45" spans="1:22" x14ac:dyDescent="0.35">
      <c r="A45" s="16" t="s">
        <v>13</v>
      </c>
      <c r="B45" s="17">
        <f t="shared" si="1"/>
        <v>21</v>
      </c>
      <c r="C45" s="17">
        <v>239</v>
      </c>
      <c r="D45" s="17"/>
      <c r="E45" s="17"/>
      <c r="F45" s="17"/>
      <c r="G45" s="17">
        <v>197</v>
      </c>
      <c r="H45" s="17">
        <v>196</v>
      </c>
      <c r="I45" s="17">
        <v>241</v>
      </c>
      <c r="J45" s="17">
        <v>239</v>
      </c>
      <c r="K45" s="17">
        <v>149</v>
      </c>
      <c r="L45" s="17">
        <v>170</v>
      </c>
      <c r="M45" s="17">
        <v>212</v>
      </c>
      <c r="N45" s="17"/>
      <c r="O45" s="17"/>
      <c r="P45" s="17"/>
      <c r="Q45" s="17">
        <v>236</v>
      </c>
      <c r="R45" s="17"/>
      <c r="S45" s="17"/>
      <c r="T45" s="17"/>
      <c r="U45" s="17"/>
      <c r="V45" s="18"/>
    </row>
    <row r="49" spans="1:22" x14ac:dyDescent="0.35">
      <c r="A49" s="11" t="s">
        <v>50</v>
      </c>
      <c r="B49" s="12">
        <f>ROW(A49)-48</f>
        <v>1</v>
      </c>
      <c r="C49" s="12" t="s">
        <v>19</v>
      </c>
      <c r="D49" s="12" t="s">
        <v>22</v>
      </c>
      <c r="E49" s="12" t="s">
        <v>17</v>
      </c>
      <c r="F49" s="12" t="s">
        <v>15</v>
      </c>
      <c r="G49" s="12" t="s">
        <v>24</v>
      </c>
      <c r="H49" s="12" t="s">
        <v>25</v>
      </c>
      <c r="I49" s="12" t="s">
        <v>26</v>
      </c>
      <c r="J49" s="12" t="s">
        <v>21</v>
      </c>
      <c r="K49" s="12" t="s">
        <v>6</v>
      </c>
      <c r="L49" s="12" t="s">
        <v>18</v>
      </c>
      <c r="M49" s="12" t="s">
        <v>20</v>
      </c>
      <c r="N49" s="12" t="s">
        <v>27</v>
      </c>
      <c r="O49" s="12" t="s">
        <v>7</v>
      </c>
      <c r="P49" s="12" t="s">
        <v>4</v>
      </c>
      <c r="Q49" s="12" t="s">
        <v>5</v>
      </c>
      <c r="R49" s="12" t="s">
        <v>23</v>
      </c>
      <c r="S49" s="12" t="s">
        <v>9</v>
      </c>
      <c r="T49" s="12" t="s">
        <v>16</v>
      </c>
      <c r="U49" s="12" t="s">
        <v>11</v>
      </c>
      <c r="V49" s="13" t="s">
        <v>13</v>
      </c>
    </row>
    <row r="50" spans="1:22" x14ac:dyDescent="0.35">
      <c r="A50" s="14" t="s">
        <v>19</v>
      </c>
      <c r="B50">
        <f t="shared" ref="B50:B69" si="2">ROW(A50)-48</f>
        <v>2</v>
      </c>
      <c r="C50" t="str">
        <f>IFERROR(C26/C3,"-")</f>
        <v>-</v>
      </c>
      <c r="D50" t="str">
        <f t="shared" ref="D50:V63" si="3">IFERROR(D26/D3,"-")</f>
        <v>-</v>
      </c>
      <c r="F50" t="str">
        <f t="shared" si="3"/>
        <v>-</v>
      </c>
      <c r="G50" t="str">
        <f t="shared" si="3"/>
        <v>-</v>
      </c>
      <c r="H50" t="str">
        <f t="shared" si="3"/>
        <v>-</v>
      </c>
      <c r="I50" t="str">
        <f t="shared" si="3"/>
        <v>-</v>
      </c>
      <c r="J50" t="str">
        <f t="shared" si="3"/>
        <v>-</v>
      </c>
      <c r="K50" t="str">
        <f t="shared" si="3"/>
        <v>-</v>
      </c>
      <c r="L50" t="str">
        <f t="shared" si="3"/>
        <v>-</v>
      </c>
      <c r="M50" t="str">
        <f t="shared" si="3"/>
        <v>-</v>
      </c>
      <c r="O50" t="str">
        <f t="shared" si="3"/>
        <v>-</v>
      </c>
      <c r="P50" t="str">
        <f t="shared" si="3"/>
        <v>-</v>
      </c>
      <c r="Q50" t="str">
        <f t="shared" si="3"/>
        <v>-</v>
      </c>
      <c r="R50" t="str">
        <f t="shared" si="3"/>
        <v>-</v>
      </c>
      <c r="S50" t="str">
        <f t="shared" si="3"/>
        <v>-</v>
      </c>
      <c r="T50" t="str">
        <f t="shared" si="3"/>
        <v>-</v>
      </c>
      <c r="U50" t="str">
        <f t="shared" si="3"/>
        <v>-</v>
      </c>
      <c r="V50" s="15" t="str">
        <f t="shared" si="3"/>
        <v>-</v>
      </c>
    </row>
    <row r="51" spans="1:22" x14ac:dyDescent="0.35">
      <c r="A51" s="14" t="s">
        <v>22</v>
      </c>
      <c r="B51">
        <f t="shared" si="2"/>
        <v>3</v>
      </c>
      <c r="C51" t="str">
        <f>IFERROR(C27/C4,"-")</f>
        <v>-</v>
      </c>
      <c r="D51" t="str">
        <f t="shared" si="3"/>
        <v>-</v>
      </c>
      <c r="E51" t="str">
        <f t="shared" si="3"/>
        <v>-</v>
      </c>
      <c r="F51" t="str">
        <f t="shared" si="3"/>
        <v>-</v>
      </c>
      <c r="G51" t="str">
        <f t="shared" si="3"/>
        <v>-</v>
      </c>
      <c r="H51" t="str">
        <f t="shared" si="3"/>
        <v>-</v>
      </c>
      <c r="I51" t="str">
        <f t="shared" si="3"/>
        <v>-</v>
      </c>
      <c r="J51" t="str">
        <f t="shared" si="3"/>
        <v>-</v>
      </c>
      <c r="K51" t="str">
        <f t="shared" si="3"/>
        <v>-</v>
      </c>
      <c r="L51" t="str">
        <f t="shared" si="3"/>
        <v>-</v>
      </c>
      <c r="M51" t="str">
        <f t="shared" si="3"/>
        <v>-</v>
      </c>
      <c r="N51" t="str">
        <f t="shared" si="3"/>
        <v>-</v>
      </c>
      <c r="O51" t="str">
        <f t="shared" si="3"/>
        <v>-</v>
      </c>
      <c r="P51" t="str">
        <f t="shared" si="3"/>
        <v>-</v>
      </c>
      <c r="Q51" t="str">
        <f t="shared" si="3"/>
        <v>-</v>
      </c>
      <c r="R51" t="str">
        <f t="shared" si="3"/>
        <v>-</v>
      </c>
      <c r="S51" t="str">
        <f t="shared" si="3"/>
        <v>-</v>
      </c>
      <c r="T51" t="str">
        <f t="shared" si="3"/>
        <v>-</v>
      </c>
      <c r="U51" t="str">
        <f t="shared" si="3"/>
        <v>-</v>
      </c>
      <c r="V51" s="15" t="str">
        <f t="shared" si="3"/>
        <v>-</v>
      </c>
    </row>
    <row r="52" spans="1:22" x14ac:dyDescent="0.35">
      <c r="A52" s="14" t="s">
        <v>17</v>
      </c>
      <c r="B52">
        <f t="shared" si="2"/>
        <v>4</v>
      </c>
      <c r="C52" t="str">
        <f t="shared" ref="C52:C53" si="4">IFERROR(C28/C5,"-")</f>
        <v>-</v>
      </c>
      <c r="D52" t="str">
        <f t="shared" si="3"/>
        <v>-</v>
      </c>
      <c r="E52" t="str">
        <f t="shared" si="3"/>
        <v>-</v>
      </c>
      <c r="F52" t="str">
        <f t="shared" si="3"/>
        <v>-</v>
      </c>
      <c r="G52" t="str">
        <f t="shared" si="3"/>
        <v>-</v>
      </c>
      <c r="H52" t="str">
        <f t="shared" si="3"/>
        <v>-</v>
      </c>
      <c r="I52" t="str">
        <f t="shared" si="3"/>
        <v>-</v>
      </c>
      <c r="J52" t="str">
        <f t="shared" si="3"/>
        <v>-</v>
      </c>
      <c r="K52" t="str">
        <f t="shared" si="3"/>
        <v>-</v>
      </c>
      <c r="L52" t="str">
        <f t="shared" si="3"/>
        <v>-</v>
      </c>
      <c r="M52" t="str">
        <f t="shared" si="3"/>
        <v>-</v>
      </c>
      <c r="N52" t="str">
        <f t="shared" si="3"/>
        <v>-</v>
      </c>
      <c r="O52" t="str">
        <f t="shared" si="3"/>
        <v>-</v>
      </c>
      <c r="P52" t="str">
        <f t="shared" si="3"/>
        <v>-</v>
      </c>
      <c r="Q52" t="str">
        <f t="shared" si="3"/>
        <v>-</v>
      </c>
      <c r="R52" t="str">
        <f t="shared" si="3"/>
        <v>-</v>
      </c>
      <c r="S52" t="str">
        <f t="shared" si="3"/>
        <v>-</v>
      </c>
      <c r="T52" t="str">
        <f t="shared" si="3"/>
        <v>-</v>
      </c>
      <c r="U52" t="str">
        <f t="shared" si="3"/>
        <v>-</v>
      </c>
      <c r="V52" s="15" t="str">
        <f t="shared" si="3"/>
        <v>-</v>
      </c>
    </row>
    <row r="53" spans="1:22" x14ac:dyDescent="0.35">
      <c r="A53" s="14" t="s">
        <v>15</v>
      </c>
      <c r="B53">
        <f t="shared" si="2"/>
        <v>5</v>
      </c>
      <c r="C53" t="str">
        <f t="shared" si="4"/>
        <v>-</v>
      </c>
      <c r="D53" t="str">
        <f t="shared" si="3"/>
        <v>-</v>
      </c>
      <c r="E53">
        <f t="shared" si="3"/>
        <v>1.0909090909090908</v>
      </c>
      <c r="F53" t="str">
        <f t="shared" si="3"/>
        <v>-</v>
      </c>
      <c r="G53" t="str">
        <f t="shared" si="3"/>
        <v>-</v>
      </c>
      <c r="H53" t="str">
        <f t="shared" si="3"/>
        <v>-</v>
      </c>
      <c r="I53" t="str">
        <f t="shared" si="3"/>
        <v>-</v>
      </c>
      <c r="J53" t="str">
        <f t="shared" si="3"/>
        <v>-</v>
      </c>
      <c r="K53" t="str">
        <f t="shared" si="3"/>
        <v>-</v>
      </c>
      <c r="L53" t="str">
        <f t="shared" si="3"/>
        <v>-</v>
      </c>
      <c r="M53" t="str">
        <f t="shared" si="3"/>
        <v>-</v>
      </c>
      <c r="N53" t="str">
        <f t="shared" si="3"/>
        <v>-</v>
      </c>
      <c r="O53" t="str">
        <f t="shared" si="3"/>
        <v>-</v>
      </c>
      <c r="P53" t="str">
        <f t="shared" si="3"/>
        <v>-</v>
      </c>
      <c r="Q53" t="str">
        <f t="shared" si="3"/>
        <v>-</v>
      </c>
      <c r="R53" t="str">
        <f t="shared" si="3"/>
        <v>-</v>
      </c>
      <c r="S53" t="str">
        <f t="shared" si="3"/>
        <v>-</v>
      </c>
      <c r="T53" t="str">
        <f t="shared" si="3"/>
        <v>-</v>
      </c>
      <c r="U53" t="str">
        <f t="shared" si="3"/>
        <v>-</v>
      </c>
      <c r="V53" s="15" t="str">
        <f t="shared" si="3"/>
        <v>-</v>
      </c>
    </row>
    <row r="54" spans="1:22" x14ac:dyDescent="0.35">
      <c r="A54" s="14" t="s">
        <v>24</v>
      </c>
      <c r="B54">
        <f t="shared" si="2"/>
        <v>6</v>
      </c>
      <c r="C54">
        <f>IFERROR(C30/C7,"-")</f>
        <v>0.84864864864864864</v>
      </c>
      <c r="D54">
        <f t="shared" si="3"/>
        <v>0.625</v>
      </c>
      <c r="E54" t="str">
        <f t="shared" si="3"/>
        <v>-</v>
      </c>
      <c r="F54" t="str">
        <f t="shared" si="3"/>
        <v>-</v>
      </c>
      <c r="G54" t="str">
        <f t="shared" si="3"/>
        <v>-</v>
      </c>
      <c r="H54" t="str">
        <f t="shared" si="3"/>
        <v>-</v>
      </c>
      <c r="I54" t="str">
        <f t="shared" si="3"/>
        <v>-</v>
      </c>
      <c r="J54" t="str">
        <f t="shared" si="3"/>
        <v>-</v>
      </c>
      <c r="K54" t="str">
        <f t="shared" si="3"/>
        <v>-</v>
      </c>
      <c r="L54" t="str">
        <f t="shared" si="3"/>
        <v>-</v>
      </c>
      <c r="M54" t="str">
        <f t="shared" si="3"/>
        <v>-</v>
      </c>
      <c r="N54" t="str">
        <f t="shared" si="3"/>
        <v>-</v>
      </c>
      <c r="O54" t="str">
        <f t="shared" si="3"/>
        <v>-</v>
      </c>
      <c r="P54" t="str">
        <f t="shared" si="3"/>
        <v>-</v>
      </c>
      <c r="Q54" t="str">
        <f t="shared" si="3"/>
        <v>-</v>
      </c>
      <c r="R54" t="str">
        <f t="shared" si="3"/>
        <v>-</v>
      </c>
      <c r="S54" t="str">
        <f t="shared" si="3"/>
        <v>-</v>
      </c>
      <c r="T54" t="str">
        <f t="shared" si="3"/>
        <v>-</v>
      </c>
      <c r="U54" t="str">
        <f t="shared" si="3"/>
        <v>-</v>
      </c>
      <c r="V54" s="15" t="str">
        <f t="shared" si="3"/>
        <v>-</v>
      </c>
    </row>
    <row r="55" spans="1:22" x14ac:dyDescent="0.35">
      <c r="A55" s="14" t="s">
        <v>25</v>
      </c>
      <c r="B55">
        <f t="shared" si="2"/>
        <v>7</v>
      </c>
      <c r="C55">
        <f t="shared" ref="C55:R69" si="5">IFERROR(C31/C8,"-")</f>
        <v>0.85326086956521741</v>
      </c>
      <c r="D55">
        <f t="shared" si="3"/>
        <v>0.72490706319702602</v>
      </c>
      <c r="E55" t="str">
        <f t="shared" si="3"/>
        <v>-</v>
      </c>
      <c r="F55" t="str">
        <f t="shared" si="3"/>
        <v>-</v>
      </c>
      <c r="G55" t="str">
        <f t="shared" si="3"/>
        <v>-</v>
      </c>
      <c r="H55" t="str">
        <f t="shared" si="3"/>
        <v>-</v>
      </c>
      <c r="I55" t="str">
        <f t="shared" si="3"/>
        <v>-</v>
      </c>
      <c r="J55" t="str">
        <f t="shared" si="3"/>
        <v>-</v>
      </c>
      <c r="K55" t="str">
        <f t="shared" si="3"/>
        <v>-</v>
      </c>
      <c r="L55" t="str">
        <f t="shared" si="3"/>
        <v>-</v>
      </c>
      <c r="M55" t="str">
        <f t="shared" si="3"/>
        <v>-</v>
      </c>
      <c r="N55" t="str">
        <f t="shared" si="3"/>
        <v>-</v>
      </c>
      <c r="O55" t="str">
        <f t="shared" si="3"/>
        <v>-</v>
      </c>
      <c r="P55" t="str">
        <f t="shared" si="3"/>
        <v>-</v>
      </c>
      <c r="Q55" t="str">
        <f t="shared" si="3"/>
        <v>-</v>
      </c>
      <c r="R55" t="str">
        <f t="shared" si="3"/>
        <v>-</v>
      </c>
      <c r="S55" t="str">
        <f t="shared" si="3"/>
        <v>-</v>
      </c>
      <c r="T55" t="str">
        <f t="shared" si="3"/>
        <v>-</v>
      </c>
      <c r="U55" t="str">
        <f t="shared" si="3"/>
        <v>-</v>
      </c>
      <c r="V55" s="15" t="str">
        <f t="shared" si="3"/>
        <v>-</v>
      </c>
    </row>
    <row r="56" spans="1:22" x14ac:dyDescent="0.35">
      <c r="A56" s="14" t="s">
        <v>26</v>
      </c>
      <c r="B56">
        <f t="shared" si="2"/>
        <v>8</v>
      </c>
      <c r="C56">
        <f t="shared" si="5"/>
        <v>0.72499999999999998</v>
      </c>
      <c r="D56">
        <f t="shared" si="3"/>
        <v>0.85865724381625441</v>
      </c>
      <c r="E56">
        <f t="shared" si="3"/>
        <v>1.0754716981132075</v>
      </c>
      <c r="F56" t="str">
        <f t="shared" si="3"/>
        <v>-</v>
      </c>
      <c r="G56" t="str">
        <f t="shared" si="3"/>
        <v>-</v>
      </c>
      <c r="H56" t="str">
        <f t="shared" si="3"/>
        <v>-</v>
      </c>
      <c r="I56" t="str">
        <f t="shared" si="3"/>
        <v>-</v>
      </c>
      <c r="J56" t="str">
        <f t="shared" si="3"/>
        <v>-</v>
      </c>
      <c r="K56" t="str">
        <f t="shared" si="3"/>
        <v>-</v>
      </c>
      <c r="L56" t="str">
        <f t="shared" si="3"/>
        <v>-</v>
      </c>
      <c r="M56" t="str">
        <f t="shared" si="3"/>
        <v>-</v>
      </c>
      <c r="N56" t="str">
        <f t="shared" si="3"/>
        <v>-</v>
      </c>
      <c r="O56" t="str">
        <f t="shared" si="3"/>
        <v>-</v>
      </c>
      <c r="P56" t="str">
        <f t="shared" si="3"/>
        <v>-</v>
      </c>
      <c r="Q56" t="str">
        <f t="shared" si="3"/>
        <v>-</v>
      </c>
      <c r="R56" t="str">
        <f t="shared" si="3"/>
        <v>-</v>
      </c>
      <c r="S56" t="str">
        <f t="shared" si="3"/>
        <v>-</v>
      </c>
      <c r="T56" t="str">
        <f t="shared" si="3"/>
        <v>-</v>
      </c>
      <c r="U56" t="str">
        <f t="shared" si="3"/>
        <v>-</v>
      </c>
      <c r="V56" s="15" t="str">
        <f t="shared" si="3"/>
        <v>-</v>
      </c>
    </row>
    <row r="57" spans="1:22" x14ac:dyDescent="0.35">
      <c r="A57" s="14" t="s">
        <v>21</v>
      </c>
      <c r="B57">
        <f t="shared" si="2"/>
        <v>9</v>
      </c>
      <c r="C57">
        <f t="shared" si="5"/>
        <v>0.62007168458781359</v>
      </c>
      <c r="D57">
        <f t="shared" si="3"/>
        <v>0.73553719008264462</v>
      </c>
      <c r="E57">
        <f t="shared" si="3"/>
        <v>0.71186440677966101</v>
      </c>
      <c r="F57">
        <f t="shared" si="3"/>
        <v>0.84615384615384615</v>
      </c>
      <c r="G57">
        <f t="shared" si="3"/>
        <v>1.2580645161290323</v>
      </c>
      <c r="H57">
        <f t="shared" si="3"/>
        <v>0.95789473684210524</v>
      </c>
      <c r="I57" t="str">
        <f t="shared" si="3"/>
        <v>-</v>
      </c>
      <c r="J57" t="str">
        <f t="shared" si="3"/>
        <v>-</v>
      </c>
      <c r="K57" t="str">
        <f t="shared" si="3"/>
        <v>-</v>
      </c>
      <c r="L57" t="str">
        <f t="shared" si="3"/>
        <v>-</v>
      </c>
      <c r="M57" t="str">
        <f t="shared" si="3"/>
        <v>-</v>
      </c>
      <c r="N57" t="str">
        <f t="shared" si="3"/>
        <v>-</v>
      </c>
      <c r="O57" t="str">
        <f t="shared" si="3"/>
        <v>-</v>
      </c>
      <c r="P57" t="str">
        <f t="shared" si="3"/>
        <v>-</v>
      </c>
      <c r="Q57" t="str">
        <f t="shared" si="3"/>
        <v>-</v>
      </c>
      <c r="R57" t="str">
        <f t="shared" si="3"/>
        <v>-</v>
      </c>
      <c r="S57" t="str">
        <f t="shared" si="3"/>
        <v>-</v>
      </c>
      <c r="T57" t="str">
        <f t="shared" si="3"/>
        <v>-</v>
      </c>
      <c r="U57" t="str">
        <f t="shared" si="3"/>
        <v>-</v>
      </c>
      <c r="V57" s="15" t="str">
        <f t="shared" si="3"/>
        <v>-</v>
      </c>
    </row>
    <row r="58" spans="1:22" x14ac:dyDescent="0.35">
      <c r="A58" s="14" t="s">
        <v>6</v>
      </c>
      <c r="B58">
        <f t="shared" si="2"/>
        <v>10</v>
      </c>
      <c r="C58">
        <f t="shared" si="5"/>
        <v>0.54891304347826086</v>
      </c>
      <c r="D58">
        <f t="shared" si="3"/>
        <v>0.45454545454545453</v>
      </c>
      <c r="E58">
        <f t="shared" si="3"/>
        <v>0.50152905198776754</v>
      </c>
      <c r="F58">
        <f t="shared" si="3"/>
        <v>0.53003533568904593</v>
      </c>
      <c r="G58">
        <f t="shared" si="3"/>
        <v>0.85326086956521741</v>
      </c>
      <c r="H58" t="str">
        <f t="shared" si="3"/>
        <v>-</v>
      </c>
      <c r="I58" t="str">
        <f t="shared" si="3"/>
        <v>-</v>
      </c>
      <c r="J58">
        <f t="shared" si="3"/>
        <v>1.0666666666666667</v>
      </c>
      <c r="K58" t="str">
        <f t="shared" si="3"/>
        <v>-</v>
      </c>
      <c r="L58" t="str">
        <f t="shared" si="3"/>
        <v>-</v>
      </c>
      <c r="M58" t="str">
        <f t="shared" si="3"/>
        <v>-</v>
      </c>
      <c r="N58" t="str">
        <f t="shared" si="3"/>
        <v>-</v>
      </c>
      <c r="O58" t="str">
        <f t="shared" si="3"/>
        <v>-</v>
      </c>
      <c r="P58" t="str">
        <f t="shared" si="3"/>
        <v>-</v>
      </c>
      <c r="Q58" t="str">
        <f t="shared" si="3"/>
        <v>-</v>
      </c>
      <c r="R58" t="str">
        <f t="shared" si="3"/>
        <v>-</v>
      </c>
      <c r="S58" t="str">
        <f t="shared" si="3"/>
        <v>-</v>
      </c>
      <c r="T58" t="str">
        <f t="shared" si="3"/>
        <v>-</v>
      </c>
      <c r="U58" t="str">
        <f t="shared" si="3"/>
        <v>-</v>
      </c>
      <c r="V58" s="15" t="str">
        <f t="shared" si="3"/>
        <v>-</v>
      </c>
    </row>
    <row r="59" spans="1:22" x14ac:dyDescent="0.35">
      <c r="A59" s="14" t="s">
        <v>18</v>
      </c>
      <c r="B59">
        <f t="shared" si="2"/>
        <v>11</v>
      </c>
      <c r="C59">
        <f t="shared" si="5"/>
        <v>0.59445843828715361</v>
      </c>
      <c r="D59">
        <f t="shared" si="3"/>
        <v>0.54791666666666672</v>
      </c>
      <c r="E59">
        <f t="shared" si="3"/>
        <v>0.58873239436619718</v>
      </c>
      <c r="F59">
        <f t="shared" si="3"/>
        <v>0.55128205128205132</v>
      </c>
      <c r="G59">
        <f t="shared" si="3"/>
        <v>0.78301886792452835</v>
      </c>
      <c r="H59">
        <f t="shared" si="3"/>
        <v>0.84976525821596249</v>
      </c>
      <c r="I59">
        <f t="shared" si="3"/>
        <v>1.0304568527918783</v>
      </c>
      <c r="J59">
        <f t="shared" si="3"/>
        <v>0.90756302521008403</v>
      </c>
      <c r="K59" t="str">
        <f t="shared" si="3"/>
        <v>-</v>
      </c>
      <c r="L59" t="str">
        <f t="shared" si="3"/>
        <v>-</v>
      </c>
      <c r="M59" t="str">
        <f t="shared" si="3"/>
        <v>-</v>
      </c>
      <c r="N59" t="str">
        <f t="shared" si="3"/>
        <v>-</v>
      </c>
      <c r="O59" t="str">
        <f t="shared" si="3"/>
        <v>-</v>
      </c>
      <c r="P59" t="str">
        <f t="shared" si="3"/>
        <v>-</v>
      </c>
      <c r="Q59" t="str">
        <f t="shared" si="3"/>
        <v>-</v>
      </c>
      <c r="R59" t="str">
        <f t="shared" si="3"/>
        <v>-</v>
      </c>
      <c r="S59" t="str">
        <f t="shared" si="3"/>
        <v>-</v>
      </c>
      <c r="T59" t="str">
        <f t="shared" si="3"/>
        <v>-</v>
      </c>
      <c r="U59" t="str">
        <f t="shared" si="3"/>
        <v>-</v>
      </c>
      <c r="V59" s="15" t="str">
        <f t="shared" si="3"/>
        <v>-</v>
      </c>
    </row>
    <row r="60" spans="1:22" x14ac:dyDescent="0.35">
      <c r="A60" s="14" t="s">
        <v>20</v>
      </c>
      <c r="B60">
        <f t="shared" si="2"/>
        <v>12</v>
      </c>
      <c r="C60">
        <f t="shared" si="5"/>
        <v>0.43932038834951459</v>
      </c>
      <c r="D60">
        <f t="shared" si="3"/>
        <v>0.66869918699186992</v>
      </c>
      <c r="E60">
        <f t="shared" si="3"/>
        <v>0.73854447439353099</v>
      </c>
      <c r="F60">
        <f t="shared" si="3"/>
        <v>0.56000000000000005</v>
      </c>
      <c r="G60">
        <f t="shared" si="3"/>
        <v>0.5903083700440529</v>
      </c>
      <c r="H60">
        <f t="shared" si="3"/>
        <v>0.79824561403508776</v>
      </c>
      <c r="I60">
        <f t="shared" si="3"/>
        <v>0.74881516587677721</v>
      </c>
      <c r="J60" t="str">
        <f t="shared" si="3"/>
        <v>-</v>
      </c>
      <c r="K60" t="str">
        <f t="shared" si="3"/>
        <v>-</v>
      </c>
      <c r="L60" t="str">
        <f t="shared" si="3"/>
        <v>-</v>
      </c>
      <c r="M60" t="str">
        <f t="shared" si="3"/>
        <v>-</v>
      </c>
      <c r="N60" t="str">
        <f t="shared" si="3"/>
        <v>-</v>
      </c>
      <c r="O60" t="str">
        <f t="shared" si="3"/>
        <v>-</v>
      </c>
      <c r="P60" t="str">
        <f t="shared" si="3"/>
        <v>-</v>
      </c>
      <c r="Q60" t="str">
        <f t="shared" si="3"/>
        <v>-</v>
      </c>
      <c r="R60" t="str">
        <f t="shared" si="3"/>
        <v>-</v>
      </c>
      <c r="S60" t="str">
        <f t="shared" si="3"/>
        <v>-</v>
      </c>
      <c r="T60" t="str">
        <f t="shared" si="3"/>
        <v>-</v>
      </c>
      <c r="U60" t="str">
        <f t="shared" si="3"/>
        <v>-</v>
      </c>
      <c r="V60" s="15" t="str">
        <f t="shared" si="3"/>
        <v>-</v>
      </c>
    </row>
    <row r="61" spans="1:22" x14ac:dyDescent="0.35">
      <c r="A61" s="14" t="s">
        <v>27</v>
      </c>
      <c r="B61">
        <f t="shared" si="2"/>
        <v>13</v>
      </c>
      <c r="C61">
        <f t="shared" si="5"/>
        <v>0.58562367864693443</v>
      </c>
      <c r="D61" t="str">
        <f t="shared" si="3"/>
        <v>-</v>
      </c>
      <c r="E61" t="str">
        <f t="shared" si="3"/>
        <v>-</v>
      </c>
      <c r="F61" t="str">
        <f t="shared" si="3"/>
        <v>-</v>
      </c>
      <c r="G61">
        <f t="shared" si="3"/>
        <v>0.77083333333333337</v>
      </c>
      <c r="H61">
        <f t="shared" si="3"/>
        <v>0.7766323024054983</v>
      </c>
      <c r="I61">
        <f t="shared" si="3"/>
        <v>0.87364620938628157</v>
      </c>
      <c r="J61">
        <f t="shared" si="3"/>
        <v>1.0656565656565657</v>
      </c>
      <c r="K61" t="str">
        <f t="shared" si="3"/>
        <v>-</v>
      </c>
      <c r="L61" t="str">
        <f t="shared" si="3"/>
        <v>-</v>
      </c>
      <c r="M61">
        <f t="shared" si="3"/>
        <v>1.0909090909090908</v>
      </c>
      <c r="N61" t="str">
        <f t="shared" si="3"/>
        <v>-</v>
      </c>
      <c r="O61" t="str">
        <f t="shared" si="3"/>
        <v>-</v>
      </c>
      <c r="P61" t="str">
        <f t="shared" si="3"/>
        <v>-</v>
      </c>
      <c r="Q61" t="str">
        <f t="shared" si="3"/>
        <v>-</v>
      </c>
      <c r="R61" t="str">
        <f t="shared" si="3"/>
        <v>-</v>
      </c>
      <c r="S61" t="str">
        <f t="shared" si="3"/>
        <v>-</v>
      </c>
      <c r="T61" t="str">
        <f t="shared" si="3"/>
        <v>-</v>
      </c>
      <c r="U61" t="str">
        <f t="shared" si="3"/>
        <v>-</v>
      </c>
      <c r="V61" s="15" t="str">
        <f t="shared" si="3"/>
        <v>-</v>
      </c>
    </row>
    <row r="62" spans="1:22" x14ac:dyDescent="0.35">
      <c r="A62" s="14" t="s">
        <v>7</v>
      </c>
      <c r="B62">
        <f t="shared" si="2"/>
        <v>14</v>
      </c>
      <c r="C62">
        <f t="shared" si="5"/>
        <v>0.5546038543897216</v>
      </c>
      <c r="D62" t="str">
        <f t="shared" si="3"/>
        <v>-</v>
      </c>
      <c r="E62" t="str">
        <f t="shared" si="3"/>
        <v>-</v>
      </c>
      <c r="F62" t="str">
        <f t="shared" si="3"/>
        <v>-</v>
      </c>
      <c r="G62">
        <f t="shared" si="3"/>
        <v>0.65172413793103445</v>
      </c>
      <c r="H62">
        <f t="shared" si="3"/>
        <v>0.68581081081081086</v>
      </c>
      <c r="I62">
        <f t="shared" si="3"/>
        <v>0.86267605633802813</v>
      </c>
      <c r="J62">
        <f t="shared" si="3"/>
        <v>0.90094339622641506</v>
      </c>
      <c r="K62">
        <f t="shared" si="3"/>
        <v>0.71698113207547165</v>
      </c>
      <c r="L62">
        <f t="shared" si="3"/>
        <v>0.63636363636363635</v>
      </c>
      <c r="M62">
        <f t="shared" si="3"/>
        <v>0.93630573248407645</v>
      </c>
      <c r="N62" t="str">
        <f t="shared" si="3"/>
        <v>-</v>
      </c>
      <c r="O62" t="str">
        <f t="shared" si="3"/>
        <v>-</v>
      </c>
      <c r="P62" t="str">
        <f t="shared" si="3"/>
        <v>-</v>
      </c>
      <c r="Q62" t="str">
        <f t="shared" si="3"/>
        <v>-</v>
      </c>
      <c r="R62" t="str">
        <f t="shared" si="3"/>
        <v>-</v>
      </c>
      <c r="S62" t="str">
        <f t="shared" si="3"/>
        <v>-</v>
      </c>
      <c r="T62" t="str">
        <f t="shared" si="3"/>
        <v>-</v>
      </c>
      <c r="U62" t="str">
        <f t="shared" si="3"/>
        <v>-</v>
      </c>
      <c r="V62" s="15" t="str">
        <f t="shared" si="3"/>
        <v>-</v>
      </c>
    </row>
    <row r="63" spans="1:22" x14ac:dyDescent="0.35">
      <c r="A63" s="14" t="s">
        <v>4</v>
      </c>
      <c r="B63">
        <f t="shared" si="2"/>
        <v>15</v>
      </c>
      <c r="C63">
        <f t="shared" si="5"/>
        <v>0.49427168576104746</v>
      </c>
      <c r="D63" t="str">
        <f t="shared" si="3"/>
        <v>-</v>
      </c>
      <c r="E63" t="str">
        <f t="shared" si="3"/>
        <v>-</v>
      </c>
      <c r="F63">
        <f t="shared" si="3"/>
        <v>0.51977401129943501</v>
      </c>
      <c r="G63">
        <f t="shared" si="3"/>
        <v>0.65258215962441313</v>
      </c>
      <c r="H63">
        <f t="shared" si="3"/>
        <v>0.64883720930232558</v>
      </c>
      <c r="I63">
        <f t="shared" si="3"/>
        <v>0.60576923076923073</v>
      </c>
      <c r="J63">
        <f t="shared" si="3"/>
        <v>0.52380952380952384</v>
      </c>
      <c r="K63">
        <f t="shared" si="3"/>
        <v>0.53333333333333333</v>
      </c>
      <c r="L63">
        <f t="shared" si="3"/>
        <v>0.69603524229074887</v>
      </c>
      <c r="M63">
        <f t="shared" si="3"/>
        <v>0.6026785714285714</v>
      </c>
      <c r="N63" t="str">
        <f t="shared" ref="N63:V69" si="6">IFERROR(N39/N16,"-")</f>
        <v>-</v>
      </c>
      <c r="O63" t="str">
        <f t="shared" si="6"/>
        <v>-</v>
      </c>
      <c r="P63" t="str">
        <f t="shared" si="6"/>
        <v>-</v>
      </c>
      <c r="Q63" t="str">
        <f t="shared" si="6"/>
        <v>-</v>
      </c>
      <c r="R63" t="str">
        <f t="shared" si="6"/>
        <v>-</v>
      </c>
      <c r="S63" t="str">
        <f t="shared" si="6"/>
        <v>-</v>
      </c>
      <c r="T63" t="str">
        <f t="shared" si="6"/>
        <v>-</v>
      </c>
      <c r="U63" t="str">
        <f t="shared" si="6"/>
        <v>-</v>
      </c>
      <c r="V63" s="15" t="str">
        <f t="shared" si="6"/>
        <v>-</v>
      </c>
    </row>
    <row r="64" spans="1:22" x14ac:dyDescent="0.35">
      <c r="A64" s="14" t="s">
        <v>5</v>
      </c>
      <c r="B64">
        <f t="shared" si="2"/>
        <v>16</v>
      </c>
      <c r="C64">
        <f t="shared" si="5"/>
        <v>0.38567493112947659</v>
      </c>
      <c r="D64">
        <f t="shared" si="5"/>
        <v>0.41183723797780519</v>
      </c>
      <c r="E64">
        <f t="shared" si="5"/>
        <v>0.37683284457478006</v>
      </c>
      <c r="F64">
        <f t="shared" si="5"/>
        <v>0.40590979782270609</v>
      </c>
      <c r="G64">
        <f t="shared" si="5"/>
        <v>0.46025878003696857</v>
      </c>
      <c r="H64">
        <f t="shared" si="5"/>
        <v>0.45303867403314918</v>
      </c>
      <c r="I64">
        <f t="shared" si="5"/>
        <v>0.45265151515151514</v>
      </c>
      <c r="J64">
        <f t="shared" si="5"/>
        <v>0.42857142857142855</v>
      </c>
      <c r="K64">
        <f t="shared" si="5"/>
        <v>0.47222222222222221</v>
      </c>
      <c r="L64">
        <f t="shared" si="5"/>
        <v>0.50453172205438068</v>
      </c>
      <c r="M64">
        <f t="shared" si="5"/>
        <v>0.6479750778816199</v>
      </c>
      <c r="N64">
        <f t="shared" si="5"/>
        <v>0.640625</v>
      </c>
      <c r="O64">
        <f t="shared" si="5"/>
        <v>0.62152777777777779</v>
      </c>
      <c r="P64">
        <f t="shared" si="5"/>
        <v>0.72093023255813948</v>
      </c>
      <c r="Q64" t="str">
        <f t="shared" si="5"/>
        <v>-</v>
      </c>
      <c r="R64" t="str">
        <f t="shared" si="5"/>
        <v>-</v>
      </c>
      <c r="S64" t="str">
        <f t="shared" si="6"/>
        <v>-</v>
      </c>
      <c r="T64" t="str">
        <f t="shared" si="6"/>
        <v>-</v>
      </c>
      <c r="U64" t="str">
        <f t="shared" si="6"/>
        <v>-</v>
      </c>
      <c r="V64" s="15" t="str">
        <f t="shared" si="6"/>
        <v>-</v>
      </c>
    </row>
    <row r="65" spans="1:22" x14ac:dyDescent="0.35">
      <c r="A65" s="14" t="s">
        <v>23</v>
      </c>
      <c r="B65">
        <f t="shared" si="2"/>
        <v>17</v>
      </c>
      <c r="C65">
        <f t="shared" si="5"/>
        <v>0.44266666666666665</v>
      </c>
      <c r="D65" t="str">
        <f t="shared" si="5"/>
        <v>-</v>
      </c>
      <c r="E65">
        <f t="shared" si="5"/>
        <v>0.36388888888888887</v>
      </c>
      <c r="F65">
        <f t="shared" si="5"/>
        <v>0.48406676783004554</v>
      </c>
      <c r="G65">
        <f t="shared" si="5"/>
        <v>0.5731292517006803</v>
      </c>
      <c r="H65">
        <f t="shared" si="5"/>
        <v>0.55136986301369861</v>
      </c>
      <c r="I65">
        <f t="shared" si="5"/>
        <v>0.56261022927689597</v>
      </c>
      <c r="J65">
        <f t="shared" si="5"/>
        <v>0.5079051383399209</v>
      </c>
      <c r="K65">
        <f t="shared" si="5"/>
        <v>0.42056074766355139</v>
      </c>
      <c r="L65">
        <f t="shared" si="5"/>
        <v>0.61707317073170731</v>
      </c>
      <c r="M65">
        <f t="shared" si="5"/>
        <v>0.61757105943152457</v>
      </c>
      <c r="N65" t="str">
        <f t="shared" si="5"/>
        <v>-</v>
      </c>
      <c r="O65">
        <f t="shared" si="5"/>
        <v>0.41528925619834711</v>
      </c>
      <c r="P65">
        <f t="shared" si="5"/>
        <v>0.57840616966580982</v>
      </c>
      <c r="Q65">
        <f t="shared" si="5"/>
        <v>0.57313432835820899</v>
      </c>
      <c r="R65" t="str">
        <f t="shared" si="5"/>
        <v>-</v>
      </c>
      <c r="S65" t="str">
        <f t="shared" si="6"/>
        <v>-</v>
      </c>
      <c r="T65" t="str">
        <f t="shared" si="6"/>
        <v>-</v>
      </c>
      <c r="U65" t="str">
        <f t="shared" si="6"/>
        <v>-</v>
      </c>
      <c r="V65" s="15" t="str">
        <f t="shared" si="6"/>
        <v>-</v>
      </c>
    </row>
    <row r="66" spans="1:22" x14ac:dyDescent="0.35">
      <c r="A66" s="14" t="s">
        <v>9</v>
      </c>
      <c r="B66">
        <f t="shared" si="2"/>
        <v>18</v>
      </c>
      <c r="C66">
        <f t="shared" si="5"/>
        <v>0.56882591093117407</v>
      </c>
      <c r="D66" t="str">
        <f t="shared" si="5"/>
        <v>-</v>
      </c>
      <c r="E66" t="str">
        <f t="shared" si="5"/>
        <v>-</v>
      </c>
      <c r="F66" t="str">
        <f t="shared" si="5"/>
        <v>-</v>
      </c>
      <c r="G66">
        <f t="shared" si="5"/>
        <v>0.73372781065088755</v>
      </c>
      <c r="H66">
        <f t="shared" si="5"/>
        <v>0.67567567567567566</v>
      </c>
      <c r="I66">
        <f t="shared" si="5"/>
        <v>0.694006309148265</v>
      </c>
      <c r="J66">
        <f t="shared" si="5"/>
        <v>0.68045112781954886</v>
      </c>
      <c r="K66">
        <f t="shared" si="5"/>
        <v>0.61244019138755978</v>
      </c>
      <c r="L66">
        <f t="shared" si="5"/>
        <v>0.7931034482758621</v>
      </c>
      <c r="M66">
        <f t="shared" si="5"/>
        <v>0.8729281767955801</v>
      </c>
      <c r="N66" t="str">
        <f t="shared" si="5"/>
        <v>-</v>
      </c>
      <c r="O66" t="str">
        <f t="shared" si="5"/>
        <v>-</v>
      </c>
      <c r="P66">
        <f t="shared" si="5"/>
        <v>0.52439024390243905</v>
      </c>
      <c r="Q66">
        <f t="shared" si="5"/>
        <v>0.56557377049180324</v>
      </c>
      <c r="R66" t="str">
        <f t="shared" si="5"/>
        <v>-</v>
      </c>
      <c r="S66" t="str">
        <f t="shared" si="6"/>
        <v>-</v>
      </c>
      <c r="T66" t="str">
        <f t="shared" si="6"/>
        <v>-</v>
      </c>
      <c r="U66" t="str">
        <f t="shared" si="6"/>
        <v>-</v>
      </c>
      <c r="V66" s="15" t="str">
        <f t="shared" si="6"/>
        <v>-</v>
      </c>
    </row>
    <row r="67" spans="1:22" x14ac:dyDescent="0.35">
      <c r="A67" s="14" t="s">
        <v>16</v>
      </c>
      <c r="B67">
        <f t="shared" si="2"/>
        <v>19</v>
      </c>
      <c r="C67" t="str">
        <f t="shared" si="5"/>
        <v>-</v>
      </c>
      <c r="D67" t="str">
        <f t="shared" si="5"/>
        <v>-</v>
      </c>
      <c r="E67" t="str">
        <f t="shared" si="5"/>
        <v>-</v>
      </c>
      <c r="F67" t="str">
        <f t="shared" si="5"/>
        <v>-</v>
      </c>
      <c r="G67" t="str">
        <f t="shared" si="5"/>
        <v>-</v>
      </c>
      <c r="H67" t="str">
        <f t="shared" si="5"/>
        <v>-</v>
      </c>
      <c r="I67">
        <f t="shared" si="5"/>
        <v>1.1056338028169015</v>
      </c>
      <c r="J67">
        <f t="shared" si="5"/>
        <v>0.92417061611374407</v>
      </c>
      <c r="K67">
        <f t="shared" si="5"/>
        <v>0.51041666666666663</v>
      </c>
      <c r="L67">
        <f t="shared" si="5"/>
        <v>0.66139240506329111</v>
      </c>
      <c r="M67">
        <f t="shared" si="5"/>
        <v>0.7592592592592593</v>
      </c>
      <c r="N67" t="str">
        <f t="shared" si="5"/>
        <v>-</v>
      </c>
      <c r="O67" t="str">
        <f t="shared" si="5"/>
        <v>-</v>
      </c>
      <c r="P67" t="str">
        <f t="shared" si="5"/>
        <v>-</v>
      </c>
      <c r="Q67">
        <f t="shared" si="5"/>
        <v>0.42790697674418604</v>
      </c>
      <c r="R67" t="str">
        <f t="shared" si="5"/>
        <v>-</v>
      </c>
      <c r="S67" t="str">
        <f t="shared" si="6"/>
        <v>-</v>
      </c>
      <c r="T67" t="str">
        <f t="shared" si="6"/>
        <v>-</v>
      </c>
      <c r="U67" t="str">
        <f t="shared" si="6"/>
        <v>-</v>
      </c>
      <c r="V67" s="15" t="str">
        <f t="shared" si="6"/>
        <v>-</v>
      </c>
    </row>
    <row r="68" spans="1:22" x14ac:dyDescent="0.35">
      <c r="A68" s="14" t="s">
        <v>11</v>
      </c>
      <c r="B68">
        <f t="shared" si="2"/>
        <v>20</v>
      </c>
      <c r="C68">
        <f t="shared" si="5"/>
        <v>0.82456140350877194</v>
      </c>
      <c r="D68" t="str">
        <f t="shared" si="5"/>
        <v>-</v>
      </c>
      <c r="E68" t="str">
        <f t="shared" si="5"/>
        <v>-</v>
      </c>
      <c r="F68" t="str">
        <f t="shared" si="5"/>
        <v>-</v>
      </c>
      <c r="G68">
        <f t="shared" si="5"/>
        <v>0.68441064638783267</v>
      </c>
      <c r="H68">
        <f t="shared" si="5"/>
        <v>0.69169960474308301</v>
      </c>
      <c r="I68">
        <f t="shared" si="5"/>
        <v>0.93089430894308944</v>
      </c>
      <c r="J68">
        <f t="shared" si="5"/>
        <v>0.91828793774319062</v>
      </c>
      <c r="K68">
        <f t="shared" si="5"/>
        <v>0.52707581227436828</v>
      </c>
      <c r="L68">
        <f t="shared" si="5"/>
        <v>0.55067567567567566</v>
      </c>
      <c r="M68">
        <f t="shared" si="5"/>
        <v>0.7820069204152249</v>
      </c>
      <c r="N68" t="str">
        <f t="shared" si="5"/>
        <v>-</v>
      </c>
      <c r="O68" t="str">
        <f t="shared" si="5"/>
        <v>-</v>
      </c>
      <c r="P68" t="str">
        <f t="shared" si="5"/>
        <v>-</v>
      </c>
      <c r="Q68">
        <f t="shared" si="5"/>
        <v>0.48865619546247818</v>
      </c>
      <c r="R68" t="str">
        <f t="shared" si="5"/>
        <v>-</v>
      </c>
      <c r="S68" t="str">
        <f t="shared" si="6"/>
        <v>-</v>
      </c>
      <c r="T68" t="str">
        <f t="shared" si="6"/>
        <v>-</v>
      </c>
      <c r="U68" t="str">
        <f t="shared" si="6"/>
        <v>-</v>
      </c>
      <c r="V68" s="15" t="str">
        <f t="shared" si="6"/>
        <v>-</v>
      </c>
    </row>
    <row r="69" spans="1:22" x14ac:dyDescent="0.35">
      <c r="A69" s="16" t="s">
        <v>13</v>
      </c>
      <c r="B69" s="17">
        <f t="shared" si="2"/>
        <v>21</v>
      </c>
      <c r="C69" s="17">
        <f t="shared" si="5"/>
        <v>0.6081424936386769</v>
      </c>
      <c r="D69" s="17" t="str">
        <f t="shared" si="5"/>
        <v>-</v>
      </c>
      <c r="E69" s="17" t="str">
        <f t="shared" si="5"/>
        <v>-</v>
      </c>
      <c r="F69" s="17" t="str">
        <f t="shared" si="5"/>
        <v>-</v>
      </c>
      <c r="G69" s="17">
        <f t="shared" si="5"/>
        <v>0.65666666666666662</v>
      </c>
      <c r="H69" s="17">
        <f t="shared" si="5"/>
        <v>0.67586206896551726</v>
      </c>
      <c r="I69" s="17">
        <f t="shared" si="5"/>
        <v>0.85765124555160144</v>
      </c>
      <c r="J69" s="17">
        <f t="shared" si="5"/>
        <v>0.85971223021582732</v>
      </c>
      <c r="K69" s="17">
        <f t="shared" si="5"/>
        <v>0.53024911032028466</v>
      </c>
      <c r="L69" s="17">
        <f t="shared" si="5"/>
        <v>0.57627118644067798</v>
      </c>
      <c r="M69" s="17">
        <f t="shared" si="5"/>
        <v>0.74647887323943662</v>
      </c>
      <c r="N69" s="17" t="str">
        <f t="shared" si="5"/>
        <v>-</v>
      </c>
      <c r="O69" s="17" t="str">
        <f t="shared" si="5"/>
        <v>-</v>
      </c>
      <c r="P69" s="17" t="str">
        <f t="shared" si="5"/>
        <v>-</v>
      </c>
      <c r="Q69" s="17">
        <f t="shared" si="5"/>
        <v>0.43144424131627057</v>
      </c>
      <c r="R69" s="17" t="str">
        <f t="shared" si="5"/>
        <v>-</v>
      </c>
      <c r="S69" s="17" t="str">
        <f t="shared" si="6"/>
        <v>-</v>
      </c>
      <c r="T69" s="17" t="str">
        <f t="shared" si="6"/>
        <v>-</v>
      </c>
      <c r="U69" s="17" t="str">
        <f t="shared" si="6"/>
        <v>-</v>
      </c>
      <c r="V69" s="18" t="str">
        <f t="shared" si="6"/>
        <v>-</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B1B7C-F619-4F93-A0CE-63D0410948F8}">
  <dimension ref="A1:Y92"/>
  <sheetViews>
    <sheetView workbookViewId="0">
      <selection activeCell="Y15" sqref="Y15"/>
    </sheetView>
  </sheetViews>
  <sheetFormatPr defaultRowHeight="14.5" x14ac:dyDescent="0.35"/>
  <cols>
    <col min="1" max="1" width="23.26953125" customWidth="1"/>
    <col min="2" max="2" width="3" bestFit="1" customWidth="1"/>
    <col min="3" max="4" width="5.6328125" bestFit="1" customWidth="1"/>
    <col min="5" max="5" width="5.6328125" customWidth="1"/>
    <col min="6" max="8" width="5.6328125" bestFit="1" customWidth="1"/>
    <col min="9" max="9" width="5.08984375" bestFit="1" customWidth="1"/>
    <col min="10" max="11" width="5.6328125" bestFit="1" customWidth="1"/>
    <col min="12" max="12" width="5.08984375" bestFit="1" customWidth="1"/>
    <col min="13" max="13" width="5.6328125" bestFit="1" customWidth="1"/>
    <col min="14" max="14" width="5.6328125" customWidth="1"/>
    <col min="15" max="17" width="5.6328125" bestFit="1" customWidth="1"/>
    <col min="18" max="18" width="5.08984375" bestFit="1" customWidth="1"/>
    <col min="19" max="19" width="5.6328125" bestFit="1" customWidth="1"/>
    <col min="20" max="21" width="5.6328125" customWidth="1"/>
    <col min="22" max="22" width="5.6328125" bestFit="1" customWidth="1"/>
  </cols>
  <sheetData>
    <row r="1" spans="1:22" ht="18.5" x14ac:dyDescent="0.45">
      <c r="A1" s="10" t="s">
        <v>153</v>
      </c>
    </row>
    <row r="2" spans="1:22" x14ac:dyDescent="0.35">
      <c r="A2" s="22" t="s">
        <v>152</v>
      </c>
    </row>
    <row r="3" spans="1:22" x14ac:dyDescent="0.35">
      <c r="A3" t="s">
        <v>154</v>
      </c>
    </row>
    <row r="4" spans="1:22" x14ac:dyDescent="0.35">
      <c r="A4" s="11" t="s">
        <v>48</v>
      </c>
      <c r="B4" s="12">
        <f>ROW(A4)-1</f>
        <v>3</v>
      </c>
      <c r="C4" s="12" t="s">
        <v>19</v>
      </c>
      <c r="D4" s="12" t="s">
        <v>22</v>
      </c>
      <c r="E4" s="12" t="s">
        <v>17</v>
      </c>
      <c r="F4" s="12" t="s">
        <v>15</v>
      </c>
      <c r="G4" s="12" t="s">
        <v>24</v>
      </c>
      <c r="H4" s="12" t="s">
        <v>25</v>
      </c>
      <c r="I4" s="12" t="s">
        <v>26</v>
      </c>
      <c r="J4" s="12" t="s">
        <v>21</v>
      </c>
      <c r="K4" s="12" t="s">
        <v>6</v>
      </c>
      <c r="L4" s="12" t="s">
        <v>18</v>
      </c>
      <c r="M4" s="12" t="s">
        <v>20</v>
      </c>
      <c r="N4" s="12" t="s">
        <v>27</v>
      </c>
      <c r="O4" s="12" t="s">
        <v>7</v>
      </c>
      <c r="P4" s="12" t="s">
        <v>4</v>
      </c>
      <c r="Q4" s="12" t="s">
        <v>5</v>
      </c>
      <c r="R4" s="12" t="s">
        <v>23</v>
      </c>
      <c r="S4" s="12" t="s">
        <v>9</v>
      </c>
      <c r="T4" s="12" t="s">
        <v>16</v>
      </c>
      <c r="U4" s="12" t="s">
        <v>11</v>
      </c>
      <c r="V4" s="13" t="s">
        <v>13</v>
      </c>
    </row>
    <row r="5" spans="1:22" x14ac:dyDescent="0.35">
      <c r="A5" s="14" t="s">
        <v>19</v>
      </c>
      <c r="B5">
        <f t="shared" ref="B5:B24" si="0">ROW(A5)-1</f>
        <v>4</v>
      </c>
      <c r="V5" s="15"/>
    </row>
    <row r="6" spans="1:22" x14ac:dyDescent="0.35">
      <c r="A6" s="14" t="s">
        <v>22</v>
      </c>
      <c r="B6">
        <f t="shared" si="0"/>
        <v>5</v>
      </c>
      <c r="C6">
        <v>116</v>
      </c>
      <c r="V6" s="15"/>
    </row>
    <row r="7" spans="1:22" x14ac:dyDescent="0.35">
      <c r="A7" s="14" t="s">
        <v>17</v>
      </c>
      <c r="B7">
        <f t="shared" si="0"/>
        <v>6</v>
      </c>
      <c r="C7">
        <v>43</v>
      </c>
      <c r="D7">
        <v>159</v>
      </c>
      <c r="V7" s="15"/>
    </row>
    <row r="8" spans="1:22" x14ac:dyDescent="0.35">
      <c r="A8" s="14" t="s">
        <v>15</v>
      </c>
      <c r="B8">
        <f t="shared" si="0"/>
        <v>7</v>
      </c>
      <c r="C8">
        <v>98</v>
      </c>
      <c r="D8">
        <v>214</v>
      </c>
      <c r="E8">
        <v>141</v>
      </c>
      <c r="V8" s="15"/>
    </row>
    <row r="9" spans="1:22" x14ac:dyDescent="0.35">
      <c r="A9" s="14" t="s">
        <v>24</v>
      </c>
      <c r="B9">
        <f t="shared" si="0"/>
        <v>8</v>
      </c>
      <c r="C9">
        <v>231</v>
      </c>
      <c r="D9">
        <v>347</v>
      </c>
      <c r="E9">
        <v>188</v>
      </c>
      <c r="F9">
        <v>133</v>
      </c>
      <c r="V9" s="15"/>
    </row>
    <row r="10" spans="1:22" x14ac:dyDescent="0.35">
      <c r="A10" s="14" t="s">
        <v>25</v>
      </c>
      <c r="B10">
        <f t="shared" si="0"/>
        <v>9</v>
      </c>
      <c r="C10">
        <v>231</v>
      </c>
      <c r="D10">
        <v>347</v>
      </c>
      <c r="E10">
        <v>188</v>
      </c>
      <c r="F10">
        <v>133</v>
      </c>
      <c r="G10">
        <v>0</v>
      </c>
      <c r="V10" s="15"/>
    </row>
    <row r="11" spans="1:22" x14ac:dyDescent="0.35">
      <c r="A11" s="14" t="s">
        <v>26</v>
      </c>
      <c r="B11">
        <f t="shared" si="0"/>
        <v>10</v>
      </c>
      <c r="C11">
        <v>241</v>
      </c>
      <c r="D11">
        <v>357</v>
      </c>
      <c r="E11">
        <v>198</v>
      </c>
      <c r="F11">
        <v>143</v>
      </c>
      <c r="G11">
        <v>10</v>
      </c>
      <c r="H11">
        <v>10</v>
      </c>
      <c r="V11" s="15"/>
    </row>
    <row r="12" spans="1:22" x14ac:dyDescent="0.35">
      <c r="A12" s="14" t="s">
        <v>21</v>
      </c>
      <c r="B12">
        <f t="shared" si="0"/>
        <v>11</v>
      </c>
      <c r="C12">
        <v>322</v>
      </c>
      <c r="D12">
        <v>438</v>
      </c>
      <c r="E12">
        <v>279</v>
      </c>
      <c r="F12">
        <v>224</v>
      </c>
      <c r="G12">
        <v>91</v>
      </c>
      <c r="H12">
        <v>91</v>
      </c>
      <c r="I12">
        <v>81</v>
      </c>
      <c r="V12" s="15"/>
    </row>
    <row r="13" spans="1:22" x14ac:dyDescent="0.35">
      <c r="A13" s="14" t="s">
        <v>6</v>
      </c>
      <c r="B13">
        <f t="shared" si="0"/>
        <v>12</v>
      </c>
      <c r="C13">
        <v>416</v>
      </c>
      <c r="D13">
        <v>532</v>
      </c>
      <c r="E13">
        <v>373</v>
      </c>
      <c r="F13">
        <v>318</v>
      </c>
      <c r="G13">
        <v>185</v>
      </c>
      <c r="H13">
        <v>185</v>
      </c>
      <c r="I13">
        <v>175</v>
      </c>
      <c r="J13">
        <v>94</v>
      </c>
      <c r="V13" s="15"/>
    </row>
    <row r="14" spans="1:22" x14ac:dyDescent="0.35">
      <c r="A14" s="14" t="s">
        <v>18</v>
      </c>
      <c r="B14">
        <f t="shared" si="0"/>
        <v>13</v>
      </c>
      <c r="C14">
        <v>456</v>
      </c>
      <c r="D14">
        <v>572</v>
      </c>
      <c r="E14">
        <v>413</v>
      </c>
      <c r="F14">
        <v>358</v>
      </c>
      <c r="G14">
        <v>225</v>
      </c>
      <c r="H14">
        <v>225</v>
      </c>
      <c r="I14">
        <v>215</v>
      </c>
      <c r="J14">
        <v>135</v>
      </c>
      <c r="K14">
        <v>41</v>
      </c>
      <c r="V14" s="15"/>
    </row>
    <row r="15" spans="1:22" x14ac:dyDescent="0.35">
      <c r="A15" s="14" t="s">
        <v>20</v>
      </c>
      <c r="B15">
        <f t="shared" si="0"/>
        <v>14</v>
      </c>
      <c r="C15">
        <v>456</v>
      </c>
      <c r="D15">
        <v>572</v>
      </c>
      <c r="E15">
        <v>413</v>
      </c>
      <c r="F15">
        <v>358</v>
      </c>
      <c r="G15">
        <v>225</v>
      </c>
      <c r="H15">
        <v>225</v>
      </c>
      <c r="I15">
        <v>215</v>
      </c>
      <c r="J15">
        <v>135</v>
      </c>
      <c r="K15">
        <v>41</v>
      </c>
      <c r="L15">
        <v>0</v>
      </c>
      <c r="V15" s="15"/>
    </row>
    <row r="16" spans="1:22" x14ac:dyDescent="0.35">
      <c r="A16" s="14" t="s">
        <v>27</v>
      </c>
      <c r="B16">
        <f t="shared" si="0"/>
        <v>15</v>
      </c>
      <c r="C16">
        <v>565</v>
      </c>
      <c r="D16">
        <v>681</v>
      </c>
      <c r="E16">
        <v>522</v>
      </c>
      <c r="F16">
        <v>467</v>
      </c>
      <c r="G16">
        <v>334</v>
      </c>
      <c r="H16">
        <v>334</v>
      </c>
      <c r="I16">
        <v>324</v>
      </c>
      <c r="J16">
        <v>243</v>
      </c>
      <c r="K16">
        <v>149</v>
      </c>
      <c r="L16">
        <v>109</v>
      </c>
      <c r="M16">
        <v>109</v>
      </c>
      <c r="V16" s="15"/>
    </row>
    <row r="17" spans="1:25" x14ac:dyDescent="0.35">
      <c r="A17" s="14" t="s">
        <v>7</v>
      </c>
      <c r="B17">
        <f t="shared" si="0"/>
        <v>16</v>
      </c>
      <c r="C17">
        <v>678</v>
      </c>
      <c r="D17">
        <v>794</v>
      </c>
      <c r="E17">
        <v>635</v>
      </c>
      <c r="F17">
        <v>580</v>
      </c>
      <c r="G17">
        <v>447</v>
      </c>
      <c r="H17">
        <v>447</v>
      </c>
      <c r="I17">
        <v>437</v>
      </c>
      <c r="J17">
        <v>357</v>
      </c>
      <c r="K17">
        <v>263</v>
      </c>
      <c r="L17">
        <v>222</v>
      </c>
      <c r="M17">
        <v>222</v>
      </c>
      <c r="N17">
        <v>113</v>
      </c>
      <c r="V17" s="15"/>
    </row>
    <row r="18" spans="1:25" x14ac:dyDescent="0.35">
      <c r="A18" s="14" t="s">
        <v>4</v>
      </c>
      <c r="B18">
        <f t="shared" si="0"/>
        <v>17</v>
      </c>
      <c r="C18">
        <v>762</v>
      </c>
      <c r="D18">
        <v>878</v>
      </c>
      <c r="E18">
        <v>719</v>
      </c>
      <c r="F18">
        <v>664</v>
      </c>
      <c r="G18">
        <v>531</v>
      </c>
      <c r="H18">
        <v>531</v>
      </c>
      <c r="I18">
        <v>521</v>
      </c>
      <c r="J18">
        <v>441</v>
      </c>
      <c r="K18">
        <v>347</v>
      </c>
      <c r="L18">
        <v>306</v>
      </c>
      <c r="M18">
        <v>306</v>
      </c>
      <c r="N18">
        <v>197</v>
      </c>
      <c r="O18">
        <v>254</v>
      </c>
      <c r="V18" s="15"/>
    </row>
    <row r="19" spans="1:25" x14ac:dyDescent="0.35">
      <c r="A19" s="14" t="s">
        <v>5</v>
      </c>
      <c r="B19">
        <f t="shared" si="0"/>
        <v>18</v>
      </c>
      <c r="C19">
        <v>832</v>
      </c>
      <c r="D19">
        <v>948</v>
      </c>
      <c r="E19">
        <v>789</v>
      </c>
      <c r="F19">
        <v>734</v>
      </c>
      <c r="G19">
        <v>601</v>
      </c>
      <c r="H19">
        <v>601</v>
      </c>
      <c r="I19">
        <v>591</v>
      </c>
      <c r="J19">
        <v>511</v>
      </c>
      <c r="K19">
        <v>417</v>
      </c>
      <c r="L19">
        <v>376</v>
      </c>
      <c r="M19">
        <v>376</v>
      </c>
      <c r="N19">
        <v>370</v>
      </c>
      <c r="O19">
        <v>427</v>
      </c>
      <c r="P19">
        <v>173</v>
      </c>
      <c r="V19" s="15"/>
    </row>
    <row r="20" spans="1:25" x14ac:dyDescent="0.35">
      <c r="A20" s="14" t="s">
        <v>23</v>
      </c>
      <c r="B20">
        <f t="shared" si="0"/>
        <v>19</v>
      </c>
      <c r="C20">
        <v>1059</v>
      </c>
      <c r="D20">
        <v>1175</v>
      </c>
      <c r="E20">
        <v>1016</v>
      </c>
      <c r="F20">
        <v>961</v>
      </c>
      <c r="G20">
        <v>828</v>
      </c>
      <c r="H20">
        <v>828</v>
      </c>
      <c r="I20">
        <v>818</v>
      </c>
      <c r="J20">
        <v>737</v>
      </c>
      <c r="K20">
        <v>643</v>
      </c>
      <c r="L20">
        <v>603</v>
      </c>
      <c r="M20">
        <v>603</v>
      </c>
      <c r="N20">
        <v>712</v>
      </c>
      <c r="O20">
        <v>825</v>
      </c>
      <c r="P20">
        <v>744</v>
      </c>
      <c r="Q20">
        <v>752</v>
      </c>
      <c r="V20" s="15"/>
    </row>
    <row r="21" spans="1:25" x14ac:dyDescent="0.35">
      <c r="A21" s="14" t="s">
        <v>9</v>
      </c>
      <c r="B21">
        <f t="shared" si="0"/>
        <v>20</v>
      </c>
      <c r="C21">
        <v>675</v>
      </c>
      <c r="D21">
        <v>791</v>
      </c>
      <c r="E21">
        <v>632</v>
      </c>
      <c r="F21">
        <v>577</v>
      </c>
      <c r="G21">
        <v>444</v>
      </c>
      <c r="H21">
        <v>444</v>
      </c>
      <c r="I21">
        <v>434</v>
      </c>
      <c r="J21">
        <v>353</v>
      </c>
      <c r="K21">
        <v>340</v>
      </c>
      <c r="L21">
        <v>299</v>
      </c>
      <c r="M21">
        <v>299</v>
      </c>
      <c r="N21">
        <v>408</v>
      </c>
      <c r="O21">
        <v>521</v>
      </c>
      <c r="P21">
        <v>605</v>
      </c>
      <c r="Q21">
        <v>675</v>
      </c>
      <c r="R21">
        <v>800</v>
      </c>
      <c r="V21" s="15"/>
    </row>
    <row r="22" spans="1:25" x14ac:dyDescent="0.35">
      <c r="A22" s="14" t="s">
        <v>16</v>
      </c>
      <c r="B22">
        <f t="shared" si="0"/>
        <v>21</v>
      </c>
      <c r="C22">
        <v>200</v>
      </c>
      <c r="D22">
        <v>316</v>
      </c>
      <c r="E22">
        <v>243</v>
      </c>
      <c r="F22">
        <v>102</v>
      </c>
      <c r="G22">
        <v>141</v>
      </c>
      <c r="H22">
        <v>141</v>
      </c>
      <c r="I22">
        <v>151</v>
      </c>
      <c r="J22">
        <v>232</v>
      </c>
      <c r="K22">
        <v>326</v>
      </c>
      <c r="L22">
        <v>366</v>
      </c>
      <c r="M22">
        <v>366</v>
      </c>
      <c r="N22">
        <v>475</v>
      </c>
      <c r="O22">
        <v>588</v>
      </c>
      <c r="P22">
        <v>672</v>
      </c>
      <c r="Q22">
        <v>742</v>
      </c>
      <c r="R22">
        <v>969</v>
      </c>
      <c r="S22">
        <v>585</v>
      </c>
      <c r="V22" s="15"/>
    </row>
    <row r="23" spans="1:25" x14ac:dyDescent="0.35">
      <c r="A23" s="14" t="s">
        <v>11</v>
      </c>
      <c r="B23">
        <f t="shared" si="0"/>
        <v>22</v>
      </c>
      <c r="C23">
        <v>429</v>
      </c>
      <c r="D23">
        <v>545</v>
      </c>
      <c r="E23">
        <v>472</v>
      </c>
      <c r="F23">
        <v>331</v>
      </c>
      <c r="G23">
        <v>370</v>
      </c>
      <c r="H23">
        <v>370</v>
      </c>
      <c r="I23">
        <v>380</v>
      </c>
      <c r="J23">
        <v>461</v>
      </c>
      <c r="K23">
        <v>555</v>
      </c>
      <c r="L23">
        <v>595</v>
      </c>
      <c r="M23">
        <v>595</v>
      </c>
      <c r="N23">
        <v>704</v>
      </c>
      <c r="O23">
        <v>817</v>
      </c>
      <c r="P23">
        <v>901</v>
      </c>
      <c r="Q23">
        <v>971</v>
      </c>
      <c r="R23">
        <v>908</v>
      </c>
      <c r="S23">
        <v>388</v>
      </c>
      <c r="T23">
        <v>229</v>
      </c>
      <c r="V23" s="15"/>
    </row>
    <row r="24" spans="1:25" x14ac:dyDescent="0.35">
      <c r="A24" s="16" t="s">
        <v>13</v>
      </c>
      <c r="B24" s="17">
        <f t="shared" si="0"/>
        <v>23</v>
      </c>
      <c r="C24" s="17">
        <v>490</v>
      </c>
      <c r="D24" s="17">
        <v>606</v>
      </c>
      <c r="E24" s="17">
        <v>533</v>
      </c>
      <c r="F24" s="17">
        <v>392</v>
      </c>
      <c r="G24" s="17">
        <v>431</v>
      </c>
      <c r="H24" s="17">
        <v>431</v>
      </c>
      <c r="I24" s="17">
        <v>441</v>
      </c>
      <c r="J24" s="17">
        <v>522</v>
      </c>
      <c r="K24" s="17">
        <v>616</v>
      </c>
      <c r="L24" s="17">
        <v>626</v>
      </c>
      <c r="M24" s="17">
        <v>626</v>
      </c>
      <c r="N24" s="17">
        <v>735</v>
      </c>
      <c r="O24" s="17">
        <v>848</v>
      </c>
      <c r="P24" s="17">
        <v>932</v>
      </c>
      <c r="Q24" s="17">
        <v>1002</v>
      </c>
      <c r="R24" s="17">
        <v>847</v>
      </c>
      <c r="S24" s="17">
        <v>327</v>
      </c>
      <c r="T24" s="17">
        <v>290</v>
      </c>
      <c r="U24" s="17">
        <v>61</v>
      </c>
      <c r="V24" s="18"/>
    </row>
    <row r="26" spans="1:25" x14ac:dyDescent="0.35">
      <c r="A26" s="11" t="s">
        <v>49</v>
      </c>
      <c r="B26" s="12">
        <f>ROW(A26)-23</f>
        <v>3</v>
      </c>
      <c r="C26" s="12" t="s">
        <v>19</v>
      </c>
      <c r="D26" s="12" t="s">
        <v>22</v>
      </c>
      <c r="E26" s="12" t="s">
        <v>17</v>
      </c>
      <c r="F26" s="12" t="s">
        <v>15</v>
      </c>
      <c r="G26" s="12" t="s">
        <v>24</v>
      </c>
      <c r="H26" s="12" t="s">
        <v>25</v>
      </c>
      <c r="I26" s="12" t="s">
        <v>26</v>
      </c>
      <c r="J26" s="12" t="s">
        <v>21</v>
      </c>
      <c r="K26" s="12" t="s">
        <v>6</v>
      </c>
      <c r="L26" s="12" t="s">
        <v>18</v>
      </c>
      <c r="M26" s="12" t="s">
        <v>20</v>
      </c>
      <c r="N26" s="12" t="s">
        <v>27</v>
      </c>
      <c r="O26" s="12" t="s">
        <v>7</v>
      </c>
      <c r="P26" s="12" t="s">
        <v>4</v>
      </c>
      <c r="Q26" s="12" t="s">
        <v>5</v>
      </c>
      <c r="R26" s="12" t="s">
        <v>23</v>
      </c>
      <c r="S26" s="12" t="s">
        <v>9</v>
      </c>
      <c r="T26" s="12" t="s">
        <v>16</v>
      </c>
      <c r="U26" s="12" t="s">
        <v>11</v>
      </c>
      <c r="V26" s="13" t="s">
        <v>13</v>
      </c>
      <c r="X26" t="s">
        <v>51</v>
      </c>
    </row>
    <row r="27" spans="1:25" x14ac:dyDescent="0.35">
      <c r="A27" s="14" t="s">
        <v>19</v>
      </c>
      <c r="B27">
        <f t="shared" ref="B27:B46" si="1">ROW(A27)-23</f>
        <v>4</v>
      </c>
      <c r="C27" s="1">
        <f t="shared" ref="C27:V27" si="2">C5*$Y$28</f>
        <v>0</v>
      </c>
      <c r="D27" s="1">
        <f t="shared" si="2"/>
        <v>0</v>
      </c>
      <c r="E27" s="1">
        <f t="shared" si="2"/>
        <v>0</v>
      </c>
      <c r="F27" s="1">
        <f t="shared" si="2"/>
        <v>0</v>
      </c>
      <c r="G27" s="1">
        <f t="shared" si="2"/>
        <v>0</v>
      </c>
      <c r="H27" s="1">
        <f t="shared" si="2"/>
        <v>0</v>
      </c>
      <c r="I27" s="1">
        <f t="shared" si="2"/>
        <v>0</v>
      </c>
      <c r="J27" s="1">
        <f t="shared" si="2"/>
        <v>0</v>
      </c>
      <c r="K27" s="1">
        <f t="shared" si="2"/>
        <v>0</v>
      </c>
      <c r="L27" s="1">
        <f t="shared" si="2"/>
        <v>0</v>
      </c>
      <c r="M27" s="1">
        <f t="shared" si="2"/>
        <v>0</v>
      </c>
      <c r="N27" s="1">
        <f t="shared" si="2"/>
        <v>0</v>
      </c>
      <c r="O27" s="1">
        <f t="shared" si="2"/>
        <v>0</v>
      </c>
      <c r="P27" s="1">
        <f t="shared" si="2"/>
        <v>0</v>
      </c>
      <c r="Q27" s="1">
        <f t="shared" si="2"/>
        <v>0</v>
      </c>
      <c r="R27" s="1">
        <f t="shared" si="2"/>
        <v>0</v>
      </c>
      <c r="S27" s="1">
        <f t="shared" si="2"/>
        <v>0</v>
      </c>
      <c r="T27" s="1">
        <f t="shared" si="2"/>
        <v>0</v>
      </c>
      <c r="U27" s="1">
        <f t="shared" si="2"/>
        <v>0</v>
      </c>
      <c r="V27" s="19">
        <f t="shared" si="2"/>
        <v>0</v>
      </c>
      <c r="X27" t="s">
        <v>31</v>
      </c>
      <c r="Y27" t="s">
        <v>33</v>
      </c>
    </row>
    <row r="28" spans="1:25" x14ac:dyDescent="0.35">
      <c r="A28" s="14" t="s">
        <v>22</v>
      </c>
      <c r="B28">
        <f t="shared" si="1"/>
        <v>5</v>
      </c>
      <c r="C28" s="1">
        <f>C6*X28</f>
        <v>32.457548911567343</v>
      </c>
      <c r="D28" s="1">
        <f t="shared" ref="D28:V28" si="3">D6*$Y$28</f>
        <v>0</v>
      </c>
      <c r="E28" s="1">
        <f t="shared" si="3"/>
        <v>0</v>
      </c>
      <c r="F28" s="1">
        <f t="shared" si="3"/>
        <v>0</v>
      </c>
      <c r="G28" s="1">
        <f t="shared" si="3"/>
        <v>0</v>
      </c>
      <c r="H28" s="1">
        <f t="shared" si="3"/>
        <v>0</v>
      </c>
      <c r="I28" s="1">
        <f t="shared" si="3"/>
        <v>0</v>
      </c>
      <c r="J28" s="1">
        <f t="shared" si="3"/>
        <v>0</v>
      </c>
      <c r="K28" s="1">
        <f t="shared" si="3"/>
        <v>0</v>
      </c>
      <c r="L28" s="1">
        <f t="shared" si="3"/>
        <v>0</v>
      </c>
      <c r="M28" s="1">
        <f t="shared" si="3"/>
        <v>0</v>
      </c>
      <c r="N28" s="1">
        <f t="shared" si="3"/>
        <v>0</v>
      </c>
      <c r="O28" s="1">
        <f t="shared" si="3"/>
        <v>0</v>
      </c>
      <c r="P28" s="1">
        <f t="shared" si="3"/>
        <v>0</v>
      </c>
      <c r="Q28" s="1">
        <f t="shared" si="3"/>
        <v>0</v>
      </c>
      <c r="R28" s="1">
        <f t="shared" si="3"/>
        <v>0</v>
      </c>
      <c r="S28" s="1">
        <f t="shared" si="3"/>
        <v>0</v>
      </c>
      <c r="T28" s="1">
        <f t="shared" si="3"/>
        <v>0</v>
      </c>
      <c r="U28" s="1">
        <f t="shared" si="3"/>
        <v>0</v>
      </c>
      <c r="V28" s="19">
        <f t="shared" si="3"/>
        <v>0</v>
      </c>
      <c r="X28" s="7">
        <v>0.27980645613420124</v>
      </c>
      <c r="Y28" s="7">
        <v>0.13425780088495851</v>
      </c>
    </row>
    <row r="29" spans="1:25" x14ac:dyDescent="0.35">
      <c r="A29" s="14" t="s">
        <v>17</v>
      </c>
      <c r="B29">
        <f t="shared" si="1"/>
        <v>6</v>
      </c>
      <c r="C29" s="1">
        <f>C7*$Y$28</f>
        <v>5.7730854380532159</v>
      </c>
      <c r="D29" s="1">
        <f>(D7-C7)*X28+C7*Y28</f>
        <v>38.230634349620559</v>
      </c>
      <c r="E29" s="1">
        <f t="shared" ref="E29:V29" si="4">E7*$Y$28</f>
        <v>0</v>
      </c>
      <c r="F29" s="1">
        <f t="shared" si="4"/>
        <v>0</v>
      </c>
      <c r="G29" s="1">
        <f t="shared" si="4"/>
        <v>0</v>
      </c>
      <c r="H29" s="1">
        <f t="shared" si="4"/>
        <v>0</v>
      </c>
      <c r="I29" s="1">
        <f t="shared" si="4"/>
        <v>0</v>
      </c>
      <c r="J29" s="1">
        <f t="shared" si="4"/>
        <v>0</v>
      </c>
      <c r="K29" s="1">
        <f t="shared" si="4"/>
        <v>0</v>
      </c>
      <c r="L29" s="1">
        <f t="shared" si="4"/>
        <v>0</v>
      </c>
      <c r="M29" s="1">
        <f t="shared" si="4"/>
        <v>0</v>
      </c>
      <c r="N29" s="1">
        <f t="shared" si="4"/>
        <v>0</v>
      </c>
      <c r="O29" s="1">
        <f t="shared" si="4"/>
        <v>0</v>
      </c>
      <c r="P29" s="1">
        <f t="shared" si="4"/>
        <v>0</v>
      </c>
      <c r="Q29" s="1">
        <f t="shared" si="4"/>
        <v>0</v>
      </c>
      <c r="R29" s="1">
        <f t="shared" si="4"/>
        <v>0</v>
      </c>
      <c r="S29" s="1">
        <f t="shared" si="4"/>
        <v>0</v>
      </c>
      <c r="T29" s="1">
        <f t="shared" si="4"/>
        <v>0</v>
      </c>
      <c r="U29" s="1">
        <f t="shared" si="4"/>
        <v>0</v>
      </c>
      <c r="V29" s="19">
        <f t="shared" si="4"/>
        <v>0</v>
      </c>
    </row>
    <row r="30" spans="1:25" x14ac:dyDescent="0.35">
      <c r="A30" s="14" t="s">
        <v>15</v>
      </c>
      <c r="B30">
        <f t="shared" si="1"/>
        <v>7</v>
      </c>
      <c r="C30" s="1">
        <f>C8*$X$28</f>
        <v>27.42103270115172</v>
      </c>
      <c r="D30" s="1">
        <f>D8*X28</f>
        <v>59.878581612719067</v>
      </c>
      <c r="E30" s="1">
        <f>C8*X28+C7*Y28</f>
        <v>33.194118139204939</v>
      </c>
      <c r="F30" s="1">
        <f t="shared" ref="F30:V30" si="5">F8*$Y$28</f>
        <v>0</v>
      </c>
      <c r="G30" s="1">
        <f t="shared" si="5"/>
        <v>0</v>
      </c>
      <c r="H30" s="1">
        <f t="shared" si="5"/>
        <v>0</v>
      </c>
      <c r="I30" s="1">
        <f t="shared" si="5"/>
        <v>0</v>
      </c>
      <c r="J30" s="1">
        <f t="shared" si="5"/>
        <v>0</v>
      </c>
      <c r="K30" s="1">
        <f t="shared" si="5"/>
        <v>0</v>
      </c>
      <c r="L30" s="1">
        <f t="shared" si="5"/>
        <v>0</v>
      </c>
      <c r="M30" s="1">
        <f t="shared" si="5"/>
        <v>0</v>
      </c>
      <c r="N30" s="1">
        <f t="shared" si="5"/>
        <v>0</v>
      </c>
      <c r="O30" s="1">
        <f t="shared" si="5"/>
        <v>0</v>
      </c>
      <c r="P30" s="1">
        <f t="shared" si="5"/>
        <v>0</v>
      </c>
      <c r="Q30" s="1">
        <f t="shared" si="5"/>
        <v>0</v>
      </c>
      <c r="R30" s="1">
        <f t="shared" si="5"/>
        <v>0</v>
      </c>
      <c r="S30" s="1">
        <f t="shared" si="5"/>
        <v>0</v>
      </c>
      <c r="T30" s="1">
        <f t="shared" si="5"/>
        <v>0</v>
      </c>
      <c r="U30" s="1">
        <f t="shared" si="5"/>
        <v>0</v>
      </c>
      <c r="V30" s="19">
        <f t="shared" si="5"/>
        <v>0</v>
      </c>
    </row>
    <row r="31" spans="1:25" x14ac:dyDescent="0.35">
      <c r="A31" s="14" t="s">
        <v>24</v>
      </c>
      <c r="B31">
        <f t="shared" si="1"/>
        <v>8</v>
      </c>
      <c r="C31" s="1">
        <f t="shared" ref="C31:C37" si="6">C9*$Y$28</f>
        <v>31.013552004425414</v>
      </c>
      <c r="D31" s="1">
        <f>(D9-C9)*X28+C9*Y28</f>
        <v>63.471100915992757</v>
      </c>
      <c r="E31" s="1">
        <f t="shared" ref="E31:E37" si="7">E9*$Y$28</f>
        <v>25.240466566372199</v>
      </c>
      <c r="F31" s="1">
        <f t="shared" ref="F31:V31" si="8">F9*$Y$28</f>
        <v>17.856287517699482</v>
      </c>
      <c r="G31" s="1">
        <f t="shared" si="8"/>
        <v>0</v>
      </c>
      <c r="H31" s="1">
        <f t="shared" si="8"/>
        <v>0</v>
      </c>
      <c r="I31" s="1">
        <f t="shared" si="8"/>
        <v>0</v>
      </c>
      <c r="J31" s="1">
        <f t="shared" si="8"/>
        <v>0</v>
      </c>
      <c r="K31" s="1">
        <f t="shared" si="8"/>
        <v>0</v>
      </c>
      <c r="L31" s="1">
        <f t="shared" si="8"/>
        <v>0</v>
      </c>
      <c r="M31" s="1">
        <f t="shared" si="8"/>
        <v>0</v>
      </c>
      <c r="N31" s="1">
        <f t="shared" si="8"/>
        <v>0</v>
      </c>
      <c r="O31" s="1">
        <f t="shared" si="8"/>
        <v>0</v>
      </c>
      <c r="P31" s="1">
        <f t="shared" si="8"/>
        <v>0</v>
      </c>
      <c r="Q31" s="1">
        <f t="shared" si="8"/>
        <v>0</v>
      </c>
      <c r="R31" s="1">
        <f t="shared" si="8"/>
        <v>0</v>
      </c>
      <c r="S31" s="1">
        <f t="shared" si="8"/>
        <v>0</v>
      </c>
      <c r="T31" s="1">
        <f t="shared" si="8"/>
        <v>0</v>
      </c>
      <c r="U31" s="1">
        <f t="shared" si="8"/>
        <v>0</v>
      </c>
      <c r="V31" s="19">
        <f t="shared" si="8"/>
        <v>0</v>
      </c>
    </row>
    <row r="32" spans="1:25" x14ac:dyDescent="0.35">
      <c r="A32" s="14" t="s">
        <v>25</v>
      </c>
      <c r="B32">
        <f t="shared" si="1"/>
        <v>9</v>
      </c>
      <c r="C32" s="1">
        <f t="shared" si="6"/>
        <v>31.013552004425414</v>
      </c>
      <c r="D32" s="1">
        <f>(D10-C10)*X28+C10*Y28</f>
        <v>63.471100915992757</v>
      </c>
      <c r="E32" s="1">
        <f t="shared" si="7"/>
        <v>25.240466566372199</v>
      </c>
      <c r="F32" s="1">
        <f t="shared" ref="F32:V32" si="9">F10*$Y$28</f>
        <v>17.856287517699482</v>
      </c>
      <c r="G32" s="1">
        <f t="shared" si="9"/>
        <v>0</v>
      </c>
      <c r="H32" s="1">
        <f t="shared" si="9"/>
        <v>0</v>
      </c>
      <c r="I32" s="1">
        <f t="shared" si="9"/>
        <v>0</v>
      </c>
      <c r="J32" s="1">
        <f t="shared" si="9"/>
        <v>0</v>
      </c>
      <c r="K32" s="1">
        <f t="shared" si="9"/>
        <v>0</v>
      </c>
      <c r="L32" s="1">
        <f t="shared" si="9"/>
        <v>0</v>
      </c>
      <c r="M32" s="1">
        <f t="shared" si="9"/>
        <v>0</v>
      </c>
      <c r="N32" s="1">
        <f t="shared" si="9"/>
        <v>0</v>
      </c>
      <c r="O32" s="1">
        <f t="shared" si="9"/>
        <v>0</v>
      </c>
      <c r="P32" s="1">
        <f t="shared" si="9"/>
        <v>0</v>
      </c>
      <c r="Q32" s="1">
        <f t="shared" si="9"/>
        <v>0</v>
      </c>
      <c r="R32" s="1">
        <f t="shared" si="9"/>
        <v>0</v>
      </c>
      <c r="S32" s="1">
        <f t="shared" si="9"/>
        <v>0</v>
      </c>
      <c r="T32" s="1">
        <f t="shared" si="9"/>
        <v>0</v>
      </c>
      <c r="U32" s="1">
        <f t="shared" si="9"/>
        <v>0</v>
      </c>
      <c r="V32" s="19">
        <f t="shared" si="9"/>
        <v>0</v>
      </c>
    </row>
    <row r="33" spans="1:22" x14ac:dyDescent="0.35">
      <c r="A33" s="14" t="s">
        <v>26</v>
      </c>
      <c r="B33">
        <f t="shared" si="1"/>
        <v>10</v>
      </c>
      <c r="C33" s="1">
        <f t="shared" si="6"/>
        <v>32.356130013274999</v>
      </c>
      <c r="D33" s="1">
        <f>(D11-C11)*X$28+C11*Y$28</f>
        <v>64.81367892484235</v>
      </c>
      <c r="E33" s="1">
        <f t="shared" si="7"/>
        <v>26.583044575221784</v>
      </c>
      <c r="F33" s="1">
        <f t="shared" ref="F33:V33" si="10">F11*$Y$28</f>
        <v>19.198865526549067</v>
      </c>
      <c r="G33" s="1">
        <f t="shared" si="10"/>
        <v>1.3425780088495851</v>
      </c>
      <c r="H33" s="1">
        <f t="shared" si="10"/>
        <v>1.3425780088495851</v>
      </c>
      <c r="I33" s="1">
        <f t="shared" si="10"/>
        <v>0</v>
      </c>
      <c r="J33" s="1">
        <f t="shared" si="10"/>
        <v>0</v>
      </c>
      <c r="K33" s="1">
        <f t="shared" si="10"/>
        <v>0</v>
      </c>
      <c r="L33" s="1">
        <f t="shared" si="10"/>
        <v>0</v>
      </c>
      <c r="M33" s="1">
        <f t="shared" si="10"/>
        <v>0</v>
      </c>
      <c r="N33" s="1">
        <f t="shared" si="10"/>
        <v>0</v>
      </c>
      <c r="O33" s="1">
        <f t="shared" si="10"/>
        <v>0</v>
      </c>
      <c r="P33" s="1">
        <f t="shared" si="10"/>
        <v>0</v>
      </c>
      <c r="Q33" s="1">
        <f t="shared" si="10"/>
        <v>0</v>
      </c>
      <c r="R33" s="1">
        <f t="shared" si="10"/>
        <v>0</v>
      </c>
      <c r="S33" s="1">
        <f t="shared" si="10"/>
        <v>0</v>
      </c>
      <c r="T33" s="1">
        <f t="shared" si="10"/>
        <v>0</v>
      </c>
      <c r="U33" s="1">
        <f t="shared" si="10"/>
        <v>0</v>
      </c>
      <c r="V33" s="19">
        <f t="shared" si="10"/>
        <v>0</v>
      </c>
    </row>
    <row r="34" spans="1:22" x14ac:dyDescent="0.35">
      <c r="A34" s="14" t="s">
        <v>21</v>
      </c>
      <c r="B34">
        <f t="shared" si="1"/>
        <v>11</v>
      </c>
      <c r="C34" s="1">
        <f t="shared" si="6"/>
        <v>43.231011884956636</v>
      </c>
      <c r="D34" s="1">
        <f>(D12-C12)*X$28+C12*Y$28</f>
        <v>75.688560796523973</v>
      </c>
      <c r="E34" s="1">
        <f t="shared" si="7"/>
        <v>37.457926446903421</v>
      </c>
      <c r="F34" s="1">
        <f t="shared" ref="F34:V34" si="11">F12*$Y$28</f>
        <v>30.073747398230704</v>
      </c>
      <c r="G34" s="1">
        <f t="shared" si="11"/>
        <v>12.217459880531225</v>
      </c>
      <c r="H34" s="1">
        <f t="shared" si="11"/>
        <v>12.217459880531225</v>
      </c>
      <c r="I34" s="1">
        <f t="shared" si="11"/>
        <v>10.874881871681639</v>
      </c>
      <c r="J34" s="1">
        <f t="shared" si="11"/>
        <v>0</v>
      </c>
      <c r="K34" s="1">
        <f t="shared" si="11"/>
        <v>0</v>
      </c>
      <c r="L34" s="1">
        <f t="shared" si="11"/>
        <v>0</v>
      </c>
      <c r="M34" s="1">
        <f t="shared" si="11"/>
        <v>0</v>
      </c>
      <c r="N34" s="1">
        <f t="shared" si="11"/>
        <v>0</v>
      </c>
      <c r="O34" s="1">
        <f t="shared" si="11"/>
        <v>0</v>
      </c>
      <c r="P34" s="1">
        <f t="shared" si="11"/>
        <v>0</v>
      </c>
      <c r="Q34" s="1">
        <f t="shared" si="11"/>
        <v>0</v>
      </c>
      <c r="R34" s="1">
        <f t="shared" si="11"/>
        <v>0</v>
      </c>
      <c r="S34" s="1">
        <f t="shared" si="11"/>
        <v>0</v>
      </c>
      <c r="T34" s="1">
        <f t="shared" si="11"/>
        <v>0</v>
      </c>
      <c r="U34" s="1">
        <f t="shared" si="11"/>
        <v>0</v>
      </c>
      <c r="V34" s="19">
        <f t="shared" si="11"/>
        <v>0</v>
      </c>
    </row>
    <row r="35" spans="1:22" x14ac:dyDescent="0.35">
      <c r="A35" s="14" t="s">
        <v>6</v>
      </c>
      <c r="B35">
        <f t="shared" si="1"/>
        <v>12</v>
      </c>
      <c r="C35" s="1">
        <f t="shared" si="6"/>
        <v>55.851245168142739</v>
      </c>
      <c r="D35" s="1">
        <f>(D13-C13)*X$28+C13*Y$28</f>
        <v>88.308794079710083</v>
      </c>
      <c r="E35" s="1">
        <f t="shared" si="7"/>
        <v>50.078159730089524</v>
      </c>
      <c r="F35" s="1">
        <f t="shared" ref="F35:V35" si="12">F13*$Y$28</f>
        <v>42.693980681416804</v>
      </c>
      <c r="G35" s="1">
        <f t="shared" si="12"/>
        <v>24.837693163717322</v>
      </c>
      <c r="H35" s="1">
        <f t="shared" si="12"/>
        <v>24.837693163717322</v>
      </c>
      <c r="I35" s="1">
        <f t="shared" si="12"/>
        <v>23.49511515486774</v>
      </c>
      <c r="J35" s="1">
        <f t="shared" si="12"/>
        <v>12.620233283186099</v>
      </c>
      <c r="K35" s="1">
        <f t="shared" si="12"/>
        <v>0</v>
      </c>
      <c r="L35" s="1">
        <f t="shared" si="12"/>
        <v>0</v>
      </c>
      <c r="M35" s="1">
        <f t="shared" si="12"/>
        <v>0</v>
      </c>
      <c r="N35" s="1">
        <f t="shared" si="12"/>
        <v>0</v>
      </c>
      <c r="O35" s="1">
        <f t="shared" si="12"/>
        <v>0</v>
      </c>
      <c r="P35" s="1">
        <f t="shared" si="12"/>
        <v>0</v>
      </c>
      <c r="Q35" s="1">
        <f t="shared" si="12"/>
        <v>0</v>
      </c>
      <c r="R35" s="1">
        <f t="shared" si="12"/>
        <v>0</v>
      </c>
      <c r="S35" s="1">
        <f t="shared" si="12"/>
        <v>0</v>
      </c>
      <c r="T35" s="1">
        <f t="shared" si="12"/>
        <v>0</v>
      </c>
      <c r="U35" s="1">
        <f t="shared" si="12"/>
        <v>0</v>
      </c>
      <c r="V35" s="19">
        <f t="shared" si="12"/>
        <v>0</v>
      </c>
    </row>
    <row r="36" spans="1:22" x14ac:dyDescent="0.35">
      <c r="A36" s="14" t="s">
        <v>18</v>
      </c>
      <c r="B36">
        <f t="shared" si="1"/>
        <v>13</v>
      </c>
      <c r="C36" s="1">
        <f t="shared" si="6"/>
        <v>61.221557203541082</v>
      </c>
      <c r="D36" s="1">
        <f>(D14-C14)*X$28+C14*Y$28</f>
        <v>93.679106115108425</v>
      </c>
      <c r="E36" s="1">
        <f t="shared" si="7"/>
        <v>55.448471765487859</v>
      </c>
      <c r="F36" s="1">
        <f t="shared" ref="F36:V36" si="13">F14*$Y$28</f>
        <v>48.064292716815146</v>
      </c>
      <c r="G36" s="1">
        <f t="shared" si="13"/>
        <v>30.208005199115664</v>
      </c>
      <c r="H36" s="1">
        <f t="shared" si="13"/>
        <v>30.208005199115664</v>
      </c>
      <c r="I36" s="1">
        <f t="shared" si="13"/>
        <v>28.865427190266079</v>
      </c>
      <c r="J36" s="1">
        <f t="shared" si="13"/>
        <v>18.124803119469398</v>
      </c>
      <c r="K36" s="1">
        <f t="shared" si="13"/>
        <v>5.5045698362832987</v>
      </c>
      <c r="L36" s="1">
        <f t="shared" si="13"/>
        <v>0</v>
      </c>
      <c r="M36" s="1">
        <f t="shared" si="13"/>
        <v>0</v>
      </c>
      <c r="N36" s="1">
        <f t="shared" si="13"/>
        <v>0</v>
      </c>
      <c r="O36" s="1">
        <f t="shared" si="13"/>
        <v>0</v>
      </c>
      <c r="P36" s="1">
        <f t="shared" si="13"/>
        <v>0</v>
      </c>
      <c r="Q36" s="1">
        <f t="shared" si="13"/>
        <v>0</v>
      </c>
      <c r="R36" s="1">
        <f t="shared" si="13"/>
        <v>0</v>
      </c>
      <c r="S36" s="1">
        <f t="shared" si="13"/>
        <v>0</v>
      </c>
      <c r="T36" s="1">
        <f t="shared" si="13"/>
        <v>0</v>
      </c>
      <c r="U36" s="1">
        <f t="shared" si="13"/>
        <v>0</v>
      </c>
      <c r="V36" s="19">
        <f t="shared" si="13"/>
        <v>0</v>
      </c>
    </row>
    <row r="37" spans="1:22" x14ac:dyDescent="0.35">
      <c r="A37" s="14" t="s">
        <v>20</v>
      </c>
      <c r="B37">
        <f t="shared" si="1"/>
        <v>14</v>
      </c>
      <c r="C37" s="1">
        <f t="shared" si="6"/>
        <v>61.221557203541082</v>
      </c>
      <c r="D37" s="1">
        <f>(D15-C15)*X$28+C15*Y$28</f>
        <v>93.679106115108425</v>
      </c>
      <c r="E37" s="1">
        <f t="shared" si="7"/>
        <v>55.448471765487859</v>
      </c>
      <c r="F37" s="1">
        <f t="shared" ref="F37:V37" si="14">F15*$Y$28</f>
        <v>48.064292716815146</v>
      </c>
      <c r="G37" s="1">
        <f t="shared" si="14"/>
        <v>30.208005199115664</v>
      </c>
      <c r="H37" s="1">
        <f t="shared" si="14"/>
        <v>30.208005199115664</v>
      </c>
      <c r="I37" s="1">
        <f t="shared" si="14"/>
        <v>28.865427190266079</v>
      </c>
      <c r="J37" s="1">
        <f t="shared" si="14"/>
        <v>18.124803119469398</v>
      </c>
      <c r="K37" s="1">
        <f t="shared" si="14"/>
        <v>5.5045698362832987</v>
      </c>
      <c r="L37" s="1">
        <f t="shared" si="14"/>
        <v>0</v>
      </c>
      <c r="M37" s="1">
        <f t="shared" si="14"/>
        <v>0</v>
      </c>
      <c r="N37" s="1">
        <f t="shared" si="14"/>
        <v>0</v>
      </c>
      <c r="O37" s="1">
        <f t="shared" si="14"/>
        <v>0</v>
      </c>
      <c r="P37" s="1">
        <f t="shared" si="14"/>
        <v>0</v>
      </c>
      <c r="Q37" s="1">
        <f t="shared" si="14"/>
        <v>0</v>
      </c>
      <c r="R37" s="1">
        <f t="shared" si="14"/>
        <v>0</v>
      </c>
      <c r="S37" s="1">
        <f t="shared" si="14"/>
        <v>0</v>
      </c>
      <c r="T37" s="1">
        <f t="shared" si="14"/>
        <v>0</v>
      </c>
      <c r="U37" s="1">
        <f t="shared" si="14"/>
        <v>0</v>
      </c>
      <c r="V37" s="19">
        <f t="shared" si="14"/>
        <v>0</v>
      </c>
    </row>
    <row r="38" spans="1:22" x14ac:dyDescent="0.35">
      <c r="A38" s="14" t="s">
        <v>27</v>
      </c>
      <c r="B38">
        <f t="shared" si="1"/>
        <v>15</v>
      </c>
      <c r="C38" s="1">
        <f t="shared" ref="C38:C43" si="15">(C16-C$15)*$X$28+C$15*$Y$28</f>
        <v>91.720460922169025</v>
      </c>
      <c r="D38" s="1">
        <f t="shared" ref="D38:D43" si="16">(D16-C16)*X$28+C$15*Y$28+(C16-C$15)*X$28</f>
        <v>124.17800983373635</v>
      </c>
      <c r="E38" s="1">
        <f t="shared" ref="E38:V38" si="17">(E16-E$15)*$X$28+E$15*$Y$28</f>
        <v>85.947375484115796</v>
      </c>
      <c r="F38" s="1">
        <f t="shared" si="17"/>
        <v>78.563196435443075</v>
      </c>
      <c r="G38" s="1">
        <f t="shared" si="17"/>
        <v>60.706908917743604</v>
      </c>
      <c r="H38" s="1">
        <f t="shared" si="17"/>
        <v>60.706908917743604</v>
      </c>
      <c r="I38" s="1">
        <f t="shared" si="17"/>
        <v>59.364330908894019</v>
      </c>
      <c r="J38" s="1">
        <f t="shared" si="17"/>
        <v>48.343900381963131</v>
      </c>
      <c r="K38" s="1">
        <f t="shared" si="17"/>
        <v>35.723667098777028</v>
      </c>
      <c r="L38" s="1">
        <f t="shared" si="17"/>
        <v>30.498903718627936</v>
      </c>
      <c r="M38" s="1">
        <f t="shared" si="17"/>
        <v>30.498903718627936</v>
      </c>
      <c r="N38" s="1">
        <f t="shared" si="17"/>
        <v>0</v>
      </c>
      <c r="O38" s="1">
        <f t="shared" si="17"/>
        <v>0</v>
      </c>
      <c r="P38" s="1">
        <f t="shared" si="17"/>
        <v>0</v>
      </c>
      <c r="Q38" s="1">
        <f t="shared" si="17"/>
        <v>0</v>
      </c>
      <c r="R38" s="1">
        <f t="shared" si="17"/>
        <v>0</v>
      </c>
      <c r="S38" s="1">
        <f t="shared" si="17"/>
        <v>0</v>
      </c>
      <c r="T38" s="1">
        <f t="shared" si="17"/>
        <v>0</v>
      </c>
      <c r="U38" s="1">
        <f t="shared" si="17"/>
        <v>0</v>
      </c>
      <c r="V38" s="19">
        <f t="shared" si="17"/>
        <v>0</v>
      </c>
    </row>
    <row r="39" spans="1:22" x14ac:dyDescent="0.35">
      <c r="A39" s="14" t="s">
        <v>7</v>
      </c>
      <c r="B39">
        <f t="shared" si="1"/>
        <v>16</v>
      </c>
      <c r="C39" s="1">
        <f t="shared" si="15"/>
        <v>123.33859046533377</v>
      </c>
      <c r="D39" s="1">
        <f t="shared" si="16"/>
        <v>155.7961393769011</v>
      </c>
      <c r="E39" s="1">
        <f t="shared" ref="E39:M39" si="18">(E17-E$15)*$X$28+E$15*$Y$28</f>
        <v>117.56550502728054</v>
      </c>
      <c r="F39" s="1">
        <f t="shared" si="18"/>
        <v>110.18132597860782</v>
      </c>
      <c r="G39" s="1">
        <f t="shared" si="18"/>
        <v>92.325038460908345</v>
      </c>
      <c r="H39" s="1">
        <f t="shared" si="18"/>
        <v>92.325038460908345</v>
      </c>
      <c r="I39" s="1">
        <f t="shared" si="18"/>
        <v>90.98246045205876</v>
      </c>
      <c r="J39" s="1">
        <f t="shared" si="18"/>
        <v>80.241836381262075</v>
      </c>
      <c r="K39" s="1">
        <f t="shared" si="18"/>
        <v>67.62160309807598</v>
      </c>
      <c r="L39" s="1">
        <f t="shared" si="18"/>
        <v>62.117033261792677</v>
      </c>
      <c r="M39" s="1">
        <f t="shared" si="18"/>
        <v>62.117033261792677</v>
      </c>
      <c r="N39" s="1">
        <f t="shared" ref="N39:V39" si="19">N17*$X$28</f>
        <v>31.618129543164741</v>
      </c>
      <c r="O39" s="1">
        <f t="shared" si="19"/>
        <v>0</v>
      </c>
      <c r="P39" s="1">
        <f t="shared" si="19"/>
        <v>0</v>
      </c>
      <c r="Q39" s="1">
        <f t="shared" si="19"/>
        <v>0</v>
      </c>
      <c r="R39" s="1">
        <f t="shared" si="19"/>
        <v>0</v>
      </c>
      <c r="S39" s="1">
        <f t="shared" si="19"/>
        <v>0</v>
      </c>
      <c r="T39" s="1">
        <f t="shared" si="19"/>
        <v>0</v>
      </c>
      <c r="U39" s="1">
        <f t="shared" si="19"/>
        <v>0</v>
      </c>
      <c r="V39" s="19">
        <f t="shared" si="19"/>
        <v>0</v>
      </c>
    </row>
    <row r="40" spans="1:22" x14ac:dyDescent="0.35">
      <c r="A40" s="14" t="s">
        <v>4</v>
      </c>
      <c r="B40">
        <f t="shared" si="1"/>
        <v>17</v>
      </c>
      <c r="C40" s="1">
        <f t="shared" si="15"/>
        <v>146.84233278060668</v>
      </c>
      <c r="D40" s="1">
        <f t="shared" si="16"/>
        <v>179.29988169217401</v>
      </c>
      <c r="E40" s="1">
        <f t="shared" ref="E40:M40" si="20">(E18-E$15)*$X$28+E$15*$Y$28</f>
        <v>141.06924734255344</v>
      </c>
      <c r="F40" s="1">
        <f t="shared" si="20"/>
        <v>133.68506829388073</v>
      </c>
      <c r="G40" s="1">
        <f t="shared" si="20"/>
        <v>115.82878077618125</v>
      </c>
      <c r="H40" s="1">
        <f t="shared" si="20"/>
        <v>115.82878077618125</v>
      </c>
      <c r="I40" s="1">
        <f t="shared" si="20"/>
        <v>114.48620276733166</v>
      </c>
      <c r="J40" s="1">
        <f t="shared" si="20"/>
        <v>103.74557869653498</v>
      </c>
      <c r="K40" s="1">
        <f t="shared" si="20"/>
        <v>91.125345413348882</v>
      </c>
      <c r="L40" s="1">
        <f t="shared" si="20"/>
        <v>85.620775577065587</v>
      </c>
      <c r="M40" s="1">
        <f t="shared" si="20"/>
        <v>85.620775577065587</v>
      </c>
      <c r="N40" s="1">
        <f t="shared" ref="N40:V40" si="21">N18*$X$28</f>
        <v>55.121871858437643</v>
      </c>
      <c r="O40" s="1">
        <f t="shared" si="21"/>
        <v>71.070839858087112</v>
      </c>
      <c r="P40" s="1">
        <f t="shared" si="21"/>
        <v>0</v>
      </c>
      <c r="Q40" s="1">
        <f t="shared" si="21"/>
        <v>0</v>
      </c>
      <c r="R40" s="1">
        <f t="shared" si="21"/>
        <v>0</v>
      </c>
      <c r="S40" s="1">
        <f t="shared" si="21"/>
        <v>0</v>
      </c>
      <c r="T40" s="1">
        <f t="shared" si="21"/>
        <v>0</v>
      </c>
      <c r="U40" s="1">
        <f t="shared" si="21"/>
        <v>0</v>
      </c>
      <c r="V40" s="19">
        <f t="shared" si="21"/>
        <v>0</v>
      </c>
    </row>
    <row r="41" spans="1:22" x14ac:dyDescent="0.35">
      <c r="A41" s="14" t="s">
        <v>5</v>
      </c>
      <c r="B41">
        <f t="shared" si="1"/>
        <v>18</v>
      </c>
      <c r="C41" s="1">
        <f t="shared" si="15"/>
        <v>166.42878471000074</v>
      </c>
      <c r="D41" s="1">
        <f t="shared" si="16"/>
        <v>198.8863336215681</v>
      </c>
      <c r="E41" s="1">
        <f t="shared" ref="E41:M41" si="22">(E19-E$15)*$X$28+E$15*$Y$28</f>
        <v>160.65569927194753</v>
      </c>
      <c r="F41" s="1">
        <f t="shared" si="22"/>
        <v>153.27152022327482</v>
      </c>
      <c r="G41" s="1">
        <f t="shared" si="22"/>
        <v>135.41523270557533</v>
      </c>
      <c r="H41" s="1">
        <f t="shared" si="22"/>
        <v>135.41523270557533</v>
      </c>
      <c r="I41" s="1">
        <f t="shared" si="22"/>
        <v>134.07265469672575</v>
      </c>
      <c r="J41" s="1">
        <f t="shared" si="22"/>
        <v>123.33203062592906</v>
      </c>
      <c r="K41" s="1">
        <f t="shared" si="22"/>
        <v>110.71179734274297</v>
      </c>
      <c r="L41" s="1">
        <f t="shared" si="22"/>
        <v>105.20722750645967</v>
      </c>
      <c r="M41" s="1">
        <f t="shared" si="22"/>
        <v>105.20722750645967</v>
      </c>
      <c r="N41" s="1">
        <f t="shared" ref="N41:V41" si="23">N19*$X$28</f>
        <v>103.52838876965446</v>
      </c>
      <c r="O41" s="1">
        <f t="shared" si="23"/>
        <v>119.47735676930392</v>
      </c>
      <c r="P41" s="1">
        <f t="shared" si="23"/>
        <v>48.406516911216812</v>
      </c>
      <c r="Q41" s="1">
        <f t="shared" si="23"/>
        <v>0</v>
      </c>
      <c r="R41" s="1">
        <f t="shared" si="23"/>
        <v>0</v>
      </c>
      <c r="S41" s="1">
        <f t="shared" si="23"/>
        <v>0</v>
      </c>
      <c r="T41" s="1">
        <f t="shared" si="23"/>
        <v>0</v>
      </c>
      <c r="U41" s="1">
        <f t="shared" si="23"/>
        <v>0</v>
      </c>
      <c r="V41" s="19">
        <f t="shared" si="23"/>
        <v>0</v>
      </c>
    </row>
    <row r="42" spans="1:22" x14ac:dyDescent="0.35">
      <c r="A42" s="14" t="s">
        <v>23</v>
      </c>
      <c r="B42">
        <f t="shared" si="1"/>
        <v>19</v>
      </c>
      <c r="C42" s="1">
        <f t="shared" si="15"/>
        <v>229.94485025246445</v>
      </c>
      <c r="D42" s="1">
        <f t="shared" si="16"/>
        <v>262.40239916403175</v>
      </c>
      <c r="E42" s="1">
        <f t="shared" ref="E42:M42" si="24">(E20-E$15)*$X$28+E$15*$Y$28</f>
        <v>224.1717648144112</v>
      </c>
      <c r="F42" s="1">
        <f t="shared" si="24"/>
        <v>216.7875857657385</v>
      </c>
      <c r="G42" s="1">
        <f t="shared" si="24"/>
        <v>198.93129824803901</v>
      </c>
      <c r="H42" s="1">
        <f t="shared" si="24"/>
        <v>198.93129824803901</v>
      </c>
      <c r="I42" s="1">
        <f t="shared" si="24"/>
        <v>197.58872023918943</v>
      </c>
      <c r="J42" s="1">
        <f t="shared" si="24"/>
        <v>186.56828971225855</v>
      </c>
      <c r="K42" s="1">
        <f t="shared" si="24"/>
        <v>173.94805642907247</v>
      </c>
      <c r="L42" s="1">
        <f t="shared" si="24"/>
        <v>168.72329304892335</v>
      </c>
      <c r="M42" s="1">
        <f t="shared" si="24"/>
        <v>168.72329304892335</v>
      </c>
      <c r="N42" s="1">
        <f t="shared" ref="N42:V42" si="25">N20*$X$28</f>
        <v>199.22219676755128</v>
      </c>
      <c r="O42" s="1">
        <f t="shared" si="25"/>
        <v>230.84032631071602</v>
      </c>
      <c r="P42" s="1">
        <f t="shared" si="25"/>
        <v>208.17600336384572</v>
      </c>
      <c r="Q42" s="1">
        <f t="shared" si="25"/>
        <v>210.41445501291935</v>
      </c>
      <c r="R42" s="1">
        <f t="shared" si="25"/>
        <v>0</v>
      </c>
      <c r="S42" s="1">
        <f t="shared" si="25"/>
        <v>0</v>
      </c>
      <c r="T42" s="1">
        <f t="shared" si="25"/>
        <v>0</v>
      </c>
      <c r="U42" s="1">
        <f t="shared" si="25"/>
        <v>0</v>
      </c>
      <c r="V42" s="19">
        <f t="shared" si="25"/>
        <v>0</v>
      </c>
    </row>
    <row r="43" spans="1:22" x14ac:dyDescent="0.35">
      <c r="A43" s="14" t="s">
        <v>9</v>
      </c>
      <c r="B43">
        <f t="shared" si="1"/>
        <v>20</v>
      </c>
      <c r="C43" s="1">
        <f t="shared" si="15"/>
        <v>122.49917109693115</v>
      </c>
      <c r="D43" s="1">
        <f t="shared" si="16"/>
        <v>154.95672000849851</v>
      </c>
      <c r="E43" s="1">
        <f t="shared" ref="E43:M43" si="26">(E21-E$15)*$X$28+E$15*$Y$28</f>
        <v>116.72608565887793</v>
      </c>
      <c r="F43" s="1">
        <f t="shared" si="26"/>
        <v>109.34190661020523</v>
      </c>
      <c r="G43" s="1">
        <f t="shared" si="26"/>
        <v>91.485619092505743</v>
      </c>
      <c r="H43" s="1">
        <f t="shared" si="26"/>
        <v>91.485619092505743</v>
      </c>
      <c r="I43" s="1">
        <f t="shared" si="26"/>
        <v>90.143041083656158</v>
      </c>
      <c r="J43" s="1">
        <f t="shared" si="26"/>
        <v>79.122610556725277</v>
      </c>
      <c r="K43" s="1">
        <f t="shared" si="26"/>
        <v>89.166700220409467</v>
      </c>
      <c r="L43" s="1">
        <f t="shared" si="26"/>
        <v>83.662130384126172</v>
      </c>
      <c r="M43" s="1">
        <f t="shared" si="26"/>
        <v>83.662130384126172</v>
      </c>
      <c r="N43" s="1">
        <f t="shared" ref="N43:V43" si="27">N21*$X$28</f>
        <v>114.1610341027541</v>
      </c>
      <c r="O43" s="1">
        <f t="shared" si="27"/>
        <v>145.77916364591886</v>
      </c>
      <c r="P43" s="1">
        <f t="shared" si="27"/>
        <v>169.28290596119174</v>
      </c>
      <c r="Q43" s="1">
        <f t="shared" si="27"/>
        <v>188.86935789058583</v>
      </c>
      <c r="R43" s="1">
        <f t="shared" si="27"/>
        <v>223.84516490736098</v>
      </c>
      <c r="S43" s="1">
        <f t="shared" si="27"/>
        <v>0</v>
      </c>
      <c r="T43" s="1">
        <f t="shared" si="27"/>
        <v>0</v>
      </c>
      <c r="U43" s="1">
        <f t="shared" si="27"/>
        <v>0</v>
      </c>
      <c r="V43" s="19">
        <f t="shared" si="27"/>
        <v>0</v>
      </c>
    </row>
    <row r="44" spans="1:22" x14ac:dyDescent="0.35">
      <c r="A44" s="14" t="s">
        <v>16</v>
      </c>
      <c r="B44">
        <f t="shared" si="1"/>
        <v>21</v>
      </c>
      <c r="C44" s="1">
        <f>C22*$X$28</f>
        <v>55.961291226840245</v>
      </c>
      <c r="D44" s="1">
        <f>D22*X$28</f>
        <v>88.418840138407589</v>
      </c>
      <c r="E44" s="1">
        <f>C$7*Y$28+C22*X$28</f>
        <v>61.73437666489346</v>
      </c>
      <c r="F44" s="1">
        <f t="shared" ref="F44:H46" si="28">F22*$X$28</f>
        <v>28.540258525688525</v>
      </c>
      <c r="G44" s="1">
        <f t="shared" si="28"/>
        <v>39.452710314922378</v>
      </c>
      <c r="H44" s="1">
        <f t="shared" si="28"/>
        <v>39.452710314922378</v>
      </c>
      <c r="I44" s="1">
        <f>H$11*Y$28+H22*X$28</f>
        <v>40.795288323771963</v>
      </c>
      <c r="J44" s="1">
        <f>H$12*Y$28+H22*X$28</f>
        <v>51.670170195453601</v>
      </c>
      <c r="K44" s="1">
        <f>H$13*Y$28+H22*X$28</f>
        <v>64.290403478639703</v>
      </c>
      <c r="L44" s="1">
        <f>H$14*Y$28+H22*X$28</f>
        <v>69.660715514038046</v>
      </c>
      <c r="M44" s="1">
        <f>H$15*Y$28+H22*X$28</f>
        <v>69.660715514038046</v>
      </c>
      <c r="N44" s="1">
        <f>$H$15*$Y$28+M$16*X$28+H22*X$28</f>
        <v>100.15961923266599</v>
      </c>
      <c r="O44" s="1">
        <f>$H$15*$Y$28+M$17*X$28+H22*X$28</f>
        <v>131.77774877583073</v>
      </c>
      <c r="P44" s="1">
        <f>$H$15*$Y$28+M$18*X$28+H22*X$28</f>
        <v>155.28149109110362</v>
      </c>
      <c r="Q44" s="1">
        <f>$H$15*$Y$28+M$19*X$28+H22*X$28</f>
        <v>174.86794302049771</v>
      </c>
      <c r="R44" s="1">
        <f>$H$15*$Y$28+M$20*X$28+H22*X$28</f>
        <v>238.38400856296138</v>
      </c>
      <c r="S44" s="1">
        <f>$H$12*$Y$28+J$21*X$28+H22*X$28</f>
        <v>150.44184921082663</v>
      </c>
      <c r="T44" s="1">
        <f t="shared" ref="T44:V46" si="29">T22*$X$28</f>
        <v>0</v>
      </c>
      <c r="U44" s="1">
        <f t="shared" si="29"/>
        <v>0</v>
      </c>
      <c r="V44" s="19">
        <f t="shared" si="29"/>
        <v>0</v>
      </c>
    </row>
    <row r="45" spans="1:22" x14ac:dyDescent="0.35">
      <c r="A45" s="14" t="s">
        <v>11</v>
      </c>
      <c r="B45">
        <f t="shared" si="1"/>
        <v>22</v>
      </c>
      <c r="C45" s="1">
        <f>C23*$X$28</f>
        <v>120.03696968157233</v>
      </c>
      <c r="D45" s="1">
        <f>D23*X$28</f>
        <v>152.49451859313967</v>
      </c>
      <c r="E45" s="1">
        <f>C$7*Y$28+C23*X$28</f>
        <v>125.81005511962555</v>
      </c>
      <c r="F45" s="1">
        <f t="shared" si="28"/>
        <v>92.615936980420614</v>
      </c>
      <c r="G45" s="1">
        <f t="shared" si="28"/>
        <v>103.52838876965446</v>
      </c>
      <c r="H45" s="1">
        <f t="shared" si="28"/>
        <v>103.52838876965446</v>
      </c>
      <c r="I45" s="1">
        <f>H$11*Y$28+H23*X$28</f>
        <v>104.87096677850404</v>
      </c>
      <c r="J45" s="1">
        <f>H$12*Y$28+H23*X$28</f>
        <v>115.74584865018568</v>
      </c>
      <c r="K45" s="1">
        <f>H$13*Y$28+H23*X$28</f>
        <v>128.36608193337179</v>
      </c>
      <c r="L45" s="1">
        <f>H$14*Y$28+H23*X$28</f>
        <v>133.73639396877013</v>
      </c>
      <c r="M45" s="1">
        <f>H$15*Y$28+H23*X$28</f>
        <v>133.73639396877013</v>
      </c>
      <c r="N45" s="1">
        <f>$H$15*$Y$28+M$16*X$28+H23*X$28</f>
        <v>164.23529768739806</v>
      </c>
      <c r="O45" s="1">
        <f>$H$15*$Y$28+M$17*X$28+H23*X$28</f>
        <v>195.8534272305628</v>
      </c>
      <c r="P45" s="1">
        <f>$H$15*$Y$28+M$18*X$28+H23*X$28</f>
        <v>219.35716954583569</v>
      </c>
      <c r="Q45" s="1">
        <f>$H$15*$Y$28+M$19*X$28+H23*X$28</f>
        <v>238.9436214752298</v>
      </c>
      <c r="R45" s="1">
        <f>R23*$X$28</f>
        <v>254.06426216985471</v>
      </c>
      <c r="S45" s="1">
        <f>S23*$X$28</f>
        <v>108.56490498007008</v>
      </c>
      <c r="T45" s="1">
        <f t="shared" si="29"/>
        <v>64.075678454732085</v>
      </c>
      <c r="U45" s="1">
        <f t="shared" si="29"/>
        <v>0</v>
      </c>
      <c r="V45" s="19">
        <f t="shared" si="29"/>
        <v>0</v>
      </c>
    </row>
    <row r="46" spans="1:22" x14ac:dyDescent="0.35">
      <c r="A46" s="16" t="s">
        <v>13</v>
      </c>
      <c r="B46" s="17">
        <f t="shared" si="1"/>
        <v>23</v>
      </c>
      <c r="C46" s="20">
        <f>C24*$X$28</f>
        <v>137.10516350575861</v>
      </c>
      <c r="D46" s="20">
        <f>D24*X$28</f>
        <v>169.56271241732594</v>
      </c>
      <c r="E46" s="20">
        <f>C$7*Y$28+C24*X$28</f>
        <v>142.87824894381183</v>
      </c>
      <c r="F46" s="20">
        <f t="shared" si="28"/>
        <v>109.68413080460688</v>
      </c>
      <c r="G46" s="20">
        <f t="shared" si="28"/>
        <v>120.59658259384074</v>
      </c>
      <c r="H46" s="20">
        <f t="shared" si="28"/>
        <v>120.59658259384074</v>
      </c>
      <c r="I46" s="20">
        <f>H$11*Y$28+H24*X$28</f>
        <v>121.93916060269032</v>
      </c>
      <c r="J46" s="20">
        <f>H$12*Y$28+H24*X$28</f>
        <v>132.81404247437197</v>
      </c>
      <c r="K46" s="20">
        <f>H$13*Y$28+H24*X$28</f>
        <v>145.43427575755805</v>
      </c>
      <c r="L46" s="20">
        <f>H$14*Y$28+H24*X$28</f>
        <v>150.8045877929564</v>
      </c>
      <c r="M46" s="20">
        <f>H$15*Y$28+H24*X$28</f>
        <v>150.8045877929564</v>
      </c>
      <c r="N46" s="20">
        <f>$H$15*$Y$28+M$16*X$28+H24*X$28</f>
        <v>181.30349151158435</v>
      </c>
      <c r="O46" s="20">
        <f>$H$15*$Y$28+M$17*X$28+H24*X$28</f>
        <v>212.9216210547491</v>
      </c>
      <c r="P46" s="20">
        <f>$H$15*$Y$28+M$18*X$28+H24*X$28</f>
        <v>236.42536337002198</v>
      </c>
      <c r="Q46" s="20">
        <f>$H$15*$Y$28+M$19*X$28+H24*X$28</f>
        <v>256.01181529941607</v>
      </c>
      <c r="R46" s="20">
        <f>R24*$X$28</f>
        <v>236.99606834566845</v>
      </c>
      <c r="S46" s="20">
        <f>S24*$X$28</f>
        <v>91.496711155883801</v>
      </c>
      <c r="T46" s="20">
        <f t="shared" si="29"/>
        <v>81.143872278918366</v>
      </c>
      <c r="U46" s="20">
        <f t="shared" si="29"/>
        <v>17.068193824186277</v>
      </c>
      <c r="V46" s="21">
        <f t="shared" si="29"/>
        <v>0</v>
      </c>
    </row>
    <row r="47" spans="1:22" x14ac:dyDescent="0.35">
      <c r="C47" s="1"/>
      <c r="D47" s="1"/>
      <c r="E47" s="1"/>
      <c r="F47" s="1"/>
      <c r="G47" s="1"/>
      <c r="H47" s="1"/>
      <c r="I47" s="1"/>
      <c r="J47" s="1"/>
      <c r="K47" s="1"/>
      <c r="L47" s="1"/>
      <c r="M47" s="1"/>
      <c r="N47" s="1"/>
      <c r="O47" s="1"/>
      <c r="P47" s="1"/>
      <c r="Q47" s="1"/>
      <c r="R47" s="1"/>
      <c r="S47" s="1"/>
      <c r="T47" s="1"/>
      <c r="U47" s="1"/>
      <c r="V47" s="1"/>
    </row>
    <row r="48" spans="1:22" x14ac:dyDescent="0.35">
      <c r="A48" s="11" t="s">
        <v>52</v>
      </c>
      <c r="B48" s="12"/>
      <c r="C48" s="12"/>
      <c r="D48" s="12"/>
      <c r="E48" s="12"/>
      <c r="F48" s="12"/>
      <c r="G48" s="12"/>
      <c r="H48" s="12"/>
      <c r="I48" s="12"/>
      <c r="J48" s="12"/>
      <c r="K48" s="12"/>
      <c r="L48" s="12"/>
      <c r="M48" s="12"/>
      <c r="N48" s="12"/>
      <c r="O48" s="12"/>
      <c r="P48" s="12"/>
      <c r="Q48" s="12"/>
      <c r="R48" s="12"/>
      <c r="S48" s="12"/>
      <c r="T48" s="12"/>
      <c r="U48" s="12"/>
      <c r="V48" s="13"/>
    </row>
    <row r="49" spans="1:22" x14ac:dyDescent="0.35">
      <c r="A49" s="14" t="s">
        <v>53</v>
      </c>
      <c r="B49">
        <f>ROW(A49)-46</f>
        <v>3</v>
      </c>
      <c r="C49" t="s">
        <v>19</v>
      </c>
      <c r="D49" t="s">
        <v>22</v>
      </c>
      <c r="E49" t="s">
        <v>17</v>
      </c>
      <c r="F49" t="s">
        <v>15</v>
      </c>
      <c r="G49" t="s">
        <v>24</v>
      </c>
      <c r="H49" t="s">
        <v>25</v>
      </c>
      <c r="I49" t="s">
        <v>26</v>
      </c>
      <c r="J49" t="s">
        <v>21</v>
      </c>
      <c r="K49" t="s">
        <v>6</v>
      </c>
      <c r="L49" t="s">
        <v>18</v>
      </c>
      <c r="M49" t="s">
        <v>20</v>
      </c>
      <c r="N49" t="s">
        <v>27</v>
      </c>
      <c r="O49" t="s">
        <v>7</v>
      </c>
      <c r="P49" t="s">
        <v>4</v>
      </c>
      <c r="Q49" t="s">
        <v>5</v>
      </c>
      <c r="R49" t="s">
        <v>23</v>
      </c>
      <c r="S49" t="s">
        <v>9</v>
      </c>
      <c r="T49" t="s">
        <v>16</v>
      </c>
      <c r="U49" t="s">
        <v>11</v>
      </c>
      <c r="V49" s="15" t="s">
        <v>13</v>
      </c>
    </row>
    <row r="50" spans="1:22" x14ac:dyDescent="0.35">
      <c r="A50" s="14" t="s">
        <v>19</v>
      </c>
      <c r="B50">
        <f t="shared" ref="B50:B69" si="30">ROW(A50)-46</f>
        <v>4</v>
      </c>
      <c r="C50" s="1">
        <f>(Flight!C26-Rail!C25)*COUNT(Flight!C26)</f>
        <v>0</v>
      </c>
      <c r="D50" s="1">
        <f>(Flight!D26-Rail!D25)*COUNT(Flight!D26)</f>
        <v>0</v>
      </c>
      <c r="E50" s="1">
        <f>(Flight!E26-Rail!E25)*COUNT(Flight!E26)</f>
        <v>0</v>
      </c>
      <c r="F50" s="1">
        <f>(Flight!F26-Rail!F25)*COUNT(Flight!F26)</f>
        <v>0</v>
      </c>
      <c r="G50" s="1">
        <f>(Flight!G26-Rail!G25)*COUNT(Flight!G26)</f>
        <v>0</v>
      </c>
      <c r="H50" s="1">
        <f>(Flight!H26-Rail!H25)*COUNT(Flight!H26)</f>
        <v>0</v>
      </c>
      <c r="I50" s="1">
        <f>(Flight!I26-Rail!I25)*COUNT(Flight!I26)</f>
        <v>0</v>
      </c>
      <c r="J50" s="1">
        <f>(Flight!J26-Rail!J25)*COUNT(Flight!J26)</f>
        <v>0</v>
      </c>
      <c r="K50" s="1">
        <f>(Flight!K26-Rail!K25)*COUNT(Flight!K26)</f>
        <v>0</v>
      </c>
      <c r="L50" s="1">
        <f>(Flight!L26-Rail!L25)*COUNT(Flight!L26)</f>
        <v>0</v>
      </c>
      <c r="M50" s="1">
        <f>(Flight!M26-Rail!M25)*COUNT(Flight!M26)</f>
        <v>0</v>
      </c>
      <c r="N50" s="1">
        <f>(Flight!N26-Rail!N25)*COUNT(Flight!N26)</f>
        <v>0</v>
      </c>
      <c r="O50" s="1">
        <f>(Flight!O26-Rail!O25)*COUNT(Flight!O26)</f>
        <v>0</v>
      </c>
      <c r="P50" s="1">
        <f>(Flight!P26-Rail!P25)*COUNT(Flight!P26)</f>
        <v>0</v>
      </c>
      <c r="Q50" s="1">
        <f>(Flight!Q26-Rail!Q25)*COUNT(Flight!Q26)</f>
        <v>0</v>
      </c>
      <c r="R50" s="1">
        <f>(Flight!R26-Rail!R25)*COUNT(Flight!R26)</f>
        <v>0</v>
      </c>
      <c r="S50" s="1">
        <f>(Flight!S26-Rail!S25)*COUNT(Flight!S26)</f>
        <v>0</v>
      </c>
      <c r="T50" s="1">
        <f>(Flight!T26-Rail!T25)*COUNT(Flight!T26)</f>
        <v>0</v>
      </c>
      <c r="U50" s="1">
        <f>(Flight!U26-Rail!U25)*COUNT(Flight!U26)</f>
        <v>0</v>
      </c>
      <c r="V50" s="19">
        <f>(Flight!V26-Rail!V25)*COUNT(Flight!V26)</f>
        <v>0</v>
      </c>
    </row>
    <row r="51" spans="1:22" x14ac:dyDescent="0.35">
      <c r="A51" s="14" t="s">
        <v>22</v>
      </c>
      <c r="B51">
        <f t="shared" si="30"/>
        <v>5</v>
      </c>
      <c r="C51" s="1">
        <f>(Flight!C27-Rail!C26)*COUNT(Flight!C27)</f>
        <v>-0.45754891156734345</v>
      </c>
      <c r="D51" s="1">
        <f>(Flight!D27-Rail!D26)*COUNT(Flight!D27)</f>
        <v>0</v>
      </c>
      <c r="E51" s="1">
        <f>(Flight!E27-Rail!E26)*COUNT(Flight!E27)</f>
        <v>0</v>
      </c>
      <c r="F51" s="1">
        <f>(Flight!F27-Rail!F26)*COUNT(Flight!F27)</f>
        <v>0</v>
      </c>
      <c r="G51" s="1">
        <f>(Flight!G27-Rail!G26)*COUNT(Flight!G27)</f>
        <v>0</v>
      </c>
      <c r="H51" s="1">
        <f>(Flight!H27-Rail!H26)*COUNT(Flight!H27)</f>
        <v>0</v>
      </c>
      <c r="I51" s="1">
        <f>(Flight!I27-Rail!I26)*COUNT(Flight!I27)</f>
        <v>0</v>
      </c>
      <c r="J51" s="1">
        <f>(Flight!J27-Rail!J26)*COUNT(Flight!J27)</f>
        <v>0</v>
      </c>
      <c r="K51" s="1">
        <f>(Flight!K27-Rail!K26)*COUNT(Flight!K27)</f>
        <v>0</v>
      </c>
      <c r="L51" s="1">
        <f>(Flight!L27-Rail!L26)*COUNT(Flight!L27)</f>
        <v>0</v>
      </c>
      <c r="M51" s="1">
        <f>(Flight!M27-Rail!M26)*COUNT(Flight!M27)</f>
        <v>0</v>
      </c>
      <c r="N51" s="1">
        <f>(Flight!N27-Rail!N26)*COUNT(Flight!N27)</f>
        <v>0</v>
      </c>
      <c r="O51" s="1">
        <f>(Flight!O27-Rail!O26)*COUNT(Flight!O27)</f>
        <v>0</v>
      </c>
      <c r="P51" s="1">
        <f>(Flight!P27-Rail!P26)*COUNT(Flight!P27)</f>
        <v>0</v>
      </c>
      <c r="Q51" s="1">
        <f>(Flight!Q27-Rail!Q26)*COUNT(Flight!Q27)</f>
        <v>0</v>
      </c>
      <c r="R51" s="1">
        <f>(Flight!R27-Rail!R26)*COUNT(Flight!R27)</f>
        <v>0</v>
      </c>
      <c r="S51" s="1">
        <f>(Flight!S27-Rail!S26)*COUNT(Flight!S27)</f>
        <v>0</v>
      </c>
      <c r="T51" s="1">
        <f>(Flight!T27-Rail!T26)*COUNT(Flight!T27)</f>
        <v>0</v>
      </c>
      <c r="U51" s="1">
        <f>(Flight!U27-Rail!U26)*COUNT(Flight!U27)</f>
        <v>0</v>
      </c>
      <c r="V51" s="19">
        <f>(Flight!V27-Rail!V26)*COUNT(Flight!V27)</f>
        <v>0</v>
      </c>
    </row>
    <row r="52" spans="1:22" x14ac:dyDescent="0.35">
      <c r="A52" s="14" t="s">
        <v>17</v>
      </c>
      <c r="B52">
        <f t="shared" si="30"/>
        <v>6</v>
      </c>
      <c r="C52" s="1">
        <f>(Flight!C28-Rail!C27)*COUNT(Flight!C28)</f>
        <v>0</v>
      </c>
      <c r="D52" s="1">
        <f>(Flight!D28-Rail!D27)*COUNT(Flight!D28)</f>
        <v>0</v>
      </c>
      <c r="E52" s="1">
        <f>(Flight!E28-Rail!E27)*COUNT(Flight!E28)</f>
        <v>0</v>
      </c>
      <c r="F52" s="1">
        <f>(Flight!F28-Rail!F27)*COUNT(Flight!F28)</f>
        <v>0</v>
      </c>
      <c r="G52" s="1">
        <f>(Flight!G28-Rail!G27)*COUNT(Flight!G28)</f>
        <v>0</v>
      </c>
      <c r="H52" s="1">
        <f>(Flight!H28-Rail!H27)*COUNT(Flight!H28)</f>
        <v>0</v>
      </c>
      <c r="I52" s="1">
        <f>(Flight!I28-Rail!I27)*COUNT(Flight!I28)</f>
        <v>0</v>
      </c>
      <c r="J52" s="1">
        <f>(Flight!J28-Rail!J27)*COUNT(Flight!J28)</f>
        <v>0</v>
      </c>
      <c r="K52" s="1">
        <f>(Flight!K28-Rail!K27)*COUNT(Flight!K28)</f>
        <v>0</v>
      </c>
      <c r="L52" s="1">
        <f>(Flight!L28-Rail!L27)*COUNT(Flight!L28)</f>
        <v>0</v>
      </c>
      <c r="M52" s="1">
        <f>(Flight!M28-Rail!M27)*COUNT(Flight!M28)</f>
        <v>0</v>
      </c>
      <c r="N52" s="1">
        <f>(Flight!N28-Rail!N27)*COUNT(Flight!N28)</f>
        <v>0</v>
      </c>
      <c r="O52" s="1">
        <f>(Flight!O28-Rail!O27)*COUNT(Flight!O28)</f>
        <v>0</v>
      </c>
      <c r="P52" s="1">
        <f>(Flight!P28-Rail!P27)*COUNT(Flight!P28)</f>
        <v>0</v>
      </c>
      <c r="Q52" s="1">
        <f>(Flight!Q28-Rail!Q27)*COUNT(Flight!Q28)</f>
        <v>0</v>
      </c>
      <c r="R52" s="1">
        <f>(Flight!R28-Rail!R27)*COUNT(Flight!R28)</f>
        <v>0</v>
      </c>
      <c r="S52" s="1">
        <f>(Flight!S28-Rail!S27)*COUNT(Flight!S28)</f>
        <v>0</v>
      </c>
      <c r="T52" s="1">
        <f>(Flight!T28-Rail!T27)*COUNT(Flight!T28)</f>
        <v>0</v>
      </c>
      <c r="U52" s="1">
        <f>(Flight!U28-Rail!U27)*COUNT(Flight!U28)</f>
        <v>0</v>
      </c>
      <c r="V52" s="19">
        <f>(Flight!V28-Rail!V27)*COUNT(Flight!V28)</f>
        <v>0</v>
      </c>
    </row>
    <row r="53" spans="1:22" x14ac:dyDescent="0.35">
      <c r="A53" s="14" t="s">
        <v>15</v>
      </c>
      <c r="B53">
        <f t="shared" si="30"/>
        <v>7</v>
      </c>
      <c r="C53" s="1">
        <f>(Flight!C29-Rail!C28)*COUNT(Flight!C29)</f>
        <v>0</v>
      </c>
      <c r="D53" s="1">
        <f>(Flight!D29-Rail!D28)*COUNT(Flight!D29)</f>
        <v>0</v>
      </c>
      <c r="E53" s="1">
        <f>(Flight!E29-Rail!E28)*COUNT(Flight!E29)</f>
        <v>38.805881860795061</v>
      </c>
      <c r="F53" s="1">
        <f>(Flight!F29-Rail!F28)*COUNT(Flight!F29)</f>
        <v>0</v>
      </c>
      <c r="G53" s="1">
        <f>(Flight!G29-Rail!G28)*COUNT(Flight!G29)</f>
        <v>0</v>
      </c>
      <c r="H53" s="1">
        <f>(Flight!H29-Rail!H28)*COUNT(Flight!H29)</f>
        <v>0</v>
      </c>
      <c r="I53" s="1">
        <f>(Flight!I29-Rail!I28)*COUNT(Flight!I29)</f>
        <v>0</v>
      </c>
      <c r="J53" s="1">
        <f>(Flight!J29-Rail!J28)*COUNT(Flight!J29)</f>
        <v>0</v>
      </c>
      <c r="K53" s="1">
        <f>(Flight!K29-Rail!K28)*COUNT(Flight!K29)</f>
        <v>0</v>
      </c>
      <c r="L53" s="1">
        <f>(Flight!L29-Rail!L28)*COUNT(Flight!L29)</f>
        <v>0</v>
      </c>
      <c r="M53" s="1">
        <f>(Flight!M29-Rail!M28)*COUNT(Flight!M29)</f>
        <v>0</v>
      </c>
      <c r="N53" s="1">
        <f>(Flight!N29-Rail!N28)*COUNT(Flight!N29)</f>
        <v>0</v>
      </c>
      <c r="O53" s="1">
        <f>(Flight!O29-Rail!O28)*COUNT(Flight!O29)</f>
        <v>0</v>
      </c>
      <c r="P53" s="1">
        <f>(Flight!P29-Rail!P28)*COUNT(Flight!P29)</f>
        <v>0</v>
      </c>
      <c r="Q53" s="1">
        <f>(Flight!Q29-Rail!Q28)*COUNT(Flight!Q29)</f>
        <v>0</v>
      </c>
      <c r="R53" s="1">
        <f>(Flight!R29-Rail!R28)*COUNT(Flight!R29)</f>
        <v>0</v>
      </c>
      <c r="S53" s="1">
        <f>(Flight!S29-Rail!S28)*COUNT(Flight!S29)</f>
        <v>0</v>
      </c>
      <c r="T53" s="1">
        <f>(Flight!T29-Rail!T28)*COUNT(Flight!T29)</f>
        <v>0</v>
      </c>
      <c r="U53" s="1">
        <f>(Flight!U29-Rail!U28)*COUNT(Flight!U29)</f>
        <v>0</v>
      </c>
      <c r="V53" s="19">
        <f>(Flight!V29-Rail!V28)*COUNT(Flight!V29)</f>
        <v>0</v>
      </c>
    </row>
    <row r="54" spans="1:22" x14ac:dyDescent="0.35">
      <c r="A54" s="14" t="s">
        <v>24</v>
      </c>
      <c r="B54">
        <f t="shared" si="30"/>
        <v>8</v>
      </c>
      <c r="C54" s="1">
        <f>(Flight!C30-Rail!C29)*COUNT(Flight!C30)</f>
        <v>125.98644799557459</v>
      </c>
      <c r="D54" s="1">
        <f>(Flight!D30-Rail!D29)*COUNT(Flight!D30)</f>
        <v>106.52889908400724</v>
      </c>
      <c r="E54" s="1">
        <f>(Flight!E30-Rail!E29)*COUNT(Flight!E30)</f>
        <v>0</v>
      </c>
      <c r="F54" s="1">
        <f>(Flight!F30-Rail!F29)*COUNT(Flight!F30)</f>
        <v>0</v>
      </c>
      <c r="G54" s="1">
        <f>(Flight!G30-Rail!G29)*COUNT(Flight!G30)</f>
        <v>0</v>
      </c>
      <c r="H54" s="1">
        <f>(Flight!H30-Rail!H29)*COUNT(Flight!H30)</f>
        <v>0</v>
      </c>
      <c r="I54" s="1">
        <f>(Flight!I30-Rail!I29)*COUNT(Flight!I30)</f>
        <v>0</v>
      </c>
      <c r="J54" s="1">
        <f>(Flight!J30-Rail!J29)*COUNT(Flight!J30)</f>
        <v>0</v>
      </c>
      <c r="K54" s="1">
        <f>(Flight!K30-Rail!K29)*COUNT(Flight!K30)</f>
        <v>0</v>
      </c>
      <c r="L54" s="1">
        <f>(Flight!L30-Rail!L29)*COUNT(Flight!L30)</f>
        <v>0</v>
      </c>
      <c r="M54" s="1">
        <f>(Flight!M30-Rail!M29)*COUNT(Flight!M30)</f>
        <v>0</v>
      </c>
      <c r="N54" s="1">
        <f>(Flight!N30-Rail!N29)*COUNT(Flight!N30)</f>
        <v>0</v>
      </c>
      <c r="O54" s="1">
        <f>(Flight!O30-Rail!O29)*COUNT(Flight!O30)</f>
        <v>0</v>
      </c>
      <c r="P54" s="1">
        <f>(Flight!P30-Rail!P29)*COUNT(Flight!P30)</f>
        <v>0</v>
      </c>
      <c r="Q54" s="1">
        <f>(Flight!Q30-Rail!Q29)*COUNT(Flight!Q30)</f>
        <v>0</v>
      </c>
      <c r="R54" s="1">
        <f>(Flight!R30-Rail!R29)*COUNT(Flight!R30)</f>
        <v>0</v>
      </c>
      <c r="S54" s="1">
        <f>(Flight!S30-Rail!S29)*COUNT(Flight!S30)</f>
        <v>0</v>
      </c>
      <c r="T54" s="1">
        <f>(Flight!T30-Rail!T29)*COUNT(Flight!T30)</f>
        <v>0</v>
      </c>
      <c r="U54" s="1">
        <f>(Flight!U30-Rail!U29)*COUNT(Flight!U30)</f>
        <v>0</v>
      </c>
      <c r="V54" s="19">
        <f>(Flight!V30-Rail!V29)*COUNT(Flight!V30)</f>
        <v>0</v>
      </c>
    </row>
    <row r="55" spans="1:22" x14ac:dyDescent="0.35">
      <c r="A55" s="14" t="s">
        <v>25</v>
      </c>
      <c r="B55">
        <f t="shared" si="30"/>
        <v>9</v>
      </c>
      <c r="C55" s="1">
        <f>(Flight!C31-Rail!C30)*COUNT(Flight!C31)</f>
        <v>125.98644799557459</v>
      </c>
      <c r="D55" s="1">
        <f>(Flight!D31-Rail!D30)*COUNT(Flight!D31)</f>
        <v>131.52889908400724</v>
      </c>
      <c r="E55" s="1">
        <f>(Flight!E31-Rail!E30)*COUNT(Flight!E31)</f>
        <v>0</v>
      </c>
      <c r="F55" s="1">
        <f>(Flight!F31-Rail!F30)*COUNT(Flight!F31)</f>
        <v>0</v>
      </c>
      <c r="G55" s="1">
        <f>(Flight!G31-Rail!G30)*COUNT(Flight!G31)</f>
        <v>0</v>
      </c>
      <c r="H55" s="1">
        <f>(Flight!H31-Rail!H30)*COUNT(Flight!H31)</f>
        <v>0</v>
      </c>
      <c r="I55" s="1">
        <f>(Flight!I31-Rail!I30)*COUNT(Flight!I31)</f>
        <v>0</v>
      </c>
      <c r="J55" s="1">
        <f>(Flight!J31-Rail!J30)*COUNT(Flight!J31)</f>
        <v>0</v>
      </c>
      <c r="K55" s="1">
        <f>(Flight!K31-Rail!K30)*COUNT(Flight!K31)</f>
        <v>0</v>
      </c>
      <c r="L55" s="1">
        <f>(Flight!L31-Rail!L30)*COUNT(Flight!L31)</f>
        <v>0</v>
      </c>
      <c r="M55" s="1">
        <f>(Flight!M31-Rail!M30)*COUNT(Flight!M31)</f>
        <v>0</v>
      </c>
      <c r="N55" s="1">
        <f>(Flight!N31-Rail!N30)*COUNT(Flight!N31)</f>
        <v>0</v>
      </c>
      <c r="O55" s="1">
        <f>(Flight!O31-Rail!O30)*COUNT(Flight!O31)</f>
        <v>0</v>
      </c>
      <c r="P55" s="1">
        <f>(Flight!P31-Rail!P30)*COUNT(Flight!P31)</f>
        <v>0</v>
      </c>
      <c r="Q55" s="1">
        <f>(Flight!Q31-Rail!Q30)*COUNT(Flight!Q31)</f>
        <v>0</v>
      </c>
      <c r="R55" s="1">
        <f>(Flight!R31-Rail!R30)*COUNT(Flight!R31)</f>
        <v>0</v>
      </c>
      <c r="S55" s="1">
        <f>(Flight!S31-Rail!S30)*COUNT(Flight!S31)</f>
        <v>0</v>
      </c>
      <c r="T55" s="1">
        <f>(Flight!T31-Rail!T30)*COUNT(Flight!T31)</f>
        <v>0</v>
      </c>
      <c r="U55" s="1">
        <f>(Flight!U31-Rail!U30)*COUNT(Flight!U31)</f>
        <v>0</v>
      </c>
      <c r="V55" s="19">
        <f>(Flight!V31-Rail!V30)*COUNT(Flight!V31)</f>
        <v>0</v>
      </c>
    </row>
    <row r="56" spans="1:22" x14ac:dyDescent="0.35">
      <c r="A56" s="14" t="s">
        <v>26</v>
      </c>
      <c r="B56">
        <f t="shared" si="30"/>
        <v>10</v>
      </c>
      <c r="C56" s="1">
        <f>(Flight!C32-Rail!C31)*COUNT(Flight!C32)</f>
        <v>112.64386998672501</v>
      </c>
      <c r="D56" s="1">
        <f>(Flight!D32-Rail!D31)*COUNT(Flight!D32)</f>
        <v>178.18632107515765</v>
      </c>
      <c r="E56" s="1">
        <f>(Flight!E32-Rail!E31)*COUNT(Flight!E32)</f>
        <v>144.41695542477822</v>
      </c>
      <c r="F56" s="1">
        <f>(Flight!F32-Rail!F31)*COUNT(Flight!F32)</f>
        <v>0</v>
      </c>
      <c r="G56" s="1">
        <f>(Flight!G32-Rail!G31)*COUNT(Flight!G32)</f>
        <v>0</v>
      </c>
      <c r="H56" s="1">
        <f>(Flight!H32-Rail!H31)*COUNT(Flight!H32)</f>
        <v>0</v>
      </c>
      <c r="I56" s="1">
        <f>(Flight!I32-Rail!I31)*COUNT(Flight!I32)</f>
        <v>0</v>
      </c>
      <c r="J56" s="1">
        <f>(Flight!J32-Rail!J31)*COUNT(Flight!J32)</f>
        <v>0</v>
      </c>
      <c r="K56" s="1">
        <f>(Flight!K32-Rail!K31)*COUNT(Flight!K32)</f>
        <v>0</v>
      </c>
      <c r="L56" s="1">
        <f>(Flight!L32-Rail!L31)*COUNT(Flight!L32)</f>
        <v>0</v>
      </c>
      <c r="M56" s="1">
        <f>(Flight!M32-Rail!M31)*COUNT(Flight!M32)</f>
        <v>0</v>
      </c>
      <c r="N56" s="1">
        <f>(Flight!N32-Rail!N31)*COUNT(Flight!N32)</f>
        <v>0</v>
      </c>
      <c r="O56" s="1">
        <f>(Flight!O32-Rail!O31)*COUNT(Flight!O32)</f>
        <v>0</v>
      </c>
      <c r="P56" s="1">
        <f>(Flight!P32-Rail!P31)*COUNT(Flight!P32)</f>
        <v>0</v>
      </c>
      <c r="Q56" s="1">
        <f>(Flight!Q32-Rail!Q31)*COUNT(Flight!Q32)</f>
        <v>0</v>
      </c>
      <c r="R56" s="1">
        <f>(Flight!R32-Rail!R31)*COUNT(Flight!R32)</f>
        <v>0</v>
      </c>
      <c r="S56" s="1">
        <f>(Flight!S32-Rail!S31)*COUNT(Flight!S32)</f>
        <v>0</v>
      </c>
      <c r="T56" s="1">
        <f>(Flight!T32-Rail!T31)*COUNT(Flight!T32)</f>
        <v>0</v>
      </c>
      <c r="U56" s="1">
        <f>(Flight!U32-Rail!U31)*COUNT(Flight!U32)</f>
        <v>0</v>
      </c>
      <c r="V56" s="19">
        <f>(Flight!V32-Rail!V31)*COUNT(Flight!V32)</f>
        <v>0</v>
      </c>
    </row>
    <row r="57" spans="1:22" x14ac:dyDescent="0.35">
      <c r="A57" s="14" t="s">
        <v>21</v>
      </c>
      <c r="B57">
        <f t="shared" si="30"/>
        <v>11</v>
      </c>
      <c r="C57" s="1">
        <f>(Flight!C33-Rail!C32)*COUNT(Flight!C33)</f>
        <v>129.76898811504336</v>
      </c>
      <c r="D57" s="1">
        <f>(Flight!D33-Rail!D32)*COUNT(Flight!D33)</f>
        <v>191.31143920347603</v>
      </c>
      <c r="E57" s="1">
        <f>(Flight!E33-Rail!E32)*COUNT(Flight!E33)</f>
        <v>130.54207355309657</v>
      </c>
      <c r="F57" s="1">
        <f>(Flight!F33-Rail!F32)*COUNT(Flight!F33)</f>
        <v>134.92625260176931</v>
      </c>
      <c r="G57" s="1">
        <f>(Flight!G33-Rail!G32)*COUNT(Flight!G33)</f>
        <v>104.78254011946878</v>
      </c>
      <c r="H57" s="1">
        <f>(Flight!H33-Rail!H32)*COUNT(Flight!H33)</f>
        <v>78.782540119468777</v>
      </c>
      <c r="I57" s="1">
        <f>(Flight!I33-Rail!I32)*COUNT(Flight!I33)</f>
        <v>0</v>
      </c>
      <c r="J57" s="1">
        <f>(Flight!J33-Rail!J32)*COUNT(Flight!J33)</f>
        <v>0</v>
      </c>
      <c r="K57" s="1">
        <f>(Flight!K33-Rail!K32)*COUNT(Flight!K33)</f>
        <v>0</v>
      </c>
      <c r="L57" s="1">
        <f>(Flight!L33-Rail!L32)*COUNT(Flight!L33)</f>
        <v>0</v>
      </c>
      <c r="M57" s="1">
        <f>(Flight!M33-Rail!M32)*COUNT(Flight!M33)</f>
        <v>0</v>
      </c>
      <c r="N57" s="1">
        <f>(Flight!N33-Rail!N32)*COUNT(Flight!N33)</f>
        <v>0</v>
      </c>
      <c r="O57" s="1">
        <f>(Flight!O33-Rail!O32)*COUNT(Flight!O33)</f>
        <v>0</v>
      </c>
      <c r="P57" s="1">
        <f>(Flight!P33-Rail!P32)*COUNT(Flight!P33)</f>
        <v>0</v>
      </c>
      <c r="Q57" s="1">
        <f>(Flight!Q33-Rail!Q32)*COUNT(Flight!Q33)</f>
        <v>0</v>
      </c>
      <c r="R57" s="1">
        <f>(Flight!R33-Rail!R32)*COUNT(Flight!R33)</f>
        <v>0</v>
      </c>
      <c r="S57" s="1">
        <f>(Flight!S33-Rail!S32)*COUNT(Flight!S33)</f>
        <v>0</v>
      </c>
      <c r="T57" s="1">
        <f>(Flight!T33-Rail!T32)*COUNT(Flight!T33)</f>
        <v>0</v>
      </c>
      <c r="U57" s="1">
        <f>(Flight!U33-Rail!U32)*COUNT(Flight!U33)</f>
        <v>0</v>
      </c>
      <c r="V57" s="19">
        <f>(Flight!V33-Rail!V32)*COUNT(Flight!V33)</f>
        <v>0</v>
      </c>
    </row>
    <row r="58" spans="1:22" x14ac:dyDescent="0.35">
      <c r="A58" s="14" t="s">
        <v>6</v>
      </c>
      <c r="B58">
        <f t="shared" si="30"/>
        <v>12</v>
      </c>
      <c r="C58" s="1">
        <f>(Flight!C34-Rail!C33)*COUNT(Flight!C34)</f>
        <v>146.14875483185727</v>
      </c>
      <c r="D58" s="1">
        <f>(Flight!D34-Rail!D33)*COUNT(Flight!D34)</f>
        <v>116.69120592028992</v>
      </c>
      <c r="E58" s="1">
        <f>(Flight!E34-Rail!E33)*COUNT(Flight!E34)</f>
        <v>113.92184026991048</v>
      </c>
      <c r="F58" s="1">
        <f>(Flight!F34-Rail!F33)*COUNT(Flight!F34)</f>
        <v>107.3060193185832</v>
      </c>
      <c r="G58" s="1">
        <f>(Flight!G34-Rail!G33)*COUNT(Flight!G34)</f>
        <v>132.16230683628268</v>
      </c>
      <c r="H58" s="1">
        <f>(Flight!H34-Rail!H33)*COUNT(Flight!H34)</f>
        <v>0</v>
      </c>
      <c r="I58" s="1">
        <f>(Flight!I34-Rail!I33)*COUNT(Flight!I34)</f>
        <v>0</v>
      </c>
      <c r="J58" s="1">
        <f>(Flight!J34-Rail!J33)*COUNT(Flight!J34)</f>
        <v>83.379766716813904</v>
      </c>
      <c r="K58" s="1">
        <f>(Flight!K34-Rail!K33)*COUNT(Flight!K34)</f>
        <v>0</v>
      </c>
      <c r="L58" s="1">
        <f>(Flight!L34-Rail!L33)*COUNT(Flight!L34)</f>
        <v>0</v>
      </c>
      <c r="M58" s="1">
        <f>(Flight!M34-Rail!M33)*COUNT(Flight!M34)</f>
        <v>0</v>
      </c>
      <c r="N58" s="1">
        <f>(Flight!N34-Rail!N33)*COUNT(Flight!N34)</f>
        <v>0</v>
      </c>
      <c r="O58" s="1">
        <f>(Flight!O34-Rail!O33)*COUNT(Flight!O34)</f>
        <v>0</v>
      </c>
      <c r="P58" s="1">
        <f>(Flight!P34-Rail!P33)*COUNT(Flight!P34)</f>
        <v>0</v>
      </c>
      <c r="Q58" s="1">
        <f>(Flight!Q34-Rail!Q33)*COUNT(Flight!Q34)</f>
        <v>0</v>
      </c>
      <c r="R58" s="1">
        <f>(Flight!R34-Rail!R33)*COUNT(Flight!R34)</f>
        <v>0</v>
      </c>
      <c r="S58" s="1">
        <f>(Flight!S34-Rail!S33)*COUNT(Flight!S34)</f>
        <v>0</v>
      </c>
      <c r="T58" s="1">
        <f>(Flight!T34-Rail!T33)*COUNT(Flight!T34)</f>
        <v>0</v>
      </c>
      <c r="U58" s="1">
        <f>(Flight!U34-Rail!U33)*COUNT(Flight!U34)</f>
        <v>0</v>
      </c>
      <c r="V58" s="19">
        <f>(Flight!V34-Rail!V33)*COUNT(Flight!V34)</f>
        <v>0</v>
      </c>
    </row>
    <row r="59" spans="1:22" x14ac:dyDescent="0.35">
      <c r="A59" s="14" t="s">
        <v>18</v>
      </c>
      <c r="B59">
        <f t="shared" si="30"/>
        <v>13</v>
      </c>
      <c r="C59" s="1">
        <f>(Flight!C35-Rail!C34)*COUNT(Flight!C35)</f>
        <v>174.77844279645893</v>
      </c>
      <c r="D59" s="1">
        <f>(Flight!D35-Rail!D34)*COUNT(Flight!D35)</f>
        <v>169.32089388489157</v>
      </c>
      <c r="E59" s="1">
        <f>(Flight!E35-Rail!E34)*COUNT(Flight!E35)</f>
        <v>153.55152823451215</v>
      </c>
      <c r="F59" s="1">
        <f>(Flight!F35-Rail!F34)*COUNT(Flight!F35)</f>
        <v>123.93570728318485</v>
      </c>
      <c r="G59" s="1">
        <f>(Flight!G35-Rail!G34)*COUNT(Flight!G35)</f>
        <v>135.79199480088434</v>
      </c>
      <c r="H59" s="1">
        <f>(Flight!H35-Rail!H34)*COUNT(Flight!H35)</f>
        <v>150.79199480088434</v>
      </c>
      <c r="I59" s="1">
        <f>(Flight!I35-Rail!I34)*COUNT(Flight!I35)</f>
        <v>174.13457280973392</v>
      </c>
      <c r="J59" s="1">
        <f>(Flight!J35-Rail!J34)*COUNT(Flight!J35)</f>
        <v>89.875196880530609</v>
      </c>
      <c r="K59" s="1">
        <f>(Flight!K35-Rail!K34)*COUNT(Flight!K35)</f>
        <v>0</v>
      </c>
      <c r="L59" s="1">
        <f>(Flight!L35-Rail!L34)*COUNT(Flight!L35)</f>
        <v>0</v>
      </c>
      <c r="M59" s="1">
        <f>(Flight!M35-Rail!M34)*COUNT(Flight!M35)</f>
        <v>0</v>
      </c>
      <c r="N59" s="1">
        <f>(Flight!N35-Rail!N34)*COUNT(Flight!N35)</f>
        <v>0</v>
      </c>
      <c r="O59" s="1">
        <f>(Flight!O35-Rail!O34)*COUNT(Flight!O35)</f>
        <v>0</v>
      </c>
      <c r="P59" s="1">
        <f>(Flight!P35-Rail!P34)*COUNT(Flight!P35)</f>
        <v>0</v>
      </c>
      <c r="Q59" s="1">
        <f>(Flight!Q35-Rail!Q34)*COUNT(Flight!Q35)</f>
        <v>0</v>
      </c>
      <c r="R59" s="1">
        <f>(Flight!R35-Rail!R34)*COUNT(Flight!R35)</f>
        <v>0</v>
      </c>
      <c r="S59" s="1">
        <f>(Flight!S35-Rail!S34)*COUNT(Flight!S35)</f>
        <v>0</v>
      </c>
      <c r="T59" s="1">
        <f>(Flight!T35-Rail!T34)*COUNT(Flight!T35)</f>
        <v>0</v>
      </c>
      <c r="U59" s="1">
        <f>(Flight!U35-Rail!U34)*COUNT(Flight!U35)</f>
        <v>0</v>
      </c>
      <c r="V59" s="19">
        <f>(Flight!V35-Rail!V34)*COUNT(Flight!V35)</f>
        <v>0</v>
      </c>
    </row>
    <row r="60" spans="1:22" x14ac:dyDescent="0.35">
      <c r="A60" s="14" t="s">
        <v>20</v>
      </c>
      <c r="B60">
        <f t="shared" si="30"/>
        <v>14</v>
      </c>
      <c r="C60" s="1">
        <f>(Flight!C36-Rail!C35)*COUNT(Flight!C36)</f>
        <v>119.77844279645892</v>
      </c>
      <c r="D60" s="1">
        <f>(Flight!D36-Rail!D35)*COUNT(Flight!D36)</f>
        <v>235.32089388489157</v>
      </c>
      <c r="E60" s="1">
        <f>(Flight!E36-Rail!E35)*COUNT(Flight!E36)</f>
        <v>218.55152823451215</v>
      </c>
      <c r="F60" s="1">
        <f>(Flight!F36-Rail!F35)*COUNT(Flight!F36)</f>
        <v>133.93570728318485</v>
      </c>
      <c r="G60" s="1">
        <f>(Flight!G36-Rail!G35)*COUNT(Flight!G36)</f>
        <v>103.79199480088434</v>
      </c>
      <c r="H60" s="1">
        <f>(Flight!H36-Rail!H35)*COUNT(Flight!H36)</f>
        <v>151.79199480088434</v>
      </c>
      <c r="I60" s="1">
        <f>(Flight!I36-Rail!I35)*COUNT(Flight!I36)</f>
        <v>129.13457280973392</v>
      </c>
      <c r="J60" s="1">
        <f>(Flight!J36-Rail!J35)*COUNT(Flight!J36)</f>
        <v>0</v>
      </c>
      <c r="K60" s="1">
        <f>(Flight!K36-Rail!K35)*COUNT(Flight!K36)</f>
        <v>0</v>
      </c>
      <c r="L60" s="1">
        <f>(Flight!L36-Rail!L35)*COUNT(Flight!L36)</f>
        <v>0</v>
      </c>
      <c r="M60" s="1">
        <f>(Flight!M36-Rail!M35)*COUNT(Flight!M36)</f>
        <v>0</v>
      </c>
      <c r="N60" s="1">
        <f>(Flight!N36-Rail!N35)*COUNT(Flight!N36)</f>
        <v>0</v>
      </c>
      <c r="O60" s="1">
        <f>(Flight!O36-Rail!O35)*COUNT(Flight!O36)</f>
        <v>0</v>
      </c>
      <c r="P60" s="1">
        <f>(Flight!P36-Rail!P35)*COUNT(Flight!P36)</f>
        <v>0</v>
      </c>
      <c r="Q60" s="1">
        <f>(Flight!Q36-Rail!Q35)*COUNT(Flight!Q36)</f>
        <v>0</v>
      </c>
      <c r="R60" s="1">
        <f>(Flight!R36-Rail!R35)*COUNT(Flight!R36)</f>
        <v>0</v>
      </c>
      <c r="S60" s="1">
        <f>(Flight!S36-Rail!S35)*COUNT(Flight!S36)</f>
        <v>0</v>
      </c>
      <c r="T60" s="1">
        <f>(Flight!T36-Rail!T35)*COUNT(Flight!T36)</f>
        <v>0</v>
      </c>
      <c r="U60" s="1">
        <f>(Flight!U36-Rail!U35)*COUNT(Flight!U36)</f>
        <v>0</v>
      </c>
      <c r="V60" s="19">
        <f>(Flight!V36-Rail!V35)*COUNT(Flight!V36)</f>
        <v>0</v>
      </c>
    </row>
    <row r="61" spans="1:22" x14ac:dyDescent="0.35">
      <c r="A61" s="14" t="s">
        <v>27</v>
      </c>
      <c r="B61">
        <f t="shared" si="30"/>
        <v>15</v>
      </c>
      <c r="C61" s="1">
        <f>(Flight!C37-Rail!C36)*COUNT(Flight!C37)</f>
        <v>185.27953907783098</v>
      </c>
      <c r="D61" s="1">
        <f>(Flight!D37-Rail!D36)*COUNT(Flight!D37)</f>
        <v>0</v>
      </c>
      <c r="E61" s="1">
        <f>(Flight!E37-Rail!E36)*COUNT(Flight!E37)</f>
        <v>0</v>
      </c>
      <c r="F61" s="1">
        <f>(Flight!F37-Rail!F36)*COUNT(Flight!F37)</f>
        <v>0</v>
      </c>
      <c r="G61" s="1">
        <f>(Flight!G37-Rail!G36)*COUNT(Flight!G37)</f>
        <v>161.29309108225641</v>
      </c>
      <c r="H61" s="1">
        <f>(Flight!H37-Rail!H36)*COUNT(Flight!H37)</f>
        <v>165.29309108225641</v>
      </c>
      <c r="I61" s="1">
        <f>(Flight!I37-Rail!I36)*COUNT(Flight!I37)</f>
        <v>182.63566909110597</v>
      </c>
      <c r="J61" s="1">
        <f>(Flight!J37-Rail!J36)*COUNT(Flight!J37)</f>
        <v>162.65609961803688</v>
      </c>
      <c r="K61" s="1">
        <f>(Flight!K37-Rail!K36)*COUNT(Flight!K37)</f>
        <v>0</v>
      </c>
      <c r="L61" s="1">
        <f>(Flight!L37-Rail!L36)*COUNT(Flight!L37)</f>
        <v>0</v>
      </c>
      <c r="M61" s="1">
        <f>(Flight!M37-Rail!M36)*COUNT(Flight!M37)</f>
        <v>77.501096281372071</v>
      </c>
      <c r="N61" s="1">
        <f>(Flight!N37-Rail!N36)*COUNT(Flight!N37)</f>
        <v>0</v>
      </c>
      <c r="O61" s="1">
        <f>(Flight!O37-Rail!O36)*COUNT(Flight!O37)</f>
        <v>0</v>
      </c>
      <c r="P61" s="1">
        <f>(Flight!P37-Rail!P36)*COUNT(Flight!P37)</f>
        <v>0</v>
      </c>
      <c r="Q61" s="1">
        <f>(Flight!Q37-Rail!Q36)*COUNT(Flight!Q37)</f>
        <v>0</v>
      </c>
      <c r="R61" s="1">
        <f>(Flight!R37-Rail!R36)*COUNT(Flight!R37)</f>
        <v>0</v>
      </c>
      <c r="S61" s="1">
        <f>(Flight!S37-Rail!S36)*COUNT(Flight!S37)</f>
        <v>0</v>
      </c>
      <c r="T61" s="1">
        <f>(Flight!T37-Rail!T36)*COUNT(Flight!T37)</f>
        <v>0</v>
      </c>
      <c r="U61" s="1">
        <f>(Flight!U37-Rail!U36)*COUNT(Flight!U37)</f>
        <v>0</v>
      </c>
      <c r="V61" s="19">
        <f>(Flight!V37-Rail!V36)*COUNT(Flight!V37)</f>
        <v>0</v>
      </c>
    </row>
    <row r="62" spans="1:22" x14ac:dyDescent="0.35">
      <c r="A62" s="14" t="s">
        <v>7</v>
      </c>
      <c r="B62">
        <f t="shared" si="30"/>
        <v>16</v>
      </c>
      <c r="C62" s="1">
        <f>(Flight!C38-Rail!C37)*COUNT(Flight!C38)</f>
        <v>135.66140953466623</v>
      </c>
      <c r="D62" s="1">
        <f>(Flight!D38-Rail!D37)*COUNT(Flight!D38)</f>
        <v>0</v>
      </c>
      <c r="E62" s="1">
        <f>(Flight!E38-Rail!E37)*COUNT(Flight!E38)</f>
        <v>0</v>
      </c>
      <c r="F62" s="1">
        <f>(Flight!F38-Rail!F37)*COUNT(Flight!F38)</f>
        <v>0</v>
      </c>
      <c r="G62" s="1">
        <f>(Flight!G38-Rail!G37)*COUNT(Flight!G38)</f>
        <v>96.674961539091655</v>
      </c>
      <c r="H62" s="1">
        <f>(Flight!H38-Rail!H37)*COUNT(Flight!H38)</f>
        <v>110.67496153909165</v>
      </c>
      <c r="I62" s="1">
        <f>(Flight!I38-Rail!I37)*COUNT(Flight!I38)</f>
        <v>154.01753954794123</v>
      </c>
      <c r="J62" s="1">
        <f>(Flight!J38-Rail!J37)*COUNT(Flight!J38)</f>
        <v>110.75816361873792</v>
      </c>
      <c r="K62" s="1">
        <f>(Flight!K38-Rail!K37)*COUNT(Flight!K38)</f>
        <v>46.37839690192402</v>
      </c>
      <c r="L62" s="1">
        <f>(Flight!L38-Rail!L37)*COUNT(Flight!L38)</f>
        <v>28.882966738207323</v>
      </c>
      <c r="M62" s="1">
        <f>(Flight!M38-Rail!M37)*COUNT(Flight!M38)</f>
        <v>84.88296673820733</v>
      </c>
      <c r="N62" s="1">
        <f>(Flight!N38-Rail!N37)*COUNT(Flight!N38)</f>
        <v>0</v>
      </c>
      <c r="O62" s="1">
        <f>(Flight!O38-Rail!O37)*COUNT(Flight!O38)</f>
        <v>0</v>
      </c>
      <c r="P62" s="1">
        <f>(Flight!P38-Rail!P37)*COUNT(Flight!P38)</f>
        <v>0</v>
      </c>
      <c r="Q62" s="1">
        <f>(Flight!Q38-Rail!Q37)*COUNT(Flight!Q38)</f>
        <v>0</v>
      </c>
      <c r="R62" s="1">
        <f>(Flight!R38-Rail!R37)*COUNT(Flight!R38)</f>
        <v>0</v>
      </c>
      <c r="S62" s="1">
        <f>(Flight!S38-Rail!S37)*COUNT(Flight!S38)</f>
        <v>0</v>
      </c>
      <c r="T62" s="1">
        <f>(Flight!T38-Rail!T37)*COUNT(Flight!T38)</f>
        <v>0</v>
      </c>
      <c r="U62" s="1">
        <f>(Flight!U38-Rail!U37)*COUNT(Flight!U38)</f>
        <v>0</v>
      </c>
      <c r="V62" s="19">
        <f>(Flight!V38-Rail!V37)*COUNT(Flight!V38)</f>
        <v>0</v>
      </c>
    </row>
    <row r="63" spans="1:22" x14ac:dyDescent="0.35">
      <c r="A63" s="14" t="s">
        <v>4</v>
      </c>
      <c r="B63">
        <f t="shared" si="30"/>
        <v>17</v>
      </c>
      <c r="C63" s="1">
        <f>(Flight!C39-Rail!C38)*COUNT(Flight!C39)</f>
        <v>155.15766721939332</v>
      </c>
      <c r="D63" s="1">
        <f>(Flight!D39-Rail!D38)*COUNT(Flight!D39)</f>
        <v>0</v>
      </c>
      <c r="E63" s="1">
        <f>(Flight!E39-Rail!E38)*COUNT(Flight!E39)</f>
        <v>0</v>
      </c>
      <c r="F63" s="1">
        <f>(Flight!F39-Rail!F38)*COUNT(Flight!F39)</f>
        <v>142.31493170611927</v>
      </c>
      <c r="G63" s="1">
        <f>(Flight!G39-Rail!G38)*COUNT(Flight!G39)</f>
        <v>162.17121922381875</v>
      </c>
      <c r="H63" s="1">
        <f>(Flight!H39-Rail!H38)*COUNT(Flight!H39)</f>
        <v>163.17121922381875</v>
      </c>
      <c r="I63" s="1">
        <f>(Flight!I39-Rail!I38)*COUNT(Flight!I39)</f>
        <v>137.51379723266834</v>
      </c>
      <c r="J63" s="1">
        <f>(Flight!J39-Rail!J38)*COUNT(Flight!J39)</f>
        <v>72.254421303465023</v>
      </c>
      <c r="K63" s="1">
        <f>(Flight!K39-Rail!K38)*COUNT(Flight!K39)</f>
        <v>44.874654586651118</v>
      </c>
      <c r="L63" s="1">
        <f>(Flight!L39-Rail!L38)*COUNT(Flight!L39)</f>
        <v>72.379224422934413</v>
      </c>
      <c r="M63" s="1">
        <f>(Flight!M39-Rail!M38)*COUNT(Flight!M39)</f>
        <v>49.379224422934413</v>
      </c>
      <c r="N63" s="1">
        <f>(Flight!N39-Rail!N38)*COUNT(Flight!N39)</f>
        <v>0</v>
      </c>
      <c r="O63" s="1">
        <f>(Flight!O39-Rail!O38)*COUNT(Flight!O39)</f>
        <v>0</v>
      </c>
      <c r="P63" s="1">
        <f>(Flight!P39-Rail!P38)*COUNT(Flight!P39)</f>
        <v>0</v>
      </c>
      <c r="Q63" s="1">
        <f>(Flight!Q39-Rail!Q38)*COUNT(Flight!Q39)</f>
        <v>0</v>
      </c>
      <c r="R63" s="1">
        <f>(Flight!R39-Rail!R38)*COUNT(Flight!R39)</f>
        <v>0</v>
      </c>
      <c r="S63" s="1">
        <f>(Flight!S39-Rail!S38)*COUNT(Flight!S39)</f>
        <v>0</v>
      </c>
      <c r="T63" s="1">
        <f>(Flight!T39-Rail!T38)*COUNT(Flight!T39)</f>
        <v>0</v>
      </c>
      <c r="U63" s="1">
        <f>(Flight!U39-Rail!U38)*COUNT(Flight!U39)</f>
        <v>0</v>
      </c>
      <c r="V63" s="19">
        <f>(Flight!V39-Rail!V38)*COUNT(Flight!V39)</f>
        <v>0</v>
      </c>
    </row>
    <row r="64" spans="1:22" x14ac:dyDescent="0.35">
      <c r="A64" s="14" t="s">
        <v>5</v>
      </c>
      <c r="B64">
        <f t="shared" si="30"/>
        <v>18</v>
      </c>
      <c r="C64" s="1">
        <f>(Flight!C40-Rail!C39)*COUNT(Flight!C40)</f>
        <v>113.57121528999926</v>
      </c>
      <c r="D64" s="1">
        <f>(Flight!D40-Rail!D39)*COUNT(Flight!D40)</f>
        <v>135.1136663784319</v>
      </c>
      <c r="E64" s="1">
        <f>(Flight!E40-Rail!E39)*COUNT(Flight!E40)</f>
        <v>96.344300728052474</v>
      </c>
      <c r="F64" s="1">
        <f>(Flight!F40-Rail!F39)*COUNT(Flight!F40)</f>
        <v>107.72847977672518</v>
      </c>
      <c r="G64" s="1">
        <f>(Flight!G40-Rail!G39)*COUNT(Flight!G40)</f>
        <v>113.58476729442467</v>
      </c>
      <c r="H64" s="1">
        <f>(Flight!H40-Rail!H39)*COUNT(Flight!H40)</f>
        <v>110.58476729442467</v>
      </c>
      <c r="I64" s="1">
        <f>(Flight!I40-Rail!I39)*COUNT(Flight!I40)</f>
        <v>104.92734530327425</v>
      </c>
      <c r="J64" s="1">
        <f>(Flight!J40-Rail!J39)*COUNT(Flight!J40)</f>
        <v>68.667969374070935</v>
      </c>
      <c r="K64" s="1">
        <f>(Flight!K40-Rail!K39)*COUNT(Flight!K40)</f>
        <v>59.288202657257031</v>
      </c>
      <c r="L64" s="1">
        <f>(Flight!L40-Rail!L39)*COUNT(Flight!L40)</f>
        <v>61.792772493540326</v>
      </c>
      <c r="M64" s="1">
        <f>(Flight!M40-Rail!M39)*COUNT(Flight!M40)</f>
        <v>102.79277249354033</v>
      </c>
      <c r="N64" s="1">
        <f>(Flight!N40-Rail!N39)*COUNT(Flight!N40)</f>
        <v>60.471611230345545</v>
      </c>
      <c r="O64" s="1">
        <f>(Flight!O40-Rail!O39)*COUNT(Flight!O40)</f>
        <v>59.522643230696076</v>
      </c>
      <c r="P64" s="1">
        <f>(Flight!P40-Rail!P39)*COUNT(Flight!P40)</f>
        <v>44.593483088783188</v>
      </c>
      <c r="Q64" s="1">
        <f>(Flight!Q40-Rail!Q39)*COUNT(Flight!Q40)</f>
        <v>0</v>
      </c>
      <c r="R64" s="1">
        <f>(Flight!R40-Rail!R39)*COUNT(Flight!R40)</f>
        <v>0</v>
      </c>
      <c r="S64" s="1">
        <f>(Flight!S40-Rail!S39)*COUNT(Flight!S40)</f>
        <v>0</v>
      </c>
      <c r="T64" s="1">
        <f>(Flight!T40-Rail!T39)*COUNT(Flight!T40)</f>
        <v>0</v>
      </c>
      <c r="U64" s="1">
        <f>(Flight!U40-Rail!U39)*COUNT(Flight!U40)</f>
        <v>0</v>
      </c>
      <c r="V64" s="19">
        <f>(Flight!V40-Rail!V39)*COUNT(Flight!V40)</f>
        <v>0</v>
      </c>
    </row>
    <row r="65" spans="1:22" x14ac:dyDescent="0.35">
      <c r="A65" s="14" t="s">
        <v>23</v>
      </c>
      <c r="B65">
        <f t="shared" si="30"/>
        <v>19</v>
      </c>
      <c r="C65" s="1">
        <f>(Flight!C41-Rail!C40)*COUNT(Flight!C41)</f>
        <v>102.05514974753555</v>
      </c>
      <c r="D65" s="1">
        <f>(Flight!D41-Rail!D40)*COUNT(Flight!D41)</f>
        <v>0</v>
      </c>
      <c r="E65" s="1">
        <f>(Flight!E41-Rail!E40)*COUNT(Flight!E41)</f>
        <v>37.828235185588795</v>
      </c>
      <c r="F65" s="1">
        <f>(Flight!F41-Rail!F40)*COUNT(Flight!F41)</f>
        <v>102.2124142342615</v>
      </c>
      <c r="G65" s="1">
        <f>(Flight!G41-Rail!G40)*COUNT(Flight!G41)</f>
        <v>138.06870175196099</v>
      </c>
      <c r="H65" s="1">
        <f>(Flight!H41-Rail!H40)*COUNT(Flight!H41)</f>
        <v>123.06870175196099</v>
      </c>
      <c r="I65" s="1">
        <f>(Flight!I41-Rail!I40)*COUNT(Flight!I41)</f>
        <v>121.41127976081057</v>
      </c>
      <c r="J65" s="1">
        <f>(Flight!J41-Rail!J40)*COUNT(Flight!J41)</f>
        <v>70.431710287741453</v>
      </c>
      <c r="K65" s="1">
        <f>(Flight!K41-Rail!K40)*COUNT(Flight!K41)</f>
        <v>6.0519435709275342</v>
      </c>
      <c r="L65" s="1">
        <f>(Flight!L41-Rail!L40)*COUNT(Flight!L41)</f>
        <v>84.276706951076648</v>
      </c>
      <c r="M65" s="1">
        <f>(Flight!M41-Rail!M40)*COUNT(Flight!M41)</f>
        <v>70.276706951076648</v>
      </c>
      <c r="N65" s="1">
        <f>(Flight!N41-Rail!N40)*COUNT(Flight!N41)</f>
        <v>0</v>
      </c>
      <c r="O65" s="1">
        <f>(Flight!O41-Rail!O40)*COUNT(Flight!O41)</f>
        <v>-29.840326310716023</v>
      </c>
      <c r="P65" s="1">
        <f>(Flight!P41-Rail!P40)*COUNT(Flight!P41)</f>
        <v>16.823996636154277</v>
      </c>
      <c r="Q65" s="1">
        <f>(Flight!Q41-Rail!Q40)*COUNT(Flight!Q41)</f>
        <v>-18.414455012919348</v>
      </c>
      <c r="R65" s="1">
        <f>(Flight!R41-Rail!R40)*COUNT(Flight!R41)</f>
        <v>0</v>
      </c>
      <c r="S65" s="1">
        <f>(Flight!S41-Rail!S40)*COUNT(Flight!S41)</f>
        <v>0</v>
      </c>
      <c r="T65" s="1">
        <f>(Flight!T41-Rail!T40)*COUNT(Flight!T41)</f>
        <v>0</v>
      </c>
      <c r="U65" s="1">
        <f>(Flight!U41-Rail!U40)*COUNT(Flight!U41)</f>
        <v>0</v>
      </c>
      <c r="V65" s="19">
        <f>(Flight!V41-Rail!V40)*COUNT(Flight!V41)</f>
        <v>0</v>
      </c>
    </row>
    <row r="66" spans="1:22" x14ac:dyDescent="0.35">
      <c r="A66" s="14" t="s">
        <v>9</v>
      </c>
      <c r="B66">
        <f t="shared" si="30"/>
        <v>20</v>
      </c>
      <c r="C66" s="1">
        <f>(Flight!C42-Rail!C41)*COUNT(Flight!C42)</f>
        <v>158.50082890306885</v>
      </c>
      <c r="D66" s="1">
        <f>(Flight!D42-Rail!D41)*COUNT(Flight!D42)</f>
        <v>0</v>
      </c>
      <c r="E66" s="1">
        <f>(Flight!E42-Rail!E41)*COUNT(Flight!E42)</f>
        <v>0</v>
      </c>
      <c r="F66" s="1">
        <f>(Flight!F42-Rail!F41)*COUNT(Flight!F42)</f>
        <v>0</v>
      </c>
      <c r="G66" s="1">
        <f>(Flight!G42-Rail!G41)*COUNT(Flight!G42)</f>
        <v>156.51438090749426</v>
      </c>
      <c r="H66" s="1">
        <f>(Flight!H42-Rail!H41)*COUNT(Flight!H42)</f>
        <v>133.51438090749426</v>
      </c>
      <c r="I66" s="1">
        <f>(Flight!I42-Rail!I41)*COUNT(Flight!I42)</f>
        <v>129.85695891634384</v>
      </c>
      <c r="J66" s="1">
        <f>(Flight!J42-Rail!J41)*COUNT(Flight!J42)</f>
        <v>101.87738944327472</v>
      </c>
      <c r="K66" s="1">
        <f>(Flight!K42-Rail!K41)*COUNT(Flight!K42)</f>
        <v>38.833299779590533</v>
      </c>
      <c r="L66" s="1">
        <f>(Flight!L42-Rail!L41)*COUNT(Flight!L42)</f>
        <v>77.337869615873828</v>
      </c>
      <c r="M66" s="1">
        <f>(Flight!M42-Rail!M41)*COUNT(Flight!M42)</f>
        <v>74.337869615873828</v>
      </c>
      <c r="N66" s="1">
        <f>(Flight!N42-Rail!N41)*COUNT(Flight!N42)</f>
        <v>0</v>
      </c>
      <c r="O66" s="1">
        <f>(Flight!O42-Rail!O41)*COUNT(Flight!O42)</f>
        <v>0</v>
      </c>
      <c r="P66" s="1">
        <f>(Flight!P42-Rail!P41)*COUNT(Flight!P42)</f>
        <v>2.7170940388082556</v>
      </c>
      <c r="Q66" s="1">
        <f>(Flight!Q42-Rail!Q41)*COUNT(Flight!Q42)</f>
        <v>18.130642109414168</v>
      </c>
      <c r="R66" s="1">
        <f>(Flight!R42-Rail!R41)*COUNT(Flight!R42)</f>
        <v>0</v>
      </c>
      <c r="S66" s="1">
        <f>(Flight!S42-Rail!S41)*COUNT(Flight!S42)</f>
        <v>0</v>
      </c>
      <c r="T66" s="1">
        <f>(Flight!T42-Rail!T41)*COUNT(Flight!T42)</f>
        <v>0</v>
      </c>
      <c r="U66" s="1">
        <f>(Flight!U42-Rail!U41)*COUNT(Flight!U42)</f>
        <v>0</v>
      </c>
      <c r="V66" s="19">
        <f>(Flight!V42-Rail!V41)*COUNT(Flight!V42)</f>
        <v>0</v>
      </c>
    </row>
    <row r="67" spans="1:22" x14ac:dyDescent="0.35">
      <c r="A67" s="14" t="s">
        <v>16</v>
      </c>
      <c r="B67">
        <f t="shared" si="30"/>
        <v>21</v>
      </c>
      <c r="C67" s="1">
        <f>(Flight!C43-Rail!C42)*COUNT(Flight!C43)</f>
        <v>0</v>
      </c>
      <c r="D67" s="1">
        <f>(Flight!D43-Rail!D42)*COUNT(Flight!D43)</f>
        <v>0</v>
      </c>
      <c r="E67" s="1">
        <f>(Flight!E43-Rail!E42)*COUNT(Flight!E43)</f>
        <v>0</v>
      </c>
      <c r="F67" s="1">
        <f>(Flight!F43-Rail!F42)*COUNT(Flight!F43)</f>
        <v>0</v>
      </c>
      <c r="G67" s="1">
        <f>(Flight!G43-Rail!G42)*COUNT(Flight!G43)</f>
        <v>0</v>
      </c>
      <c r="H67" s="1">
        <f>(Flight!H43-Rail!H42)*COUNT(Flight!H43)</f>
        <v>0</v>
      </c>
      <c r="I67" s="1">
        <f>(Flight!I43-Rail!I42)*COUNT(Flight!I43)</f>
        <v>116.20471167622804</v>
      </c>
      <c r="J67" s="1">
        <f>(Flight!J43-Rail!J42)*COUNT(Flight!J43)</f>
        <v>143.32982980454639</v>
      </c>
      <c r="K67" s="1">
        <f>(Flight!K43-Rail!K42)*COUNT(Flight!K43)</f>
        <v>82.709596521360297</v>
      </c>
      <c r="L67" s="1">
        <f>(Flight!L43-Rail!L42)*COUNT(Flight!L43)</f>
        <v>139.33928448596197</v>
      </c>
      <c r="M67" s="1">
        <f>(Flight!M43-Rail!M42)*COUNT(Flight!M43)</f>
        <v>176.33928448596197</v>
      </c>
      <c r="N67" s="1">
        <f>(Flight!N43-Rail!N42)*COUNT(Flight!N43)</f>
        <v>0</v>
      </c>
      <c r="O67" s="1">
        <f>(Flight!O43-Rail!O42)*COUNT(Flight!O43)</f>
        <v>0</v>
      </c>
      <c r="P67" s="1">
        <f>(Flight!P43-Rail!P42)*COUNT(Flight!P43)</f>
        <v>0</v>
      </c>
      <c r="Q67" s="1">
        <f>(Flight!Q43-Rail!Q42)*COUNT(Flight!Q43)</f>
        <v>101.13205697950229</v>
      </c>
      <c r="R67" s="1">
        <f>(Flight!R43-Rail!R42)*COUNT(Flight!R43)</f>
        <v>0</v>
      </c>
      <c r="S67" s="1">
        <f>(Flight!S43-Rail!S42)*COUNT(Flight!S43)</f>
        <v>0</v>
      </c>
      <c r="T67" s="1">
        <f>(Flight!T43-Rail!T42)*COUNT(Flight!T43)</f>
        <v>0</v>
      </c>
      <c r="U67" s="1">
        <f>(Flight!U43-Rail!U42)*COUNT(Flight!U43)</f>
        <v>0</v>
      </c>
      <c r="V67" s="19">
        <f>(Flight!V43-Rail!V42)*COUNT(Flight!V43)</f>
        <v>0</v>
      </c>
    </row>
    <row r="68" spans="1:22" x14ac:dyDescent="0.35">
      <c r="A68" s="14" t="s">
        <v>11</v>
      </c>
      <c r="B68">
        <f t="shared" si="30"/>
        <v>22</v>
      </c>
      <c r="C68" s="1">
        <f>(Flight!C44-Rail!C43)*COUNT(Flight!C44)</f>
        <v>161.96303031842768</v>
      </c>
      <c r="D68" s="1">
        <f>(Flight!D44-Rail!D43)*COUNT(Flight!D44)</f>
        <v>0</v>
      </c>
      <c r="E68" s="1">
        <f>(Flight!E44-Rail!E43)*COUNT(Flight!E44)</f>
        <v>0</v>
      </c>
      <c r="F68" s="1">
        <f>(Flight!F44-Rail!F43)*COUNT(Flight!F44)</f>
        <v>0</v>
      </c>
      <c r="G68" s="1">
        <f>(Flight!G44-Rail!G43)*COUNT(Flight!G44)</f>
        <v>76.471611230345545</v>
      </c>
      <c r="H68" s="1">
        <f>(Flight!H44-Rail!H43)*COUNT(Flight!H44)</f>
        <v>71.471611230345545</v>
      </c>
      <c r="I68" s="1">
        <f>(Flight!I44-Rail!I43)*COUNT(Flight!I44)</f>
        <v>124.12903322149596</v>
      </c>
      <c r="J68" s="1">
        <f>(Flight!J44-Rail!J43)*COUNT(Flight!J44)</f>
        <v>120.25415134981432</v>
      </c>
      <c r="K68" s="1">
        <f>(Flight!K44-Rail!K43)*COUNT(Flight!K44)</f>
        <v>17.633918066628212</v>
      </c>
      <c r="L68" s="1">
        <f>(Flight!L44-Rail!L43)*COUNT(Flight!L44)</f>
        <v>29.26360603122987</v>
      </c>
      <c r="M68" s="1">
        <f>(Flight!M44-Rail!M43)*COUNT(Flight!M44)</f>
        <v>92.26360603122987</v>
      </c>
      <c r="N68" s="1">
        <f>(Flight!N44-Rail!N43)*COUNT(Flight!N44)</f>
        <v>0</v>
      </c>
      <c r="O68" s="1">
        <f>(Flight!O44-Rail!O43)*COUNT(Flight!O44)</f>
        <v>0</v>
      </c>
      <c r="P68" s="1">
        <f>(Flight!P44-Rail!P43)*COUNT(Flight!P44)</f>
        <v>0</v>
      </c>
      <c r="Q68" s="1">
        <f>(Flight!Q44-Rail!Q43)*COUNT(Flight!Q44)</f>
        <v>41.056378524770196</v>
      </c>
      <c r="R68" s="1">
        <f>(Flight!R44-Rail!R43)*COUNT(Flight!R44)</f>
        <v>0</v>
      </c>
      <c r="S68" s="1">
        <f>(Flight!S44-Rail!S43)*COUNT(Flight!S44)</f>
        <v>0</v>
      </c>
      <c r="T68" s="1">
        <f>(Flight!T44-Rail!T43)*COUNT(Flight!T44)</f>
        <v>0</v>
      </c>
      <c r="U68" s="1">
        <f>(Flight!U44-Rail!U43)*COUNT(Flight!U44)</f>
        <v>0</v>
      </c>
      <c r="V68" s="19">
        <f>(Flight!V44-Rail!V43)*COUNT(Flight!V44)</f>
        <v>0</v>
      </c>
    </row>
    <row r="69" spans="1:22" x14ac:dyDescent="0.35">
      <c r="A69" s="16" t="s">
        <v>13</v>
      </c>
      <c r="B69" s="17">
        <f t="shared" si="30"/>
        <v>23</v>
      </c>
      <c r="C69" s="20">
        <f>(Flight!C45-Rail!C44)*COUNT(Flight!C45)</f>
        <v>101.89483649424139</v>
      </c>
      <c r="D69" s="20">
        <f>(Flight!D45-Rail!D44)*COUNT(Flight!D45)</f>
        <v>0</v>
      </c>
      <c r="E69" s="20">
        <f>(Flight!E45-Rail!E44)*COUNT(Flight!E45)</f>
        <v>0</v>
      </c>
      <c r="F69" s="20">
        <f>(Flight!F45-Rail!F44)*COUNT(Flight!F45)</f>
        <v>0</v>
      </c>
      <c r="G69" s="20">
        <f>(Flight!G45-Rail!G44)*COUNT(Flight!G45)</f>
        <v>76.403417406159264</v>
      </c>
      <c r="H69" s="20">
        <f>(Flight!H45-Rail!H44)*COUNT(Flight!H45)</f>
        <v>75.403417406159264</v>
      </c>
      <c r="I69" s="20">
        <f>(Flight!I45-Rail!I44)*COUNT(Flight!I45)</f>
        <v>119.06083939730968</v>
      </c>
      <c r="J69" s="20">
        <f>(Flight!J45-Rail!J44)*COUNT(Flight!J45)</f>
        <v>106.18595752562803</v>
      </c>
      <c r="K69" s="20">
        <f>(Flight!K45-Rail!K44)*COUNT(Flight!K45)</f>
        <v>3.5657242424419451</v>
      </c>
      <c r="L69" s="20">
        <f>(Flight!L45-Rail!L44)*COUNT(Flight!L45)</f>
        <v>19.195412207043603</v>
      </c>
      <c r="M69" s="20">
        <f>(Flight!M45-Rail!M44)*COUNT(Flight!M45)</f>
        <v>61.195412207043603</v>
      </c>
      <c r="N69" s="20">
        <f>(Flight!N45-Rail!N44)*COUNT(Flight!N45)</f>
        <v>0</v>
      </c>
      <c r="O69" s="20">
        <f>(Flight!O45-Rail!O44)*COUNT(Flight!O45)</f>
        <v>0</v>
      </c>
      <c r="P69" s="20">
        <f>(Flight!P45-Rail!P44)*COUNT(Flight!P45)</f>
        <v>0</v>
      </c>
      <c r="Q69" s="20">
        <f>(Flight!Q45-Rail!Q44)*COUNT(Flight!Q45)</f>
        <v>-20.011815299416071</v>
      </c>
      <c r="R69" s="20">
        <f>(Flight!R45-Rail!R44)*COUNT(Flight!R45)</f>
        <v>0</v>
      </c>
      <c r="S69" s="20">
        <f>(Flight!S45-Rail!S44)*COUNT(Flight!S45)</f>
        <v>0</v>
      </c>
      <c r="T69" s="20">
        <f>(Flight!T45-Rail!T44)*COUNT(Flight!T45)</f>
        <v>0</v>
      </c>
      <c r="U69" s="20">
        <f>(Flight!U45-Rail!U44)*COUNT(Flight!U45)</f>
        <v>0</v>
      </c>
      <c r="V69" s="21">
        <f>(Flight!V45-Rail!V44)*COUNT(Flight!V45)</f>
        <v>0</v>
      </c>
    </row>
    <row r="71" spans="1:22" x14ac:dyDescent="0.35">
      <c r="A71" s="11" t="s">
        <v>54</v>
      </c>
      <c r="B71" s="12"/>
      <c r="C71" s="12"/>
      <c r="D71" s="12"/>
      <c r="E71" s="12"/>
      <c r="F71" s="12"/>
      <c r="G71" s="12"/>
      <c r="H71" s="12"/>
      <c r="I71" s="12"/>
      <c r="J71" s="12"/>
      <c r="K71" s="12"/>
      <c r="L71" s="12"/>
      <c r="M71" s="12"/>
      <c r="N71" s="12"/>
      <c r="O71" s="12"/>
      <c r="P71" s="12"/>
      <c r="Q71" s="12"/>
      <c r="R71" s="12"/>
      <c r="S71" s="12"/>
      <c r="T71" s="12"/>
      <c r="U71" s="12"/>
      <c r="V71" s="13"/>
    </row>
    <row r="72" spans="1:22" x14ac:dyDescent="0.35">
      <c r="A72" s="14" t="s">
        <v>53</v>
      </c>
      <c r="B72">
        <f>ROW(A72)-69</f>
        <v>3</v>
      </c>
      <c r="C72" t="s">
        <v>19</v>
      </c>
      <c r="D72" t="s">
        <v>22</v>
      </c>
      <c r="E72" t="s">
        <v>17</v>
      </c>
      <c r="F72" t="s">
        <v>15</v>
      </c>
      <c r="G72" t="s">
        <v>24</v>
      </c>
      <c r="H72" t="s">
        <v>25</v>
      </c>
      <c r="I72" t="s">
        <v>26</v>
      </c>
      <c r="J72" t="s">
        <v>21</v>
      </c>
      <c r="K72" t="s">
        <v>6</v>
      </c>
      <c r="L72" t="s">
        <v>18</v>
      </c>
      <c r="M72" t="s">
        <v>20</v>
      </c>
      <c r="N72" t="s">
        <v>27</v>
      </c>
      <c r="O72" t="s">
        <v>7</v>
      </c>
      <c r="P72" t="s">
        <v>4</v>
      </c>
      <c r="Q72" t="s">
        <v>5</v>
      </c>
      <c r="R72" t="s">
        <v>23</v>
      </c>
      <c r="S72" t="s">
        <v>9</v>
      </c>
      <c r="T72" t="s">
        <v>16</v>
      </c>
      <c r="U72" t="s">
        <v>11</v>
      </c>
      <c r="V72" s="15" t="s">
        <v>13</v>
      </c>
    </row>
    <row r="73" spans="1:22" x14ac:dyDescent="0.35">
      <c r="A73" s="14" t="s">
        <v>19</v>
      </c>
      <c r="B73">
        <f t="shared" ref="B73:B92" si="31">ROW(A73)-69</f>
        <v>4</v>
      </c>
      <c r="C73">
        <f>COUNT(Flight!C3)*(C5-Flight!C3)</f>
        <v>0</v>
      </c>
      <c r="D73">
        <f>COUNT(Flight!D3)*(D5-Flight!D3)</f>
        <v>0</v>
      </c>
      <c r="E73">
        <f>COUNT(Flight!E3)*(E5-Flight!E3)</f>
        <v>0</v>
      </c>
      <c r="F73">
        <f>COUNT(Flight!F3)*(F5-Flight!F3)</f>
        <v>0</v>
      </c>
      <c r="G73">
        <f>COUNT(Flight!G3)*(G5-Flight!G3)</f>
        <v>0</v>
      </c>
      <c r="H73">
        <f>COUNT(Flight!H3)*(H5-Flight!H3)</f>
        <v>0</v>
      </c>
      <c r="I73">
        <f>COUNT(Flight!I3)*(I5-Flight!I3)</f>
        <v>0</v>
      </c>
      <c r="J73">
        <f>COUNT(Flight!J3)*(J5-Flight!J3)</f>
        <v>0</v>
      </c>
      <c r="K73">
        <f>COUNT(Flight!K3)*(K5-Flight!K3)</f>
        <v>0</v>
      </c>
      <c r="L73">
        <f>COUNT(Flight!L3)*(L5-Flight!L3)</f>
        <v>0</v>
      </c>
      <c r="M73">
        <f>COUNT(Flight!M3)*(M5-Flight!M3)</f>
        <v>0</v>
      </c>
      <c r="N73">
        <f>COUNT(Flight!N3)*(N5-Flight!N3)</f>
        <v>0</v>
      </c>
      <c r="O73">
        <f>COUNT(Flight!O3)*(O5-Flight!O3)</f>
        <v>0</v>
      </c>
      <c r="P73">
        <f>COUNT(Flight!P3)*(P5-Flight!P3)</f>
        <v>0</v>
      </c>
      <c r="Q73">
        <f>COUNT(Flight!Q3)*(Q5-Flight!Q3)</f>
        <v>0</v>
      </c>
      <c r="R73">
        <f>COUNT(Flight!R3)*(R5-Flight!R3)</f>
        <v>0</v>
      </c>
      <c r="S73">
        <f>COUNT(Flight!S3)*(S5-Flight!S3)</f>
        <v>0</v>
      </c>
      <c r="T73">
        <f>COUNT(Flight!T3)*(T5-Flight!T3)</f>
        <v>0</v>
      </c>
      <c r="U73">
        <f>COUNT(Flight!U3)*(U5-Flight!U3)</f>
        <v>0</v>
      </c>
      <c r="V73" s="15">
        <f>COUNT(Flight!V3)*(V5-Flight!V3)</f>
        <v>0</v>
      </c>
    </row>
    <row r="74" spans="1:22" x14ac:dyDescent="0.35">
      <c r="A74" s="14" t="s">
        <v>22</v>
      </c>
      <c r="B74">
        <f t="shared" si="31"/>
        <v>5</v>
      </c>
      <c r="C74">
        <f>COUNT(Flight!C4)*(C6-Flight!C4)</f>
        <v>0</v>
      </c>
      <c r="D74">
        <f>COUNT(Flight!D4)*(D6-Flight!D4)</f>
        <v>0</v>
      </c>
      <c r="E74">
        <f>COUNT(Flight!E4)*(E6-Flight!E4)</f>
        <v>0</v>
      </c>
      <c r="F74">
        <f>COUNT(Flight!F4)*(F6-Flight!F4)</f>
        <v>0</v>
      </c>
      <c r="G74">
        <f>COUNT(Flight!G4)*(G6-Flight!G4)</f>
        <v>0</v>
      </c>
      <c r="H74">
        <f>COUNT(Flight!H4)*(H6-Flight!H4)</f>
        <v>0</v>
      </c>
      <c r="I74">
        <f>COUNT(Flight!I4)*(I6-Flight!I4)</f>
        <v>0</v>
      </c>
      <c r="J74">
        <f>COUNT(Flight!J4)*(J6-Flight!J4)</f>
        <v>0</v>
      </c>
      <c r="K74">
        <f>COUNT(Flight!K4)*(K6-Flight!K4)</f>
        <v>0</v>
      </c>
      <c r="L74">
        <f>COUNT(Flight!L4)*(L6-Flight!L4)</f>
        <v>0</v>
      </c>
      <c r="M74">
        <f>COUNT(Flight!M4)*(M6-Flight!M4)</f>
        <v>0</v>
      </c>
      <c r="N74">
        <f>COUNT(Flight!N4)*(N6-Flight!N4)</f>
        <v>0</v>
      </c>
      <c r="O74">
        <f>COUNT(Flight!O4)*(O6-Flight!O4)</f>
        <v>0</v>
      </c>
      <c r="P74">
        <f>COUNT(Flight!P4)*(P6-Flight!P4)</f>
        <v>0</v>
      </c>
      <c r="Q74">
        <f>COUNT(Flight!Q4)*(Q6-Flight!Q4)</f>
        <v>0</v>
      </c>
      <c r="R74">
        <f>COUNT(Flight!R4)*(R6-Flight!R4)</f>
        <v>0</v>
      </c>
      <c r="S74">
        <f>COUNT(Flight!S4)*(S6-Flight!S4)</f>
        <v>0</v>
      </c>
      <c r="T74">
        <f>COUNT(Flight!T4)*(T6-Flight!T4)</f>
        <v>0</v>
      </c>
      <c r="U74">
        <f>COUNT(Flight!U4)*(U6-Flight!U4)</f>
        <v>0</v>
      </c>
      <c r="V74" s="15">
        <f>COUNT(Flight!V4)*(V6-Flight!V4)</f>
        <v>0</v>
      </c>
    </row>
    <row r="75" spans="1:22" x14ac:dyDescent="0.35">
      <c r="A75" s="14" t="s">
        <v>17</v>
      </c>
      <c r="B75">
        <f t="shared" si="31"/>
        <v>6</v>
      </c>
      <c r="C75">
        <f>COUNT(Flight!C5)*(C7-Flight!C5)</f>
        <v>0</v>
      </c>
      <c r="D75">
        <f>COUNT(Flight!D5)*(D7-Flight!D5)</f>
        <v>0</v>
      </c>
      <c r="E75">
        <f>COUNT(Flight!E5)*(E7-Flight!E5)</f>
        <v>0</v>
      </c>
      <c r="F75">
        <f>COUNT(Flight!F5)*(F7-Flight!F5)</f>
        <v>0</v>
      </c>
      <c r="G75">
        <f>COUNT(Flight!G5)*(G7-Flight!G5)</f>
        <v>0</v>
      </c>
      <c r="H75">
        <f>COUNT(Flight!H5)*(H7-Flight!H5)</f>
        <v>0</v>
      </c>
      <c r="I75">
        <f>COUNT(Flight!I5)*(I7-Flight!I5)</f>
        <v>0</v>
      </c>
      <c r="J75">
        <f>COUNT(Flight!J5)*(J7-Flight!J5)</f>
        <v>0</v>
      </c>
      <c r="K75">
        <f>COUNT(Flight!K5)*(K7-Flight!K5)</f>
        <v>0</v>
      </c>
      <c r="L75">
        <f>COUNT(Flight!L5)*(L7-Flight!L5)</f>
        <v>0</v>
      </c>
      <c r="M75">
        <f>COUNT(Flight!M5)*(M7-Flight!M5)</f>
        <v>0</v>
      </c>
      <c r="N75">
        <f>COUNT(Flight!N5)*(N7-Flight!N5)</f>
        <v>0</v>
      </c>
      <c r="O75">
        <f>COUNT(Flight!O5)*(O7-Flight!O5)</f>
        <v>0</v>
      </c>
      <c r="P75">
        <f>COUNT(Flight!P5)*(P7-Flight!P5)</f>
        <v>0</v>
      </c>
      <c r="Q75">
        <f>COUNT(Flight!Q5)*(Q7-Flight!Q5)</f>
        <v>0</v>
      </c>
      <c r="R75">
        <f>COUNT(Flight!R5)*(R7-Flight!R5)</f>
        <v>0</v>
      </c>
      <c r="S75">
        <f>COUNT(Flight!S5)*(S7-Flight!S5)</f>
        <v>0</v>
      </c>
      <c r="T75">
        <f>COUNT(Flight!T5)*(T7-Flight!T5)</f>
        <v>0</v>
      </c>
      <c r="U75">
        <f>COUNT(Flight!U5)*(U7-Flight!U5)</f>
        <v>0</v>
      </c>
      <c r="V75" s="15">
        <f>COUNT(Flight!V5)*(V7-Flight!V5)</f>
        <v>0</v>
      </c>
    </row>
    <row r="76" spans="1:22" x14ac:dyDescent="0.35">
      <c r="A76" s="14" t="s">
        <v>15</v>
      </c>
      <c r="B76">
        <f t="shared" si="31"/>
        <v>7</v>
      </c>
      <c r="C76">
        <f>COUNT(Flight!C6)*(C8-Flight!C6)</f>
        <v>0</v>
      </c>
      <c r="D76">
        <f>COUNT(Flight!D6)*(D8-Flight!D6)</f>
        <v>0</v>
      </c>
      <c r="E76">
        <f>COUNT(Flight!E6)*(E8-Flight!E6)</f>
        <v>75</v>
      </c>
      <c r="F76">
        <f>COUNT(Flight!F6)*(F8-Flight!F6)</f>
        <v>0</v>
      </c>
      <c r="G76">
        <f>COUNT(Flight!G6)*(G8-Flight!G6)</f>
        <v>0</v>
      </c>
      <c r="H76">
        <f>COUNT(Flight!H6)*(H8-Flight!H6)</f>
        <v>0</v>
      </c>
      <c r="I76">
        <f>COUNT(Flight!I6)*(I8-Flight!I6)</f>
        <v>0</v>
      </c>
      <c r="J76">
        <f>COUNT(Flight!J6)*(J8-Flight!J6)</f>
        <v>0</v>
      </c>
      <c r="K76">
        <f>COUNT(Flight!K6)*(K8-Flight!K6)</f>
        <v>0</v>
      </c>
      <c r="L76">
        <f>COUNT(Flight!L6)*(L8-Flight!L6)</f>
        <v>0</v>
      </c>
      <c r="M76">
        <f>COUNT(Flight!M6)*(M8-Flight!M6)</f>
        <v>0</v>
      </c>
      <c r="N76">
        <f>COUNT(Flight!N6)*(N8-Flight!N6)</f>
        <v>0</v>
      </c>
      <c r="O76">
        <f>COUNT(Flight!O6)*(O8-Flight!O6)</f>
        <v>0</v>
      </c>
      <c r="P76">
        <f>COUNT(Flight!P6)*(P8-Flight!P6)</f>
        <v>0</v>
      </c>
      <c r="Q76">
        <f>COUNT(Flight!Q6)*(Q8-Flight!Q6)</f>
        <v>0</v>
      </c>
      <c r="R76">
        <f>COUNT(Flight!R6)*(R8-Flight!R6)</f>
        <v>0</v>
      </c>
      <c r="S76">
        <f>COUNT(Flight!S6)*(S8-Flight!S6)</f>
        <v>0</v>
      </c>
      <c r="T76">
        <f>COUNT(Flight!T6)*(T8-Flight!T6)</f>
        <v>0</v>
      </c>
      <c r="U76">
        <f>COUNT(Flight!U6)*(U8-Flight!U6)</f>
        <v>0</v>
      </c>
      <c r="V76" s="15">
        <f>COUNT(Flight!V6)*(V8-Flight!V6)</f>
        <v>0</v>
      </c>
    </row>
    <row r="77" spans="1:22" x14ac:dyDescent="0.35">
      <c r="A77" s="14" t="s">
        <v>24</v>
      </c>
      <c r="B77">
        <f t="shared" si="31"/>
        <v>8</v>
      </c>
      <c r="C77">
        <f>COUNT(Flight!C7)*(C9-Flight!C7)</f>
        <v>46</v>
      </c>
      <c r="D77">
        <f>COUNT(Flight!D7)*(D9-Flight!D7)</f>
        <v>75</v>
      </c>
      <c r="E77">
        <f>COUNT(Flight!E7)*(E9-Flight!E7)</f>
        <v>0</v>
      </c>
      <c r="F77">
        <f>COUNT(Flight!F7)*(F9-Flight!F7)</f>
        <v>0</v>
      </c>
      <c r="G77">
        <f>COUNT(Flight!G7)*(G9-Flight!G7)</f>
        <v>0</v>
      </c>
      <c r="H77">
        <f>COUNT(Flight!H7)*(H9-Flight!H7)</f>
        <v>0</v>
      </c>
      <c r="I77">
        <f>COUNT(Flight!I7)*(I9-Flight!I7)</f>
        <v>0</v>
      </c>
      <c r="J77">
        <f>COUNT(Flight!J7)*(J9-Flight!J7)</f>
        <v>0</v>
      </c>
      <c r="K77">
        <f>COUNT(Flight!K7)*(K9-Flight!K7)</f>
        <v>0</v>
      </c>
      <c r="L77">
        <f>COUNT(Flight!L7)*(L9-Flight!L7)</f>
        <v>0</v>
      </c>
      <c r="M77">
        <f>COUNT(Flight!M7)*(M9-Flight!M7)</f>
        <v>0</v>
      </c>
      <c r="N77">
        <f>COUNT(Flight!N7)*(N9-Flight!N7)</f>
        <v>0</v>
      </c>
      <c r="O77">
        <f>COUNT(Flight!O7)*(O9-Flight!O7)</f>
        <v>0</v>
      </c>
      <c r="P77">
        <f>COUNT(Flight!P7)*(P9-Flight!P7)</f>
        <v>0</v>
      </c>
      <c r="Q77">
        <f>COUNT(Flight!Q7)*(Q9-Flight!Q7)</f>
        <v>0</v>
      </c>
      <c r="R77">
        <f>COUNT(Flight!R7)*(R9-Flight!R7)</f>
        <v>0</v>
      </c>
      <c r="S77">
        <f>COUNT(Flight!S7)*(S9-Flight!S7)</f>
        <v>0</v>
      </c>
      <c r="T77">
        <f>COUNT(Flight!T7)*(T9-Flight!T7)</f>
        <v>0</v>
      </c>
      <c r="U77">
        <f>COUNT(Flight!U7)*(U9-Flight!U7)</f>
        <v>0</v>
      </c>
      <c r="V77" s="15">
        <f>COUNT(Flight!V7)*(V9-Flight!V7)</f>
        <v>0</v>
      </c>
    </row>
    <row r="78" spans="1:22" x14ac:dyDescent="0.35">
      <c r="A78" s="14" t="s">
        <v>25</v>
      </c>
      <c r="B78">
        <f t="shared" si="31"/>
        <v>9</v>
      </c>
      <c r="C78">
        <f>COUNT(Flight!C8)*(C10-Flight!C8)</f>
        <v>47</v>
      </c>
      <c r="D78">
        <f>COUNT(Flight!D8)*(D10-Flight!D8)</f>
        <v>78</v>
      </c>
      <c r="E78">
        <f>COUNT(Flight!E8)*(E10-Flight!E8)</f>
        <v>0</v>
      </c>
      <c r="F78">
        <f>COUNT(Flight!F8)*(F10-Flight!F8)</f>
        <v>0</v>
      </c>
      <c r="G78">
        <f>COUNT(Flight!G8)*(G10-Flight!G8)</f>
        <v>0</v>
      </c>
      <c r="H78">
        <f>COUNT(Flight!H8)*(H10-Flight!H8)</f>
        <v>0</v>
      </c>
      <c r="I78">
        <f>COUNT(Flight!I8)*(I10-Flight!I8)</f>
        <v>0</v>
      </c>
      <c r="J78">
        <f>COUNT(Flight!J8)*(J10-Flight!J8)</f>
        <v>0</v>
      </c>
      <c r="K78">
        <f>COUNT(Flight!K8)*(K10-Flight!K8)</f>
        <v>0</v>
      </c>
      <c r="L78">
        <f>COUNT(Flight!L8)*(L10-Flight!L8)</f>
        <v>0</v>
      </c>
      <c r="M78">
        <f>COUNT(Flight!M8)*(M10-Flight!M8)</f>
        <v>0</v>
      </c>
      <c r="N78">
        <f>COUNT(Flight!N8)*(N10-Flight!N8)</f>
        <v>0</v>
      </c>
      <c r="O78">
        <f>COUNT(Flight!O8)*(O10-Flight!O8)</f>
        <v>0</v>
      </c>
      <c r="P78">
        <f>COUNT(Flight!P8)*(P10-Flight!P8)</f>
        <v>0</v>
      </c>
      <c r="Q78">
        <f>COUNT(Flight!Q8)*(Q10-Flight!Q8)</f>
        <v>0</v>
      </c>
      <c r="R78">
        <f>COUNT(Flight!R8)*(R10-Flight!R8)</f>
        <v>0</v>
      </c>
      <c r="S78">
        <f>COUNT(Flight!S8)*(S10-Flight!S8)</f>
        <v>0</v>
      </c>
      <c r="T78">
        <f>COUNT(Flight!T8)*(T10-Flight!T8)</f>
        <v>0</v>
      </c>
      <c r="U78">
        <f>COUNT(Flight!U8)*(U10-Flight!U8)</f>
        <v>0</v>
      </c>
      <c r="V78" s="15">
        <f>COUNT(Flight!V8)*(V10-Flight!V8)</f>
        <v>0</v>
      </c>
    </row>
    <row r="79" spans="1:22" x14ac:dyDescent="0.35">
      <c r="A79" s="14" t="s">
        <v>26</v>
      </c>
      <c r="B79">
        <f t="shared" si="31"/>
        <v>10</v>
      </c>
      <c r="C79">
        <f>COUNT(Flight!C9)*(C11-Flight!C9)</f>
        <v>41</v>
      </c>
      <c r="D79">
        <f>COUNT(Flight!D9)*(D11-Flight!D9)</f>
        <v>74</v>
      </c>
      <c r="E79">
        <f>COUNT(Flight!E9)*(E11-Flight!E9)</f>
        <v>39</v>
      </c>
      <c r="F79">
        <f>COUNT(Flight!F9)*(F11-Flight!F9)</f>
        <v>0</v>
      </c>
      <c r="G79">
        <f>COUNT(Flight!G9)*(G11-Flight!G9)</f>
        <v>0</v>
      </c>
      <c r="H79">
        <f>COUNT(Flight!H9)*(H11-Flight!H9)</f>
        <v>0</v>
      </c>
      <c r="I79">
        <f>COUNT(Flight!I9)*(I11-Flight!I9)</f>
        <v>0</v>
      </c>
      <c r="J79">
        <f>COUNT(Flight!J9)*(J11-Flight!J9)</f>
        <v>0</v>
      </c>
      <c r="K79">
        <f>COUNT(Flight!K9)*(K11-Flight!K9)</f>
        <v>0</v>
      </c>
      <c r="L79">
        <f>COUNT(Flight!L9)*(L11-Flight!L9)</f>
        <v>0</v>
      </c>
      <c r="M79">
        <f>COUNT(Flight!M9)*(M11-Flight!M9)</f>
        <v>0</v>
      </c>
      <c r="N79">
        <f>COUNT(Flight!N9)*(N11-Flight!N9)</f>
        <v>0</v>
      </c>
      <c r="O79">
        <f>COUNT(Flight!O9)*(O11-Flight!O9)</f>
        <v>0</v>
      </c>
      <c r="P79">
        <f>COUNT(Flight!P9)*(P11-Flight!P9)</f>
        <v>0</v>
      </c>
      <c r="Q79">
        <f>COUNT(Flight!Q9)*(Q11-Flight!Q9)</f>
        <v>0</v>
      </c>
      <c r="R79">
        <f>COUNT(Flight!R9)*(R11-Flight!R9)</f>
        <v>0</v>
      </c>
      <c r="S79">
        <f>COUNT(Flight!S9)*(S11-Flight!S9)</f>
        <v>0</v>
      </c>
      <c r="T79">
        <f>COUNT(Flight!T9)*(T11-Flight!T9)</f>
        <v>0</v>
      </c>
      <c r="U79">
        <f>COUNT(Flight!U9)*(U11-Flight!U9)</f>
        <v>0</v>
      </c>
      <c r="V79" s="15">
        <f>COUNT(Flight!V9)*(V11-Flight!V9)</f>
        <v>0</v>
      </c>
    </row>
    <row r="80" spans="1:22" x14ac:dyDescent="0.35">
      <c r="A80" s="14" t="s">
        <v>21</v>
      </c>
      <c r="B80">
        <f t="shared" si="31"/>
        <v>11</v>
      </c>
      <c r="C80">
        <f>COUNT(Flight!C10)*(C12-Flight!C10)</f>
        <v>43</v>
      </c>
      <c r="D80">
        <f>COUNT(Flight!D10)*(D12-Flight!D10)</f>
        <v>75</v>
      </c>
      <c r="E80">
        <f>COUNT(Flight!E10)*(E12-Flight!E10)</f>
        <v>43</v>
      </c>
      <c r="F80">
        <f>COUNT(Flight!F10)*(F12-Flight!F10)</f>
        <v>29</v>
      </c>
      <c r="G80">
        <f>COUNT(Flight!G10)*(G12-Flight!G10)</f>
        <v>-2</v>
      </c>
      <c r="H80">
        <f>COUNT(Flight!H10)*(H12-Flight!H10)</f>
        <v>-4</v>
      </c>
      <c r="I80">
        <f>COUNT(Flight!I10)*(I12-Flight!I10)</f>
        <v>0</v>
      </c>
      <c r="J80">
        <f>COUNT(Flight!J10)*(J12-Flight!J10)</f>
        <v>0</v>
      </c>
      <c r="K80">
        <f>COUNT(Flight!K10)*(K12-Flight!K10)</f>
        <v>0</v>
      </c>
      <c r="L80">
        <f>COUNT(Flight!L10)*(L12-Flight!L10)</f>
        <v>0</v>
      </c>
      <c r="M80">
        <f>COUNT(Flight!M10)*(M12-Flight!M10)</f>
        <v>0</v>
      </c>
      <c r="N80">
        <f>COUNT(Flight!N10)*(N12-Flight!N10)</f>
        <v>0</v>
      </c>
      <c r="O80">
        <f>COUNT(Flight!O10)*(O12-Flight!O10)</f>
        <v>0</v>
      </c>
      <c r="P80">
        <f>COUNT(Flight!P10)*(P12-Flight!P10)</f>
        <v>0</v>
      </c>
      <c r="Q80">
        <f>COUNT(Flight!Q10)*(Q12-Flight!Q10)</f>
        <v>0</v>
      </c>
      <c r="R80">
        <f>COUNT(Flight!R10)*(R12-Flight!R10)</f>
        <v>0</v>
      </c>
      <c r="S80">
        <f>COUNT(Flight!S10)*(S12-Flight!S10)</f>
        <v>0</v>
      </c>
      <c r="T80">
        <f>COUNT(Flight!T10)*(T12-Flight!T10)</f>
        <v>0</v>
      </c>
      <c r="U80">
        <f>COUNT(Flight!U10)*(U12-Flight!U10)</f>
        <v>0</v>
      </c>
      <c r="V80" s="15">
        <f>COUNT(Flight!V10)*(V12-Flight!V10)</f>
        <v>0</v>
      </c>
    </row>
    <row r="81" spans="1:22" x14ac:dyDescent="0.35">
      <c r="A81" s="14" t="s">
        <v>6</v>
      </c>
      <c r="B81">
        <f t="shared" si="31"/>
        <v>12</v>
      </c>
      <c r="C81">
        <f>COUNT(Flight!C11)*(C13-Flight!C11)</f>
        <v>48</v>
      </c>
      <c r="D81">
        <f>COUNT(Flight!D11)*(D13-Flight!D11)</f>
        <v>81</v>
      </c>
      <c r="E81">
        <f>COUNT(Flight!E11)*(E13-Flight!E11)</f>
        <v>46</v>
      </c>
      <c r="F81">
        <f>COUNT(Flight!F11)*(F13-Flight!F11)</f>
        <v>35</v>
      </c>
      <c r="G81">
        <f>COUNT(Flight!G11)*(G13-Flight!G11)</f>
        <v>1</v>
      </c>
      <c r="H81">
        <f>COUNT(Flight!H11)*(H13-Flight!H11)</f>
        <v>0</v>
      </c>
      <c r="I81">
        <f>COUNT(Flight!I11)*(I13-Flight!I11)</f>
        <v>0</v>
      </c>
      <c r="J81">
        <f>COUNT(Flight!J11)*(J13-Flight!J11)</f>
        <v>4</v>
      </c>
      <c r="K81">
        <f>COUNT(Flight!K11)*(K13-Flight!K11)</f>
        <v>0</v>
      </c>
      <c r="L81">
        <f>COUNT(Flight!L11)*(L13-Flight!L11)</f>
        <v>0</v>
      </c>
      <c r="M81">
        <f>COUNT(Flight!M11)*(M13-Flight!M11)</f>
        <v>0</v>
      </c>
      <c r="N81">
        <f>COUNT(Flight!N11)*(N13-Flight!N11)</f>
        <v>0</v>
      </c>
      <c r="O81">
        <f>COUNT(Flight!O11)*(O13-Flight!O11)</f>
        <v>0</v>
      </c>
      <c r="P81">
        <f>COUNT(Flight!P11)*(P13-Flight!P11)</f>
        <v>0</v>
      </c>
      <c r="Q81">
        <f>COUNT(Flight!Q11)*(Q13-Flight!Q11)</f>
        <v>0</v>
      </c>
      <c r="R81">
        <f>COUNT(Flight!R11)*(R13-Flight!R11)</f>
        <v>0</v>
      </c>
      <c r="S81">
        <f>COUNT(Flight!S11)*(S13-Flight!S11)</f>
        <v>0</v>
      </c>
      <c r="T81">
        <f>COUNT(Flight!T11)*(T13-Flight!T11)</f>
        <v>0</v>
      </c>
      <c r="U81">
        <f>COUNT(Flight!U11)*(U13-Flight!U11)</f>
        <v>0</v>
      </c>
      <c r="V81" s="15">
        <f>COUNT(Flight!V11)*(V13-Flight!V11)</f>
        <v>0</v>
      </c>
    </row>
    <row r="82" spans="1:22" x14ac:dyDescent="0.35">
      <c r="A82" s="14" t="s">
        <v>18</v>
      </c>
      <c r="B82">
        <f t="shared" si="31"/>
        <v>13</v>
      </c>
      <c r="C82">
        <f>COUNT(Flight!C12)*(C14-Flight!C12)</f>
        <v>59</v>
      </c>
      <c r="D82">
        <f>COUNT(Flight!D12)*(D14-Flight!D12)</f>
        <v>92</v>
      </c>
      <c r="E82">
        <f>COUNT(Flight!E12)*(E14-Flight!E12)</f>
        <v>58</v>
      </c>
      <c r="F82">
        <f>COUNT(Flight!F12)*(F14-Flight!F12)</f>
        <v>46</v>
      </c>
      <c r="G82">
        <f>COUNT(Flight!G12)*(G14-Flight!G12)</f>
        <v>13</v>
      </c>
      <c r="H82">
        <f>COUNT(Flight!H12)*(H14-Flight!H12)</f>
        <v>12</v>
      </c>
      <c r="I82">
        <f>COUNT(Flight!I12)*(I14-Flight!I12)</f>
        <v>18</v>
      </c>
      <c r="J82">
        <f>COUNT(Flight!J12)*(J14-Flight!J12)</f>
        <v>16</v>
      </c>
      <c r="K82">
        <f>COUNT(Flight!K12)*(K14-Flight!K12)</f>
        <v>0</v>
      </c>
      <c r="L82">
        <f>COUNT(Flight!L12)*(L14-Flight!L12)</f>
        <v>0</v>
      </c>
      <c r="M82">
        <f>COUNT(Flight!M12)*(M14-Flight!M12)</f>
        <v>0</v>
      </c>
      <c r="N82">
        <f>COUNT(Flight!N12)*(N14-Flight!N12)</f>
        <v>0</v>
      </c>
      <c r="O82">
        <f>COUNT(Flight!O12)*(O14-Flight!O12)</f>
        <v>0</v>
      </c>
      <c r="P82">
        <f>COUNT(Flight!P12)*(P14-Flight!P12)</f>
        <v>0</v>
      </c>
      <c r="Q82">
        <f>COUNT(Flight!Q12)*(Q14-Flight!Q12)</f>
        <v>0</v>
      </c>
      <c r="R82">
        <f>COUNT(Flight!R12)*(R14-Flight!R12)</f>
        <v>0</v>
      </c>
      <c r="S82">
        <f>COUNT(Flight!S12)*(S14-Flight!S12)</f>
        <v>0</v>
      </c>
      <c r="T82">
        <f>COUNT(Flight!T12)*(T14-Flight!T12)</f>
        <v>0</v>
      </c>
      <c r="U82">
        <f>COUNT(Flight!U12)*(U14-Flight!U12)</f>
        <v>0</v>
      </c>
      <c r="V82" s="15">
        <f>COUNT(Flight!V12)*(V14-Flight!V12)</f>
        <v>0</v>
      </c>
    </row>
    <row r="83" spans="1:22" x14ac:dyDescent="0.35">
      <c r="A83" s="14" t="s">
        <v>20</v>
      </c>
      <c r="B83">
        <f t="shared" si="31"/>
        <v>14</v>
      </c>
      <c r="C83">
        <f>COUNT(Flight!C13)*(C15-Flight!C13)</f>
        <v>44</v>
      </c>
      <c r="D83">
        <f>COUNT(Flight!D13)*(D15-Flight!D13)</f>
        <v>80</v>
      </c>
      <c r="E83">
        <f>COUNT(Flight!E13)*(E15-Flight!E13)</f>
        <v>42</v>
      </c>
      <c r="F83">
        <f>COUNT(Flight!F13)*(F15-Flight!F13)</f>
        <v>33</v>
      </c>
      <c r="G83">
        <f>COUNT(Flight!G13)*(G15-Flight!G13)</f>
        <v>-2</v>
      </c>
      <c r="H83">
        <f>COUNT(Flight!H13)*(H15-Flight!H13)</f>
        <v>-3</v>
      </c>
      <c r="I83">
        <f>COUNT(Flight!I13)*(I15-Flight!I13)</f>
        <v>4</v>
      </c>
      <c r="J83">
        <f>COUNT(Flight!J13)*(J15-Flight!J13)</f>
        <v>0</v>
      </c>
      <c r="K83">
        <f>COUNT(Flight!K13)*(K15-Flight!K13)</f>
        <v>0</v>
      </c>
      <c r="L83">
        <f>COUNT(Flight!L13)*(L15-Flight!L13)</f>
        <v>0</v>
      </c>
      <c r="M83">
        <f>COUNT(Flight!M13)*(M15-Flight!M13)</f>
        <v>0</v>
      </c>
      <c r="N83">
        <f>COUNT(Flight!N13)*(N15-Flight!N13)</f>
        <v>0</v>
      </c>
      <c r="O83">
        <f>COUNT(Flight!O13)*(O15-Flight!O13)</f>
        <v>0</v>
      </c>
      <c r="P83">
        <f>COUNT(Flight!P13)*(P15-Flight!P13)</f>
        <v>0</v>
      </c>
      <c r="Q83">
        <f>COUNT(Flight!Q13)*(Q15-Flight!Q13)</f>
        <v>0</v>
      </c>
      <c r="R83">
        <f>COUNT(Flight!R13)*(R15-Flight!R13)</f>
        <v>0</v>
      </c>
      <c r="S83">
        <f>COUNT(Flight!S13)*(S15-Flight!S13)</f>
        <v>0</v>
      </c>
      <c r="T83">
        <f>COUNT(Flight!T13)*(T15-Flight!T13)</f>
        <v>0</v>
      </c>
      <c r="U83">
        <f>COUNT(Flight!U13)*(U15-Flight!U13)</f>
        <v>0</v>
      </c>
      <c r="V83" s="15">
        <f>COUNT(Flight!V13)*(V15-Flight!V13)</f>
        <v>0</v>
      </c>
    </row>
    <row r="84" spans="1:22" x14ac:dyDescent="0.35">
      <c r="A84" s="14" t="s">
        <v>27</v>
      </c>
      <c r="B84">
        <f t="shared" si="31"/>
        <v>15</v>
      </c>
      <c r="C84">
        <f>COUNT(Flight!C14)*(C16-Flight!C14)</f>
        <v>92</v>
      </c>
      <c r="D84">
        <f>COUNT(Flight!D14)*(D16-Flight!D14)</f>
        <v>0</v>
      </c>
      <c r="E84">
        <f>COUNT(Flight!E14)*(E16-Flight!E14)</f>
        <v>0</v>
      </c>
      <c r="F84">
        <f>COUNT(Flight!F14)*(F16-Flight!F14)</f>
        <v>0</v>
      </c>
      <c r="G84">
        <f>COUNT(Flight!G14)*(G16-Flight!G14)</f>
        <v>46</v>
      </c>
      <c r="H84">
        <f>COUNT(Flight!H14)*(H16-Flight!H14)</f>
        <v>43</v>
      </c>
      <c r="I84">
        <f>COUNT(Flight!I14)*(I16-Flight!I14)</f>
        <v>47</v>
      </c>
      <c r="J84">
        <f>COUNT(Flight!J14)*(J16-Flight!J14)</f>
        <v>45</v>
      </c>
      <c r="K84">
        <f>COUNT(Flight!K14)*(K16-Flight!K14)</f>
        <v>0</v>
      </c>
      <c r="L84">
        <f>COUNT(Flight!L14)*(L16-Flight!L14)</f>
        <v>0</v>
      </c>
      <c r="M84">
        <f>COUNT(Flight!M14)*(M16-Flight!M14)</f>
        <v>10</v>
      </c>
      <c r="N84">
        <f>COUNT(Flight!N14)*(N16-Flight!N14)</f>
        <v>0</v>
      </c>
      <c r="O84">
        <f>COUNT(Flight!O14)*(O16-Flight!O14)</f>
        <v>0</v>
      </c>
      <c r="P84">
        <f>COUNT(Flight!P14)*(P16-Flight!P14)</f>
        <v>0</v>
      </c>
      <c r="Q84">
        <f>COUNT(Flight!Q14)*(Q16-Flight!Q14)</f>
        <v>0</v>
      </c>
      <c r="R84">
        <f>COUNT(Flight!R14)*(R16-Flight!R14)</f>
        <v>0</v>
      </c>
      <c r="S84">
        <f>COUNT(Flight!S14)*(S16-Flight!S14)</f>
        <v>0</v>
      </c>
      <c r="T84">
        <f>COUNT(Flight!T14)*(T16-Flight!T14)</f>
        <v>0</v>
      </c>
      <c r="U84">
        <f>COUNT(Flight!U14)*(U16-Flight!U14)</f>
        <v>0</v>
      </c>
      <c r="V84" s="15">
        <f>COUNT(Flight!V14)*(V16-Flight!V14)</f>
        <v>0</v>
      </c>
    </row>
    <row r="85" spans="1:22" x14ac:dyDescent="0.35">
      <c r="A85" s="14" t="s">
        <v>7</v>
      </c>
      <c r="B85">
        <f t="shared" si="31"/>
        <v>16</v>
      </c>
      <c r="C85">
        <f>COUNT(Flight!C15)*(C17-Flight!C15)</f>
        <v>211</v>
      </c>
      <c r="D85">
        <f>COUNT(Flight!D15)*(D17-Flight!D15)</f>
        <v>0</v>
      </c>
      <c r="E85">
        <f>COUNT(Flight!E15)*(E17-Flight!E15)</f>
        <v>0</v>
      </c>
      <c r="F85">
        <f>COUNT(Flight!F15)*(F17-Flight!F15)</f>
        <v>0</v>
      </c>
      <c r="G85">
        <f>COUNT(Flight!G15)*(G17-Flight!G15)</f>
        <v>157</v>
      </c>
      <c r="H85">
        <f>COUNT(Flight!H15)*(H17-Flight!H15)</f>
        <v>151</v>
      </c>
      <c r="I85">
        <f>COUNT(Flight!I15)*(I17-Flight!I15)</f>
        <v>153</v>
      </c>
      <c r="J85">
        <f>COUNT(Flight!J15)*(J17-Flight!J15)</f>
        <v>145</v>
      </c>
      <c r="K85">
        <f>COUNT(Flight!K15)*(K17-Flight!K15)</f>
        <v>104</v>
      </c>
      <c r="L85">
        <f>COUNT(Flight!L15)*(L17-Flight!L15)</f>
        <v>79</v>
      </c>
      <c r="M85">
        <f>COUNT(Flight!M15)*(M17-Flight!M15)</f>
        <v>65</v>
      </c>
      <c r="N85">
        <f>COUNT(Flight!N15)*(N17-Flight!N15)</f>
        <v>0</v>
      </c>
      <c r="O85">
        <f>COUNT(Flight!O15)*(O17-Flight!O15)</f>
        <v>0</v>
      </c>
      <c r="P85">
        <f>COUNT(Flight!P15)*(P17-Flight!P15)</f>
        <v>0</v>
      </c>
      <c r="Q85">
        <f>COUNT(Flight!Q15)*(Q17-Flight!Q15)</f>
        <v>0</v>
      </c>
      <c r="R85">
        <f>COUNT(Flight!R15)*(R17-Flight!R15)</f>
        <v>0</v>
      </c>
      <c r="S85">
        <f>COUNT(Flight!S15)*(S17-Flight!S15)</f>
        <v>0</v>
      </c>
      <c r="T85">
        <f>COUNT(Flight!T15)*(T17-Flight!T15)</f>
        <v>0</v>
      </c>
      <c r="U85">
        <f>COUNT(Flight!U15)*(U17-Flight!U15)</f>
        <v>0</v>
      </c>
      <c r="V85" s="15">
        <f>COUNT(Flight!V15)*(V17-Flight!V15)</f>
        <v>0</v>
      </c>
    </row>
    <row r="86" spans="1:22" x14ac:dyDescent="0.35">
      <c r="A86" s="14" t="s">
        <v>4</v>
      </c>
      <c r="B86">
        <f t="shared" si="31"/>
        <v>17</v>
      </c>
      <c r="C86">
        <f>COUNT(Flight!C16)*(C18-Flight!C16)</f>
        <v>151</v>
      </c>
      <c r="D86">
        <f>COUNT(Flight!D16)*(D18-Flight!D16)</f>
        <v>0</v>
      </c>
      <c r="E86">
        <f>COUNT(Flight!E16)*(E18-Flight!E16)</f>
        <v>0</v>
      </c>
      <c r="F86">
        <f>COUNT(Flight!F16)*(F18-Flight!F16)</f>
        <v>133</v>
      </c>
      <c r="G86">
        <f>COUNT(Flight!G16)*(G18-Flight!G16)</f>
        <v>105</v>
      </c>
      <c r="H86">
        <f>COUNT(Flight!H16)*(H18-Flight!H16)</f>
        <v>101</v>
      </c>
      <c r="I86">
        <f>COUNT(Flight!I16)*(I18-Flight!I16)</f>
        <v>105</v>
      </c>
      <c r="J86">
        <f>COUNT(Flight!J16)*(J18-Flight!J16)</f>
        <v>105</v>
      </c>
      <c r="K86">
        <f>COUNT(Flight!K16)*(K18-Flight!K16)</f>
        <v>92</v>
      </c>
      <c r="L86">
        <f>COUNT(Flight!L16)*(L18-Flight!L16)</f>
        <v>79</v>
      </c>
      <c r="M86">
        <f>COUNT(Flight!M16)*(M18-Flight!M16)</f>
        <v>82</v>
      </c>
      <c r="N86">
        <f>COUNT(Flight!N16)*(N18-Flight!N16)</f>
        <v>0</v>
      </c>
      <c r="O86">
        <f>COUNT(Flight!O16)*(O18-Flight!O16)</f>
        <v>0</v>
      </c>
      <c r="P86">
        <f>COUNT(Flight!P16)*(P18-Flight!P16)</f>
        <v>0</v>
      </c>
      <c r="Q86">
        <f>COUNT(Flight!Q16)*(Q18-Flight!Q16)</f>
        <v>0</v>
      </c>
      <c r="R86">
        <f>COUNT(Flight!R16)*(R18-Flight!R16)</f>
        <v>0</v>
      </c>
      <c r="S86">
        <f>COUNT(Flight!S16)*(S18-Flight!S16)</f>
        <v>0</v>
      </c>
      <c r="T86">
        <f>COUNT(Flight!T16)*(T18-Flight!T16)</f>
        <v>0</v>
      </c>
      <c r="U86">
        <f>COUNT(Flight!U16)*(U18-Flight!U16)</f>
        <v>0</v>
      </c>
      <c r="V86" s="15">
        <f>COUNT(Flight!V16)*(V18-Flight!V16)</f>
        <v>0</v>
      </c>
    </row>
    <row r="87" spans="1:22" x14ac:dyDescent="0.35">
      <c r="A87" s="14" t="s">
        <v>5</v>
      </c>
      <c r="B87">
        <f t="shared" si="31"/>
        <v>18</v>
      </c>
      <c r="C87">
        <f>COUNT(Flight!C17)*(C19-Flight!C17)</f>
        <v>106</v>
      </c>
      <c r="D87">
        <f>COUNT(Flight!D17)*(D19-Flight!D17)</f>
        <v>137</v>
      </c>
      <c r="E87">
        <f>COUNT(Flight!E17)*(E19-Flight!E17)</f>
        <v>107</v>
      </c>
      <c r="F87">
        <f>COUNT(Flight!F17)*(F19-Flight!F17)</f>
        <v>91</v>
      </c>
      <c r="G87">
        <f>COUNT(Flight!G17)*(G19-Flight!G17)</f>
        <v>60</v>
      </c>
      <c r="H87">
        <f>COUNT(Flight!H17)*(H19-Flight!H17)</f>
        <v>58</v>
      </c>
      <c r="I87">
        <f>COUNT(Flight!I17)*(I19-Flight!I17)</f>
        <v>63</v>
      </c>
      <c r="J87">
        <f>COUNT(Flight!J17)*(J19-Flight!J17)</f>
        <v>63</v>
      </c>
      <c r="K87">
        <f>COUNT(Flight!K17)*(K19-Flight!K17)</f>
        <v>57</v>
      </c>
      <c r="L87">
        <f>COUNT(Flight!L17)*(L19-Flight!L17)</f>
        <v>45</v>
      </c>
      <c r="M87">
        <f>COUNT(Flight!M17)*(M19-Flight!M17)</f>
        <v>55</v>
      </c>
      <c r="N87">
        <f>COUNT(Flight!N17)*(N19-Flight!N17)</f>
        <v>114</v>
      </c>
      <c r="O87">
        <f>COUNT(Flight!O17)*(O19-Flight!O17)</f>
        <v>139</v>
      </c>
      <c r="P87">
        <f>COUNT(Flight!P17)*(P19-Flight!P17)</f>
        <v>44</v>
      </c>
      <c r="Q87">
        <f>COUNT(Flight!Q17)*(Q19-Flight!Q17)</f>
        <v>0</v>
      </c>
      <c r="R87">
        <f>COUNT(Flight!R17)*(R19-Flight!R17)</f>
        <v>0</v>
      </c>
      <c r="S87">
        <f>COUNT(Flight!S17)*(S19-Flight!S17)</f>
        <v>0</v>
      </c>
      <c r="T87">
        <f>COUNT(Flight!T17)*(T19-Flight!T17)</f>
        <v>0</v>
      </c>
      <c r="U87">
        <f>COUNT(Flight!U17)*(U19-Flight!U17)</f>
        <v>0</v>
      </c>
      <c r="V87" s="15">
        <f>COUNT(Flight!V17)*(V19-Flight!V17)</f>
        <v>0</v>
      </c>
    </row>
    <row r="88" spans="1:22" x14ac:dyDescent="0.35">
      <c r="A88" s="14" t="s">
        <v>23</v>
      </c>
      <c r="B88">
        <f t="shared" si="31"/>
        <v>19</v>
      </c>
      <c r="C88">
        <f>COUNT(Flight!C18)*(C20-Flight!C18)</f>
        <v>309</v>
      </c>
      <c r="D88">
        <f>COUNT(Flight!D18)*(D20-Flight!D18)</f>
        <v>0</v>
      </c>
      <c r="E88">
        <f>COUNT(Flight!E18)*(E20-Flight!E18)</f>
        <v>296</v>
      </c>
      <c r="F88">
        <f>COUNT(Flight!F18)*(F20-Flight!F18)</f>
        <v>302</v>
      </c>
      <c r="G88">
        <f>COUNT(Flight!G18)*(G20-Flight!G18)</f>
        <v>240</v>
      </c>
      <c r="H88">
        <f>COUNT(Flight!H18)*(H20-Flight!H18)</f>
        <v>244</v>
      </c>
      <c r="I88">
        <f>COUNT(Flight!I18)*(I20-Flight!I18)</f>
        <v>251</v>
      </c>
      <c r="J88">
        <f>COUNT(Flight!J18)*(J20-Flight!J18)</f>
        <v>231</v>
      </c>
      <c r="K88">
        <f>COUNT(Flight!K18)*(K20-Flight!K18)</f>
        <v>215</v>
      </c>
      <c r="L88">
        <f>COUNT(Flight!L18)*(L20-Flight!L18)</f>
        <v>193</v>
      </c>
      <c r="M88">
        <f>COUNT(Flight!M18)*(M20-Flight!M18)</f>
        <v>216</v>
      </c>
      <c r="N88">
        <f>COUNT(Flight!N18)*(N20-Flight!N18)</f>
        <v>0</v>
      </c>
      <c r="O88">
        <f>COUNT(Flight!O18)*(O20-Flight!O18)</f>
        <v>341</v>
      </c>
      <c r="P88">
        <f>COUNT(Flight!P18)*(P20-Flight!P18)</f>
        <v>355</v>
      </c>
      <c r="Q88">
        <f>COUNT(Flight!Q18)*(Q20-Flight!Q18)</f>
        <v>417</v>
      </c>
      <c r="R88">
        <f>COUNT(Flight!R18)*(R20-Flight!R18)</f>
        <v>0</v>
      </c>
      <c r="S88">
        <f>COUNT(Flight!S18)*(S20-Flight!S18)</f>
        <v>0</v>
      </c>
      <c r="T88">
        <f>COUNT(Flight!T18)*(T20-Flight!T18)</f>
        <v>0</v>
      </c>
      <c r="U88">
        <f>COUNT(Flight!U18)*(U20-Flight!U18)</f>
        <v>0</v>
      </c>
      <c r="V88" s="15">
        <f>COUNT(Flight!V18)*(V20-Flight!V18)</f>
        <v>0</v>
      </c>
    </row>
    <row r="89" spans="1:22" x14ac:dyDescent="0.35">
      <c r="A89" s="14" t="s">
        <v>9</v>
      </c>
      <c r="B89">
        <f t="shared" si="31"/>
        <v>20</v>
      </c>
      <c r="C89">
        <f>COUNT(Flight!C19)*(C21-Flight!C19)</f>
        <v>181</v>
      </c>
      <c r="D89">
        <f>COUNT(Flight!D19)*(D21-Flight!D19)</f>
        <v>0</v>
      </c>
      <c r="E89">
        <f>COUNT(Flight!E19)*(E21-Flight!E19)</f>
        <v>0</v>
      </c>
      <c r="F89">
        <f>COUNT(Flight!F19)*(F21-Flight!F19)</f>
        <v>0</v>
      </c>
      <c r="G89">
        <f>COUNT(Flight!G19)*(G21-Flight!G19)</f>
        <v>106</v>
      </c>
      <c r="H89">
        <f>COUNT(Flight!H19)*(H21-Flight!H19)</f>
        <v>111</v>
      </c>
      <c r="I89">
        <f>COUNT(Flight!I19)*(I21-Flight!I19)</f>
        <v>117</v>
      </c>
      <c r="J89">
        <f>COUNT(Flight!J19)*(J21-Flight!J19)</f>
        <v>87</v>
      </c>
      <c r="K89">
        <f>COUNT(Flight!K19)*(K21-Flight!K19)</f>
        <v>131</v>
      </c>
      <c r="L89">
        <f>COUNT(Flight!L19)*(L21-Flight!L19)</f>
        <v>96</v>
      </c>
      <c r="M89">
        <f>COUNT(Flight!M19)*(M21-Flight!M19)</f>
        <v>118</v>
      </c>
      <c r="N89">
        <f>COUNT(Flight!N19)*(N21-Flight!N19)</f>
        <v>0</v>
      </c>
      <c r="O89">
        <f>COUNT(Flight!O19)*(O21-Flight!O19)</f>
        <v>0</v>
      </c>
      <c r="P89">
        <f>COUNT(Flight!P19)*(P21-Flight!P19)</f>
        <v>277</v>
      </c>
      <c r="Q89">
        <f>COUNT(Flight!Q19)*(Q21-Flight!Q19)</f>
        <v>309</v>
      </c>
      <c r="R89">
        <f>COUNT(Flight!R19)*(R21-Flight!R19)</f>
        <v>0</v>
      </c>
      <c r="S89">
        <f>COUNT(Flight!S19)*(S21-Flight!S19)</f>
        <v>0</v>
      </c>
      <c r="T89">
        <f>COUNT(Flight!T19)*(T21-Flight!T19)</f>
        <v>0</v>
      </c>
      <c r="U89">
        <f>COUNT(Flight!U19)*(U21-Flight!U19)</f>
        <v>0</v>
      </c>
      <c r="V89" s="15">
        <f>COUNT(Flight!V19)*(V21-Flight!V19)</f>
        <v>0</v>
      </c>
    </row>
    <row r="90" spans="1:22" x14ac:dyDescent="0.35">
      <c r="A90" s="14" t="s">
        <v>16</v>
      </c>
      <c r="B90">
        <f t="shared" si="31"/>
        <v>21</v>
      </c>
      <c r="C90">
        <f>COUNT(Flight!C20)*(C22-Flight!C20)</f>
        <v>0</v>
      </c>
      <c r="D90">
        <f>COUNT(Flight!D20)*(D22-Flight!D20)</f>
        <v>0</v>
      </c>
      <c r="E90">
        <f>COUNT(Flight!E20)*(E22-Flight!E20)</f>
        <v>0</v>
      </c>
      <c r="F90">
        <f>COUNT(Flight!F20)*(F22-Flight!F20)</f>
        <v>0</v>
      </c>
      <c r="G90">
        <f>COUNT(Flight!G20)*(G22-Flight!G20)</f>
        <v>0</v>
      </c>
      <c r="H90">
        <f>COUNT(Flight!H20)*(H22-Flight!H20)</f>
        <v>0</v>
      </c>
      <c r="I90">
        <f>COUNT(Flight!I20)*(I22-Flight!I20)</f>
        <v>9</v>
      </c>
      <c r="J90">
        <f>COUNT(Flight!J20)*(J22-Flight!J20)</f>
        <v>21</v>
      </c>
      <c r="K90">
        <f>COUNT(Flight!K20)*(K22-Flight!K20)</f>
        <v>38</v>
      </c>
      <c r="L90">
        <f>COUNT(Flight!L20)*(L22-Flight!L20)</f>
        <v>50</v>
      </c>
      <c r="M90">
        <f>COUNT(Flight!M20)*(M22-Flight!M20)</f>
        <v>42</v>
      </c>
      <c r="N90">
        <f>COUNT(Flight!N20)*(N22-Flight!N20)</f>
        <v>0</v>
      </c>
      <c r="O90">
        <f>COUNT(Flight!O20)*(O22-Flight!O20)</f>
        <v>0</v>
      </c>
      <c r="P90">
        <f>COUNT(Flight!P20)*(P22-Flight!P20)</f>
        <v>0</v>
      </c>
      <c r="Q90">
        <f>COUNT(Flight!Q20)*(Q22-Flight!Q20)</f>
        <v>97</v>
      </c>
      <c r="R90">
        <f>COUNT(Flight!R20)*(R22-Flight!R20)</f>
        <v>0</v>
      </c>
      <c r="S90">
        <f>COUNT(Flight!S20)*(S22-Flight!S20)</f>
        <v>0</v>
      </c>
      <c r="T90">
        <f>COUNT(Flight!T20)*(T22-Flight!T20)</f>
        <v>0</v>
      </c>
      <c r="U90">
        <f>COUNT(Flight!U20)*(U22-Flight!U20)</f>
        <v>0</v>
      </c>
      <c r="V90" s="15">
        <f>COUNT(Flight!V20)*(V22-Flight!V20)</f>
        <v>0</v>
      </c>
    </row>
    <row r="91" spans="1:22" x14ac:dyDescent="0.35">
      <c r="A91" s="14" t="s">
        <v>11</v>
      </c>
      <c r="B91">
        <f t="shared" si="31"/>
        <v>22</v>
      </c>
      <c r="C91">
        <f>COUNT(Flight!C21)*(C23-Flight!C21)</f>
        <v>87</v>
      </c>
      <c r="D91">
        <f>COUNT(Flight!D21)*(D23-Flight!D21)</f>
        <v>0</v>
      </c>
      <c r="E91">
        <f>COUNT(Flight!E21)*(E23-Flight!E21)</f>
        <v>0</v>
      </c>
      <c r="F91">
        <f>COUNT(Flight!F21)*(F23-Flight!F21)</f>
        <v>0</v>
      </c>
      <c r="G91">
        <f>COUNT(Flight!G21)*(G23-Flight!G21)</f>
        <v>107</v>
      </c>
      <c r="H91">
        <f>COUNT(Flight!H21)*(H23-Flight!H21)</f>
        <v>117</v>
      </c>
      <c r="I91">
        <f>COUNT(Flight!I21)*(I23-Flight!I21)</f>
        <v>134</v>
      </c>
      <c r="J91">
        <f>COUNT(Flight!J21)*(J23-Flight!J21)</f>
        <v>204</v>
      </c>
      <c r="K91">
        <f>COUNT(Flight!K21)*(K23-Flight!K21)</f>
        <v>278</v>
      </c>
      <c r="L91">
        <f>COUNT(Flight!L21)*(L23-Flight!L21)</f>
        <v>299</v>
      </c>
      <c r="M91">
        <f>COUNT(Flight!M21)*(M23-Flight!M21)</f>
        <v>306</v>
      </c>
      <c r="N91">
        <f>COUNT(Flight!N21)*(N23-Flight!N21)</f>
        <v>0</v>
      </c>
      <c r="O91">
        <f>COUNT(Flight!O21)*(O23-Flight!O21)</f>
        <v>0</v>
      </c>
      <c r="P91">
        <f>COUNT(Flight!P21)*(P23-Flight!P21)</f>
        <v>0</v>
      </c>
      <c r="Q91">
        <f>COUNT(Flight!Q21)*(Q23-Flight!Q21)</f>
        <v>398</v>
      </c>
      <c r="R91">
        <f>COUNT(Flight!R21)*(R23-Flight!R21)</f>
        <v>0</v>
      </c>
      <c r="S91">
        <f>COUNT(Flight!S21)*(S23-Flight!S21)</f>
        <v>0</v>
      </c>
      <c r="T91">
        <f>COUNT(Flight!T21)*(T23-Flight!T21)</f>
        <v>0</v>
      </c>
      <c r="U91">
        <f>COUNT(Flight!U21)*(U23-Flight!U21)</f>
        <v>0</v>
      </c>
      <c r="V91" s="15">
        <f>COUNT(Flight!V21)*(V23-Flight!V21)</f>
        <v>0</v>
      </c>
    </row>
    <row r="92" spans="1:22" x14ac:dyDescent="0.35">
      <c r="A92" s="16" t="s">
        <v>13</v>
      </c>
      <c r="B92" s="17">
        <f t="shared" si="31"/>
        <v>23</v>
      </c>
      <c r="C92" s="17">
        <f>COUNT(Flight!C22)*(C24-Flight!C22)</f>
        <v>97</v>
      </c>
      <c r="D92" s="17">
        <f>COUNT(Flight!D22)*(D24-Flight!D22)</f>
        <v>0</v>
      </c>
      <c r="E92" s="17">
        <f>COUNT(Flight!E22)*(E24-Flight!E22)</f>
        <v>0</v>
      </c>
      <c r="F92" s="17">
        <f>COUNT(Flight!F22)*(F24-Flight!F22)</f>
        <v>0</v>
      </c>
      <c r="G92" s="17">
        <f>COUNT(Flight!G22)*(G24-Flight!G22)</f>
        <v>131</v>
      </c>
      <c r="H92" s="17">
        <f>COUNT(Flight!H22)*(H24-Flight!H22)</f>
        <v>141</v>
      </c>
      <c r="I92" s="17">
        <f>COUNT(Flight!I22)*(I24-Flight!I22)</f>
        <v>160</v>
      </c>
      <c r="J92" s="17">
        <f>COUNT(Flight!J22)*(J24-Flight!J22)</f>
        <v>244</v>
      </c>
      <c r="K92" s="17">
        <f>COUNT(Flight!K22)*(K24-Flight!K22)</f>
        <v>335</v>
      </c>
      <c r="L92" s="17">
        <f>COUNT(Flight!L22)*(L24-Flight!L22)</f>
        <v>331</v>
      </c>
      <c r="M92" s="17">
        <f>COUNT(Flight!M22)*(M24-Flight!M22)</f>
        <v>342</v>
      </c>
      <c r="N92" s="17">
        <f>COUNT(Flight!N22)*(N24-Flight!N22)</f>
        <v>0</v>
      </c>
      <c r="O92" s="17">
        <f>COUNT(Flight!O22)*(O24-Flight!O22)</f>
        <v>0</v>
      </c>
      <c r="P92" s="17">
        <f>COUNT(Flight!P22)*(P24-Flight!P22)</f>
        <v>0</v>
      </c>
      <c r="Q92" s="17">
        <f>COUNT(Flight!Q22)*(Q24-Flight!Q22)</f>
        <v>455</v>
      </c>
      <c r="R92" s="17">
        <f>COUNT(Flight!R22)*(R24-Flight!R22)</f>
        <v>0</v>
      </c>
      <c r="S92" s="17">
        <f>COUNT(Flight!S22)*(S24-Flight!S22)</f>
        <v>0</v>
      </c>
      <c r="T92" s="17">
        <f>COUNT(Flight!T22)*(T24-Flight!T22)</f>
        <v>0</v>
      </c>
      <c r="U92" s="17">
        <f>COUNT(Flight!U22)*(U24-Flight!U22)</f>
        <v>0</v>
      </c>
      <c r="V92" s="18">
        <f>COUNT(Flight!V22)*(V24-Flight!V22)</f>
        <v>0</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1076F-BAB8-4585-9914-2CFC0C22B715}">
  <dimension ref="A1:J121"/>
  <sheetViews>
    <sheetView workbookViewId="0">
      <selection activeCell="C11" sqref="C11"/>
    </sheetView>
  </sheetViews>
  <sheetFormatPr defaultRowHeight="14.5" x14ac:dyDescent="0.35"/>
  <cols>
    <col min="3" max="3" width="50.90625" customWidth="1"/>
    <col min="7" max="7" width="10.36328125" bestFit="1" customWidth="1"/>
  </cols>
  <sheetData>
    <row r="1" spans="1:10" ht="18.5" x14ac:dyDescent="0.45">
      <c r="A1" s="10" t="s">
        <v>158</v>
      </c>
    </row>
    <row r="3" spans="1:10" x14ac:dyDescent="0.35">
      <c r="A3" t="s">
        <v>156</v>
      </c>
      <c r="C3" t="s">
        <v>46</v>
      </c>
      <c r="D3" t="s">
        <v>55</v>
      </c>
      <c r="E3" t="s">
        <v>56</v>
      </c>
      <c r="F3" t="s">
        <v>57</v>
      </c>
    </row>
    <row r="4" spans="1:10" x14ac:dyDescent="0.35">
      <c r="A4" t="s">
        <v>4</v>
      </c>
      <c r="B4" t="s">
        <v>5</v>
      </c>
      <c r="C4" s="23" t="s">
        <v>58</v>
      </c>
      <c r="D4">
        <v>0</v>
      </c>
      <c r="E4">
        <v>0</v>
      </c>
      <c r="F4">
        <v>9</v>
      </c>
      <c r="G4" s="3">
        <f t="shared" ref="G4:G67" si="0">(D4+E4)/SUM(D4:F4)</f>
        <v>0</v>
      </c>
      <c r="I4" s="2"/>
      <c r="J4" s="2"/>
    </row>
    <row r="5" spans="1:10" x14ac:dyDescent="0.35">
      <c r="A5" t="s">
        <v>6</v>
      </c>
      <c r="B5" t="s">
        <v>7</v>
      </c>
      <c r="C5" s="23" t="s">
        <v>59</v>
      </c>
      <c r="F5">
        <v>1</v>
      </c>
      <c r="G5" s="3">
        <f t="shared" si="0"/>
        <v>0</v>
      </c>
      <c r="I5" s="2"/>
      <c r="J5" s="2"/>
    </row>
    <row r="6" spans="1:10" x14ac:dyDescent="0.35">
      <c r="A6" t="s">
        <v>6</v>
      </c>
      <c r="B6" t="s">
        <v>9</v>
      </c>
      <c r="C6" s="23" t="s">
        <v>59</v>
      </c>
      <c r="F6">
        <v>1</v>
      </c>
      <c r="G6" s="3">
        <f t="shared" si="0"/>
        <v>0</v>
      </c>
      <c r="I6" s="2"/>
      <c r="J6" s="2"/>
    </row>
    <row r="7" spans="1:10" x14ac:dyDescent="0.35">
      <c r="A7" t="s">
        <v>6</v>
      </c>
      <c r="B7" t="s">
        <v>11</v>
      </c>
      <c r="C7" s="23" t="s">
        <v>59</v>
      </c>
      <c r="F7">
        <v>1</v>
      </c>
      <c r="G7" s="3">
        <f t="shared" si="0"/>
        <v>0</v>
      </c>
      <c r="I7" s="2"/>
      <c r="J7" s="2"/>
    </row>
    <row r="8" spans="1:10" x14ac:dyDescent="0.35">
      <c r="A8" t="s">
        <v>6</v>
      </c>
      <c r="B8" t="s">
        <v>13</v>
      </c>
      <c r="C8" s="23" t="s">
        <v>59</v>
      </c>
      <c r="F8">
        <v>1</v>
      </c>
      <c r="G8" s="3">
        <f t="shared" si="0"/>
        <v>0</v>
      </c>
      <c r="I8" s="2"/>
      <c r="J8" s="2"/>
    </row>
    <row r="9" spans="1:10" x14ac:dyDescent="0.35">
      <c r="A9" t="s">
        <v>15</v>
      </c>
      <c r="B9" t="s">
        <v>6</v>
      </c>
      <c r="C9" s="23" t="s">
        <v>59</v>
      </c>
      <c r="F9">
        <v>1</v>
      </c>
      <c r="G9" s="3">
        <f t="shared" si="0"/>
        <v>0</v>
      </c>
      <c r="I9" s="2"/>
      <c r="J9" s="2"/>
    </row>
    <row r="10" spans="1:10" x14ac:dyDescent="0.35">
      <c r="A10" t="s">
        <v>6</v>
      </c>
      <c r="B10" t="s">
        <v>16</v>
      </c>
      <c r="C10" s="23" t="s">
        <v>59</v>
      </c>
      <c r="F10">
        <v>1</v>
      </c>
      <c r="G10" s="3">
        <f t="shared" si="0"/>
        <v>0</v>
      </c>
      <c r="I10" s="2"/>
      <c r="J10" s="2"/>
    </row>
    <row r="11" spans="1:10" x14ac:dyDescent="0.35">
      <c r="A11" t="s">
        <v>17</v>
      </c>
      <c r="B11" t="s">
        <v>6</v>
      </c>
      <c r="C11" s="23" t="s">
        <v>59</v>
      </c>
      <c r="F11">
        <v>1</v>
      </c>
      <c r="G11" s="3">
        <f t="shared" si="0"/>
        <v>0</v>
      </c>
      <c r="I11" s="2"/>
      <c r="J11" s="2"/>
    </row>
    <row r="12" spans="1:10" x14ac:dyDescent="0.35">
      <c r="A12" t="s">
        <v>6</v>
      </c>
      <c r="B12" t="s">
        <v>5</v>
      </c>
      <c r="C12" s="23" t="s">
        <v>60</v>
      </c>
      <c r="D12">
        <v>0</v>
      </c>
      <c r="E12">
        <v>0</v>
      </c>
      <c r="F12">
        <v>13</v>
      </c>
      <c r="G12" s="3">
        <f t="shared" si="0"/>
        <v>0</v>
      </c>
      <c r="I12" s="2"/>
      <c r="J12" s="2"/>
    </row>
    <row r="13" spans="1:10" x14ac:dyDescent="0.35">
      <c r="A13" t="s">
        <v>19</v>
      </c>
      <c r="B13" t="s">
        <v>20</v>
      </c>
      <c r="C13" s="23" t="s">
        <v>61</v>
      </c>
      <c r="D13">
        <v>0</v>
      </c>
      <c r="E13">
        <v>0</v>
      </c>
      <c r="F13">
        <v>4</v>
      </c>
      <c r="G13" s="3">
        <f t="shared" si="0"/>
        <v>0</v>
      </c>
      <c r="I13" s="2"/>
      <c r="J13" s="2"/>
    </row>
    <row r="14" spans="1:10" x14ac:dyDescent="0.35">
      <c r="A14" t="s">
        <v>21</v>
      </c>
      <c r="B14" t="s">
        <v>5</v>
      </c>
      <c r="C14" s="23" t="s">
        <v>62</v>
      </c>
      <c r="D14">
        <v>0</v>
      </c>
      <c r="E14">
        <v>0</v>
      </c>
      <c r="F14">
        <v>10</v>
      </c>
      <c r="G14" s="3">
        <f t="shared" si="0"/>
        <v>0</v>
      </c>
      <c r="I14" s="2"/>
      <c r="J14" s="2"/>
    </row>
    <row r="15" spans="1:10" x14ac:dyDescent="0.35">
      <c r="A15" t="s">
        <v>22</v>
      </c>
      <c r="B15" t="s">
        <v>6</v>
      </c>
      <c r="C15" s="23" t="s">
        <v>59</v>
      </c>
      <c r="F15">
        <v>1</v>
      </c>
      <c r="G15" s="3">
        <f t="shared" si="0"/>
        <v>0</v>
      </c>
      <c r="I15" s="2"/>
      <c r="J15" s="2"/>
    </row>
    <row r="16" spans="1:10" x14ac:dyDescent="0.35">
      <c r="A16" t="s">
        <v>7</v>
      </c>
      <c r="B16" t="s">
        <v>23</v>
      </c>
      <c r="C16" s="23">
        <v>320</v>
      </c>
      <c r="F16">
        <v>1</v>
      </c>
      <c r="G16" s="3">
        <f t="shared" si="0"/>
        <v>0</v>
      </c>
      <c r="I16" s="2"/>
      <c r="J16" s="2"/>
    </row>
    <row r="17" spans="1:10" x14ac:dyDescent="0.35">
      <c r="A17" t="s">
        <v>24</v>
      </c>
      <c r="B17" t="s">
        <v>5</v>
      </c>
      <c r="C17" s="23" t="s">
        <v>63</v>
      </c>
      <c r="D17">
        <v>0</v>
      </c>
      <c r="E17">
        <v>0</v>
      </c>
      <c r="F17">
        <v>8</v>
      </c>
      <c r="G17" s="3">
        <f t="shared" si="0"/>
        <v>0</v>
      </c>
      <c r="I17" s="2"/>
      <c r="J17" s="2"/>
    </row>
    <row r="18" spans="1:10" x14ac:dyDescent="0.35">
      <c r="A18" t="s">
        <v>5</v>
      </c>
      <c r="B18" t="s">
        <v>13</v>
      </c>
      <c r="C18" s="23" t="s">
        <v>64</v>
      </c>
      <c r="D18">
        <v>0</v>
      </c>
      <c r="E18">
        <v>0</v>
      </c>
      <c r="F18">
        <v>3</v>
      </c>
      <c r="G18" s="3">
        <f t="shared" si="0"/>
        <v>0</v>
      </c>
      <c r="I18" s="2"/>
      <c r="J18" s="2"/>
    </row>
    <row r="19" spans="1:10" x14ac:dyDescent="0.35">
      <c r="A19" t="s">
        <v>15</v>
      </c>
      <c r="B19" t="s">
        <v>5</v>
      </c>
      <c r="C19" s="23" t="s">
        <v>65</v>
      </c>
      <c r="D19">
        <v>0</v>
      </c>
      <c r="E19">
        <v>0</v>
      </c>
      <c r="F19">
        <v>6</v>
      </c>
      <c r="G19" s="3">
        <f t="shared" si="0"/>
        <v>0</v>
      </c>
      <c r="I19" s="2"/>
      <c r="J19" s="2"/>
    </row>
    <row r="20" spans="1:10" x14ac:dyDescent="0.35">
      <c r="A20" t="s">
        <v>5</v>
      </c>
      <c r="B20" t="s">
        <v>16</v>
      </c>
      <c r="C20" s="23" t="s">
        <v>64</v>
      </c>
      <c r="D20">
        <v>0</v>
      </c>
      <c r="E20">
        <v>0</v>
      </c>
      <c r="F20">
        <v>4</v>
      </c>
      <c r="G20" s="3">
        <f t="shared" si="0"/>
        <v>0</v>
      </c>
      <c r="I20" s="2"/>
      <c r="J20" s="2"/>
    </row>
    <row r="21" spans="1:10" x14ac:dyDescent="0.35">
      <c r="A21" t="s">
        <v>17</v>
      </c>
      <c r="B21" t="s">
        <v>5</v>
      </c>
      <c r="C21" s="23" t="s">
        <v>64</v>
      </c>
      <c r="D21">
        <v>0</v>
      </c>
      <c r="E21">
        <v>0</v>
      </c>
      <c r="F21">
        <v>4</v>
      </c>
      <c r="G21" s="3">
        <f t="shared" si="0"/>
        <v>0</v>
      </c>
      <c r="I21" s="2"/>
      <c r="J21" s="2"/>
    </row>
    <row r="22" spans="1:10" x14ac:dyDescent="0.35">
      <c r="A22" t="s">
        <v>17</v>
      </c>
      <c r="B22" t="s">
        <v>23</v>
      </c>
      <c r="C22" s="23">
        <v>320</v>
      </c>
      <c r="F22">
        <v>1</v>
      </c>
      <c r="G22" s="3">
        <f t="shared" si="0"/>
        <v>0</v>
      </c>
      <c r="I22" s="2"/>
      <c r="J22" s="2"/>
    </row>
    <row r="23" spans="1:10" x14ac:dyDescent="0.35">
      <c r="A23" t="s">
        <v>18</v>
      </c>
      <c r="B23" t="s">
        <v>5</v>
      </c>
      <c r="C23" s="23" t="s">
        <v>66</v>
      </c>
      <c r="D23">
        <v>0</v>
      </c>
      <c r="E23">
        <v>1</v>
      </c>
      <c r="F23">
        <v>7</v>
      </c>
      <c r="G23" s="3">
        <f t="shared" si="0"/>
        <v>0.125</v>
      </c>
      <c r="I23" s="2"/>
      <c r="J23" s="2"/>
    </row>
    <row r="24" spans="1:10" x14ac:dyDescent="0.35">
      <c r="A24" t="s">
        <v>25</v>
      </c>
      <c r="B24" t="s">
        <v>5</v>
      </c>
      <c r="C24" s="23" t="s">
        <v>67</v>
      </c>
      <c r="D24">
        <v>2</v>
      </c>
      <c r="E24">
        <v>0</v>
      </c>
      <c r="F24">
        <v>8</v>
      </c>
      <c r="G24" s="3">
        <f t="shared" si="0"/>
        <v>0.2</v>
      </c>
      <c r="I24" s="2"/>
      <c r="J24" s="2"/>
    </row>
    <row r="25" spans="1:10" x14ac:dyDescent="0.35">
      <c r="A25" t="s">
        <v>19</v>
      </c>
      <c r="B25" t="s">
        <v>6</v>
      </c>
      <c r="C25" s="23" t="s">
        <v>68</v>
      </c>
      <c r="D25">
        <v>0</v>
      </c>
      <c r="E25">
        <v>3</v>
      </c>
      <c r="F25">
        <v>10</v>
      </c>
      <c r="G25" s="3">
        <f t="shared" si="0"/>
        <v>0.23076923076923078</v>
      </c>
      <c r="I25" s="2"/>
      <c r="J25" s="2"/>
    </row>
    <row r="26" spans="1:10" x14ac:dyDescent="0.35">
      <c r="A26" t="s">
        <v>6</v>
      </c>
      <c r="B26" t="s">
        <v>4</v>
      </c>
      <c r="C26" s="23" t="s">
        <v>69</v>
      </c>
      <c r="D26">
        <v>2</v>
      </c>
      <c r="E26">
        <v>0</v>
      </c>
      <c r="F26">
        <v>6</v>
      </c>
      <c r="G26" s="3">
        <f t="shared" si="0"/>
        <v>0.25</v>
      </c>
      <c r="I26" s="2"/>
      <c r="J26" s="2"/>
    </row>
    <row r="27" spans="1:10" x14ac:dyDescent="0.35">
      <c r="A27" t="s">
        <v>5</v>
      </c>
      <c r="B27" t="s">
        <v>9</v>
      </c>
      <c r="C27" s="23" t="s">
        <v>70</v>
      </c>
      <c r="D27">
        <v>1</v>
      </c>
      <c r="E27">
        <v>1</v>
      </c>
      <c r="F27">
        <v>6</v>
      </c>
      <c r="G27" s="3">
        <f t="shared" si="0"/>
        <v>0.25</v>
      </c>
      <c r="I27" s="2"/>
      <c r="J27" s="2"/>
    </row>
    <row r="28" spans="1:10" x14ac:dyDescent="0.35">
      <c r="A28" t="s">
        <v>6</v>
      </c>
      <c r="B28" t="s">
        <v>23</v>
      </c>
      <c r="C28" s="23" t="s">
        <v>71</v>
      </c>
      <c r="D28">
        <v>2</v>
      </c>
      <c r="E28">
        <v>0</v>
      </c>
      <c r="F28">
        <v>6</v>
      </c>
      <c r="G28" s="3">
        <f t="shared" si="0"/>
        <v>0.25</v>
      </c>
      <c r="I28" s="2"/>
      <c r="J28" s="2"/>
    </row>
    <row r="29" spans="1:10" x14ac:dyDescent="0.35">
      <c r="A29" t="s">
        <v>5</v>
      </c>
      <c r="B29" t="s">
        <v>11</v>
      </c>
      <c r="C29" s="23" t="s">
        <v>72</v>
      </c>
      <c r="D29">
        <v>1</v>
      </c>
      <c r="E29">
        <v>0</v>
      </c>
      <c r="F29">
        <v>2</v>
      </c>
      <c r="G29" s="3">
        <f t="shared" si="0"/>
        <v>0.33333333333333331</v>
      </c>
      <c r="I29" s="2"/>
      <c r="J29" s="2"/>
    </row>
    <row r="30" spans="1:10" x14ac:dyDescent="0.35">
      <c r="A30" t="s">
        <v>22</v>
      </c>
      <c r="B30" t="s">
        <v>5</v>
      </c>
      <c r="C30" s="23" t="s">
        <v>73</v>
      </c>
      <c r="D30">
        <v>1</v>
      </c>
      <c r="E30">
        <v>0</v>
      </c>
      <c r="F30">
        <v>2</v>
      </c>
      <c r="G30" s="3">
        <f t="shared" si="0"/>
        <v>0.33333333333333331</v>
      </c>
      <c r="I30" s="2"/>
      <c r="J30" s="2"/>
    </row>
    <row r="31" spans="1:10" x14ac:dyDescent="0.35">
      <c r="A31" t="s">
        <v>26</v>
      </c>
      <c r="B31" t="s">
        <v>5</v>
      </c>
      <c r="C31" s="23" t="s">
        <v>74</v>
      </c>
      <c r="D31">
        <v>0</v>
      </c>
      <c r="E31">
        <v>5</v>
      </c>
      <c r="F31">
        <v>9</v>
      </c>
      <c r="G31" s="3">
        <f t="shared" si="0"/>
        <v>0.35714285714285715</v>
      </c>
      <c r="I31" s="2"/>
      <c r="J31" s="2"/>
    </row>
    <row r="32" spans="1:10" x14ac:dyDescent="0.35">
      <c r="A32" t="s">
        <v>19</v>
      </c>
      <c r="B32" t="s">
        <v>5</v>
      </c>
      <c r="C32" s="23" t="s">
        <v>75</v>
      </c>
      <c r="D32">
        <v>0</v>
      </c>
      <c r="E32">
        <v>5</v>
      </c>
      <c r="F32">
        <v>9</v>
      </c>
      <c r="G32" s="3">
        <f t="shared" si="0"/>
        <v>0.35714285714285715</v>
      </c>
      <c r="I32" s="2"/>
      <c r="J32" s="2"/>
    </row>
    <row r="33" spans="1:10" x14ac:dyDescent="0.35">
      <c r="A33" t="s">
        <v>7</v>
      </c>
      <c r="B33" t="s">
        <v>5</v>
      </c>
      <c r="C33" s="23" t="s">
        <v>76</v>
      </c>
      <c r="D33">
        <v>3</v>
      </c>
      <c r="E33">
        <v>0</v>
      </c>
      <c r="F33">
        <v>5</v>
      </c>
      <c r="G33" s="3">
        <f t="shared" si="0"/>
        <v>0.375</v>
      </c>
      <c r="I33" s="2"/>
      <c r="J33" s="2"/>
    </row>
    <row r="34" spans="1:10" x14ac:dyDescent="0.35">
      <c r="A34" t="s">
        <v>26</v>
      </c>
      <c r="B34" t="s">
        <v>4</v>
      </c>
      <c r="C34" s="23" t="s">
        <v>77</v>
      </c>
      <c r="D34">
        <v>0</v>
      </c>
      <c r="E34">
        <v>3</v>
      </c>
      <c r="F34">
        <v>5</v>
      </c>
      <c r="G34" s="3">
        <f t="shared" si="0"/>
        <v>0.375</v>
      </c>
      <c r="I34" s="2"/>
      <c r="J34" s="2"/>
    </row>
    <row r="35" spans="1:10" x14ac:dyDescent="0.35">
      <c r="A35" t="s">
        <v>15</v>
      </c>
      <c r="B35" t="s">
        <v>21</v>
      </c>
      <c r="C35" s="23" t="s">
        <v>78</v>
      </c>
      <c r="D35">
        <v>0</v>
      </c>
      <c r="E35">
        <v>2</v>
      </c>
      <c r="F35">
        <v>3</v>
      </c>
      <c r="G35" s="3">
        <f t="shared" si="0"/>
        <v>0.4</v>
      </c>
      <c r="I35" s="2"/>
      <c r="J35" s="2"/>
    </row>
    <row r="36" spans="1:10" x14ac:dyDescent="0.35">
      <c r="A36" t="s">
        <v>24</v>
      </c>
      <c r="B36" t="s">
        <v>18</v>
      </c>
      <c r="C36" s="23" t="s">
        <v>79</v>
      </c>
      <c r="D36">
        <v>1</v>
      </c>
      <c r="E36">
        <v>2</v>
      </c>
      <c r="F36">
        <v>3</v>
      </c>
      <c r="G36" s="3">
        <f t="shared" si="0"/>
        <v>0.5</v>
      </c>
      <c r="I36" s="2"/>
      <c r="J36" s="2"/>
    </row>
    <row r="37" spans="1:10" x14ac:dyDescent="0.35">
      <c r="A37" t="s">
        <v>27</v>
      </c>
      <c r="B37" t="s">
        <v>5</v>
      </c>
      <c r="C37" s="23" t="s">
        <v>80</v>
      </c>
      <c r="D37">
        <v>4</v>
      </c>
      <c r="E37">
        <v>0</v>
      </c>
      <c r="F37">
        <v>4</v>
      </c>
      <c r="G37" s="3">
        <f t="shared" si="0"/>
        <v>0.5</v>
      </c>
      <c r="I37" s="2"/>
      <c r="J37" s="2"/>
    </row>
    <row r="38" spans="1:10" x14ac:dyDescent="0.35">
      <c r="A38" t="s">
        <v>24</v>
      </c>
      <c r="B38" t="s">
        <v>4</v>
      </c>
      <c r="C38" s="23" t="s">
        <v>81</v>
      </c>
      <c r="D38">
        <v>2</v>
      </c>
      <c r="E38">
        <v>3</v>
      </c>
      <c r="F38">
        <v>4</v>
      </c>
      <c r="G38" s="3">
        <f t="shared" si="0"/>
        <v>0.55555555555555558</v>
      </c>
      <c r="I38" s="2"/>
      <c r="J38" s="2"/>
    </row>
    <row r="39" spans="1:10" x14ac:dyDescent="0.35">
      <c r="A39" t="s">
        <v>19</v>
      </c>
      <c r="B39" t="s">
        <v>24</v>
      </c>
      <c r="C39" s="23" t="s">
        <v>82</v>
      </c>
      <c r="D39">
        <v>2</v>
      </c>
      <c r="E39">
        <v>8</v>
      </c>
      <c r="F39">
        <v>7</v>
      </c>
      <c r="G39" s="3">
        <f t="shared" si="0"/>
        <v>0.58823529411764708</v>
      </c>
      <c r="I39" s="2"/>
      <c r="J39" s="2"/>
    </row>
    <row r="40" spans="1:10" x14ac:dyDescent="0.35">
      <c r="A40" t="s">
        <v>19</v>
      </c>
      <c r="B40" t="s">
        <v>18</v>
      </c>
      <c r="C40" s="23" t="s">
        <v>83</v>
      </c>
      <c r="D40">
        <v>0</v>
      </c>
      <c r="E40">
        <v>21</v>
      </c>
      <c r="F40">
        <v>14</v>
      </c>
      <c r="G40" s="3">
        <f t="shared" si="0"/>
        <v>0.6</v>
      </c>
      <c r="I40" s="2"/>
      <c r="J40" s="2"/>
    </row>
    <row r="41" spans="1:10" x14ac:dyDescent="0.35">
      <c r="A41" t="s">
        <v>19</v>
      </c>
      <c r="B41" t="s">
        <v>4</v>
      </c>
      <c r="C41" s="23" t="s">
        <v>84</v>
      </c>
      <c r="D41">
        <v>1</v>
      </c>
      <c r="E41">
        <v>7</v>
      </c>
      <c r="F41">
        <v>5</v>
      </c>
      <c r="G41" s="3">
        <f t="shared" si="0"/>
        <v>0.61538461538461542</v>
      </c>
      <c r="I41" s="2"/>
      <c r="J41" s="2"/>
    </row>
    <row r="42" spans="1:10" x14ac:dyDescent="0.35">
      <c r="A42" t="s">
        <v>19</v>
      </c>
      <c r="B42" t="s">
        <v>26</v>
      </c>
      <c r="C42" s="23" t="s">
        <v>85</v>
      </c>
      <c r="D42">
        <v>0</v>
      </c>
      <c r="E42">
        <v>13</v>
      </c>
      <c r="F42">
        <v>8</v>
      </c>
      <c r="G42" s="3">
        <f t="shared" si="0"/>
        <v>0.61904761904761907</v>
      </c>
      <c r="I42" s="2"/>
      <c r="J42" s="2"/>
    </row>
    <row r="43" spans="1:10" x14ac:dyDescent="0.35">
      <c r="A43" t="s">
        <v>17</v>
      </c>
      <c r="B43" t="s">
        <v>21</v>
      </c>
      <c r="C43" s="23" t="s">
        <v>86</v>
      </c>
      <c r="D43">
        <v>2</v>
      </c>
      <c r="E43">
        <v>2</v>
      </c>
      <c r="F43">
        <v>2</v>
      </c>
      <c r="G43" s="3">
        <f t="shared" si="0"/>
        <v>0.66666666666666663</v>
      </c>
      <c r="I43" s="2"/>
      <c r="J43" s="2"/>
    </row>
    <row r="44" spans="1:10" x14ac:dyDescent="0.35">
      <c r="A44" t="s">
        <v>19</v>
      </c>
      <c r="B44" t="s">
        <v>21</v>
      </c>
      <c r="C44" s="23" t="s">
        <v>87</v>
      </c>
      <c r="D44">
        <v>0</v>
      </c>
      <c r="E44">
        <v>17</v>
      </c>
      <c r="F44">
        <v>8</v>
      </c>
      <c r="G44" s="3">
        <f t="shared" si="0"/>
        <v>0.68</v>
      </c>
      <c r="I44" s="2"/>
      <c r="J44" s="2"/>
    </row>
    <row r="45" spans="1:10" x14ac:dyDescent="0.35">
      <c r="A45" t="s">
        <v>20</v>
      </c>
      <c r="B45" t="s">
        <v>4</v>
      </c>
      <c r="C45" s="23" t="s">
        <v>88</v>
      </c>
      <c r="D45">
        <v>3</v>
      </c>
      <c r="E45">
        <v>0</v>
      </c>
      <c r="F45">
        <v>1</v>
      </c>
      <c r="G45" s="3">
        <f t="shared" si="0"/>
        <v>0.75</v>
      </c>
      <c r="I45" s="2"/>
      <c r="J45" s="2"/>
    </row>
    <row r="46" spans="1:10" x14ac:dyDescent="0.35">
      <c r="A46" t="s">
        <v>26</v>
      </c>
      <c r="B46" t="s">
        <v>13</v>
      </c>
      <c r="C46" s="23" t="s">
        <v>89</v>
      </c>
      <c r="D46">
        <v>0</v>
      </c>
      <c r="E46">
        <v>3</v>
      </c>
      <c r="F46">
        <v>1</v>
      </c>
      <c r="G46" s="3">
        <f t="shared" si="0"/>
        <v>0.75</v>
      </c>
      <c r="I46" s="2"/>
      <c r="J46" s="2"/>
    </row>
    <row r="47" spans="1:10" x14ac:dyDescent="0.35">
      <c r="A47" t="s">
        <v>21</v>
      </c>
      <c r="B47" t="s">
        <v>4</v>
      </c>
      <c r="C47" s="23" t="s">
        <v>90</v>
      </c>
      <c r="D47">
        <v>1</v>
      </c>
      <c r="E47">
        <v>2</v>
      </c>
      <c r="F47">
        <v>1</v>
      </c>
      <c r="G47" s="3">
        <f t="shared" si="0"/>
        <v>0.75</v>
      </c>
      <c r="I47" s="2"/>
      <c r="J47" s="2"/>
    </row>
    <row r="48" spans="1:10" x14ac:dyDescent="0.35">
      <c r="A48" t="s">
        <v>19</v>
      </c>
      <c r="B48" t="s">
        <v>23</v>
      </c>
      <c r="C48" s="23" t="s">
        <v>91</v>
      </c>
      <c r="D48">
        <v>3</v>
      </c>
      <c r="E48">
        <v>0</v>
      </c>
      <c r="F48">
        <v>1</v>
      </c>
      <c r="G48" s="3">
        <f t="shared" si="0"/>
        <v>0.75</v>
      </c>
      <c r="I48" s="2"/>
      <c r="J48" s="2"/>
    </row>
    <row r="49" spans="1:10" x14ac:dyDescent="0.35">
      <c r="A49" t="s">
        <v>17</v>
      </c>
      <c r="B49" t="s">
        <v>18</v>
      </c>
      <c r="C49" s="23" t="s">
        <v>92</v>
      </c>
      <c r="D49">
        <v>5</v>
      </c>
      <c r="E49">
        <v>2</v>
      </c>
      <c r="F49">
        <v>2</v>
      </c>
      <c r="G49" s="3">
        <f t="shared" si="0"/>
        <v>0.77777777777777779</v>
      </c>
      <c r="I49" s="2"/>
      <c r="J49" s="2"/>
    </row>
    <row r="50" spans="1:10" x14ac:dyDescent="0.35">
      <c r="A50" t="s">
        <v>21</v>
      </c>
      <c r="B50" t="s">
        <v>9</v>
      </c>
      <c r="C50" s="23" t="s">
        <v>93</v>
      </c>
      <c r="D50">
        <v>2</v>
      </c>
      <c r="E50">
        <v>2</v>
      </c>
      <c r="F50">
        <v>1</v>
      </c>
      <c r="G50" s="3">
        <f t="shared" si="0"/>
        <v>0.8</v>
      </c>
      <c r="I50" s="2"/>
      <c r="J50" s="2"/>
    </row>
    <row r="51" spans="1:10" x14ac:dyDescent="0.35">
      <c r="A51" t="s">
        <v>25</v>
      </c>
      <c r="B51" t="s">
        <v>18</v>
      </c>
      <c r="C51" s="23" t="s">
        <v>94</v>
      </c>
      <c r="D51">
        <v>0</v>
      </c>
      <c r="E51">
        <v>17</v>
      </c>
      <c r="F51">
        <v>3</v>
      </c>
      <c r="G51" s="3">
        <f t="shared" si="0"/>
        <v>0.85</v>
      </c>
      <c r="I51" s="2"/>
      <c r="J51" s="2"/>
    </row>
    <row r="52" spans="1:10" x14ac:dyDescent="0.35">
      <c r="A52" t="s">
        <v>18</v>
      </c>
      <c r="B52" t="s">
        <v>4</v>
      </c>
      <c r="C52" s="23" t="s">
        <v>95</v>
      </c>
      <c r="D52">
        <v>3</v>
      </c>
      <c r="E52">
        <v>4</v>
      </c>
      <c r="F52">
        <v>1</v>
      </c>
      <c r="G52" s="3">
        <f t="shared" si="0"/>
        <v>0.875</v>
      </c>
      <c r="I52" s="2"/>
      <c r="J52" s="2"/>
    </row>
    <row r="53" spans="1:10" x14ac:dyDescent="0.35">
      <c r="A53" t="s">
        <v>26</v>
      </c>
      <c r="B53" t="s">
        <v>9</v>
      </c>
      <c r="C53" s="23" t="s">
        <v>96</v>
      </c>
      <c r="D53">
        <v>0</v>
      </c>
      <c r="E53">
        <v>9</v>
      </c>
      <c r="F53">
        <v>1</v>
      </c>
      <c r="G53" s="3">
        <f t="shared" si="0"/>
        <v>0.9</v>
      </c>
      <c r="I53" s="2"/>
      <c r="J53" s="2"/>
    </row>
    <row r="54" spans="1:10" x14ac:dyDescent="0.35">
      <c r="A54" t="s">
        <v>20</v>
      </c>
      <c r="B54" t="s">
        <v>5</v>
      </c>
      <c r="C54" s="23" t="s">
        <v>97</v>
      </c>
      <c r="D54">
        <v>9</v>
      </c>
      <c r="E54">
        <v>0</v>
      </c>
      <c r="F54">
        <v>1</v>
      </c>
      <c r="G54" s="3">
        <f t="shared" si="0"/>
        <v>0.9</v>
      </c>
      <c r="I54" s="2"/>
      <c r="J54" s="2"/>
    </row>
    <row r="55" spans="1:10" x14ac:dyDescent="0.35">
      <c r="A55" t="s">
        <v>19</v>
      </c>
      <c r="B55" t="s">
        <v>25</v>
      </c>
      <c r="C55" s="23" t="s">
        <v>98</v>
      </c>
      <c r="D55">
        <v>0</v>
      </c>
      <c r="E55">
        <v>31</v>
      </c>
      <c r="F55">
        <v>3</v>
      </c>
      <c r="G55" s="3">
        <f t="shared" si="0"/>
        <v>0.91176470588235292</v>
      </c>
      <c r="I55" s="2"/>
      <c r="J55" s="2"/>
    </row>
    <row r="56" spans="1:10" x14ac:dyDescent="0.35">
      <c r="A56" t="s">
        <v>25</v>
      </c>
      <c r="B56" t="s">
        <v>4</v>
      </c>
      <c r="C56" s="23" t="s">
        <v>99</v>
      </c>
      <c r="D56">
        <v>5</v>
      </c>
      <c r="E56">
        <v>9</v>
      </c>
      <c r="F56">
        <v>1</v>
      </c>
      <c r="G56" s="3">
        <f t="shared" si="0"/>
        <v>0.93333333333333335</v>
      </c>
      <c r="I56" s="2"/>
      <c r="J56" s="2"/>
    </row>
    <row r="57" spans="1:10" x14ac:dyDescent="0.35">
      <c r="A57" t="s">
        <v>21</v>
      </c>
      <c r="B57" t="s">
        <v>6</v>
      </c>
      <c r="C57" s="23" t="s">
        <v>100</v>
      </c>
      <c r="D57">
        <v>1</v>
      </c>
      <c r="G57" s="3">
        <f t="shared" si="0"/>
        <v>1</v>
      </c>
      <c r="I57" s="2"/>
      <c r="J57" s="2"/>
    </row>
    <row r="58" spans="1:10" x14ac:dyDescent="0.35">
      <c r="A58" t="s">
        <v>24</v>
      </c>
      <c r="B58" t="s">
        <v>21</v>
      </c>
      <c r="C58" s="23" t="s">
        <v>101</v>
      </c>
      <c r="D58">
        <v>1</v>
      </c>
      <c r="G58" s="3">
        <f t="shared" si="0"/>
        <v>1</v>
      </c>
      <c r="I58" s="2"/>
      <c r="J58" s="2"/>
    </row>
    <row r="59" spans="1:10" x14ac:dyDescent="0.35">
      <c r="A59" t="s">
        <v>25</v>
      </c>
      <c r="B59" t="s">
        <v>21</v>
      </c>
      <c r="C59" s="23" t="s">
        <v>102</v>
      </c>
      <c r="D59">
        <v>1</v>
      </c>
      <c r="G59" s="3">
        <f t="shared" si="0"/>
        <v>1</v>
      </c>
      <c r="I59" s="2"/>
      <c r="J59" s="2"/>
    </row>
    <row r="60" spans="1:10" x14ac:dyDescent="0.35">
      <c r="A60" t="s">
        <v>20</v>
      </c>
      <c r="B60" t="s">
        <v>27</v>
      </c>
      <c r="C60" s="23" t="s">
        <v>103</v>
      </c>
      <c r="D60">
        <v>1</v>
      </c>
      <c r="G60" s="3">
        <f t="shared" si="0"/>
        <v>1</v>
      </c>
      <c r="I60" s="2"/>
      <c r="J60" s="2"/>
    </row>
    <row r="61" spans="1:10" x14ac:dyDescent="0.35">
      <c r="A61" t="s">
        <v>21</v>
      </c>
      <c r="B61" t="s">
        <v>18</v>
      </c>
      <c r="C61" s="23" t="s">
        <v>104</v>
      </c>
      <c r="D61">
        <v>0</v>
      </c>
      <c r="E61">
        <v>3</v>
      </c>
      <c r="F61">
        <v>0</v>
      </c>
      <c r="G61" s="3">
        <f t="shared" si="0"/>
        <v>1</v>
      </c>
      <c r="I61" s="2"/>
      <c r="J61" s="2"/>
    </row>
    <row r="62" spans="1:10" x14ac:dyDescent="0.35">
      <c r="A62" t="s">
        <v>26</v>
      </c>
      <c r="B62" t="s">
        <v>16</v>
      </c>
      <c r="C62" s="23" t="s">
        <v>105</v>
      </c>
      <c r="D62">
        <v>1</v>
      </c>
      <c r="G62" s="3">
        <f t="shared" si="0"/>
        <v>1</v>
      </c>
      <c r="I62" s="2"/>
      <c r="J62" s="2"/>
    </row>
    <row r="63" spans="1:10" x14ac:dyDescent="0.35">
      <c r="A63" t="s">
        <v>18</v>
      </c>
      <c r="B63" t="s">
        <v>7</v>
      </c>
      <c r="C63" s="23" t="s">
        <v>106</v>
      </c>
      <c r="D63">
        <v>1</v>
      </c>
      <c r="G63" s="3">
        <f t="shared" si="0"/>
        <v>1</v>
      </c>
      <c r="I63" s="2"/>
      <c r="J63" s="2"/>
    </row>
    <row r="64" spans="1:10" x14ac:dyDescent="0.35">
      <c r="A64" t="s">
        <v>20</v>
      </c>
      <c r="B64" t="s">
        <v>7</v>
      </c>
      <c r="C64" s="23" t="s">
        <v>107</v>
      </c>
      <c r="D64">
        <v>2</v>
      </c>
      <c r="E64">
        <v>2</v>
      </c>
      <c r="F64">
        <v>0</v>
      </c>
      <c r="G64" s="3">
        <f t="shared" si="0"/>
        <v>1</v>
      </c>
      <c r="I64" s="2"/>
      <c r="J64" s="2"/>
    </row>
    <row r="65" spans="1:10" x14ac:dyDescent="0.35">
      <c r="A65" t="s">
        <v>17</v>
      </c>
      <c r="B65" t="s">
        <v>26</v>
      </c>
      <c r="C65" s="23" t="s">
        <v>108</v>
      </c>
      <c r="D65">
        <v>1</v>
      </c>
      <c r="E65">
        <v>3</v>
      </c>
      <c r="F65">
        <v>0</v>
      </c>
      <c r="G65" s="3">
        <f t="shared" si="0"/>
        <v>1</v>
      </c>
      <c r="I65" s="2"/>
      <c r="J65" s="2"/>
    </row>
    <row r="66" spans="1:10" x14ac:dyDescent="0.35">
      <c r="A66" t="s">
        <v>20</v>
      </c>
      <c r="B66" t="s">
        <v>9</v>
      </c>
      <c r="C66" s="23" t="s">
        <v>109</v>
      </c>
      <c r="D66">
        <v>0</v>
      </c>
      <c r="E66">
        <v>4</v>
      </c>
      <c r="F66">
        <v>0</v>
      </c>
      <c r="G66" s="3">
        <f t="shared" si="0"/>
        <v>1</v>
      </c>
      <c r="I66" s="2"/>
      <c r="J66" s="2"/>
    </row>
    <row r="67" spans="1:10" x14ac:dyDescent="0.35">
      <c r="A67" t="s">
        <v>24</v>
      </c>
      <c r="B67" t="s">
        <v>6</v>
      </c>
      <c r="C67" s="23" t="s">
        <v>110</v>
      </c>
      <c r="D67">
        <v>1</v>
      </c>
      <c r="G67" s="3">
        <f t="shared" si="0"/>
        <v>1</v>
      </c>
      <c r="I67" s="2"/>
      <c r="J67" s="2"/>
    </row>
    <row r="68" spans="1:10" x14ac:dyDescent="0.35">
      <c r="A68" t="s">
        <v>26</v>
      </c>
      <c r="B68" t="s">
        <v>18</v>
      </c>
      <c r="C68" s="23" t="s">
        <v>111</v>
      </c>
      <c r="D68">
        <v>0</v>
      </c>
      <c r="E68">
        <v>9</v>
      </c>
      <c r="F68">
        <v>0</v>
      </c>
      <c r="G68" s="3">
        <f t="shared" ref="G68:G121" si="1">(D68+E68)/SUM(D68:F68)</f>
        <v>1</v>
      </c>
      <c r="I68" s="2"/>
      <c r="J68" s="2"/>
    </row>
    <row r="69" spans="1:10" x14ac:dyDescent="0.35">
      <c r="A69" t="s">
        <v>21</v>
      </c>
      <c r="B69" t="s">
        <v>27</v>
      </c>
      <c r="C69" s="23" t="s">
        <v>112</v>
      </c>
      <c r="D69">
        <v>1</v>
      </c>
      <c r="G69" s="3">
        <f t="shared" si="1"/>
        <v>1</v>
      </c>
      <c r="I69" s="2"/>
      <c r="J69" s="2"/>
    </row>
    <row r="70" spans="1:10" x14ac:dyDescent="0.35">
      <c r="A70" t="s">
        <v>18</v>
      </c>
      <c r="B70" t="s">
        <v>9</v>
      </c>
      <c r="C70" s="23" t="s">
        <v>113</v>
      </c>
      <c r="D70">
        <v>2</v>
      </c>
      <c r="E70">
        <v>2</v>
      </c>
      <c r="F70">
        <v>0</v>
      </c>
      <c r="G70" s="3">
        <f t="shared" si="1"/>
        <v>1</v>
      </c>
      <c r="I70" s="2"/>
      <c r="J70" s="2"/>
    </row>
    <row r="71" spans="1:10" x14ac:dyDescent="0.35">
      <c r="A71" t="s">
        <v>26</v>
      </c>
      <c r="B71" t="s">
        <v>20</v>
      </c>
      <c r="C71" s="23" t="s">
        <v>114</v>
      </c>
      <c r="D71">
        <v>0</v>
      </c>
      <c r="E71">
        <v>6</v>
      </c>
      <c r="F71">
        <v>0</v>
      </c>
      <c r="G71" s="3">
        <f t="shared" si="1"/>
        <v>1</v>
      </c>
      <c r="I71" s="2"/>
      <c r="J71" s="2"/>
    </row>
    <row r="72" spans="1:10" x14ac:dyDescent="0.35">
      <c r="A72" t="s">
        <v>21</v>
      </c>
      <c r="B72" t="s">
        <v>16</v>
      </c>
      <c r="C72" s="23" t="s">
        <v>100</v>
      </c>
      <c r="D72">
        <v>1</v>
      </c>
      <c r="G72" s="3">
        <f t="shared" si="1"/>
        <v>1</v>
      </c>
      <c r="I72" s="2"/>
      <c r="J72" s="2"/>
    </row>
    <row r="73" spans="1:10" x14ac:dyDescent="0.35">
      <c r="A73" t="s">
        <v>21</v>
      </c>
      <c r="B73" t="s">
        <v>7</v>
      </c>
      <c r="C73" s="23" t="s">
        <v>115</v>
      </c>
      <c r="D73">
        <v>1</v>
      </c>
      <c r="G73" s="3">
        <f t="shared" si="1"/>
        <v>1</v>
      </c>
      <c r="I73" s="2"/>
      <c r="J73" s="2"/>
    </row>
    <row r="74" spans="1:10" x14ac:dyDescent="0.35">
      <c r="A74" t="s">
        <v>24</v>
      </c>
      <c r="B74" t="s">
        <v>20</v>
      </c>
      <c r="C74" s="23" t="s">
        <v>116</v>
      </c>
      <c r="D74">
        <v>1</v>
      </c>
      <c r="G74" s="3">
        <f t="shared" si="1"/>
        <v>1</v>
      </c>
      <c r="I74" s="2"/>
      <c r="J74" s="2"/>
    </row>
    <row r="75" spans="1:10" x14ac:dyDescent="0.35">
      <c r="A75" t="s">
        <v>25</v>
      </c>
      <c r="B75" t="s">
        <v>20</v>
      </c>
      <c r="C75" s="23" t="s">
        <v>117</v>
      </c>
      <c r="D75">
        <v>7</v>
      </c>
      <c r="E75">
        <v>1</v>
      </c>
      <c r="F75">
        <v>0</v>
      </c>
      <c r="G75" s="3">
        <f t="shared" si="1"/>
        <v>1</v>
      </c>
      <c r="I75" s="2"/>
      <c r="J75" s="2"/>
    </row>
    <row r="76" spans="1:10" x14ac:dyDescent="0.35">
      <c r="A76" t="s">
        <v>26</v>
      </c>
      <c r="B76" t="s">
        <v>11</v>
      </c>
      <c r="C76" s="23" t="s">
        <v>118</v>
      </c>
      <c r="D76">
        <v>1</v>
      </c>
      <c r="G76" s="3">
        <f t="shared" si="1"/>
        <v>1</v>
      </c>
      <c r="I76" s="2"/>
      <c r="J76" s="2"/>
    </row>
    <row r="77" spans="1:10" x14ac:dyDescent="0.35">
      <c r="A77" t="s">
        <v>25</v>
      </c>
      <c r="B77" t="s">
        <v>11</v>
      </c>
      <c r="C77" s="23" t="s">
        <v>119</v>
      </c>
      <c r="D77">
        <v>1</v>
      </c>
      <c r="G77" s="3">
        <f t="shared" si="1"/>
        <v>1</v>
      </c>
      <c r="I77" s="2"/>
      <c r="J77" s="2"/>
    </row>
    <row r="78" spans="1:10" x14ac:dyDescent="0.35">
      <c r="A78" t="s">
        <v>21</v>
      </c>
      <c r="B78" t="s">
        <v>11</v>
      </c>
      <c r="C78" s="23" t="s">
        <v>120</v>
      </c>
      <c r="D78">
        <v>1</v>
      </c>
      <c r="G78" s="3">
        <f t="shared" si="1"/>
        <v>1</v>
      </c>
      <c r="I78" s="2"/>
      <c r="J78" s="2"/>
    </row>
    <row r="79" spans="1:10" x14ac:dyDescent="0.35">
      <c r="A79" t="s">
        <v>24</v>
      </c>
      <c r="B79" t="s">
        <v>11</v>
      </c>
      <c r="C79" s="23" t="s">
        <v>121</v>
      </c>
      <c r="D79">
        <v>3</v>
      </c>
      <c r="E79">
        <v>3</v>
      </c>
      <c r="F79">
        <v>0</v>
      </c>
      <c r="G79" s="3">
        <f t="shared" si="1"/>
        <v>1</v>
      </c>
      <c r="I79" s="2"/>
      <c r="J79" s="2"/>
    </row>
    <row r="80" spans="1:10" x14ac:dyDescent="0.35">
      <c r="A80" t="s">
        <v>22</v>
      </c>
      <c r="B80" t="s">
        <v>25</v>
      </c>
      <c r="C80" s="23" t="s">
        <v>122</v>
      </c>
      <c r="D80">
        <v>1</v>
      </c>
      <c r="G80" s="3">
        <f t="shared" si="1"/>
        <v>1</v>
      </c>
      <c r="I80" s="2"/>
      <c r="J80" s="2"/>
    </row>
    <row r="81" spans="1:10" x14ac:dyDescent="0.35">
      <c r="A81" t="s">
        <v>22</v>
      </c>
      <c r="B81" t="s">
        <v>24</v>
      </c>
      <c r="C81" s="23" t="s">
        <v>123</v>
      </c>
      <c r="D81">
        <v>1</v>
      </c>
      <c r="G81" s="3">
        <f t="shared" si="1"/>
        <v>1</v>
      </c>
      <c r="I81" s="2"/>
      <c r="J81" s="2"/>
    </row>
    <row r="82" spans="1:10" x14ac:dyDescent="0.35">
      <c r="A82" t="s">
        <v>26</v>
      </c>
      <c r="B82" t="s">
        <v>27</v>
      </c>
      <c r="C82" s="23" t="s">
        <v>118</v>
      </c>
      <c r="D82">
        <v>1</v>
      </c>
      <c r="G82" s="3">
        <f t="shared" si="1"/>
        <v>1</v>
      </c>
      <c r="I82" s="2"/>
      <c r="J82" s="2"/>
    </row>
    <row r="83" spans="1:10" x14ac:dyDescent="0.35">
      <c r="A83" t="s">
        <v>21</v>
      </c>
      <c r="B83" t="s">
        <v>13</v>
      </c>
      <c r="C83" s="23" t="s">
        <v>124</v>
      </c>
      <c r="D83">
        <v>1</v>
      </c>
      <c r="G83" s="3">
        <f t="shared" si="1"/>
        <v>1</v>
      </c>
      <c r="I83" s="2"/>
      <c r="J83" s="2"/>
    </row>
    <row r="84" spans="1:10" x14ac:dyDescent="0.35">
      <c r="A84" t="s">
        <v>22</v>
      </c>
      <c r="B84" t="s">
        <v>26</v>
      </c>
      <c r="C84" s="23" t="s">
        <v>118</v>
      </c>
      <c r="D84">
        <v>1</v>
      </c>
      <c r="G84" s="3">
        <f t="shared" si="1"/>
        <v>1</v>
      </c>
      <c r="I84" s="2"/>
      <c r="J84" s="2"/>
    </row>
    <row r="85" spans="1:10" x14ac:dyDescent="0.35">
      <c r="A85" t="s">
        <v>26</v>
      </c>
      <c r="B85" t="s">
        <v>7</v>
      </c>
      <c r="C85" s="23" t="s">
        <v>125</v>
      </c>
      <c r="D85">
        <v>0</v>
      </c>
      <c r="E85">
        <v>5</v>
      </c>
      <c r="F85">
        <v>0</v>
      </c>
      <c r="G85" s="3">
        <f t="shared" si="1"/>
        <v>1</v>
      </c>
      <c r="I85" s="2"/>
      <c r="J85" s="2"/>
    </row>
    <row r="86" spans="1:10" x14ac:dyDescent="0.35">
      <c r="A86" t="s">
        <v>20</v>
      </c>
      <c r="B86" t="s">
        <v>13</v>
      </c>
      <c r="C86" s="23" t="s">
        <v>126</v>
      </c>
      <c r="D86">
        <v>1</v>
      </c>
      <c r="G86" s="3">
        <f t="shared" si="1"/>
        <v>1</v>
      </c>
      <c r="I86" s="2"/>
      <c r="J86" s="2"/>
    </row>
    <row r="87" spans="1:10" x14ac:dyDescent="0.35">
      <c r="A87" t="s">
        <v>24</v>
      </c>
      <c r="B87" t="s">
        <v>27</v>
      </c>
      <c r="C87" s="23" t="s">
        <v>127</v>
      </c>
      <c r="D87">
        <v>3</v>
      </c>
      <c r="E87">
        <v>2</v>
      </c>
      <c r="F87">
        <v>0</v>
      </c>
      <c r="G87" s="3">
        <f t="shared" si="1"/>
        <v>1</v>
      </c>
      <c r="I87" s="2"/>
      <c r="J87" s="2"/>
    </row>
    <row r="88" spans="1:10" x14ac:dyDescent="0.35">
      <c r="A88" t="s">
        <v>20</v>
      </c>
      <c r="B88" t="s">
        <v>11</v>
      </c>
      <c r="C88" s="23" t="s">
        <v>103</v>
      </c>
      <c r="D88">
        <v>1</v>
      </c>
      <c r="G88" s="3">
        <f t="shared" si="1"/>
        <v>1</v>
      </c>
      <c r="I88" s="2"/>
      <c r="J88" s="2"/>
    </row>
    <row r="89" spans="1:10" x14ac:dyDescent="0.35">
      <c r="A89" t="s">
        <v>24</v>
      </c>
      <c r="B89" t="s">
        <v>7</v>
      </c>
      <c r="C89" s="23" t="s">
        <v>110</v>
      </c>
      <c r="D89">
        <v>1</v>
      </c>
      <c r="G89" s="3">
        <f t="shared" si="1"/>
        <v>1</v>
      </c>
      <c r="I89" s="2"/>
      <c r="J89" s="2"/>
    </row>
    <row r="90" spans="1:10" x14ac:dyDescent="0.35">
      <c r="A90" t="s">
        <v>25</v>
      </c>
      <c r="B90" t="s">
        <v>13</v>
      </c>
      <c r="C90" s="23" t="s">
        <v>128</v>
      </c>
      <c r="D90">
        <v>1</v>
      </c>
      <c r="G90" s="3">
        <f t="shared" si="1"/>
        <v>1</v>
      </c>
      <c r="I90" s="2"/>
      <c r="J90" s="2"/>
    </row>
    <row r="91" spans="1:10" x14ac:dyDescent="0.35">
      <c r="A91" t="s">
        <v>25</v>
      </c>
      <c r="B91" t="s">
        <v>27</v>
      </c>
      <c r="C91" s="23" t="s">
        <v>129</v>
      </c>
      <c r="D91">
        <v>1</v>
      </c>
      <c r="G91" s="3">
        <f t="shared" si="1"/>
        <v>1</v>
      </c>
      <c r="I91" s="2"/>
      <c r="J91" s="2"/>
    </row>
    <row r="92" spans="1:10" x14ac:dyDescent="0.35">
      <c r="A92" t="s">
        <v>18</v>
      </c>
      <c r="B92" t="s">
        <v>13</v>
      </c>
      <c r="C92" s="23" t="s">
        <v>130</v>
      </c>
      <c r="D92">
        <v>1</v>
      </c>
      <c r="G92" s="3">
        <f t="shared" si="1"/>
        <v>1</v>
      </c>
      <c r="I92" s="2"/>
      <c r="J92" s="2"/>
    </row>
    <row r="93" spans="1:10" x14ac:dyDescent="0.35">
      <c r="A93" t="s">
        <v>18</v>
      </c>
      <c r="B93" t="s">
        <v>11</v>
      </c>
      <c r="C93" s="23" t="s">
        <v>131</v>
      </c>
      <c r="D93">
        <v>1</v>
      </c>
      <c r="G93" s="3">
        <f t="shared" si="1"/>
        <v>1</v>
      </c>
      <c r="I93" s="2"/>
      <c r="J93" s="2"/>
    </row>
    <row r="94" spans="1:10" x14ac:dyDescent="0.35">
      <c r="A94" t="s">
        <v>25</v>
      </c>
      <c r="B94" t="s">
        <v>7</v>
      </c>
      <c r="C94" s="23" t="s">
        <v>132</v>
      </c>
      <c r="D94">
        <v>1</v>
      </c>
      <c r="G94" s="3">
        <f t="shared" si="1"/>
        <v>1</v>
      </c>
      <c r="I94" s="2"/>
      <c r="J94" s="2"/>
    </row>
    <row r="95" spans="1:10" x14ac:dyDescent="0.35">
      <c r="A95" t="s">
        <v>24</v>
      </c>
      <c r="B95" t="s">
        <v>13</v>
      </c>
      <c r="C95" s="23" t="s">
        <v>133</v>
      </c>
      <c r="D95">
        <v>3</v>
      </c>
      <c r="E95">
        <v>5</v>
      </c>
      <c r="F95">
        <v>0</v>
      </c>
      <c r="G95" s="3">
        <f t="shared" si="1"/>
        <v>1</v>
      </c>
      <c r="I95" s="2"/>
      <c r="J95" s="2"/>
    </row>
    <row r="96" spans="1:10" x14ac:dyDescent="0.35">
      <c r="A96" t="s">
        <v>15</v>
      </c>
      <c r="B96" t="s">
        <v>18</v>
      </c>
      <c r="C96" s="23" t="s">
        <v>134</v>
      </c>
      <c r="D96">
        <v>1</v>
      </c>
      <c r="G96" s="3">
        <f t="shared" si="1"/>
        <v>1</v>
      </c>
      <c r="I96" s="2"/>
      <c r="J96" s="2"/>
    </row>
    <row r="97" spans="1:10" x14ac:dyDescent="0.35">
      <c r="A97" t="s">
        <v>18</v>
      </c>
      <c r="B97" t="s">
        <v>16</v>
      </c>
      <c r="C97" s="23" t="s">
        <v>131</v>
      </c>
      <c r="D97">
        <v>1</v>
      </c>
      <c r="G97" s="3">
        <f t="shared" si="1"/>
        <v>1</v>
      </c>
      <c r="I97" s="2"/>
      <c r="J97" s="2"/>
    </row>
    <row r="98" spans="1:10" x14ac:dyDescent="0.35">
      <c r="A98" t="s">
        <v>20</v>
      </c>
      <c r="B98" t="s">
        <v>16</v>
      </c>
      <c r="C98" s="23" t="s">
        <v>135</v>
      </c>
      <c r="D98">
        <v>1</v>
      </c>
      <c r="G98" s="3">
        <f t="shared" si="1"/>
        <v>1</v>
      </c>
      <c r="I98" s="2"/>
      <c r="J98" s="2"/>
    </row>
    <row r="99" spans="1:10" x14ac:dyDescent="0.35">
      <c r="A99" t="s">
        <v>15</v>
      </c>
      <c r="B99" t="s">
        <v>20</v>
      </c>
      <c r="C99" s="23" t="s">
        <v>136</v>
      </c>
      <c r="D99">
        <v>4</v>
      </c>
      <c r="E99">
        <v>0</v>
      </c>
      <c r="F99">
        <v>0</v>
      </c>
      <c r="G99" s="3">
        <f t="shared" si="1"/>
        <v>1</v>
      </c>
      <c r="I99" s="2"/>
      <c r="J99" s="2"/>
    </row>
    <row r="100" spans="1:10" x14ac:dyDescent="0.35">
      <c r="A100" t="s">
        <v>4</v>
      </c>
      <c r="B100" t="s">
        <v>9</v>
      </c>
      <c r="C100" s="23" t="s">
        <v>137</v>
      </c>
      <c r="D100">
        <v>1</v>
      </c>
      <c r="G100" s="3">
        <f t="shared" si="1"/>
        <v>1</v>
      </c>
      <c r="I100" s="2"/>
      <c r="J100" s="2"/>
    </row>
    <row r="101" spans="1:10" x14ac:dyDescent="0.35">
      <c r="A101" t="s">
        <v>25</v>
      </c>
      <c r="B101" t="s">
        <v>9</v>
      </c>
      <c r="C101" s="23" t="s">
        <v>138</v>
      </c>
      <c r="D101">
        <v>1</v>
      </c>
      <c r="E101">
        <v>7</v>
      </c>
      <c r="F101">
        <v>0</v>
      </c>
      <c r="G101" s="3">
        <f t="shared" si="1"/>
        <v>1</v>
      </c>
      <c r="I101" s="2"/>
      <c r="J101" s="2"/>
    </row>
    <row r="102" spans="1:10" x14ac:dyDescent="0.35">
      <c r="A102" t="s">
        <v>5</v>
      </c>
      <c r="B102" t="s">
        <v>23</v>
      </c>
      <c r="C102" s="23" t="s">
        <v>137</v>
      </c>
      <c r="D102">
        <v>1</v>
      </c>
      <c r="G102" s="3">
        <f t="shared" si="1"/>
        <v>1</v>
      </c>
      <c r="I102" s="2"/>
      <c r="J102" s="2"/>
    </row>
    <row r="103" spans="1:10" x14ac:dyDescent="0.35">
      <c r="A103" t="s">
        <v>24</v>
      </c>
      <c r="B103" t="s">
        <v>9</v>
      </c>
      <c r="C103" s="23" t="s">
        <v>139</v>
      </c>
      <c r="D103">
        <v>1</v>
      </c>
      <c r="G103" s="3">
        <f t="shared" si="1"/>
        <v>1</v>
      </c>
      <c r="I103" s="2"/>
      <c r="J103" s="2"/>
    </row>
    <row r="104" spans="1:10" x14ac:dyDescent="0.35">
      <c r="A104" t="s">
        <v>19</v>
      </c>
      <c r="B104" t="s">
        <v>11</v>
      </c>
      <c r="C104" s="23" t="s">
        <v>140</v>
      </c>
      <c r="D104">
        <v>1</v>
      </c>
      <c r="G104" s="3">
        <f t="shared" si="1"/>
        <v>1</v>
      </c>
      <c r="I104" s="2"/>
      <c r="J104" s="2"/>
    </row>
    <row r="105" spans="1:10" x14ac:dyDescent="0.35">
      <c r="A105" t="s">
        <v>22</v>
      </c>
      <c r="B105" t="s">
        <v>21</v>
      </c>
      <c r="C105" s="23" t="s">
        <v>141</v>
      </c>
      <c r="D105">
        <v>0</v>
      </c>
      <c r="E105">
        <v>5</v>
      </c>
      <c r="F105">
        <v>0</v>
      </c>
      <c r="G105" s="3">
        <f t="shared" si="1"/>
        <v>1</v>
      </c>
      <c r="I105" s="2"/>
      <c r="J105" s="2"/>
    </row>
    <row r="106" spans="1:10" x14ac:dyDescent="0.35">
      <c r="A106" t="s">
        <v>17</v>
      </c>
      <c r="B106" t="s">
        <v>20</v>
      </c>
      <c r="C106" s="23" t="s">
        <v>135</v>
      </c>
      <c r="D106">
        <v>1</v>
      </c>
      <c r="G106" s="3">
        <f t="shared" si="1"/>
        <v>1</v>
      </c>
      <c r="I106" s="2"/>
      <c r="J106" s="2"/>
    </row>
    <row r="107" spans="1:10" x14ac:dyDescent="0.35">
      <c r="A107" t="s">
        <v>20</v>
      </c>
      <c r="B107" t="s">
        <v>23</v>
      </c>
      <c r="C107" s="23" t="s">
        <v>142</v>
      </c>
      <c r="D107">
        <v>2</v>
      </c>
      <c r="E107">
        <v>0</v>
      </c>
      <c r="F107">
        <v>0</v>
      </c>
      <c r="G107" s="3">
        <f t="shared" si="1"/>
        <v>1</v>
      </c>
      <c r="I107" s="2"/>
      <c r="J107" s="2"/>
    </row>
    <row r="108" spans="1:10" x14ac:dyDescent="0.35">
      <c r="A108" t="s">
        <v>4</v>
      </c>
      <c r="B108" t="s">
        <v>23</v>
      </c>
      <c r="C108" s="23" t="s">
        <v>137</v>
      </c>
      <c r="D108">
        <v>1</v>
      </c>
      <c r="G108" s="3">
        <f t="shared" si="1"/>
        <v>1</v>
      </c>
      <c r="I108" s="2"/>
      <c r="J108" s="2"/>
    </row>
    <row r="109" spans="1:10" x14ac:dyDescent="0.35">
      <c r="A109" t="s">
        <v>19</v>
      </c>
      <c r="B109" t="s">
        <v>13</v>
      </c>
      <c r="C109" s="23" t="s">
        <v>143</v>
      </c>
      <c r="D109">
        <v>2</v>
      </c>
      <c r="E109">
        <v>4</v>
      </c>
      <c r="F109">
        <v>0</v>
      </c>
      <c r="G109" s="3">
        <f t="shared" si="1"/>
        <v>1</v>
      </c>
      <c r="I109" s="2"/>
      <c r="J109" s="2"/>
    </row>
    <row r="110" spans="1:10" x14ac:dyDescent="0.35">
      <c r="A110" t="s">
        <v>18</v>
      </c>
      <c r="B110" t="s">
        <v>23</v>
      </c>
      <c r="C110" s="23" t="s">
        <v>144</v>
      </c>
      <c r="D110">
        <v>2</v>
      </c>
      <c r="E110">
        <v>0</v>
      </c>
      <c r="F110">
        <v>0</v>
      </c>
      <c r="G110" s="3">
        <f t="shared" si="1"/>
        <v>1</v>
      </c>
      <c r="I110" s="2"/>
      <c r="J110" s="2"/>
    </row>
    <row r="111" spans="1:10" x14ac:dyDescent="0.35">
      <c r="A111" t="s">
        <v>19</v>
      </c>
      <c r="B111" t="s">
        <v>7</v>
      </c>
      <c r="C111" s="23" t="s">
        <v>145</v>
      </c>
      <c r="D111">
        <v>1</v>
      </c>
      <c r="G111" s="3">
        <f t="shared" si="1"/>
        <v>1</v>
      </c>
      <c r="I111" s="2"/>
      <c r="J111" s="2"/>
    </row>
    <row r="112" spans="1:10" x14ac:dyDescent="0.35">
      <c r="A112" t="s">
        <v>19</v>
      </c>
      <c r="B112" t="s">
        <v>27</v>
      </c>
      <c r="C112" s="23" t="s">
        <v>143</v>
      </c>
      <c r="D112">
        <v>0</v>
      </c>
      <c r="E112">
        <v>7</v>
      </c>
      <c r="F112">
        <v>0</v>
      </c>
      <c r="G112" s="3">
        <f t="shared" si="1"/>
        <v>1</v>
      </c>
      <c r="I112" s="2"/>
      <c r="J112" s="2"/>
    </row>
    <row r="113" spans="1:10" x14ac:dyDescent="0.35">
      <c r="A113" t="s">
        <v>22</v>
      </c>
      <c r="B113" t="s">
        <v>18</v>
      </c>
      <c r="C113" s="23" t="s">
        <v>131</v>
      </c>
      <c r="D113">
        <v>1</v>
      </c>
      <c r="G113" s="3">
        <f t="shared" si="1"/>
        <v>1</v>
      </c>
      <c r="I113" s="2"/>
      <c r="J113" s="2"/>
    </row>
    <row r="114" spans="1:10" x14ac:dyDescent="0.35">
      <c r="A114" t="s">
        <v>22</v>
      </c>
      <c r="B114" t="s">
        <v>20</v>
      </c>
      <c r="C114" s="23" t="s">
        <v>103</v>
      </c>
      <c r="D114">
        <v>1</v>
      </c>
      <c r="G114" s="3">
        <f t="shared" si="1"/>
        <v>1</v>
      </c>
      <c r="I114" s="2"/>
      <c r="J114" s="2"/>
    </row>
    <row r="115" spans="1:10" x14ac:dyDescent="0.35">
      <c r="A115" t="s">
        <v>19</v>
      </c>
      <c r="B115" t="s">
        <v>9</v>
      </c>
      <c r="C115" s="23" t="s">
        <v>143</v>
      </c>
      <c r="D115">
        <v>0</v>
      </c>
      <c r="E115">
        <v>12</v>
      </c>
      <c r="F115">
        <v>0</v>
      </c>
      <c r="G115" s="3">
        <f t="shared" si="1"/>
        <v>1</v>
      </c>
      <c r="I115" s="2"/>
      <c r="J115" s="2"/>
    </row>
    <row r="116" spans="1:10" x14ac:dyDescent="0.35">
      <c r="A116" t="s">
        <v>21</v>
      </c>
      <c r="B116" t="s">
        <v>23</v>
      </c>
      <c r="C116" s="23" t="s">
        <v>146</v>
      </c>
      <c r="D116">
        <v>1</v>
      </c>
      <c r="G116" s="3">
        <f t="shared" si="1"/>
        <v>1</v>
      </c>
      <c r="I116" s="2"/>
      <c r="J116" s="2"/>
    </row>
    <row r="117" spans="1:10" x14ac:dyDescent="0.35">
      <c r="A117" t="s">
        <v>15</v>
      </c>
      <c r="B117" t="s">
        <v>4</v>
      </c>
      <c r="C117" s="23" t="s">
        <v>147</v>
      </c>
      <c r="D117">
        <v>1</v>
      </c>
      <c r="G117" s="3">
        <f t="shared" si="1"/>
        <v>1</v>
      </c>
      <c r="I117" s="2"/>
      <c r="J117" s="2"/>
    </row>
    <row r="118" spans="1:10" x14ac:dyDescent="0.35">
      <c r="A118" t="s">
        <v>26</v>
      </c>
      <c r="B118" t="s">
        <v>23</v>
      </c>
      <c r="C118" s="23" t="s">
        <v>148</v>
      </c>
      <c r="D118">
        <v>0</v>
      </c>
      <c r="E118">
        <v>5</v>
      </c>
      <c r="F118">
        <v>0</v>
      </c>
      <c r="G118" s="3">
        <f t="shared" si="1"/>
        <v>1</v>
      </c>
      <c r="I118" s="2"/>
      <c r="J118" s="2"/>
    </row>
    <row r="119" spans="1:10" x14ac:dyDescent="0.35">
      <c r="A119" t="s">
        <v>25</v>
      </c>
      <c r="B119" t="s">
        <v>23</v>
      </c>
      <c r="C119" s="23" t="s">
        <v>149</v>
      </c>
      <c r="D119">
        <v>2</v>
      </c>
      <c r="E119">
        <v>2</v>
      </c>
      <c r="F119">
        <v>0</v>
      </c>
      <c r="G119" s="3">
        <f t="shared" si="1"/>
        <v>1</v>
      </c>
      <c r="I119" s="2"/>
      <c r="J119" s="2"/>
    </row>
    <row r="120" spans="1:10" x14ac:dyDescent="0.35">
      <c r="A120" t="s">
        <v>24</v>
      </c>
      <c r="B120" t="s">
        <v>23</v>
      </c>
      <c r="C120" s="23" t="s">
        <v>150</v>
      </c>
      <c r="D120">
        <v>1</v>
      </c>
      <c r="G120" s="3">
        <f t="shared" si="1"/>
        <v>1</v>
      </c>
      <c r="I120" s="2"/>
      <c r="J120" s="2"/>
    </row>
    <row r="121" spans="1:10" x14ac:dyDescent="0.35">
      <c r="A121" t="s">
        <v>15</v>
      </c>
      <c r="B121" t="s">
        <v>23</v>
      </c>
      <c r="C121" s="23" t="s">
        <v>151</v>
      </c>
      <c r="D121">
        <v>1</v>
      </c>
      <c r="G121" s="3">
        <f t="shared" si="1"/>
        <v>1</v>
      </c>
      <c r="I121" s="2"/>
      <c r="J121"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1ABC0-19BE-4A47-B11C-C8F95DC5AC32}">
  <dimension ref="A1:G19"/>
  <sheetViews>
    <sheetView workbookViewId="0">
      <selection activeCell="A4" sqref="A4"/>
    </sheetView>
  </sheetViews>
  <sheetFormatPr defaultRowHeight="14.5" x14ac:dyDescent="0.35"/>
  <cols>
    <col min="1" max="1" width="13.1796875" customWidth="1"/>
    <col min="2" max="2" width="10.54296875" customWidth="1"/>
    <col min="3" max="3" width="11.36328125" customWidth="1"/>
    <col min="4" max="4" width="11.6328125" customWidth="1"/>
    <col min="7" max="7" width="17.6328125" customWidth="1"/>
  </cols>
  <sheetData>
    <row r="1" spans="1:7" ht="18.5" x14ac:dyDescent="0.45">
      <c r="A1" s="10" t="s">
        <v>210</v>
      </c>
    </row>
    <row r="2" spans="1:7" s="24" customFormat="1" x14ac:dyDescent="0.35"/>
    <row r="3" spans="1:7" x14ac:dyDescent="0.35">
      <c r="A3" s="11" t="s">
        <v>218</v>
      </c>
      <c r="B3" s="12"/>
      <c r="C3" s="12"/>
      <c r="D3" s="12"/>
      <c r="E3" s="12"/>
      <c r="F3" s="12"/>
      <c r="G3" s="13"/>
    </row>
    <row r="4" spans="1:7" x14ac:dyDescent="0.35">
      <c r="A4" s="14" t="s">
        <v>211</v>
      </c>
      <c r="B4" s="28"/>
      <c r="C4" s="28"/>
      <c r="D4" s="28"/>
      <c r="E4" s="28"/>
      <c r="F4" s="28"/>
      <c r="G4" s="15"/>
    </row>
    <row r="5" spans="1:7" s="9" customFormat="1" ht="43.5" x14ac:dyDescent="0.35">
      <c r="A5" s="46"/>
      <c r="B5" s="47" t="s">
        <v>217</v>
      </c>
      <c r="C5" s="47" t="s">
        <v>32</v>
      </c>
      <c r="D5" s="47" t="s">
        <v>216</v>
      </c>
      <c r="E5" s="47" t="s">
        <v>179</v>
      </c>
      <c r="F5" s="47"/>
      <c r="G5" s="48"/>
    </row>
    <row r="6" spans="1:7" x14ac:dyDescent="0.35">
      <c r="A6" s="14" t="s">
        <v>29</v>
      </c>
      <c r="B6" s="31">
        <v>0.96839048139746775</v>
      </c>
      <c r="C6" s="31">
        <v>0.65209153029219424</v>
      </c>
      <c r="D6" s="31">
        <v>0.94228091494465627</v>
      </c>
      <c r="E6" s="31">
        <v>0.84418332131767226</v>
      </c>
      <c r="F6" s="28"/>
      <c r="G6" s="15"/>
    </row>
    <row r="7" spans="1:7" x14ac:dyDescent="0.35">
      <c r="A7" s="16" t="s">
        <v>30</v>
      </c>
      <c r="B7" s="37">
        <v>-0.46604997337284171</v>
      </c>
      <c r="C7" s="37">
        <v>-0.37656904923390183</v>
      </c>
      <c r="D7" s="37">
        <v>-0.4598465002739115</v>
      </c>
      <c r="E7" s="37">
        <v>-0.40269066452873803</v>
      </c>
      <c r="F7" s="17"/>
      <c r="G7" s="18"/>
    </row>
    <row r="9" spans="1:7" x14ac:dyDescent="0.35">
      <c r="A9" s="11" t="s">
        <v>215</v>
      </c>
      <c r="B9" s="12"/>
      <c r="C9" s="12"/>
      <c r="D9" s="13"/>
    </row>
    <row r="10" spans="1:7" x14ac:dyDescent="0.35">
      <c r="A10" s="42" t="s">
        <v>39</v>
      </c>
      <c r="B10" s="43">
        <v>0.22669761166478922</v>
      </c>
      <c r="C10" s="28"/>
      <c r="D10" s="15"/>
    </row>
    <row r="11" spans="1:7" x14ac:dyDescent="0.35">
      <c r="A11" s="42" t="s">
        <v>33</v>
      </c>
      <c r="B11" s="43">
        <v>0.13425780088495851</v>
      </c>
      <c r="C11" s="28"/>
      <c r="D11" s="15"/>
    </row>
    <row r="12" spans="1:7" x14ac:dyDescent="0.35">
      <c r="A12" s="44" t="s">
        <v>31</v>
      </c>
      <c r="B12" s="45">
        <v>0.27980645613420124</v>
      </c>
      <c r="C12" s="17"/>
      <c r="D12" s="18"/>
    </row>
    <row r="13" spans="1:7" x14ac:dyDescent="0.35">
      <c r="G13" s="4"/>
    </row>
    <row r="14" spans="1:7" x14ac:dyDescent="0.35">
      <c r="G14" s="3"/>
    </row>
    <row r="15" spans="1:7" x14ac:dyDescent="0.35">
      <c r="G15" s="3"/>
    </row>
    <row r="16" spans="1:7" x14ac:dyDescent="0.35">
      <c r="G16" s="3"/>
    </row>
    <row r="17" spans="7:7" x14ac:dyDescent="0.35">
      <c r="G17" s="3"/>
    </row>
    <row r="18" spans="7:7" x14ac:dyDescent="0.35">
      <c r="G18" s="3"/>
    </row>
    <row r="19" spans="7:7" x14ac:dyDescent="0.35">
      <c r="G19"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0FDF2-5D02-4DFF-8000-90789E02D787}">
  <dimension ref="A1:H121"/>
  <sheetViews>
    <sheetView workbookViewId="0">
      <selection activeCell="A2" sqref="A2"/>
    </sheetView>
  </sheetViews>
  <sheetFormatPr defaultRowHeight="14.5" x14ac:dyDescent="0.35"/>
  <cols>
    <col min="6" max="6" width="10.81640625" customWidth="1"/>
    <col min="7" max="7" width="10.6328125" customWidth="1"/>
  </cols>
  <sheetData>
    <row r="1" spans="1:8" ht="18.5" x14ac:dyDescent="0.45">
      <c r="A1" s="10" t="s">
        <v>172</v>
      </c>
    </row>
    <row r="2" spans="1:8" x14ac:dyDescent="0.35">
      <c r="C2" t="s">
        <v>0</v>
      </c>
    </row>
    <row r="3" spans="1:8" x14ac:dyDescent="0.35">
      <c r="A3" t="s">
        <v>156</v>
      </c>
      <c r="C3" t="s">
        <v>28</v>
      </c>
      <c r="E3" t="s">
        <v>163</v>
      </c>
      <c r="F3" t="s">
        <v>160</v>
      </c>
      <c r="G3" t="s">
        <v>161</v>
      </c>
      <c r="H3" t="s">
        <v>162</v>
      </c>
    </row>
    <row r="4" spans="1:8" x14ac:dyDescent="0.35">
      <c r="A4" t="s">
        <v>21</v>
      </c>
      <c r="B4" t="s">
        <v>6</v>
      </c>
      <c r="C4">
        <v>90</v>
      </c>
      <c r="E4" t="str">
        <f>"0-99"</f>
        <v>0-99</v>
      </c>
      <c r="F4">
        <v>0</v>
      </c>
      <c r="G4">
        <v>100</v>
      </c>
      <c r="H4">
        <f t="shared" ref="H4:H12" si="0">COUNTIFS(C$4:C$121,"&gt;="&amp;F4,C$4:C$121,"&lt;"&amp;G4)</f>
        <v>4</v>
      </c>
    </row>
    <row r="5" spans="1:8" x14ac:dyDescent="0.35">
      <c r="A5" t="s">
        <v>24</v>
      </c>
      <c r="B5" t="s">
        <v>21</v>
      </c>
      <c r="C5">
        <v>93</v>
      </c>
      <c r="E5" t="str">
        <f>"100-199"</f>
        <v>100-199</v>
      </c>
      <c r="F5">
        <f>F4+100</f>
        <v>100</v>
      </c>
      <c r="G5">
        <f>G4+100</f>
        <v>200</v>
      </c>
      <c r="H5">
        <f t="shared" si="0"/>
        <v>14</v>
      </c>
    </row>
    <row r="6" spans="1:8" x14ac:dyDescent="0.35">
      <c r="A6" t="s">
        <v>25</v>
      </c>
      <c r="B6" t="s">
        <v>21</v>
      </c>
      <c r="C6">
        <v>95</v>
      </c>
      <c r="E6" t="str">
        <f>"200-299"</f>
        <v>200-299</v>
      </c>
      <c r="F6">
        <f t="shared" ref="F6:G12" si="1">F5+100</f>
        <v>200</v>
      </c>
      <c r="G6">
        <f t="shared" si="1"/>
        <v>300</v>
      </c>
      <c r="H6">
        <f t="shared" si="0"/>
        <v>42</v>
      </c>
    </row>
    <row r="7" spans="1:8" x14ac:dyDescent="0.35">
      <c r="A7" t="s">
        <v>20</v>
      </c>
      <c r="B7" t="s">
        <v>27</v>
      </c>
      <c r="C7">
        <v>99</v>
      </c>
      <c r="E7" t="str">
        <f>"300-399"</f>
        <v>300-399</v>
      </c>
      <c r="F7">
        <f t="shared" si="1"/>
        <v>300</v>
      </c>
      <c r="G7">
        <f t="shared" si="1"/>
        <v>400</v>
      </c>
      <c r="H7">
        <f t="shared" si="0"/>
        <v>25</v>
      </c>
    </row>
    <row r="8" spans="1:8" x14ac:dyDescent="0.35">
      <c r="A8" t="s">
        <v>21</v>
      </c>
      <c r="B8" t="s">
        <v>18</v>
      </c>
      <c r="C8">
        <v>119</v>
      </c>
      <c r="E8" t="str">
        <f>"400-499"</f>
        <v>400-499</v>
      </c>
      <c r="F8">
        <f t="shared" si="1"/>
        <v>400</v>
      </c>
      <c r="G8">
        <f t="shared" si="1"/>
        <v>500</v>
      </c>
      <c r="H8">
        <f t="shared" si="0"/>
        <v>14</v>
      </c>
    </row>
    <row r="9" spans="1:8" x14ac:dyDescent="0.35">
      <c r="A9" t="s">
        <v>4</v>
      </c>
      <c r="B9" t="s">
        <v>5</v>
      </c>
      <c r="C9">
        <v>129</v>
      </c>
      <c r="E9" t="str">
        <f>"500-599"</f>
        <v>500-599</v>
      </c>
      <c r="F9">
        <f t="shared" si="1"/>
        <v>500</v>
      </c>
      <c r="G9">
        <f t="shared" si="1"/>
        <v>600</v>
      </c>
      <c r="H9">
        <f t="shared" si="0"/>
        <v>10</v>
      </c>
    </row>
    <row r="10" spans="1:8" x14ac:dyDescent="0.35">
      <c r="A10" t="s">
        <v>26</v>
      </c>
      <c r="B10" t="s">
        <v>16</v>
      </c>
      <c r="C10">
        <v>142</v>
      </c>
      <c r="E10" t="str">
        <f>"600-699"</f>
        <v>600-699</v>
      </c>
      <c r="F10">
        <f t="shared" si="1"/>
        <v>600</v>
      </c>
      <c r="G10">
        <f t="shared" si="1"/>
        <v>700</v>
      </c>
      <c r="H10">
        <f t="shared" si="0"/>
        <v>5</v>
      </c>
    </row>
    <row r="11" spans="1:8" x14ac:dyDescent="0.35">
      <c r="A11" t="s">
        <v>18</v>
      </c>
      <c r="B11" t="s">
        <v>7</v>
      </c>
      <c r="C11">
        <v>143</v>
      </c>
      <c r="E11" t="str">
        <f>"700-799"</f>
        <v>700-799</v>
      </c>
      <c r="F11">
        <f t="shared" si="1"/>
        <v>700</v>
      </c>
      <c r="G11">
        <f t="shared" si="1"/>
        <v>800</v>
      </c>
      <c r="H11">
        <f t="shared" si="0"/>
        <v>3</v>
      </c>
    </row>
    <row r="12" spans="1:8" x14ac:dyDescent="0.35">
      <c r="A12" t="s">
        <v>20</v>
      </c>
      <c r="B12" t="s">
        <v>7</v>
      </c>
      <c r="C12">
        <v>157</v>
      </c>
      <c r="E12" t="str">
        <f>"800-899"</f>
        <v>800-899</v>
      </c>
      <c r="F12">
        <f t="shared" si="1"/>
        <v>800</v>
      </c>
      <c r="G12">
        <f t="shared" si="1"/>
        <v>900</v>
      </c>
      <c r="H12">
        <f t="shared" si="0"/>
        <v>1</v>
      </c>
    </row>
    <row r="13" spans="1:8" x14ac:dyDescent="0.35">
      <c r="A13" t="s">
        <v>6</v>
      </c>
      <c r="B13" t="s">
        <v>7</v>
      </c>
      <c r="C13">
        <v>159</v>
      </c>
    </row>
    <row r="14" spans="1:8" x14ac:dyDescent="0.35">
      <c r="A14" t="s">
        <v>17</v>
      </c>
      <c r="B14" t="s">
        <v>26</v>
      </c>
      <c r="C14">
        <v>159</v>
      </c>
    </row>
    <row r="15" spans="1:8" x14ac:dyDescent="0.35">
      <c r="A15" t="s">
        <v>20</v>
      </c>
      <c r="B15" t="s">
        <v>9</v>
      </c>
      <c r="C15">
        <v>181</v>
      </c>
    </row>
    <row r="16" spans="1:8" x14ac:dyDescent="0.35">
      <c r="A16" t="s">
        <v>19</v>
      </c>
      <c r="B16" t="s">
        <v>25</v>
      </c>
      <c r="C16">
        <v>184</v>
      </c>
    </row>
    <row r="17" spans="1:3" x14ac:dyDescent="0.35">
      <c r="A17" t="s">
        <v>24</v>
      </c>
      <c r="B17" t="s">
        <v>6</v>
      </c>
      <c r="C17">
        <v>184</v>
      </c>
    </row>
    <row r="18" spans="1:3" x14ac:dyDescent="0.35">
      <c r="A18" t="s">
        <v>19</v>
      </c>
      <c r="B18" t="s">
        <v>24</v>
      </c>
      <c r="C18">
        <v>185</v>
      </c>
    </row>
    <row r="19" spans="1:3" x14ac:dyDescent="0.35">
      <c r="A19" t="s">
        <v>15</v>
      </c>
      <c r="B19" t="s">
        <v>21</v>
      </c>
      <c r="C19">
        <v>195</v>
      </c>
    </row>
    <row r="20" spans="1:3" x14ac:dyDescent="0.35">
      <c r="A20" t="s">
        <v>26</v>
      </c>
      <c r="B20" t="s">
        <v>18</v>
      </c>
      <c r="C20">
        <v>197</v>
      </c>
    </row>
    <row r="21" spans="1:3" x14ac:dyDescent="0.35">
      <c r="A21" t="s">
        <v>21</v>
      </c>
      <c r="B21" t="s">
        <v>27</v>
      </c>
      <c r="C21">
        <v>198</v>
      </c>
    </row>
    <row r="22" spans="1:3" x14ac:dyDescent="0.35">
      <c r="A22" t="s">
        <v>19</v>
      </c>
      <c r="B22" t="s">
        <v>26</v>
      </c>
      <c r="C22">
        <v>200</v>
      </c>
    </row>
    <row r="23" spans="1:3" x14ac:dyDescent="0.35">
      <c r="A23" t="s">
        <v>18</v>
      </c>
      <c r="B23" t="s">
        <v>9</v>
      </c>
      <c r="C23">
        <v>203</v>
      </c>
    </row>
    <row r="24" spans="1:3" x14ac:dyDescent="0.35">
      <c r="A24" t="s">
        <v>6</v>
      </c>
      <c r="B24" t="s">
        <v>9</v>
      </c>
      <c r="C24">
        <v>209</v>
      </c>
    </row>
    <row r="25" spans="1:3" x14ac:dyDescent="0.35">
      <c r="A25" t="s">
        <v>26</v>
      </c>
      <c r="B25" t="s">
        <v>20</v>
      </c>
      <c r="C25">
        <v>211</v>
      </c>
    </row>
    <row r="26" spans="1:3" x14ac:dyDescent="0.35">
      <c r="A26" t="s">
        <v>21</v>
      </c>
      <c r="B26" t="s">
        <v>16</v>
      </c>
      <c r="C26">
        <v>211</v>
      </c>
    </row>
    <row r="27" spans="1:3" x14ac:dyDescent="0.35">
      <c r="A27" t="s">
        <v>24</v>
      </c>
      <c r="B27" t="s">
        <v>18</v>
      </c>
      <c r="C27">
        <v>212</v>
      </c>
    </row>
    <row r="28" spans="1:3" x14ac:dyDescent="0.35">
      <c r="A28" t="s">
        <v>21</v>
      </c>
      <c r="B28" t="s">
        <v>7</v>
      </c>
      <c r="C28">
        <v>212</v>
      </c>
    </row>
    <row r="29" spans="1:3" x14ac:dyDescent="0.35">
      <c r="A29" t="s">
        <v>25</v>
      </c>
      <c r="B29" t="s">
        <v>18</v>
      </c>
      <c r="C29">
        <v>213</v>
      </c>
    </row>
    <row r="30" spans="1:3" x14ac:dyDescent="0.35">
      <c r="A30" t="s">
        <v>20</v>
      </c>
      <c r="B30" t="s">
        <v>4</v>
      </c>
      <c r="C30">
        <v>224</v>
      </c>
    </row>
    <row r="31" spans="1:3" x14ac:dyDescent="0.35">
      <c r="A31" t="s">
        <v>18</v>
      </c>
      <c r="B31" t="s">
        <v>4</v>
      </c>
      <c r="C31">
        <v>227</v>
      </c>
    </row>
    <row r="32" spans="1:3" x14ac:dyDescent="0.35">
      <c r="A32" t="s">
        <v>24</v>
      </c>
      <c r="B32" t="s">
        <v>20</v>
      </c>
      <c r="C32">
        <v>227</v>
      </c>
    </row>
    <row r="33" spans="1:3" x14ac:dyDescent="0.35">
      <c r="A33" t="s">
        <v>25</v>
      </c>
      <c r="B33" t="s">
        <v>20</v>
      </c>
      <c r="C33">
        <v>228</v>
      </c>
    </row>
    <row r="34" spans="1:3" x14ac:dyDescent="0.35">
      <c r="A34" t="s">
        <v>17</v>
      </c>
      <c r="B34" t="s">
        <v>21</v>
      </c>
      <c r="C34">
        <v>236</v>
      </c>
    </row>
    <row r="35" spans="1:3" x14ac:dyDescent="0.35">
      <c r="A35" t="s">
        <v>26</v>
      </c>
      <c r="B35" t="s">
        <v>11</v>
      </c>
      <c r="C35">
        <v>246</v>
      </c>
    </row>
    <row r="36" spans="1:3" x14ac:dyDescent="0.35">
      <c r="A36" t="s">
        <v>25</v>
      </c>
      <c r="B36" t="s">
        <v>11</v>
      </c>
      <c r="C36">
        <v>253</v>
      </c>
    </row>
    <row r="37" spans="1:3" x14ac:dyDescent="0.35">
      <c r="A37" t="s">
        <v>6</v>
      </c>
      <c r="B37" t="s">
        <v>4</v>
      </c>
      <c r="C37">
        <v>255</v>
      </c>
    </row>
    <row r="38" spans="1:3" x14ac:dyDescent="0.35">
      <c r="A38" t="s">
        <v>27</v>
      </c>
      <c r="B38" t="s">
        <v>5</v>
      </c>
      <c r="C38">
        <v>256</v>
      </c>
    </row>
    <row r="39" spans="1:3" x14ac:dyDescent="0.35">
      <c r="A39" t="s">
        <v>21</v>
      </c>
      <c r="B39" t="s">
        <v>11</v>
      </c>
      <c r="C39">
        <v>257</v>
      </c>
    </row>
    <row r="40" spans="1:3" x14ac:dyDescent="0.35">
      <c r="A40" t="s">
        <v>24</v>
      </c>
      <c r="B40" t="s">
        <v>11</v>
      </c>
      <c r="C40">
        <v>263</v>
      </c>
    </row>
    <row r="41" spans="1:3" x14ac:dyDescent="0.35">
      <c r="A41" t="s">
        <v>21</v>
      </c>
      <c r="B41" t="s">
        <v>9</v>
      </c>
      <c r="C41">
        <v>266</v>
      </c>
    </row>
    <row r="42" spans="1:3" x14ac:dyDescent="0.35">
      <c r="A42" t="s">
        <v>22</v>
      </c>
      <c r="B42" t="s">
        <v>25</v>
      </c>
      <c r="C42">
        <v>269</v>
      </c>
    </row>
    <row r="43" spans="1:3" x14ac:dyDescent="0.35">
      <c r="A43" t="s">
        <v>22</v>
      </c>
      <c r="B43" t="s">
        <v>24</v>
      </c>
      <c r="C43">
        <v>272</v>
      </c>
    </row>
    <row r="44" spans="1:3" x14ac:dyDescent="0.35">
      <c r="A44" t="s">
        <v>6</v>
      </c>
      <c r="B44" t="s">
        <v>11</v>
      </c>
      <c r="C44">
        <v>277</v>
      </c>
    </row>
    <row r="45" spans="1:3" x14ac:dyDescent="0.35">
      <c r="A45" t="s">
        <v>26</v>
      </c>
      <c r="B45" t="s">
        <v>27</v>
      </c>
      <c r="C45">
        <v>277</v>
      </c>
    </row>
    <row r="46" spans="1:3" x14ac:dyDescent="0.35">
      <c r="A46" t="s">
        <v>21</v>
      </c>
      <c r="B46" t="s">
        <v>13</v>
      </c>
      <c r="C46">
        <v>278</v>
      </c>
    </row>
    <row r="47" spans="1:3" x14ac:dyDescent="0.35">
      <c r="A47" t="s">
        <v>19</v>
      </c>
      <c r="B47" t="s">
        <v>21</v>
      </c>
      <c r="C47">
        <v>279</v>
      </c>
    </row>
    <row r="48" spans="1:3" x14ac:dyDescent="0.35">
      <c r="A48" t="s">
        <v>6</v>
      </c>
      <c r="B48" t="s">
        <v>13</v>
      </c>
      <c r="C48">
        <v>281</v>
      </c>
    </row>
    <row r="49" spans="1:3" x14ac:dyDescent="0.35">
      <c r="A49" t="s">
        <v>26</v>
      </c>
      <c r="B49" t="s">
        <v>13</v>
      </c>
      <c r="C49">
        <v>281</v>
      </c>
    </row>
    <row r="50" spans="1:3" x14ac:dyDescent="0.35">
      <c r="A50" t="s">
        <v>15</v>
      </c>
      <c r="B50" t="s">
        <v>6</v>
      </c>
      <c r="C50">
        <v>283</v>
      </c>
    </row>
    <row r="51" spans="1:3" x14ac:dyDescent="0.35">
      <c r="A51" t="s">
        <v>22</v>
      </c>
      <c r="B51" t="s">
        <v>26</v>
      </c>
      <c r="C51">
        <v>283</v>
      </c>
    </row>
    <row r="52" spans="1:3" x14ac:dyDescent="0.35">
      <c r="A52" t="s">
        <v>26</v>
      </c>
      <c r="B52" t="s">
        <v>7</v>
      </c>
      <c r="C52">
        <v>284</v>
      </c>
    </row>
    <row r="53" spans="1:3" x14ac:dyDescent="0.35">
      <c r="A53" t="s">
        <v>20</v>
      </c>
      <c r="B53" t="s">
        <v>13</v>
      </c>
      <c r="C53">
        <v>284</v>
      </c>
    </row>
    <row r="54" spans="1:3" x14ac:dyDescent="0.35">
      <c r="A54" t="s">
        <v>6</v>
      </c>
      <c r="B54" t="s">
        <v>16</v>
      </c>
      <c r="C54">
        <v>288</v>
      </c>
    </row>
    <row r="55" spans="1:3" x14ac:dyDescent="0.35">
      <c r="A55" t="s">
        <v>7</v>
      </c>
      <c r="B55" t="s">
        <v>5</v>
      </c>
      <c r="C55">
        <v>288</v>
      </c>
    </row>
    <row r="56" spans="1:3" x14ac:dyDescent="0.35">
      <c r="A56" t="s">
        <v>24</v>
      </c>
      <c r="B56" t="s">
        <v>27</v>
      </c>
      <c r="C56">
        <v>288</v>
      </c>
    </row>
    <row r="57" spans="1:3" x14ac:dyDescent="0.35">
      <c r="A57" t="s">
        <v>20</v>
      </c>
      <c r="B57" t="s">
        <v>11</v>
      </c>
      <c r="C57">
        <v>289</v>
      </c>
    </row>
    <row r="58" spans="1:3" x14ac:dyDescent="0.35">
      <c r="A58" t="s">
        <v>24</v>
      </c>
      <c r="B58" t="s">
        <v>7</v>
      </c>
      <c r="C58">
        <v>290</v>
      </c>
    </row>
    <row r="59" spans="1:3" x14ac:dyDescent="0.35">
      <c r="A59" t="s">
        <v>25</v>
      </c>
      <c r="B59" t="s">
        <v>13</v>
      </c>
      <c r="C59">
        <v>290</v>
      </c>
    </row>
    <row r="60" spans="1:3" x14ac:dyDescent="0.35">
      <c r="A60" t="s">
        <v>25</v>
      </c>
      <c r="B60" t="s">
        <v>27</v>
      </c>
      <c r="C60">
        <v>291</v>
      </c>
    </row>
    <row r="61" spans="1:3" x14ac:dyDescent="0.35">
      <c r="A61" t="s">
        <v>18</v>
      </c>
      <c r="B61" t="s">
        <v>13</v>
      </c>
      <c r="C61">
        <v>295</v>
      </c>
    </row>
    <row r="62" spans="1:3" x14ac:dyDescent="0.35">
      <c r="A62" t="s">
        <v>18</v>
      </c>
      <c r="B62" t="s">
        <v>11</v>
      </c>
      <c r="C62">
        <v>296</v>
      </c>
    </row>
    <row r="63" spans="1:3" x14ac:dyDescent="0.35">
      <c r="A63" t="s">
        <v>25</v>
      </c>
      <c r="B63" t="s">
        <v>7</v>
      </c>
      <c r="C63">
        <v>296</v>
      </c>
    </row>
    <row r="64" spans="1:3" x14ac:dyDescent="0.35">
      <c r="A64" t="s">
        <v>24</v>
      </c>
      <c r="B64" t="s">
        <v>13</v>
      </c>
      <c r="C64">
        <v>300</v>
      </c>
    </row>
    <row r="65" spans="1:3" x14ac:dyDescent="0.35">
      <c r="A65" t="s">
        <v>15</v>
      </c>
      <c r="B65" t="s">
        <v>18</v>
      </c>
      <c r="C65">
        <v>312</v>
      </c>
    </row>
    <row r="66" spans="1:3" x14ac:dyDescent="0.35">
      <c r="A66" t="s">
        <v>18</v>
      </c>
      <c r="B66" t="s">
        <v>16</v>
      </c>
      <c r="C66">
        <v>316</v>
      </c>
    </row>
    <row r="67" spans="1:3" x14ac:dyDescent="0.35">
      <c r="A67" t="s">
        <v>26</v>
      </c>
      <c r="B67" t="s">
        <v>9</v>
      </c>
      <c r="C67">
        <v>317</v>
      </c>
    </row>
    <row r="68" spans="1:3" x14ac:dyDescent="0.35">
      <c r="A68" t="s">
        <v>20</v>
      </c>
      <c r="B68" t="s">
        <v>5</v>
      </c>
      <c r="C68">
        <v>321</v>
      </c>
    </row>
    <row r="69" spans="1:3" x14ac:dyDescent="0.35">
      <c r="A69" t="s">
        <v>20</v>
      </c>
      <c r="B69" t="s">
        <v>16</v>
      </c>
      <c r="C69">
        <v>324</v>
      </c>
    </row>
    <row r="70" spans="1:3" x14ac:dyDescent="0.35">
      <c r="A70" t="s">
        <v>15</v>
      </c>
      <c r="B70" t="s">
        <v>20</v>
      </c>
      <c r="C70">
        <v>325</v>
      </c>
    </row>
    <row r="71" spans="1:3" x14ac:dyDescent="0.35">
      <c r="A71" t="s">
        <v>17</v>
      </c>
      <c r="B71" t="s">
        <v>6</v>
      </c>
      <c r="C71">
        <v>327</v>
      </c>
    </row>
    <row r="72" spans="1:3" x14ac:dyDescent="0.35">
      <c r="A72" t="s">
        <v>4</v>
      </c>
      <c r="B72" t="s">
        <v>9</v>
      </c>
      <c r="C72">
        <v>328</v>
      </c>
    </row>
    <row r="73" spans="1:3" x14ac:dyDescent="0.35">
      <c r="A73" t="s">
        <v>18</v>
      </c>
      <c r="B73" t="s">
        <v>5</v>
      </c>
      <c r="C73">
        <v>331</v>
      </c>
    </row>
    <row r="74" spans="1:3" x14ac:dyDescent="0.35">
      <c r="A74" t="s">
        <v>25</v>
      </c>
      <c r="B74" t="s">
        <v>9</v>
      </c>
      <c r="C74">
        <v>333</v>
      </c>
    </row>
    <row r="75" spans="1:3" x14ac:dyDescent="0.35">
      <c r="A75" t="s">
        <v>5</v>
      </c>
      <c r="B75" t="s">
        <v>23</v>
      </c>
      <c r="C75">
        <v>335</v>
      </c>
    </row>
    <row r="76" spans="1:3" x14ac:dyDescent="0.35">
      <c r="A76" t="s">
        <v>21</v>
      </c>
      <c r="B76" t="s">
        <v>4</v>
      </c>
      <c r="C76">
        <v>336</v>
      </c>
    </row>
    <row r="77" spans="1:3" x14ac:dyDescent="0.35">
      <c r="A77" t="s">
        <v>24</v>
      </c>
      <c r="B77" t="s">
        <v>9</v>
      </c>
      <c r="C77">
        <v>338</v>
      </c>
    </row>
    <row r="78" spans="1:3" x14ac:dyDescent="0.35">
      <c r="A78" t="s">
        <v>19</v>
      </c>
      <c r="B78" t="s">
        <v>11</v>
      </c>
      <c r="C78">
        <v>342</v>
      </c>
    </row>
    <row r="79" spans="1:3" x14ac:dyDescent="0.35">
      <c r="A79" t="s">
        <v>17</v>
      </c>
      <c r="B79" t="s">
        <v>18</v>
      </c>
      <c r="C79">
        <v>355</v>
      </c>
    </row>
    <row r="80" spans="1:3" x14ac:dyDescent="0.35">
      <c r="A80" t="s">
        <v>6</v>
      </c>
      <c r="B80" t="s">
        <v>5</v>
      </c>
      <c r="C80">
        <v>360</v>
      </c>
    </row>
    <row r="81" spans="1:3" x14ac:dyDescent="0.35">
      <c r="A81" t="s">
        <v>22</v>
      </c>
      <c r="B81" t="s">
        <v>21</v>
      </c>
      <c r="C81">
        <v>363</v>
      </c>
    </row>
    <row r="82" spans="1:3" x14ac:dyDescent="0.35">
      <c r="A82" t="s">
        <v>5</v>
      </c>
      <c r="B82" t="s">
        <v>9</v>
      </c>
      <c r="C82">
        <v>366</v>
      </c>
    </row>
    <row r="83" spans="1:3" x14ac:dyDescent="0.35">
      <c r="A83" t="s">
        <v>19</v>
      </c>
      <c r="B83" t="s">
        <v>6</v>
      </c>
      <c r="C83">
        <v>368</v>
      </c>
    </row>
    <row r="84" spans="1:3" x14ac:dyDescent="0.35">
      <c r="A84" t="s">
        <v>17</v>
      </c>
      <c r="B84" t="s">
        <v>20</v>
      </c>
      <c r="C84">
        <v>371</v>
      </c>
    </row>
    <row r="85" spans="1:3" x14ac:dyDescent="0.35">
      <c r="A85" t="s">
        <v>20</v>
      </c>
      <c r="B85" t="s">
        <v>23</v>
      </c>
      <c r="C85">
        <v>387</v>
      </c>
    </row>
    <row r="86" spans="1:3" x14ac:dyDescent="0.35">
      <c r="A86" t="s">
        <v>4</v>
      </c>
      <c r="B86" t="s">
        <v>23</v>
      </c>
      <c r="C86">
        <v>389</v>
      </c>
    </row>
    <row r="87" spans="1:3" x14ac:dyDescent="0.35">
      <c r="A87" t="s">
        <v>19</v>
      </c>
      <c r="B87" t="s">
        <v>13</v>
      </c>
      <c r="C87">
        <v>393</v>
      </c>
    </row>
    <row r="88" spans="1:3" x14ac:dyDescent="0.35">
      <c r="A88" t="s">
        <v>19</v>
      </c>
      <c r="B88" t="s">
        <v>18</v>
      </c>
      <c r="C88">
        <v>397</v>
      </c>
    </row>
    <row r="89" spans="1:3" x14ac:dyDescent="0.35">
      <c r="A89" t="s">
        <v>18</v>
      </c>
      <c r="B89" t="s">
        <v>23</v>
      </c>
      <c r="C89">
        <v>410</v>
      </c>
    </row>
    <row r="90" spans="1:3" x14ac:dyDescent="0.35">
      <c r="A90" t="s">
        <v>19</v>
      </c>
      <c r="B90" t="s">
        <v>20</v>
      </c>
      <c r="C90">
        <v>412</v>
      </c>
    </row>
    <row r="91" spans="1:3" x14ac:dyDescent="0.35">
      <c r="A91" t="s">
        <v>26</v>
      </c>
      <c r="B91" t="s">
        <v>4</v>
      </c>
      <c r="C91">
        <v>416</v>
      </c>
    </row>
    <row r="92" spans="1:3" x14ac:dyDescent="0.35">
      <c r="A92" t="s">
        <v>24</v>
      </c>
      <c r="B92" t="s">
        <v>4</v>
      </c>
      <c r="C92">
        <v>426</v>
      </c>
    </row>
    <row r="93" spans="1:3" x14ac:dyDescent="0.35">
      <c r="A93" t="s">
        <v>6</v>
      </c>
      <c r="B93" t="s">
        <v>23</v>
      </c>
      <c r="C93">
        <v>428</v>
      </c>
    </row>
    <row r="94" spans="1:3" x14ac:dyDescent="0.35">
      <c r="A94" t="s">
        <v>25</v>
      </c>
      <c r="B94" t="s">
        <v>4</v>
      </c>
      <c r="C94">
        <v>430</v>
      </c>
    </row>
    <row r="95" spans="1:3" x14ac:dyDescent="0.35">
      <c r="A95" t="s">
        <v>21</v>
      </c>
      <c r="B95" t="s">
        <v>5</v>
      </c>
      <c r="C95">
        <v>448</v>
      </c>
    </row>
    <row r="96" spans="1:3" x14ac:dyDescent="0.35">
      <c r="A96" t="s">
        <v>22</v>
      </c>
      <c r="B96" t="s">
        <v>6</v>
      </c>
      <c r="C96">
        <v>451</v>
      </c>
    </row>
    <row r="97" spans="1:3" x14ac:dyDescent="0.35">
      <c r="A97" t="s">
        <v>19</v>
      </c>
      <c r="B97" t="s">
        <v>7</v>
      </c>
      <c r="C97">
        <v>467</v>
      </c>
    </row>
    <row r="98" spans="1:3" x14ac:dyDescent="0.35">
      <c r="A98" t="s">
        <v>19</v>
      </c>
      <c r="B98" t="s">
        <v>27</v>
      </c>
      <c r="C98">
        <v>473</v>
      </c>
    </row>
    <row r="99" spans="1:3" x14ac:dyDescent="0.35">
      <c r="A99" t="s">
        <v>22</v>
      </c>
      <c r="B99" t="s">
        <v>18</v>
      </c>
      <c r="C99">
        <v>480</v>
      </c>
    </row>
    <row r="100" spans="1:3" x14ac:dyDescent="0.35">
      <c r="A100" t="s">
        <v>7</v>
      </c>
      <c r="B100" t="s">
        <v>23</v>
      </c>
      <c r="C100">
        <v>484</v>
      </c>
    </row>
    <row r="101" spans="1:3" x14ac:dyDescent="0.35">
      <c r="A101" t="s">
        <v>22</v>
      </c>
      <c r="B101" t="s">
        <v>20</v>
      </c>
      <c r="C101">
        <v>492</v>
      </c>
    </row>
    <row r="102" spans="1:3" x14ac:dyDescent="0.35">
      <c r="A102" t="s">
        <v>19</v>
      </c>
      <c r="B102" t="s">
        <v>9</v>
      </c>
      <c r="C102">
        <v>494</v>
      </c>
    </row>
    <row r="103" spans="1:3" x14ac:dyDescent="0.35">
      <c r="A103" t="s">
        <v>21</v>
      </c>
      <c r="B103" t="s">
        <v>23</v>
      </c>
      <c r="C103">
        <v>506</v>
      </c>
    </row>
    <row r="104" spans="1:3" x14ac:dyDescent="0.35">
      <c r="A104" t="s">
        <v>26</v>
      </c>
      <c r="B104" t="s">
        <v>5</v>
      </c>
      <c r="C104">
        <v>528</v>
      </c>
    </row>
    <row r="105" spans="1:3" x14ac:dyDescent="0.35">
      <c r="A105" t="s">
        <v>15</v>
      </c>
      <c r="B105" t="s">
        <v>4</v>
      </c>
      <c r="C105">
        <v>531</v>
      </c>
    </row>
    <row r="106" spans="1:3" x14ac:dyDescent="0.35">
      <c r="A106" t="s">
        <v>24</v>
      </c>
      <c r="B106" t="s">
        <v>5</v>
      </c>
      <c r="C106">
        <v>541</v>
      </c>
    </row>
    <row r="107" spans="1:3" x14ac:dyDescent="0.35">
      <c r="A107" t="s">
        <v>25</v>
      </c>
      <c r="B107" t="s">
        <v>5</v>
      </c>
      <c r="C107">
        <v>543</v>
      </c>
    </row>
    <row r="108" spans="1:3" x14ac:dyDescent="0.35">
      <c r="A108" t="s">
        <v>5</v>
      </c>
      <c r="B108" t="s">
        <v>13</v>
      </c>
      <c r="C108">
        <v>547</v>
      </c>
    </row>
    <row r="109" spans="1:3" x14ac:dyDescent="0.35">
      <c r="A109" t="s">
        <v>26</v>
      </c>
      <c r="B109" t="s">
        <v>23</v>
      </c>
      <c r="C109">
        <v>567</v>
      </c>
    </row>
    <row r="110" spans="1:3" x14ac:dyDescent="0.35">
      <c r="A110" t="s">
        <v>5</v>
      </c>
      <c r="B110" t="s">
        <v>11</v>
      </c>
      <c r="C110">
        <v>573</v>
      </c>
    </row>
    <row r="111" spans="1:3" x14ac:dyDescent="0.35">
      <c r="A111" t="s">
        <v>25</v>
      </c>
      <c r="B111" t="s">
        <v>23</v>
      </c>
      <c r="C111">
        <v>584</v>
      </c>
    </row>
    <row r="112" spans="1:3" x14ac:dyDescent="0.35">
      <c r="A112" t="s">
        <v>24</v>
      </c>
      <c r="B112" t="s">
        <v>23</v>
      </c>
      <c r="C112">
        <v>588</v>
      </c>
    </row>
    <row r="113" spans="1:3" x14ac:dyDescent="0.35">
      <c r="A113" t="s">
        <v>19</v>
      </c>
      <c r="B113" t="s">
        <v>4</v>
      </c>
      <c r="C113">
        <v>611</v>
      </c>
    </row>
    <row r="114" spans="1:3" x14ac:dyDescent="0.35">
      <c r="A114" t="s">
        <v>15</v>
      </c>
      <c r="B114" t="s">
        <v>5</v>
      </c>
      <c r="C114">
        <v>643</v>
      </c>
    </row>
    <row r="115" spans="1:3" x14ac:dyDescent="0.35">
      <c r="A115" t="s">
        <v>5</v>
      </c>
      <c r="B115" t="s">
        <v>16</v>
      </c>
      <c r="C115">
        <v>645</v>
      </c>
    </row>
    <row r="116" spans="1:3" x14ac:dyDescent="0.35">
      <c r="A116" t="s">
        <v>15</v>
      </c>
      <c r="B116" t="s">
        <v>23</v>
      </c>
      <c r="C116">
        <v>659</v>
      </c>
    </row>
    <row r="117" spans="1:3" x14ac:dyDescent="0.35">
      <c r="A117" t="s">
        <v>17</v>
      </c>
      <c r="B117" t="s">
        <v>5</v>
      </c>
      <c r="C117">
        <v>682</v>
      </c>
    </row>
    <row r="118" spans="1:3" x14ac:dyDescent="0.35">
      <c r="A118" t="s">
        <v>17</v>
      </c>
      <c r="B118" t="s">
        <v>23</v>
      </c>
      <c r="C118">
        <v>720</v>
      </c>
    </row>
    <row r="119" spans="1:3" x14ac:dyDescent="0.35">
      <c r="A119" t="s">
        <v>19</v>
      </c>
      <c r="B119" t="s">
        <v>5</v>
      </c>
      <c r="C119">
        <v>726</v>
      </c>
    </row>
    <row r="120" spans="1:3" x14ac:dyDescent="0.35">
      <c r="A120" t="s">
        <v>19</v>
      </c>
      <c r="B120" t="s">
        <v>23</v>
      </c>
      <c r="C120">
        <v>750</v>
      </c>
    </row>
    <row r="121" spans="1:3" x14ac:dyDescent="0.35">
      <c r="A121" t="s">
        <v>22</v>
      </c>
      <c r="B121" t="s">
        <v>5</v>
      </c>
      <c r="C121">
        <v>811</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7AB49-2D70-4025-9E22-13E4AD32D990}">
  <dimension ref="A1:X131"/>
  <sheetViews>
    <sheetView workbookViewId="0">
      <selection activeCell="B2" sqref="B2"/>
    </sheetView>
  </sheetViews>
  <sheetFormatPr defaultRowHeight="14.5" x14ac:dyDescent="0.35"/>
  <cols>
    <col min="1" max="3" width="6" customWidth="1"/>
    <col min="4" max="4" width="10.26953125" customWidth="1"/>
    <col min="7" max="9" width="7.36328125" customWidth="1"/>
  </cols>
  <sheetData>
    <row r="1" spans="1:24" ht="18.5" x14ac:dyDescent="0.45">
      <c r="A1" s="10" t="s">
        <v>174</v>
      </c>
    </row>
    <row r="2" spans="1:24" s="24" customFormat="1" x14ac:dyDescent="0.35"/>
    <row r="3" spans="1:24" s="24" customFormat="1" x14ac:dyDescent="0.35">
      <c r="A3" s="25" t="s">
        <v>177</v>
      </c>
      <c r="B3" s="26"/>
      <c r="C3" s="26"/>
      <c r="D3" s="26"/>
      <c r="E3" s="26"/>
      <c r="F3" s="27"/>
      <c r="G3" s="25"/>
      <c r="H3" s="26"/>
      <c r="I3" s="27"/>
    </row>
    <row r="4" spans="1:24" x14ac:dyDescent="0.35">
      <c r="A4" s="14"/>
      <c r="B4" s="28"/>
      <c r="C4" s="29" t="s">
        <v>0</v>
      </c>
      <c r="D4" s="30" t="s">
        <v>0</v>
      </c>
      <c r="E4" s="28"/>
      <c r="F4" s="15"/>
      <c r="G4" s="14" t="s">
        <v>157</v>
      </c>
      <c r="H4" s="28"/>
      <c r="I4" s="15"/>
      <c r="O4" s="3"/>
      <c r="P4" s="3"/>
      <c r="Q4" s="3"/>
      <c r="R4" s="3"/>
    </row>
    <row r="5" spans="1:24" x14ac:dyDescent="0.35">
      <c r="A5" s="14" t="s">
        <v>175</v>
      </c>
      <c r="B5" s="28"/>
      <c r="C5" s="29" t="s">
        <v>1</v>
      </c>
      <c r="D5" s="30" t="s">
        <v>2</v>
      </c>
      <c r="E5" s="28" t="s">
        <v>176</v>
      </c>
      <c r="F5" s="15" t="s">
        <v>157</v>
      </c>
      <c r="G5" s="14" t="s">
        <v>1</v>
      </c>
      <c r="H5" s="28" t="s">
        <v>0</v>
      </c>
      <c r="I5" s="15" t="s">
        <v>3</v>
      </c>
      <c r="O5" s="3"/>
      <c r="P5" s="3"/>
      <c r="Q5" s="3"/>
      <c r="R5" s="3"/>
    </row>
    <row r="6" spans="1:24" x14ac:dyDescent="0.35">
      <c r="A6" s="14" t="s">
        <v>4</v>
      </c>
      <c r="B6" s="28" t="s">
        <v>5</v>
      </c>
      <c r="C6" s="29">
        <v>129</v>
      </c>
      <c r="D6" s="31">
        <v>0.72093023255813948</v>
      </c>
      <c r="E6" s="31">
        <v>0.71996066554842564</v>
      </c>
      <c r="F6" s="32">
        <v>0.9654953869745827</v>
      </c>
      <c r="G6" s="38">
        <v>90</v>
      </c>
      <c r="H6" s="31">
        <v>1.0666666666666667</v>
      </c>
      <c r="I6" s="32">
        <v>1.0534388248033357</v>
      </c>
    </row>
    <row r="7" spans="1:24" x14ac:dyDescent="0.35">
      <c r="A7" s="14" t="s">
        <v>6</v>
      </c>
      <c r="B7" s="28" t="s">
        <v>7</v>
      </c>
      <c r="C7" s="29">
        <v>159</v>
      </c>
      <c r="D7" s="31">
        <v>0.71698113207547165</v>
      </c>
      <c r="E7" s="31">
        <v>0.66544705624220446</v>
      </c>
      <c r="F7" s="32">
        <v>0.87584934641767065</v>
      </c>
      <c r="G7" s="38">
        <v>93</v>
      </c>
      <c r="H7" s="31">
        <v>1.2580645161290323</v>
      </c>
      <c r="I7" s="32">
        <v>1.0394068718494658</v>
      </c>
      <c r="U7" t="s">
        <v>8</v>
      </c>
      <c r="X7" s="3"/>
    </row>
    <row r="8" spans="1:24" x14ac:dyDescent="0.35">
      <c r="A8" s="14" t="s">
        <v>6</v>
      </c>
      <c r="B8" s="28" t="s">
        <v>9</v>
      </c>
      <c r="C8" s="29">
        <v>209</v>
      </c>
      <c r="D8" s="31">
        <v>0.61244019138755978</v>
      </c>
      <c r="E8" s="31">
        <v>0.60033857393042556</v>
      </c>
      <c r="F8" s="32">
        <v>0.77105679102547642</v>
      </c>
      <c r="G8" s="38">
        <v>95</v>
      </c>
      <c r="H8" s="31">
        <v>0.95789473684210524</v>
      </c>
      <c r="I8" s="32">
        <v>1.0304016522983586</v>
      </c>
      <c r="U8" t="s">
        <v>10</v>
      </c>
      <c r="X8" s="3"/>
    </row>
    <row r="9" spans="1:24" x14ac:dyDescent="0.35">
      <c r="A9" s="14" t="s">
        <v>6</v>
      </c>
      <c r="B9" s="28" t="s">
        <v>11</v>
      </c>
      <c r="C9" s="29">
        <v>277</v>
      </c>
      <c r="D9" s="30">
        <v>0.52707581227436828</v>
      </c>
      <c r="E9" s="31">
        <v>0.53991978958548625</v>
      </c>
      <c r="F9" s="32">
        <v>0.67619639340528181</v>
      </c>
      <c r="G9" s="38">
        <v>99</v>
      </c>
      <c r="H9" s="31">
        <v>1.0909090909090908</v>
      </c>
      <c r="I9" s="32">
        <v>1.013168000694618</v>
      </c>
      <c r="U9" t="s">
        <v>12</v>
      </c>
      <c r="X9" s="3"/>
    </row>
    <row r="10" spans="1:24" x14ac:dyDescent="0.35">
      <c r="A10" s="14" t="s">
        <v>6</v>
      </c>
      <c r="B10" s="28" t="s">
        <v>13</v>
      </c>
      <c r="C10" s="28">
        <v>281</v>
      </c>
      <c r="D10" s="31">
        <v>0.53024911032028466</v>
      </c>
      <c r="E10" s="31">
        <v>0.53701265418743727</v>
      </c>
      <c r="F10" s="32">
        <v>0.67169322248905294</v>
      </c>
      <c r="G10" s="38">
        <v>119</v>
      </c>
      <c r="H10" s="31">
        <v>0.90756302521008403</v>
      </c>
      <c r="I10" s="32">
        <v>0.93972533570556505</v>
      </c>
      <c r="U10" t="s">
        <v>14</v>
      </c>
      <c r="X10" s="3"/>
    </row>
    <row r="11" spans="1:24" x14ac:dyDescent="0.35">
      <c r="A11" s="14" t="s">
        <v>15</v>
      </c>
      <c r="B11" s="28" t="s">
        <v>6</v>
      </c>
      <c r="C11" s="28">
        <v>283</v>
      </c>
      <c r="D11" s="31">
        <v>0.53003533568904593</v>
      </c>
      <c r="E11" s="31">
        <v>0.5355803606244991</v>
      </c>
      <c r="F11" s="32">
        <v>0.66947671799978081</v>
      </c>
      <c r="G11" s="38">
        <v>129</v>
      </c>
      <c r="H11" s="31">
        <v>0.72093023255813948</v>
      </c>
      <c r="I11" s="32">
        <v>0.90922199967229367</v>
      </c>
      <c r="X11" s="3"/>
    </row>
    <row r="12" spans="1:24" x14ac:dyDescent="0.35">
      <c r="A12" s="14" t="s">
        <v>6</v>
      </c>
      <c r="B12" s="28" t="s">
        <v>16</v>
      </c>
      <c r="C12" s="28">
        <v>288</v>
      </c>
      <c r="D12" s="31">
        <v>0.51041666666666663</v>
      </c>
      <c r="E12" s="31">
        <v>0.5320597909587429</v>
      </c>
      <c r="F12" s="32">
        <v>0.6640345522651373</v>
      </c>
      <c r="G12" s="38">
        <v>142</v>
      </c>
      <c r="H12" s="31">
        <v>1.1056338028169015</v>
      </c>
      <c r="I12" s="32">
        <v>0.87421239481917357</v>
      </c>
      <c r="X12" s="3"/>
    </row>
    <row r="13" spans="1:24" x14ac:dyDescent="0.35">
      <c r="A13" s="14" t="s">
        <v>17</v>
      </c>
      <c r="B13" s="28" t="s">
        <v>6</v>
      </c>
      <c r="C13" s="28">
        <v>327</v>
      </c>
      <c r="D13" s="31">
        <v>0.50152905198776754</v>
      </c>
      <c r="E13" s="31">
        <v>0.50721334771203008</v>
      </c>
      <c r="F13" s="32">
        <v>0.62587206560363684</v>
      </c>
      <c r="G13" s="38">
        <v>143</v>
      </c>
      <c r="H13" s="31">
        <v>0.63636363636363635</v>
      </c>
      <c r="I13" s="32">
        <v>0.87170709802919599</v>
      </c>
      <c r="X13" s="3"/>
    </row>
    <row r="14" spans="1:24" x14ac:dyDescent="0.35">
      <c r="A14" s="14" t="s">
        <v>18</v>
      </c>
      <c r="B14" s="28" t="s">
        <v>5</v>
      </c>
      <c r="C14" s="28">
        <v>331</v>
      </c>
      <c r="D14" s="31">
        <v>0.50453172205438068</v>
      </c>
      <c r="E14" s="31">
        <v>0.50489642828816128</v>
      </c>
      <c r="F14" s="32">
        <v>0.62233569597721927</v>
      </c>
      <c r="G14" s="38">
        <v>157</v>
      </c>
      <c r="H14" s="31">
        <v>0.93630573248407645</v>
      </c>
      <c r="I14" s="32">
        <v>0.83903829160838383</v>
      </c>
      <c r="X14" s="3"/>
    </row>
    <row r="15" spans="1:24" x14ac:dyDescent="0.35">
      <c r="A15" s="14" t="s">
        <v>6</v>
      </c>
      <c r="B15" s="28" t="s">
        <v>5</v>
      </c>
      <c r="C15" s="29">
        <v>360</v>
      </c>
      <c r="D15" s="31">
        <v>0.47222222222222221</v>
      </c>
      <c r="E15" s="31">
        <v>0.48917823757701889</v>
      </c>
      <c r="F15" s="32">
        <v>0.59844710302951765</v>
      </c>
      <c r="G15" s="38">
        <v>159</v>
      </c>
      <c r="H15" s="31">
        <v>0.71698113207547165</v>
      </c>
      <c r="I15" s="32">
        <v>0.83470602473980471</v>
      </c>
      <c r="X15" s="3"/>
    </row>
    <row r="16" spans="1:24" x14ac:dyDescent="0.35">
      <c r="A16" s="14" t="s">
        <v>19</v>
      </c>
      <c r="B16" s="28" t="s">
        <v>6</v>
      </c>
      <c r="C16" s="29">
        <v>368</v>
      </c>
      <c r="D16" s="30">
        <v>0.54891304347826086</v>
      </c>
      <c r="E16" s="31">
        <v>0.48514622535750462</v>
      </c>
      <c r="F16" s="32">
        <v>0.59234833740995285</v>
      </c>
      <c r="G16" s="38">
        <v>159</v>
      </c>
      <c r="H16" s="31">
        <v>1.0754716981132075</v>
      </c>
      <c r="I16" s="32">
        <v>0.83470602473980471</v>
      </c>
      <c r="X16" s="3"/>
    </row>
    <row r="17" spans="1:9" x14ac:dyDescent="0.35">
      <c r="A17" s="14" t="s">
        <v>19</v>
      </c>
      <c r="B17" s="28" t="s">
        <v>20</v>
      </c>
      <c r="C17" s="29">
        <v>412</v>
      </c>
      <c r="D17" s="31">
        <v>0.43932038834951459</v>
      </c>
      <c r="E17" s="31">
        <v>0.46494563176725834</v>
      </c>
      <c r="F17" s="32">
        <v>0.56197591550589254</v>
      </c>
      <c r="G17" s="38">
        <v>181</v>
      </c>
      <c r="H17" s="31">
        <v>0.8729281767955801</v>
      </c>
      <c r="I17" s="32">
        <v>0.79162010945091166</v>
      </c>
    </row>
    <row r="18" spans="1:9" x14ac:dyDescent="0.35">
      <c r="A18" s="14" t="s">
        <v>21</v>
      </c>
      <c r="B18" s="28" t="s">
        <v>5</v>
      </c>
      <c r="C18" s="28">
        <v>448</v>
      </c>
      <c r="D18" s="31">
        <v>0.42857142857142855</v>
      </c>
      <c r="E18" s="31">
        <v>0.45050777369331613</v>
      </c>
      <c r="F18" s="32">
        <v>0.54045860207027396</v>
      </c>
      <c r="G18" s="38">
        <v>184</v>
      </c>
      <c r="H18" s="31">
        <v>0.85326086956521741</v>
      </c>
      <c r="I18" s="32">
        <v>0.7863160996184767</v>
      </c>
    </row>
    <row r="19" spans="1:9" x14ac:dyDescent="0.35">
      <c r="A19" s="14" t="s">
        <v>22</v>
      </c>
      <c r="B19" s="28" t="s">
        <v>6</v>
      </c>
      <c r="C19" s="28">
        <v>451</v>
      </c>
      <c r="D19" s="31">
        <v>0.45454545454545453</v>
      </c>
      <c r="E19" s="31">
        <v>0.44937695117464127</v>
      </c>
      <c r="F19" s="32">
        <v>0.5387801349529131</v>
      </c>
      <c r="G19" s="38">
        <v>184</v>
      </c>
      <c r="H19" s="31">
        <v>0.85326086956521741</v>
      </c>
      <c r="I19" s="32">
        <v>0.7863160996184767</v>
      </c>
    </row>
    <row r="20" spans="1:9" x14ac:dyDescent="0.35">
      <c r="A20" s="14" t="s">
        <v>7</v>
      </c>
      <c r="B20" s="28" t="s">
        <v>23</v>
      </c>
      <c r="C20" s="28">
        <v>484</v>
      </c>
      <c r="D20" s="31">
        <v>0.41528925619834711</v>
      </c>
      <c r="E20" s="31">
        <v>0.4375844344892077</v>
      </c>
      <c r="F20" s="32">
        <v>0.52133678824382135</v>
      </c>
      <c r="G20" s="38">
        <v>185</v>
      </c>
      <c r="H20" s="31">
        <v>0.84864864864864864</v>
      </c>
      <c r="I20" s="32">
        <v>0.78457509882299126</v>
      </c>
    </row>
    <row r="21" spans="1:9" x14ac:dyDescent="0.35">
      <c r="A21" s="14" t="s">
        <v>24</v>
      </c>
      <c r="B21" s="28" t="s">
        <v>5</v>
      </c>
      <c r="C21" s="29">
        <v>541</v>
      </c>
      <c r="D21" s="31">
        <v>0.45471349353049906</v>
      </c>
      <c r="E21" s="31">
        <v>0.41961792784037516</v>
      </c>
      <c r="F21" s="32">
        <v>0.49497580288572973</v>
      </c>
      <c r="G21" s="38">
        <v>195</v>
      </c>
      <c r="H21" s="31">
        <v>0.84615384615384615</v>
      </c>
      <c r="I21" s="32">
        <v>0.76786446365374883</v>
      </c>
    </row>
    <row r="22" spans="1:9" x14ac:dyDescent="0.35">
      <c r="A22" s="14" t="s">
        <v>25</v>
      </c>
      <c r="B22" s="28" t="s">
        <v>5</v>
      </c>
      <c r="C22" s="28">
        <v>543</v>
      </c>
      <c r="D22" s="31">
        <v>0.45303867403314918</v>
      </c>
      <c r="E22" s="31">
        <v>0.41903525046486528</v>
      </c>
      <c r="F22" s="32">
        <v>0.49412530297152235</v>
      </c>
      <c r="G22" s="38">
        <v>197</v>
      </c>
      <c r="H22" s="31">
        <v>1.0304568527918783</v>
      </c>
      <c r="I22" s="32">
        <v>0.76466678550274148</v>
      </c>
    </row>
    <row r="23" spans="1:9" x14ac:dyDescent="0.35">
      <c r="A23" s="14" t="s">
        <v>5</v>
      </c>
      <c r="B23" s="28" t="s">
        <v>13</v>
      </c>
      <c r="C23" s="29">
        <v>547</v>
      </c>
      <c r="D23" s="30">
        <v>0.43144424131627057</v>
      </c>
      <c r="E23" s="31">
        <v>0.41787871061630616</v>
      </c>
      <c r="F23" s="32">
        <v>0.49243800235552576</v>
      </c>
      <c r="G23" s="38">
        <v>198</v>
      </c>
      <c r="H23" s="31">
        <v>1.0656565656565657</v>
      </c>
      <c r="I23" s="32">
        <v>0.76308504646180786</v>
      </c>
    </row>
    <row r="24" spans="1:9" x14ac:dyDescent="0.35">
      <c r="A24" s="14" t="s">
        <v>15</v>
      </c>
      <c r="B24" s="28" t="s">
        <v>5</v>
      </c>
      <c r="C24" s="29">
        <v>643</v>
      </c>
      <c r="D24" s="31">
        <v>0.40590979782270609</v>
      </c>
      <c r="E24" s="31">
        <v>0.39319337723586373</v>
      </c>
      <c r="F24" s="32">
        <v>0.45669245030831873</v>
      </c>
      <c r="G24" s="38">
        <v>200</v>
      </c>
      <c r="H24" s="31">
        <v>0.72499999999999998</v>
      </c>
      <c r="I24" s="32">
        <v>0.75995508019219982</v>
      </c>
    </row>
    <row r="25" spans="1:9" x14ac:dyDescent="0.35">
      <c r="A25" s="14" t="s">
        <v>5</v>
      </c>
      <c r="B25" s="28" t="s">
        <v>16</v>
      </c>
      <c r="C25" s="29">
        <v>645</v>
      </c>
      <c r="D25" s="31">
        <v>0.42790697674418604</v>
      </c>
      <c r="E25" s="31">
        <v>0.39273381813514241</v>
      </c>
      <c r="F25" s="32">
        <v>0.45603192943797105</v>
      </c>
      <c r="G25" s="38">
        <v>203</v>
      </c>
      <c r="H25" s="31">
        <v>0.7931034482758621</v>
      </c>
      <c r="I25" s="32">
        <v>0.75534191511894866</v>
      </c>
    </row>
    <row r="26" spans="1:9" x14ac:dyDescent="0.35">
      <c r="A26" s="14" t="s">
        <v>17</v>
      </c>
      <c r="B26" s="28" t="s">
        <v>5</v>
      </c>
      <c r="C26" s="29">
        <v>682</v>
      </c>
      <c r="D26" s="31">
        <v>0.37683284457478006</v>
      </c>
      <c r="E26" s="31">
        <v>0.38457056702247894</v>
      </c>
      <c r="F26" s="32">
        <v>0.44432970573959352</v>
      </c>
      <c r="G26" s="38">
        <v>209</v>
      </c>
      <c r="H26" s="31">
        <v>0.61244019138755978</v>
      </c>
      <c r="I26" s="32">
        <v>0.74639748811726758</v>
      </c>
    </row>
    <row r="27" spans="1:9" x14ac:dyDescent="0.35">
      <c r="A27" s="16" t="s">
        <v>17</v>
      </c>
      <c r="B27" s="17" t="s">
        <v>23</v>
      </c>
      <c r="C27" s="20">
        <v>720</v>
      </c>
      <c r="D27" s="33">
        <v>0.36388888888888887</v>
      </c>
      <c r="E27" s="37">
        <v>0.37679796514260078</v>
      </c>
      <c r="F27" s="34">
        <v>0.43324219501913697</v>
      </c>
      <c r="G27" s="38">
        <v>211</v>
      </c>
      <c r="H27" s="31">
        <v>0.74881516587677721</v>
      </c>
      <c r="I27" s="32">
        <v>0.74349602528100189</v>
      </c>
    </row>
    <row r="28" spans="1:9" x14ac:dyDescent="0.35">
      <c r="C28" s="1"/>
      <c r="D28" s="2"/>
      <c r="G28" s="38">
        <v>211</v>
      </c>
      <c r="H28" s="31">
        <v>0.92417061611374407</v>
      </c>
      <c r="I28" s="32">
        <v>0.74349602528100189</v>
      </c>
    </row>
    <row r="29" spans="1:9" x14ac:dyDescent="0.35">
      <c r="A29" s="11" t="s">
        <v>178</v>
      </c>
      <c r="B29" s="12"/>
      <c r="C29" s="35"/>
      <c r="D29" s="36"/>
      <c r="E29" s="12"/>
      <c r="F29" s="13"/>
      <c r="G29" s="38">
        <v>212</v>
      </c>
      <c r="H29" s="31">
        <v>0.78301886792452835</v>
      </c>
      <c r="I29" s="32">
        <v>0.74205978328278044</v>
      </c>
    </row>
    <row r="30" spans="1:9" x14ac:dyDescent="0.35">
      <c r="A30" s="14"/>
      <c r="B30" s="28"/>
      <c r="C30" s="29" t="s">
        <v>0</v>
      </c>
      <c r="D30" s="30" t="s">
        <v>0</v>
      </c>
      <c r="E30" s="28"/>
      <c r="F30" s="15"/>
      <c r="G30" s="38">
        <v>212</v>
      </c>
      <c r="H30" s="31">
        <v>0.90094339622641506</v>
      </c>
      <c r="I30" s="32">
        <v>0.74205978328278044</v>
      </c>
    </row>
    <row r="31" spans="1:9" x14ac:dyDescent="0.35">
      <c r="A31" s="14" t="s">
        <v>175</v>
      </c>
      <c r="B31" s="28"/>
      <c r="C31" s="29" t="s">
        <v>1</v>
      </c>
      <c r="D31" s="30" t="s">
        <v>2</v>
      </c>
      <c r="E31" s="28" t="s">
        <v>176</v>
      </c>
      <c r="F31" s="15" t="s">
        <v>157</v>
      </c>
      <c r="G31" s="38">
        <v>213</v>
      </c>
      <c r="H31" s="31">
        <v>0.84976525821596249</v>
      </c>
      <c r="I31" s="32">
        <v>0.74063305499812171</v>
      </c>
    </row>
    <row r="32" spans="1:9" x14ac:dyDescent="0.35">
      <c r="A32" s="14" t="s">
        <v>19</v>
      </c>
      <c r="B32" s="28" t="s">
        <v>24</v>
      </c>
      <c r="C32" s="29">
        <v>185</v>
      </c>
      <c r="D32" s="31">
        <v>0.84864864864864864</v>
      </c>
      <c r="E32" s="31">
        <v>0.79383442821036976</v>
      </c>
      <c r="F32" s="32">
        <v>0.81615972103341361</v>
      </c>
      <c r="G32" s="38">
        <v>224</v>
      </c>
      <c r="H32" s="28">
        <v>0.6026785714285714</v>
      </c>
      <c r="I32" s="15">
        <v>0.72553745170491368</v>
      </c>
    </row>
    <row r="33" spans="1:9" x14ac:dyDescent="0.35">
      <c r="A33" s="14" t="s">
        <v>15</v>
      </c>
      <c r="B33" s="28" t="s">
        <v>21</v>
      </c>
      <c r="C33" s="29">
        <v>195</v>
      </c>
      <c r="D33" s="31">
        <v>0.84615384615384615</v>
      </c>
      <c r="E33" s="31">
        <v>0.77484799466114118</v>
      </c>
      <c r="F33" s="32">
        <v>0.79637920594221634</v>
      </c>
      <c r="G33" s="38">
        <v>227</v>
      </c>
      <c r="H33" s="31">
        <v>0.69603524229074887</v>
      </c>
      <c r="I33" s="32">
        <v>0.72160069674511917</v>
      </c>
    </row>
    <row r="34" spans="1:9" x14ac:dyDescent="0.35">
      <c r="A34" s="14" t="s">
        <v>19</v>
      </c>
      <c r="B34" s="28" t="s">
        <v>26</v>
      </c>
      <c r="C34" s="28">
        <v>200</v>
      </c>
      <c r="D34" s="31">
        <v>0.72499999999999998</v>
      </c>
      <c r="E34" s="31">
        <v>0.76587928719113363</v>
      </c>
      <c r="F34" s="32">
        <v>0.78703765855764651</v>
      </c>
      <c r="G34" s="38">
        <v>227</v>
      </c>
      <c r="H34" s="31">
        <v>0.5903083700440529</v>
      </c>
      <c r="I34" s="32">
        <v>0.72160069674511917</v>
      </c>
    </row>
    <row r="35" spans="1:9" x14ac:dyDescent="0.35">
      <c r="A35" s="14" t="s">
        <v>24</v>
      </c>
      <c r="B35" s="28" t="s">
        <v>18</v>
      </c>
      <c r="C35" s="28">
        <v>212</v>
      </c>
      <c r="D35" s="31">
        <v>0.78301886792452835</v>
      </c>
      <c r="E35" s="31">
        <v>0.74563023614841317</v>
      </c>
      <c r="F35" s="32">
        <v>0.76595228368819213</v>
      </c>
      <c r="G35" s="38">
        <v>228</v>
      </c>
      <c r="H35" s="31">
        <v>0.79824561403508776</v>
      </c>
      <c r="I35" s="32">
        <v>0.72030469884887982</v>
      </c>
    </row>
    <row r="36" spans="1:9" x14ac:dyDescent="0.35">
      <c r="A36" s="14" t="s">
        <v>17</v>
      </c>
      <c r="B36" s="28" t="s">
        <v>21</v>
      </c>
      <c r="C36" s="28">
        <v>236</v>
      </c>
      <c r="D36" s="31">
        <v>0.71186440677966101</v>
      </c>
      <c r="E36" s="31">
        <v>0.70975038196419948</v>
      </c>
      <c r="F36" s="32">
        <v>0.72860962765645942</v>
      </c>
      <c r="G36" s="38">
        <v>236</v>
      </c>
      <c r="H36" s="31">
        <v>0.71186440677966101</v>
      </c>
      <c r="I36" s="32">
        <v>0.71021726450609368</v>
      </c>
    </row>
    <row r="37" spans="1:9" x14ac:dyDescent="0.35">
      <c r="A37" s="14" t="s">
        <v>6</v>
      </c>
      <c r="B37" s="28" t="s">
        <v>4</v>
      </c>
      <c r="C37" s="29">
        <v>255</v>
      </c>
      <c r="D37" s="31">
        <v>0.53333333333333333</v>
      </c>
      <c r="E37" s="31">
        <v>0.68492313398822569</v>
      </c>
      <c r="F37" s="32">
        <v>0.70278501762989076</v>
      </c>
      <c r="G37" s="38">
        <v>246</v>
      </c>
      <c r="H37" s="31">
        <v>0.93089430894308944</v>
      </c>
      <c r="I37" s="32">
        <v>0.69826542593066754</v>
      </c>
    </row>
    <row r="38" spans="1:9" x14ac:dyDescent="0.35">
      <c r="A38" s="14" t="s">
        <v>27</v>
      </c>
      <c r="B38" s="28" t="s">
        <v>5</v>
      </c>
      <c r="C38" s="28">
        <v>256</v>
      </c>
      <c r="D38" s="31">
        <v>0.640625</v>
      </c>
      <c r="E38" s="31">
        <v>0.68369152284598889</v>
      </c>
      <c r="F38" s="32">
        <v>0.70150425514030135</v>
      </c>
      <c r="G38" s="38">
        <v>253</v>
      </c>
      <c r="H38" s="31">
        <v>0.69169960474308301</v>
      </c>
      <c r="I38" s="32">
        <v>0.69029896214322284</v>
      </c>
    </row>
    <row r="39" spans="1:9" x14ac:dyDescent="0.35">
      <c r="A39" s="14" t="s">
        <v>19</v>
      </c>
      <c r="B39" s="28" t="s">
        <v>21</v>
      </c>
      <c r="C39" s="28">
        <v>279</v>
      </c>
      <c r="D39" s="31">
        <v>0.62007168458781359</v>
      </c>
      <c r="E39" s="31">
        <v>0.65717098579387012</v>
      </c>
      <c r="F39" s="32">
        <v>0.67393297656575524</v>
      </c>
      <c r="G39" s="38">
        <v>255</v>
      </c>
      <c r="H39" s="31">
        <v>0.53333333333333333</v>
      </c>
      <c r="I39" s="32">
        <v>0.68807966718253166</v>
      </c>
    </row>
    <row r="40" spans="1:9" x14ac:dyDescent="0.35">
      <c r="A40" s="14" t="s">
        <v>7</v>
      </c>
      <c r="B40" s="28" t="s">
        <v>5</v>
      </c>
      <c r="C40" s="28">
        <v>288</v>
      </c>
      <c r="D40" s="31">
        <v>0.62152777777777779</v>
      </c>
      <c r="E40" s="31">
        <v>0.64764629687109809</v>
      </c>
      <c r="F40" s="32">
        <v>0.6640345522651373</v>
      </c>
      <c r="G40" s="38">
        <v>256</v>
      </c>
      <c r="H40" s="31">
        <v>0.640625</v>
      </c>
      <c r="I40" s="32">
        <v>0.6869791946813214</v>
      </c>
    </row>
    <row r="41" spans="1:9" x14ac:dyDescent="0.35">
      <c r="A41" s="14" t="s">
        <v>5</v>
      </c>
      <c r="B41" s="28" t="s">
        <v>9</v>
      </c>
      <c r="C41" s="29">
        <v>366</v>
      </c>
      <c r="D41" s="31">
        <v>0.56557377049180324</v>
      </c>
      <c r="E41" s="31">
        <v>0.58006025517762627</v>
      </c>
      <c r="F41" s="32">
        <v>0.59385468879899572</v>
      </c>
      <c r="G41" s="38">
        <v>257</v>
      </c>
      <c r="H41" s="31">
        <v>0.91828793774319062</v>
      </c>
      <c r="I41" s="32">
        <v>0.68588476228491713</v>
      </c>
    </row>
    <row r="42" spans="1:9" x14ac:dyDescent="0.35">
      <c r="A42" s="14" t="s">
        <v>19</v>
      </c>
      <c r="B42" s="28" t="s">
        <v>18</v>
      </c>
      <c r="C42" s="28">
        <v>397</v>
      </c>
      <c r="D42" s="31">
        <v>0.59445843828715361</v>
      </c>
      <c r="E42" s="31">
        <v>0.55877400703213909</v>
      </c>
      <c r="F42" s="32">
        <v>0.57177377869836921</v>
      </c>
      <c r="G42" s="38">
        <v>263</v>
      </c>
      <c r="H42" s="31">
        <v>0.68441064638783267</v>
      </c>
      <c r="I42" s="32">
        <v>0.67944189964059065</v>
      </c>
    </row>
    <row r="43" spans="1:9" x14ac:dyDescent="0.35">
      <c r="A43" s="14" t="s">
        <v>26</v>
      </c>
      <c r="B43" s="28" t="s">
        <v>4</v>
      </c>
      <c r="C43" s="29">
        <v>416</v>
      </c>
      <c r="D43" s="31">
        <v>0.60576923076923073</v>
      </c>
      <c r="E43" s="31">
        <v>0.54689003864037034</v>
      </c>
      <c r="F43" s="32">
        <v>0.55945106431368186</v>
      </c>
      <c r="G43" s="38">
        <v>266</v>
      </c>
      <c r="H43" s="31">
        <v>0.68045112781954886</v>
      </c>
      <c r="I43" s="32">
        <v>0.67629759908116094</v>
      </c>
    </row>
    <row r="44" spans="1:9" x14ac:dyDescent="0.35">
      <c r="A44" s="14" t="s">
        <v>24</v>
      </c>
      <c r="B44" s="28" t="s">
        <v>4</v>
      </c>
      <c r="C44" s="29">
        <v>426</v>
      </c>
      <c r="D44" s="31">
        <v>0.65258215962441313</v>
      </c>
      <c r="E44" s="31">
        <v>0.54094873932305054</v>
      </c>
      <c r="F44" s="32">
        <v>0.5532917667497057</v>
      </c>
      <c r="G44" s="38">
        <v>269</v>
      </c>
      <c r="H44" s="31">
        <v>0.72490706319702602</v>
      </c>
      <c r="I44" s="32">
        <v>0.67320286992043366</v>
      </c>
    </row>
    <row r="45" spans="1:9" x14ac:dyDescent="0.35">
      <c r="A45" s="14" t="s">
        <v>6</v>
      </c>
      <c r="B45" s="28" t="s">
        <v>23</v>
      </c>
      <c r="C45" s="28">
        <v>428</v>
      </c>
      <c r="D45" s="31">
        <v>0.42056074766355139</v>
      </c>
      <c r="E45" s="31">
        <v>0.53978486980472162</v>
      </c>
      <c r="F45" s="32">
        <v>0.5520852990931342</v>
      </c>
      <c r="G45" s="38">
        <v>272</v>
      </c>
      <c r="H45" s="31">
        <v>0.625</v>
      </c>
      <c r="I45" s="32">
        <v>0.67015639074228306</v>
      </c>
    </row>
    <row r="46" spans="1:9" x14ac:dyDescent="0.35">
      <c r="A46" s="14" t="s">
        <v>26</v>
      </c>
      <c r="B46" s="28" t="s">
        <v>5</v>
      </c>
      <c r="C46" s="28">
        <v>528</v>
      </c>
      <c r="D46" s="31">
        <v>0.45265151515151514</v>
      </c>
      <c r="E46" s="31">
        <v>0.49010285694261208</v>
      </c>
      <c r="F46" s="32">
        <v>0.50061863796253958</v>
      </c>
      <c r="G46" s="38">
        <v>277</v>
      </c>
      <c r="H46" s="31">
        <v>0.52707581227436828</v>
      </c>
      <c r="I46" s="32">
        <v>0.66518271382403948</v>
      </c>
    </row>
    <row r="47" spans="1:9" x14ac:dyDescent="0.35">
      <c r="A47" s="14" t="s">
        <v>5</v>
      </c>
      <c r="B47" s="28" t="s">
        <v>11</v>
      </c>
      <c r="C47" s="29">
        <v>573</v>
      </c>
      <c r="D47" s="31">
        <v>0.48865619546247818</v>
      </c>
      <c r="E47" s="31">
        <v>0.4720121357905353</v>
      </c>
      <c r="F47" s="32">
        <v>0.48189519202582071</v>
      </c>
      <c r="G47" s="38">
        <v>277</v>
      </c>
      <c r="H47" s="31">
        <v>0.87364620938628157</v>
      </c>
      <c r="I47" s="32">
        <v>0.66518271382403948</v>
      </c>
    </row>
    <row r="48" spans="1:9" x14ac:dyDescent="0.35">
      <c r="A48" s="14" t="s">
        <v>19</v>
      </c>
      <c r="B48" s="28" t="s">
        <v>4</v>
      </c>
      <c r="C48" s="28">
        <v>611</v>
      </c>
      <c r="D48" s="31">
        <v>0.49427168576104746</v>
      </c>
      <c r="E48" s="31">
        <v>0.45827863915248301</v>
      </c>
      <c r="F48" s="32">
        <v>0.46768780904733653</v>
      </c>
      <c r="G48" s="38">
        <v>278</v>
      </c>
      <c r="H48" s="31">
        <v>0.85971223021582732</v>
      </c>
      <c r="I48" s="32">
        <v>0.66420314082540755</v>
      </c>
    </row>
    <row r="49" spans="1:9" x14ac:dyDescent="0.35">
      <c r="A49" s="14" t="s">
        <v>19</v>
      </c>
      <c r="B49" s="28" t="s">
        <v>5</v>
      </c>
      <c r="C49" s="28">
        <v>726</v>
      </c>
      <c r="D49" s="31">
        <v>0.38567493112947659</v>
      </c>
      <c r="E49" s="31">
        <v>0.42333991903959073</v>
      </c>
      <c r="F49" s="32">
        <v>0.43156979909568083</v>
      </c>
      <c r="G49" s="38">
        <v>279</v>
      </c>
      <c r="H49" s="31">
        <v>0.62007168458781359</v>
      </c>
      <c r="I49" s="32">
        <v>0.66322851995024501</v>
      </c>
    </row>
    <row r="50" spans="1:9" x14ac:dyDescent="0.35">
      <c r="A50" s="16" t="s">
        <v>22</v>
      </c>
      <c r="B50" s="17" t="s">
        <v>5</v>
      </c>
      <c r="C50" s="20">
        <v>811</v>
      </c>
      <c r="D50" s="37">
        <v>0.41183723797780519</v>
      </c>
      <c r="E50" s="37">
        <v>0.40232577442021328</v>
      </c>
      <c r="F50" s="34">
        <v>0.40986552470773235</v>
      </c>
      <c r="G50" s="38">
        <v>281</v>
      </c>
      <c r="H50" s="31">
        <v>0.53024911032028466</v>
      </c>
      <c r="I50" s="32">
        <v>0.66129396448706357</v>
      </c>
    </row>
    <row r="51" spans="1:9" x14ac:dyDescent="0.35">
      <c r="C51" s="1"/>
      <c r="D51" s="2"/>
      <c r="G51" s="38">
        <v>281</v>
      </c>
      <c r="H51" s="28">
        <v>0.85765124555160144</v>
      </c>
      <c r="I51" s="15">
        <v>0.66129396448706357</v>
      </c>
    </row>
    <row r="52" spans="1:9" x14ac:dyDescent="0.35">
      <c r="A52" s="11" t="s">
        <v>179</v>
      </c>
      <c r="B52" s="12"/>
      <c r="C52" s="35"/>
      <c r="D52" s="36"/>
      <c r="E52" s="12"/>
      <c r="F52" s="13"/>
      <c r="G52" s="29">
        <v>283</v>
      </c>
      <c r="H52" s="31">
        <v>0.53003533568904593</v>
      </c>
      <c r="I52" s="32">
        <v>0.65937871239907897</v>
      </c>
    </row>
    <row r="53" spans="1:9" x14ac:dyDescent="0.35">
      <c r="A53" s="14"/>
      <c r="B53" s="28"/>
      <c r="C53" s="29" t="s">
        <v>0</v>
      </c>
      <c r="D53" s="30" t="s">
        <v>0</v>
      </c>
      <c r="E53" s="28"/>
      <c r="F53" s="15"/>
      <c r="G53" s="29">
        <v>283</v>
      </c>
      <c r="H53" s="31">
        <v>0.85865724381625441</v>
      </c>
      <c r="I53" s="32">
        <v>0.65937871239907897</v>
      </c>
    </row>
    <row r="54" spans="1:9" x14ac:dyDescent="0.35">
      <c r="A54" s="14" t="s">
        <v>175</v>
      </c>
      <c r="B54" s="28"/>
      <c r="C54" s="29" t="s">
        <v>1</v>
      </c>
      <c r="D54" s="30" t="s">
        <v>2</v>
      </c>
      <c r="E54" s="28" t="s">
        <v>176</v>
      </c>
      <c r="F54" s="15" t="s">
        <v>157</v>
      </c>
      <c r="G54" s="29">
        <v>284</v>
      </c>
      <c r="H54" s="31">
        <v>0.86267605633802813</v>
      </c>
      <c r="I54" s="32">
        <v>0.65842822262519263</v>
      </c>
    </row>
    <row r="55" spans="1:9" x14ac:dyDescent="0.35">
      <c r="A55" s="14" t="s">
        <v>21</v>
      </c>
      <c r="B55" s="28" t="s">
        <v>6</v>
      </c>
      <c r="C55" s="28">
        <v>90</v>
      </c>
      <c r="D55" s="31">
        <v>1.0666666666666667</v>
      </c>
      <c r="E55" s="31">
        <v>1.1408488436495108</v>
      </c>
      <c r="F55" s="32">
        <v>1.1418677622171087</v>
      </c>
      <c r="G55" s="29">
        <v>284</v>
      </c>
      <c r="H55" s="31">
        <v>0.74647887323943662</v>
      </c>
      <c r="I55" s="32">
        <v>0.65842822262519263</v>
      </c>
    </row>
    <row r="56" spans="1:9" x14ac:dyDescent="0.35">
      <c r="A56" s="14" t="s">
        <v>24</v>
      </c>
      <c r="B56" s="28" t="s">
        <v>21</v>
      </c>
      <c r="C56" s="29">
        <v>93</v>
      </c>
      <c r="D56" s="31">
        <v>1.2580645161290323</v>
      </c>
      <c r="E56" s="31">
        <v>1.1258839151166089</v>
      </c>
      <c r="F56" s="32">
        <v>1.1245507398802184</v>
      </c>
      <c r="G56" s="29">
        <v>288</v>
      </c>
      <c r="H56" s="31">
        <v>0.51041666666666663</v>
      </c>
      <c r="I56" s="32">
        <v>0.65467290758130692</v>
      </c>
    </row>
    <row r="57" spans="1:9" x14ac:dyDescent="0.35">
      <c r="A57" s="14" t="s">
        <v>25</v>
      </c>
      <c r="B57" s="28" t="s">
        <v>21</v>
      </c>
      <c r="C57" s="28">
        <v>95</v>
      </c>
      <c r="D57" s="31">
        <v>0.95789473684210524</v>
      </c>
      <c r="E57" s="31">
        <v>1.1162783157717082</v>
      </c>
      <c r="F57" s="32">
        <v>1.1134544308049132</v>
      </c>
      <c r="G57" s="29">
        <v>288</v>
      </c>
      <c r="H57" s="31">
        <v>0.62152777777777779</v>
      </c>
      <c r="I57" s="32">
        <v>0.65467290758130692</v>
      </c>
    </row>
    <row r="58" spans="1:9" x14ac:dyDescent="0.35">
      <c r="A58" s="14" t="s">
        <v>20</v>
      </c>
      <c r="B58" s="28" t="s">
        <v>27</v>
      </c>
      <c r="C58" s="29">
        <v>99</v>
      </c>
      <c r="D58" s="31">
        <v>1.0909090909090908</v>
      </c>
      <c r="E58" s="31">
        <v>1.097892096380108</v>
      </c>
      <c r="F58" s="32">
        <v>1.092256787277319</v>
      </c>
      <c r="G58" s="29">
        <v>288</v>
      </c>
      <c r="H58" s="31">
        <v>0.77083333333333337</v>
      </c>
      <c r="I58" s="32">
        <v>0.65467290758130692</v>
      </c>
    </row>
    <row r="59" spans="1:9" x14ac:dyDescent="0.35">
      <c r="A59" s="14" t="s">
        <v>21</v>
      </c>
      <c r="B59" s="28" t="s">
        <v>18</v>
      </c>
      <c r="C59" s="29">
        <v>119</v>
      </c>
      <c r="D59" s="31">
        <v>0.90756302521008403</v>
      </c>
      <c r="E59" s="31">
        <v>1.019482877724798</v>
      </c>
      <c r="F59" s="32">
        <v>1.0024942153454748</v>
      </c>
      <c r="G59" s="29">
        <v>289</v>
      </c>
      <c r="H59" s="31">
        <v>0.7820069204152249</v>
      </c>
      <c r="I59" s="32">
        <v>0.65374554503220195</v>
      </c>
    </row>
    <row r="60" spans="1:9" x14ac:dyDescent="0.35">
      <c r="A60" s="14" t="s">
        <v>26</v>
      </c>
      <c r="B60" s="28" t="s">
        <v>16</v>
      </c>
      <c r="C60" s="28">
        <v>142</v>
      </c>
      <c r="D60" s="31">
        <v>1.1056338028169015</v>
      </c>
      <c r="E60" s="31">
        <v>0.94946049121085097</v>
      </c>
      <c r="F60" s="32">
        <v>0.92324413154355722</v>
      </c>
      <c r="G60" s="29">
        <v>290</v>
      </c>
      <c r="H60" s="31">
        <v>0.65172413793103445</v>
      </c>
      <c r="I60" s="32">
        <v>0.65282269265298176</v>
      </c>
    </row>
    <row r="61" spans="1:9" x14ac:dyDescent="0.35">
      <c r="A61" s="14" t="s">
        <v>18</v>
      </c>
      <c r="B61" s="28" t="s">
        <v>7</v>
      </c>
      <c r="C61" s="28">
        <v>143</v>
      </c>
      <c r="D61" s="31">
        <v>0.63636363636363635</v>
      </c>
      <c r="E61" s="31">
        <v>0.94678118788663645</v>
      </c>
      <c r="F61" s="32">
        <v>0.92022955742542656</v>
      </c>
      <c r="G61" s="29">
        <v>290</v>
      </c>
      <c r="H61" s="31">
        <v>0.67586206896551726</v>
      </c>
      <c r="I61" s="32">
        <v>0.65282269265298176</v>
      </c>
    </row>
    <row r="62" spans="1:9" x14ac:dyDescent="0.35">
      <c r="A62" s="14" t="s">
        <v>20</v>
      </c>
      <c r="B62" s="28" t="s">
        <v>7</v>
      </c>
      <c r="C62" s="29">
        <v>157</v>
      </c>
      <c r="D62" s="31">
        <v>0.93630573248407645</v>
      </c>
      <c r="E62" s="31">
        <v>0.9118324234976305</v>
      </c>
      <c r="F62" s="32">
        <v>0.88103164323379424</v>
      </c>
      <c r="G62" s="29">
        <v>291</v>
      </c>
      <c r="H62" s="31">
        <v>0.7766323024054983</v>
      </c>
      <c r="I62" s="32">
        <v>0.65190431306950658</v>
      </c>
    </row>
    <row r="63" spans="1:9" x14ac:dyDescent="0.35">
      <c r="A63" s="14" t="s">
        <v>17</v>
      </c>
      <c r="B63" s="28" t="s">
        <v>26</v>
      </c>
      <c r="C63" s="28">
        <v>159</v>
      </c>
      <c r="D63" s="31">
        <v>1.0754716981132075</v>
      </c>
      <c r="E63" s="31">
        <v>0.90719625853741859</v>
      </c>
      <c r="F63" s="32">
        <v>0.87584934641767065</v>
      </c>
      <c r="G63" s="29">
        <v>295</v>
      </c>
      <c r="H63" s="31">
        <v>0.57627118644067798</v>
      </c>
      <c r="I63" s="32">
        <v>0.6482747903598185</v>
      </c>
    </row>
    <row r="64" spans="1:9" x14ac:dyDescent="0.35">
      <c r="A64" s="14" t="s">
        <v>20</v>
      </c>
      <c r="B64" s="28" t="s">
        <v>9</v>
      </c>
      <c r="C64" s="29">
        <v>181</v>
      </c>
      <c r="D64" s="31">
        <v>0.8729281767955801</v>
      </c>
      <c r="E64" s="31">
        <v>0.86106757557067204</v>
      </c>
      <c r="F64" s="32">
        <v>0.82451667209067991</v>
      </c>
      <c r="G64" s="29">
        <v>296</v>
      </c>
      <c r="H64" s="31">
        <v>0.55067567567567566</v>
      </c>
      <c r="I64" s="32">
        <v>0.64737822920210675</v>
      </c>
    </row>
    <row r="65" spans="1:9" x14ac:dyDescent="0.35">
      <c r="A65" s="14" t="s">
        <v>19</v>
      </c>
      <c r="B65" s="28" t="s">
        <v>25</v>
      </c>
      <c r="C65" s="28">
        <v>184</v>
      </c>
      <c r="D65" s="31">
        <v>0.85326086956521741</v>
      </c>
      <c r="E65" s="31">
        <v>0.8553863726484866</v>
      </c>
      <c r="F65" s="32">
        <v>0.81822396475412384</v>
      </c>
      <c r="G65" s="29">
        <v>296</v>
      </c>
      <c r="H65" s="31">
        <v>0.68581081081081086</v>
      </c>
      <c r="I65" s="32">
        <v>0.64737822920210675</v>
      </c>
    </row>
    <row r="66" spans="1:9" x14ac:dyDescent="0.35">
      <c r="A66" s="14" t="s">
        <v>24</v>
      </c>
      <c r="B66" s="28" t="s">
        <v>6</v>
      </c>
      <c r="C66" s="29">
        <v>184</v>
      </c>
      <c r="D66" s="31">
        <v>0.85326086956521741</v>
      </c>
      <c r="E66" s="31">
        <v>0.8553863726484866</v>
      </c>
      <c r="F66" s="32">
        <v>0.81822396475412384</v>
      </c>
      <c r="G66" s="29">
        <v>300</v>
      </c>
      <c r="H66" s="31">
        <v>0.65666666666666662</v>
      </c>
      <c r="I66" s="32">
        <v>0.64383421699313004</v>
      </c>
    </row>
    <row r="67" spans="1:9" x14ac:dyDescent="0.35">
      <c r="A67" s="14" t="s">
        <v>26</v>
      </c>
      <c r="B67" s="28" t="s">
        <v>18</v>
      </c>
      <c r="C67" s="29">
        <v>197</v>
      </c>
      <c r="D67" s="31">
        <v>1.0304568527918783</v>
      </c>
      <c r="E67" s="31">
        <v>0.83219133974524573</v>
      </c>
      <c r="F67" s="32">
        <v>0.79260089388471922</v>
      </c>
      <c r="G67" s="29">
        <v>312</v>
      </c>
      <c r="H67" s="31">
        <v>0.55128205128205132</v>
      </c>
      <c r="I67" s="32">
        <v>0.63358974493726605</v>
      </c>
    </row>
    <row r="68" spans="1:9" x14ac:dyDescent="0.35">
      <c r="A68" s="14" t="s">
        <v>21</v>
      </c>
      <c r="B68" s="28" t="s">
        <v>27</v>
      </c>
      <c r="C68" s="29">
        <v>198</v>
      </c>
      <c r="D68" s="31">
        <v>1.0656565656565657</v>
      </c>
      <c r="E68" s="31">
        <v>0.83049627650583269</v>
      </c>
      <c r="F68" s="32">
        <v>0.7907327575804739</v>
      </c>
      <c r="G68" s="29">
        <v>316</v>
      </c>
      <c r="H68" s="31">
        <v>0.66139240506329111</v>
      </c>
      <c r="I68" s="32">
        <v>0.6302975017018233</v>
      </c>
    </row>
    <row r="69" spans="1:9" x14ac:dyDescent="0.35">
      <c r="A69" s="14" t="s">
        <v>18</v>
      </c>
      <c r="B69" s="28" t="s">
        <v>9</v>
      </c>
      <c r="C69" s="29">
        <v>203</v>
      </c>
      <c r="D69" s="31">
        <v>0.7931034482758621</v>
      </c>
      <c r="E69" s="31">
        <v>0.82219760695768551</v>
      </c>
      <c r="F69" s="32">
        <v>0.78159543535978981</v>
      </c>
      <c r="G69" s="29">
        <v>317</v>
      </c>
      <c r="H69" s="31">
        <v>0.694006309148265</v>
      </c>
      <c r="I69" s="32">
        <v>0.62948360361964451</v>
      </c>
    </row>
    <row r="70" spans="1:9" x14ac:dyDescent="0.35">
      <c r="A70" s="14" t="s">
        <v>26</v>
      </c>
      <c r="B70" s="28" t="s">
        <v>20</v>
      </c>
      <c r="C70" s="29">
        <v>211</v>
      </c>
      <c r="D70" s="31">
        <v>0.74881516587677721</v>
      </c>
      <c r="E70" s="31">
        <v>0.80949929496766893</v>
      </c>
      <c r="F70" s="32">
        <v>0.76764195886124653</v>
      </c>
      <c r="G70" s="29">
        <v>321</v>
      </c>
      <c r="H70" s="31">
        <v>0.6479750778816199</v>
      </c>
      <c r="I70" s="32">
        <v>0.62626383475645453</v>
      </c>
    </row>
    <row r="71" spans="1:9" x14ac:dyDescent="0.35">
      <c r="A71" s="14" t="s">
        <v>21</v>
      </c>
      <c r="B71" s="28" t="s">
        <v>16</v>
      </c>
      <c r="C71" s="28">
        <v>211</v>
      </c>
      <c r="D71" s="31">
        <v>0.92417061611374407</v>
      </c>
      <c r="E71" s="31">
        <v>0.80949929496766893</v>
      </c>
      <c r="F71" s="32">
        <v>0.76764195886124653</v>
      </c>
      <c r="G71" s="29">
        <v>324</v>
      </c>
      <c r="H71" s="31">
        <v>0.7592592592592593</v>
      </c>
      <c r="I71" s="32">
        <v>0.62388587491325931</v>
      </c>
    </row>
    <row r="72" spans="1:9" x14ac:dyDescent="0.35">
      <c r="A72" s="14" t="s">
        <v>21</v>
      </c>
      <c r="B72" s="28" t="s">
        <v>7</v>
      </c>
      <c r="C72" s="28">
        <v>212</v>
      </c>
      <c r="D72" s="31">
        <v>0.90094339622641506</v>
      </c>
      <c r="E72" s="31">
        <v>0.80795949220055729</v>
      </c>
      <c r="F72" s="32">
        <v>0.76595228368819213</v>
      </c>
      <c r="G72" s="29">
        <v>325</v>
      </c>
      <c r="H72" s="31">
        <v>0.56000000000000005</v>
      </c>
      <c r="I72" s="32">
        <v>0.62310010480447331</v>
      </c>
    </row>
    <row r="73" spans="1:9" x14ac:dyDescent="0.35">
      <c r="A73" s="14" t="s">
        <v>25</v>
      </c>
      <c r="B73" s="28" t="s">
        <v>18</v>
      </c>
      <c r="C73" s="29">
        <v>213</v>
      </c>
      <c r="D73" s="31">
        <v>0.84976525821596249</v>
      </c>
      <c r="E73" s="31">
        <v>0.80642984391879602</v>
      </c>
      <c r="F73" s="32">
        <v>0.76427425294255813</v>
      </c>
      <c r="G73" s="29">
        <v>327</v>
      </c>
      <c r="H73" s="31">
        <v>0.50152905198776754</v>
      </c>
      <c r="I73" s="32">
        <v>0.62153873697020312</v>
      </c>
    </row>
    <row r="74" spans="1:9" x14ac:dyDescent="0.35">
      <c r="A74" s="14" t="s">
        <v>20</v>
      </c>
      <c r="B74" s="28" t="s">
        <v>4</v>
      </c>
      <c r="C74" s="29">
        <v>224</v>
      </c>
      <c r="D74" s="31">
        <v>0.6026785714285714</v>
      </c>
      <c r="E74" s="31">
        <v>0.79024250411195118</v>
      </c>
      <c r="F74" s="32">
        <v>0.74654751645797501</v>
      </c>
      <c r="G74" s="29">
        <v>328</v>
      </c>
      <c r="H74" s="31">
        <v>0.52439024390243905</v>
      </c>
      <c r="I74" s="32">
        <v>0.62076308937807056</v>
      </c>
    </row>
    <row r="75" spans="1:9" x14ac:dyDescent="0.35">
      <c r="A75" s="14" t="s">
        <v>18</v>
      </c>
      <c r="B75" s="28" t="s">
        <v>4</v>
      </c>
      <c r="C75" s="29">
        <v>227</v>
      </c>
      <c r="D75" s="31">
        <v>0.69603524229074887</v>
      </c>
      <c r="E75" s="31">
        <v>0.7860201929125471</v>
      </c>
      <c r="F75" s="32">
        <v>0.74193300879533375</v>
      </c>
      <c r="G75" s="29">
        <v>331</v>
      </c>
      <c r="H75" s="31">
        <v>0.50453172205438068</v>
      </c>
      <c r="I75" s="32">
        <v>0.61845599810400809</v>
      </c>
    </row>
    <row r="76" spans="1:9" x14ac:dyDescent="0.35">
      <c r="A76" s="14" t="s">
        <v>24</v>
      </c>
      <c r="B76" s="28" t="s">
        <v>20</v>
      </c>
      <c r="C76" s="28">
        <v>227</v>
      </c>
      <c r="D76" s="31">
        <v>0.5903083700440529</v>
      </c>
      <c r="E76" s="31">
        <v>0.7860201929125471</v>
      </c>
      <c r="F76" s="32">
        <v>0.74193300879533375</v>
      </c>
      <c r="G76" s="29">
        <v>333</v>
      </c>
      <c r="H76" s="31">
        <v>0.67567567567567566</v>
      </c>
      <c r="I76" s="32">
        <v>0.61693424036398214</v>
      </c>
    </row>
    <row r="77" spans="1:9" x14ac:dyDescent="0.35">
      <c r="A77" s="14" t="s">
        <v>25</v>
      </c>
      <c r="B77" s="28" t="s">
        <v>20</v>
      </c>
      <c r="C77" s="28">
        <v>228</v>
      </c>
      <c r="D77" s="31">
        <v>0.79824561403508776</v>
      </c>
      <c r="E77" s="31">
        <v>0.78463011144432682</v>
      </c>
      <c r="F77" s="32">
        <v>0.74041465942819951</v>
      </c>
      <c r="G77" s="29">
        <v>335</v>
      </c>
      <c r="H77" s="31">
        <v>0.57313432835820899</v>
      </c>
      <c r="I77" s="32">
        <v>0.61542530585317157</v>
      </c>
    </row>
    <row r="78" spans="1:9" x14ac:dyDescent="0.35">
      <c r="A78" s="14" t="s">
        <v>26</v>
      </c>
      <c r="B78" s="28" t="s">
        <v>11</v>
      </c>
      <c r="C78" s="29">
        <v>246</v>
      </c>
      <c r="D78" s="31">
        <v>0.93089430894308944</v>
      </c>
      <c r="E78" s="31">
        <v>0.76098496117916459</v>
      </c>
      <c r="F78" s="32">
        <v>0.71465302837881783</v>
      </c>
      <c r="G78" s="29">
        <v>336</v>
      </c>
      <c r="H78" s="31">
        <v>0.52380952380952384</v>
      </c>
      <c r="I78" s="32">
        <v>0.61467558977233672</v>
      </c>
    </row>
    <row r="79" spans="1:9" x14ac:dyDescent="0.35">
      <c r="A79" s="14" t="s">
        <v>25</v>
      </c>
      <c r="B79" s="28" t="s">
        <v>11</v>
      </c>
      <c r="C79" s="28">
        <v>253</v>
      </c>
      <c r="D79" s="31">
        <v>0.69169960474308301</v>
      </c>
      <c r="E79" s="31">
        <v>0.7524352301968098</v>
      </c>
      <c r="F79" s="32">
        <v>0.70536876837300655</v>
      </c>
      <c r="G79" s="29">
        <v>338</v>
      </c>
      <c r="H79" s="31">
        <v>0.73372781065088755</v>
      </c>
      <c r="I79" s="32">
        <v>0.61318554692109917</v>
      </c>
    </row>
    <row r="80" spans="1:9" x14ac:dyDescent="0.35">
      <c r="A80" s="14" t="s">
        <v>21</v>
      </c>
      <c r="B80" s="28" t="s">
        <v>11</v>
      </c>
      <c r="C80" s="29">
        <v>257</v>
      </c>
      <c r="D80" s="31">
        <v>0.91828793774319062</v>
      </c>
      <c r="E80" s="31">
        <v>0.7476971933260621</v>
      </c>
      <c r="F80" s="32">
        <v>0.70023080633756163</v>
      </c>
      <c r="G80" s="29">
        <v>342</v>
      </c>
      <c r="H80" s="31">
        <v>0.82456140350877194</v>
      </c>
      <c r="I80" s="32">
        <v>0.61024239967256033</v>
      </c>
    </row>
    <row r="81" spans="1:9" x14ac:dyDescent="0.35">
      <c r="A81" s="14" t="s">
        <v>24</v>
      </c>
      <c r="B81" s="28" t="s">
        <v>11</v>
      </c>
      <c r="C81" s="28">
        <v>263</v>
      </c>
      <c r="D81" s="31">
        <v>0.68441064638783267</v>
      </c>
      <c r="E81" s="31">
        <v>0.7407808261189921</v>
      </c>
      <c r="F81" s="32">
        <v>0.69273984683693257</v>
      </c>
      <c r="G81" s="29">
        <v>355</v>
      </c>
      <c r="H81" s="31">
        <v>0.58873239436619718</v>
      </c>
      <c r="I81" s="32">
        <v>0.6010025936023583</v>
      </c>
    </row>
    <row r="82" spans="1:9" x14ac:dyDescent="0.35">
      <c r="A82" s="14" t="s">
        <v>21</v>
      </c>
      <c r="B82" s="28" t="s">
        <v>9</v>
      </c>
      <c r="C82" s="29">
        <v>266</v>
      </c>
      <c r="D82" s="31">
        <v>0.68045112781954886</v>
      </c>
      <c r="E82" s="31">
        <v>0.73740507747758377</v>
      </c>
      <c r="F82" s="32">
        <v>0.6890876385162108</v>
      </c>
      <c r="G82" s="29">
        <v>360</v>
      </c>
      <c r="H82" s="31">
        <v>0.47222222222222221</v>
      </c>
      <c r="I82" s="32">
        <v>0.59757480298887211</v>
      </c>
    </row>
    <row r="83" spans="1:9" x14ac:dyDescent="0.35">
      <c r="A83" s="14" t="s">
        <v>22</v>
      </c>
      <c r="B83" s="28" t="s">
        <v>25</v>
      </c>
      <c r="C83" s="29">
        <v>269</v>
      </c>
      <c r="D83" s="31">
        <v>0.72490706319702602</v>
      </c>
      <c r="E83" s="31">
        <v>0.73408231426653403</v>
      </c>
      <c r="F83" s="32">
        <v>0.68549532295278315</v>
      </c>
      <c r="G83" s="29">
        <v>363</v>
      </c>
      <c r="H83" s="31">
        <v>0.73553719008264462</v>
      </c>
      <c r="I83" s="32">
        <v>0.59555015601918904</v>
      </c>
    </row>
    <row r="84" spans="1:9" x14ac:dyDescent="0.35">
      <c r="A84" s="14" t="s">
        <v>22</v>
      </c>
      <c r="B84" s="28" t="s">
        <v>24</v>
      </c>
      <c r="C84" s="29">
        <v>272</v>
      </c>
      <c r="D84" s="31">
        <v>0.625</v>
      </c>
      <c r="E84" s="31">
        <v>0.73081112768783651</v>
      </c>
      <c r="F84" s="32">
        <v>0.68196126627648779</v>
      </c>
      <c r="G84" s="29">
        <v>366</v>
      </c>
      <c r="H84" s="31">
        <v>0.56557377049180324</v>
      </c>
      <c r="I84" s="32">
        <v>0.59354894832522154</v>
      </c>
    </row>
    <row r="85" spans="1:9" x14ac:dyDescent="0.35">
      <c r="A85" s="14" t="s">
        <v>26</v>
      </c>
      <c r="B85" s="28" t="s">
        <v>27</v>
      </c>
      <c r="C85" s="28">
        <v>277</v>
      </c>
      <c r="D85" s="31">
        <v>0.87364620938628157</v>
      </c>
      <c r="E85" s="31">
        <v>0.72547010362458841</v>
      </c>
      <c r="F85" s="32">
        <v>0.67619639340528181</v>
      </c>
      <c r="G85" s="29">
        <v>368</v>
      </c>
      <c r="H85" s="31">
        <v>0.54891304347826086</v>
      </c>
      <c r="I85" s="32">
        <v>0.59222760391135598</v>
      </c>
    </row>
    <row r="86" spans="1:9" x14ac:dyDescent="0.35">
      <c r="A86" s="14" t="s">
        <v>21</v>
      </c>
      <c r="B86" s="28" t="s">
        <v>13</v>
      </c>
      <c r="C86" s="29">
        <v>278</v>
      </c>
      <c r="D86" s="31">
        <v>0.85971223021582732</v>
      </c>
      <c r="E86" s="31">
        <v>0.72441810907101267</v>
      </c>
      <c r="F86" s="32">
        <v>0.67506170091455731</v>
      </c>
      <c r="G86" s="29">
        <v>371</v>
      </c>
      <c r="H86" s="31">
        <v>0.73854447439353099</v>
      </c>
      <c r="I86" s="32">
        <v>0.59026444535901157</v>
      </c>
    </row>
    <row r="87" spans="1:9" x14ac:dyDescent="0.35">
      <c r="A87" s="14" t="s">
        <v>26</v>
      </c>
      <c r="B87" s="28" t="s">
        <v>13</v>
      </c>
      <c r="C87" s="29">
        <v>281</v>
      </c>
      <c r="D87" s="31">
        <v>0.85765124555160144</v>
      </c>
      <c r="E87" s="31">
        <v>0.72129371191438152</v>
      </c>
      <c r="F87" s="32">
        <v>0.67169322248905294</v>
      </c>
      <c r="G87" s="29">
        <v>387</v>
      </c>
      <c r="H87" s="31">
        <v>0.61757105943152457</v>
      </c>
      <c r="I87" s="32">
        <v>0.58015968287362929</v>
      </c>
    </row>
    <row r="88" spans="1:9" x14ac:dyDescent="0.35">
      <c r="A88" s="14" t="s">
        <v>22</v>
      </c>
      <c r="B88" s="28" t="s">
        <v>26</v>
      </c>
      <c r="C88" s="29">
        <v>283</v>
      </c>
      <c r="D88" s="31">
        <v>0.85865724381625441</v>
      </c>
      <c r="E88" s="31">
        <v>0.71923665458182295</v>
      </c>
      <c r="F88" s="32">
        <v>0.66947671799978081</v>
      </c>
      <c r="G88" s="29">
        <v>389</v>
      </c>
      <c r="H88" s="31">
        <v>0.57840616966580982</v>
      </c>
      <c r="I88" s="32">
        <v>0.57893797479038334</v>
      </c>
    </row>
    <row r="89" spans="1:9" x14ac:dyDescent="0.35">
      <c r="A89" s="14" t="s">
        <v>26</v>
      </c>
      <c r="B89" s="28" t="s">
        <v>7</v>
      </c>
      <c r="C89" s="29">
        <v>284</v>
      </c>
      <c r="D89" s="31">
        <v>0.86267605633802813</v>
      </c>
      <c r="E89" s="31">
        <v>0.71821575657559944</v>
      </c>
      <c r="F89" s="32">
        <v>0.6683770579949464</v>
      </c>
      <c r="G89" s="29">
        <v>393</v>
      </c>
      <c r="H89" s="31">
        <v>0.6081424936386769</v>
      </c>
      <c r="I89" s="32">
        <v>0.57652090477482965</v>
      </c>
    </row>
    <row r="90" spans="1:9" x14ac:dyDescent="0.35">
      <c r="A90" s="14" t="s">
        <v>20</v>
      </c>
      <c r="B90" s="28" t="s">
        <v>13</v>
      </c>
      <c r="C90" s="29">
        <v>284</v>
      </c>
      <c r="D90" s="31">
        <v>0.74647887323943662</v>
      </c>
      <c r="E90" s="31">
        <v>0.71821575657559944</v>
      </c>
      <c r="F90" s="32">
        <v>0.6683770579949464</v>
      </c>
      <c r="G90" s="29">
        <v>397</v>
      </c>
      <c r="H90" s="31">
        <v>0.59445843828715361</v>
      </c>
      <c r="I90" s="32">
        <v>0.57413825049173117</v>
      </c>
    </row>
    <row r="91" spans="1:9" x14ac:dyDescent="0.35">
      <c r="A91" s="14" t="s">
        <v>24</v>
      </c>
      <c r="B91" s="28" t="s">
        <v>27</v>
      </c>
      <c r="C91" s="29">
        <v>288</v>
      </c>
      <c r="D91" s="31">
        <v>0.77083333333333337</v>
      </c>
      <c r="E91" s="31">
        <v>0.71418204259246065</v>
      </c>
      <c r="F91" s="32">
        <v>0.6640345522651373</v>
      </c>
      <c r="G91" s="29">
        <v>410</v>
      </c>
      <c r="H91" s="31">
        <v>0.61707317073170731</v>
      </c>
      <c r="I91" s="32">
        <v>0.56662247137788235</v>
      </c>
    </row>
    <row r="92" spans="1:9" x14ac:dyDescent="0.35">
      <c r="A92" s="14" t="s">
        <v>20</v>
      </c>
      <c r="B92" s="28" t="s">
        <v>11</v>
      </c>
      <c r="C92" s="28">
        <v>289</v>
      </c>
      <c r="D92" s="31">
        <v>0.7820069204152249</v>
      </c>
      <c r="E92" s="31">
        <v>0.71318587583723492</v>
      </c>
      <c r="F92" s="32">
        <v>0.66296271946121821</v>
      </c>
      <c r="G92" s="29">
        <v>412</v>
      </c>
      <c r="H92" s="31">
        <v>0.43932038834951459</v>
      </c>
      <c r="I92" s="32">
        <v>0.56549597680662766</v>
      </c>
    </row>
    <row r="93" spans="1:9" x14ac:dyDescent="0.35">
      <c r="A93" s="14" t="s">
        <v>24</v>
      </c>
      <c r="B93" s="28" t="s">
        <v>7</v>
      </c>
      <c r="C93" s="29">
        <v>290</v>
      </c>
      <c r="D93" s="31">
        <v>0.65172413793103445</v>
      </c>
      <c r="E93" s="31">
        <v>0.7121945323796095</v>
      </c>
      <c r="F93" s="32">
        <v>0.66189631014160155</v>
      </c>
      <c r="G93" s="29">
        <v>416</v>
      </c>
      <c r="H93" s="31">
        <v>0.60576923076923073</v>
      </c>
      <c r="I93" s="32">
        <v>0.56326593421306503</v>
      </c>
    </row>
    <row r="94" spans="1:9" x14ac:dyDescent="0.35">
      <c r="A94" s="14" t="s">
        <v>25</v>
      </c>
      <c r="B94" s="28" t="s">
        <v>13</v>
      </c>
      <c r="C94" s="28">
        <v>290</v>
      </c>
      <c r="D94" s="31">
        <v>0.67586206896551726</v>
      </c>
      <c r="E94" s="31">
        <v>0.7121945323796095</v>
      </c>
      <c r="F94" s="32">
        <v>0.66189631014160155</v>
      </c>
      <c r="G94" s="29">
        <v>426</v>
      </c>
      <c r="H94" s="31">
        <v>0.65258215962441313</v>
      </c>
      <c r="I94" s="32">
        <v>0.5578206267834358</v>
      </c>
    </row>
    <row r="95" spans="1:9" x14ac:dyDescent="0.35">
      <c r="A95" s="14" t="s">
        <v>25</v>
      </c>
      <c r="B95" s="28" t="s">
        <v>27</v>
      </c>
      <c r="C95" s="29">
        <v>291</v>
      </c>
      <c r="D95" s="31">
        <v>0.7766323024054983</v>
      </c>
      <c r="E95" s="31">
        <v>0.7112079723542194</v>
      </c>
      <c r="F95" s="32">
        <v>0.66083527830323008</v>
      </c>
      <c r="G95" s="29">
        <v>428</v>
      </c>
      <c r="H95" s="28">
        <v>0.42056074766355139</v>
      </c>
      <c r="I95" s="15">
        <v>0.55675314628534289</v>
      </c>
    </row>
    <row r="96" spans="1:9" x14ac:dyDescent="0.35">
      <c r="A96" s="14" t="s">
        <v>18</v>
      </c>
      <c r="B96" s="28" t="s">
        <v>13</v>
      </c>
      <c r="C96" s="29">
        <v>295</v>
      </c>
      <c r="D96" s="31">
        <v>0.57627118644067798</v>
      </c>
      <c r="E96" s="31">
        <v>0.70730878539775077</v>
      </c>
      <c r="F96" s="32">
        <v>0.65664402465660088</v>
      </c>
      <c r="G96" s="29">
        <v>430</v>
      </c>
      <c r="H96" s="31">
        <v>0.64883720930232558</v>
      </c>
      <c r="I96" s="32">
        <v>0.55569267094482067</v>
      </c>
    </row>
    <row r="97" spans="1:9" x14ac:dyDescent="0.35">
      <c r="A97" s="14" t="s">
        <v>18</v>
      </c>
      <c r="B97" s="28" t="s">
        <v>11</v>
      </c>
      <c r="C97" s="28">
        <v>296</v>
      </c>
      <c r="D97" s="31">
        <v>0.55067567567567566</v>
      </c>
      <c r="E97" s="31">
        <v>0.70634556058696274</v>
      </c>
      <c r="F97" s="32">
        <v>0.65560920901955344</v>
      </c>
      <c r="G97" s="29">
        <v>448</v>
      </c>
      <c r="H97" s="31">
        <v>0.42857142857142855</v>
      </c>
      <c r="I97" s="32">
        <v>0.54645111142915193</v>
      </c>
    </row>
    <row r="98" spans="1:9" x14ac:dyDescent="0.35">
      <c r="A98" s="14" t="s">
        <v>25</v>
      </c>
      <c r="B98" s="28" t="s">
        <v>7</v>
      </c>
      <c r="C98" s="29">
        <v>296</v>
      </c>
      <c r="D98" s="31">
        <v>0.68581081081081086</v>
      </c>
      <c r="E98" s="31">
        <v>0.70634556058696274</v>
      </c>
      <c r="F98" s="32">
        <v>0.65560920901955344</v>
      </c>
      <c r="G98" s="29">
        <v>451</v>
      </c>
      <c r="H98" s="31">
        <v>0.45454545454545453</v>
      </c>
      <c r="I98" s="32">
        <v>0.54496164652156887</v>
      </c>
    </row>
    <row r="99" spans="1:9" x14ac:dyDescent="0.35">
      <c r="A99" s="14" t="s">
        <v>24</v>
      </c>
      <c r="B99" s="28" t="s">
        <v>13</v>
      </c>
      <c r="C99" s="29">
        <v>300</v>
      </c>
      <c r="D99" s="31">
        <v>0.65666666666666662</v>
      </c>
      <c r="E99" s="31">
        <v>0.70253783355759214</v>
      </c>
      <c r="F99" s="32">
        <v>0.65152065199282272</v>
      </c>
      <c r="G99" s="29">
        <v>467</v>
      </c>
      <c r="H99" s="31">
        <v>0.5546038543897216</v>
      </c>
      <c r="I99" s="32">
        <v>0.53724722507826328</v>
      </c>
    </row>
    <row r="100" spans="1:9" x14ac:dyDescent="0.35">
      <c r="A100" s="14" t="s">
        <v>15</v>
      </c>
      <c r="B100" s="28" t="s">
        <v>18</v>
      </c>
      <c r="C100" s="29">
        <v>312</v>
      </c>
      <c r="D100" s="31">
        <v>0.55128205128205132</v>
      </c>
      <c r="E100" s="31">
        <v>0.69152924360562895</v>
      </c>
      <c r="F100" s="32">
        <v>0.63971980953225827</v>
      </c>
      <c r="G100" s="29">
        <v>473</v>
      </c>
      <c r="H100" s="31">
        <v>0.58562367864693443</v>
      </c>
      <c r="I100" s="32">
        <v>0.53444967013335898</v>
      </c>
    </row>
    <row r="101" spans="1:9" x14ac:dyDescent="0.35">
      <c r="A101" s="14" t="s">
        <v>18</v>
      </c>
      <c r="B101" s="28" t="s">
        <v>16</v>
      </c>
      <c r="C101" s="28">
        <v>316</v>
      </c>
      <c r="D101" s="31">
        <v>0.66139240506329111</v>
      </c>
      <c r="E101" s="31">
        <v>0.68799086040977453</v>
      </c>
      <c r="F101" s="32">
        <v>0.63593303076850638</v>
      </c>
      <c r="G101" s="29">
        <v>480</v>
      </c>
      <c r="H101" s="31">
        <v>0.54791666666666672</v>
      </c>
      <c r="I101" s="32">
        <v>0.53124838644767269</v>
      </c>
    </row>
    <row r="102" spans="1:9" x14ac:dyDescent="0.35">
      <c r="A102" s="14" t="s">
        <v>26</v>
      </c>
      <c r="B102" s="28" t="s">
        <v>9</v>
      </c>
      <c r="C102" s="29">
        <v>317</v>
      </c>
      <c r="D102" s="31">
        <v>0.694006309148265</v>
      </c>
      <c r="E102" s="31">
        <v>0.68711606876827713</v>
      </c>
      <c r="F102" s="32">
        <v>0.63499730022720735</v>
      </c>
      <c r="G102" s="29">
        <v>484</v>
      </c>
      <c r="H102" s="31">
        <v>0.41528925619834711</v>
      </c>
      <c r="I102" s="32">
        <v>0.52944846042938953</v>
      </c>
    </row>
    <row r="103" spans="1:9" x14ac:dyDescent="0.35">
      <c r="A103" s="14" t="s">
        <v>20</v>
      </c>
      <c r="B103" s="28" t="s">
        <v>5</v>
      </c>
      <c r="C103" s="29">
        <v>321</v>
      </c>
      <c r="D103" s="31">
        <v>0.6479750778816199</v>
      </c>
      <c r="E103" s="31">
        <v>0.68365523574373543</v>
      </c>
      <c r="F103" s="32">
        <v>0.63129722134802002</v>
      </c>
      <c r="G103" s="29">
        <v>492</v>
      </c>
      <c r="H103" s="31">
        <v>0.66869918699186992</v>
      </c>
      <c r="I103" s="32">
        <v>0.52591071236327114</v>
      </c>
    </row>
    <row r="104" spans="1:9" x14ac:dyDescent="0.35">
      <c r="A104" s="14" t="s">
        <v>20</v>
      </c>
      <c r="B104" s="28" t="s">
        <v>16</v>
      </c>
      <c r="C104" s="29">
        <v>324</v>
      </c>
      <c r="D104" s="31">
        <v>0.7592592592592593</v>
      </c>
      <c r="E104" s="31">
        <v>0.68109906301854828</v>
      </c>
      <c r="F104" s="32">
        <v>0.62856623230855946</v>
      </c>
      <c r="G104" s="29">
        <v>494</v>
      </c>
      <c r="H104" s="31">
        <v>0.56882591093117407</v>
      </c>
      <c r="I104" s="32">
        <v>0.52503891846982809</v>
      </c>
    </row>
    <row r="105" spans="1:9" x14ac:dyDescent="0.35">
      <c r="A105" s="14" t="s">
        <v>15</v>
      </c>
      <c r="B105" s="28" t="s">
        <v>20</v>
      </c>
      <c r="C105" s="29">
        <v>325</v>
      </c>
      <c r="D105" s="31">
        <v>0.56000000000000005</v>
      </c>
      <c r="E105" s="31">
        <v>0.6802543716737629</v>
      </c>
      <c r="F105" s="32">
        <v>0.62766412677990302</v>
      </c>
      <c r="G105" s="29">
        <v>506</v>
      </c>
      <c r="H105" s="31">
        <v>0.5079051383399209</v>
      </c>
      <c r="I105" s="32">
        <v>0.519910632035812</v>
      </c>
    </row>
    <row r="106" spans="1:9" x14ac:dyDescent="0.35">
      <c r="A106" s="14" t="s">
        <v>4</v>
      </c>
      <c r="B106" s="28" t="s">
        <v>9</v>
      </c>
      <c r="C106" s="28">
        <v>328</v>
      </c>
      <c r="D106" s="31">
        <v>0.52439024390243905</v>
      </c>
      <c r="E106" s="31">
        <v>0.67774201780531129</v>
      </c>
      <c r="F106" s="32">
        <v>0.62498204899087884</v>
      </c>
      <c r="G106" s="29">
        <v>528</v>
      </c>
      <c r="H106" s="31">
        <v>0.45265151515151514</v>
      </c>
      <c r="I106" s="32">
        <v>0.51093984092518507</v>
      </c>
    </row>
    <row r="107" spans="1:9" x14ac:dyDescent="0.35">
      <c r="A107" s="14" t="s">
        <v>25</v>
      </c>
      <c r="B107" s="28" t="s">
        <v>9</v>
      </c>
      <c r="C107" s="29">
        <v>333</v>
      </c>
      <c r="D107" s="31">
        <v>0.67567567567567566</v>
      </c>
      <c r="E107" s="31">
        <v>0.67362558954400975</v>
      </c>
      <c r="F107" s="32">
        <v>0.62059091499755792</v>
      </c>
      <c r="G107" s="29">
        <v>531</v>
      </c>
      <c r="H107" s="31">
        <v>0.51977401129943501</v>
      </c>
      <c r="I107" s="32">
        <v>0.50975733991270322</v>
      </c>
    </row>
    <row r="108" spans="1:9" x14ac:dyDescent="0.35">
      <c r="A108" s="14" t="s">
        <v>5</v>
      </c>
      <c r="B108" s="28" t="s">
        <v>23</v>
      </c>
      <c r="C108" s="29">
        <v>335</v>
      </c>
      <c r="D108" s="31">
        <v>0.57313432835820899</v>
      </c>
      <c r="E108" s="31">
        <v>0.67200321375481498</v>
      </c>
      <c r="F108" s="32">
        <v>0.61886142971795033</v>
      </c>
      <c r="G108" s="29">
        <v>541</v>
      </c>
      <c r="H108" s="31">
        <v>0.45471349353049906</v>
      </c>
      <c r="I108" s="32">
        <v>0.50588267764411077</v>
      </c>
    </row>
    <row r="109" spans="1:9" x14ac:dyDescent="0.35">
      <c r="A109" s="14" t="s">
        <v>21</v>
      </c>
      <c r="B109" s="28" t="s">
        <v>4</v>
      </c>
      <c r="C109" s="29">
        <v>336</v>
      </c>
      <c r="D109" s="31">
        <v>0.52380952380952384</v>
      </c>
      <c r="E109" s="31">
        <v>0.67119711156835993</v>
      </c>
      <c r="F109" s="32">
        <v>0.61800235271803883</v>
      </c>
      <c r="G109" s="29">
        <v>543</v>
      </c>
      <c r="H109" s="31">
        <v>0.45303867403314918</v>
      </c>
      <c r="I109" s="32">
        <v>0.50511984072202343</v>
      </c>
    </row>
    <row r="110" spans="1:9" x14ac:dyDescent="0.35">
      <c r="A110" s="14" t="s">
        <v>24</v>
      </c>
      <c r="B110" s="28" t="s">
        <v>9</v>
      </c>
      <c r="C110" s="28">
        <v>338</v>
      </c>
      <c r="D110" s="31">
        <v>0.73372781065088755</v>
      </c>
      <c r="E110" s="31">
        <v>0.6695949579267978</v>
      </c>
      <c r="F110" s="32">
        <v>0.61629539202741046</v>
      </c>
      <c r="G110" s="29">
        <v>547</v>
      </c>
      <c r="H110" s="31">
        <v>0.43144424131627057</v>
      </c>
      <c r="I110" s="32">
        <v>0.50360597764201587</v>
      </c>
    </row>
    <row r="111" spans="1:9" x14ac:dyDescent="0.35">
      <c r="A111" s="14" t="s">
        <v>19</v>
      </c>
      <c r="B111" s="28" t="s">
        <v>11</v>
      </c>
      <c r="C111" s="29">
        <v>342</v>
      </c>
      <c r="D111" s="31">
        <v>0.82456140350877194</v>
      </c>
      <c r="E111" s="31">
        <v>0.66643019289732508</v>
      </c>
      <c r="F111" s="32">
        <v>0.61292548890196663</v>
      </c>
      <c r="G111" s="29">
        <v>567</v>
      </c>
      <c r="H111" s="31">
        <v>0.56261022927689597</v>
      </c>
      <c r="I111" s="32">
        <v>0.4962641261784474</v>
      </c>
    </row>
    <row r="112" spans="1:9" x14ac:dyDescent="0.35">
      <c r="A112" s="14" t="s">
        <v>17</v>
      </c>
      <c r="B112" s="28" t="s">
        <v>18</v>
      </c>
      <c r="C112" s="29">
        <v>355</v>
      </c>
      <c r="D112" s="31">
        <v>0.58873239436619718</v>
      </c>
      <c r="E112" s="31">
        <v>0.65649310798408023</v>
      </c>
      <c r="F112" s="32">
        <v>0.6023606945211476</v>
      </c>
      <c r="G112" s="29">
        <v>573</v>
      </c>
      <c r="H112" s="31">
        <v>0.48865619546247818</v>
      </c>
      <c r="I112" s="32">
        <v>0.49413237172743329</v>
      </c>
    </row>
    <row r="113" spans="1:9" x14ac:dyDescent="0.35">
      <c r="A113" s="14" t="s">
        <v>22</v>
      </c>
      <c r="B113" s="28" t="s">
        <v>21</v>
      </c>
      <c r="C113" s="29">
        <v>363</v>
      </c>
      <c r="D113" s="31">
        <v>0.73553719008264462</v>
      </c>
      <c r="E113" s="31">
        <v>0.65062810784980474</v>
      </c>
      <c r="F113" s="32">
        <v>0.59613698525470904</v>
      </c>
      <c r="G113" s="29">
        <v>584</v>
      </c>
      <c r="H113" s="31">
        <v>0.55136986301369861</v>
      </c>
      <c r="I113" s="32">
        <v>0.4903046838202445</v>
      </c>
    </row>
    <row r="114" spans="1:9" x14ac:dyDescent="0.35">
      <c r="A114" s="14" t="s">
        <v>17</v>
      </c>
      <c r="B114" s="28" t="s">
        <v>20</v>
      </c>
      <c r="C114" s="28">
        <v>371</v>
      </c>
      <c r="D114" s="31">
        <v>0.73854447439353099</v>
      </c>
      <c r="E114" s="31">
        <v>0.64494166466433178</v>
      </c>
      <c r="F114" s="32">
        <v>0.59011117532260793</v>
      </c>
      <c r="G114" s="29">
        <v>588</v>
      </c>
      <c r="H114" s="31">
        <v>0.5731292517006803</v>
      </c>
      <c r="I114" s="32">
        <v>0.48893789186043246</v>
      </c>
    </row>
    <row r="115" spans="1:9" x14ac:dyDescent="0.35">
      <c r="A115" s="14" t="s">
        <v>20</v>
      </c>
      <c r="B115" s="28" t="s">
        <v>23</v>
      </c>
      <c r="C115" s="29">
        <v>387</v>
      </c>
      <c r="D115" s="31">
        <v>0.61757105943152457</v>
      </c>
      <c r="E115" s="31">
        <v>0.63406863851664996</v>
      </c>
      <c r="F115" s="32">
        <v>0.57861255782339605</v>
      </c>
      <c r="G115" s="29">
        <v>611</v>
      </c>
      <c r="H115" s="31">
        <v>0.49427168576104746</v>
      </c>
      <c r="I115" s="32">
        <v>0.48132550220279119</v>
      </c>
    </row>
    <row r="116" spans="1:9" x14ac:dyDescent="0.35">
      <c r="A116" s="14" t="s">
        <v>4</v>
      </c>
      <c r="B116" s="28" t="s">
        <v>23</v>
      </c>
      <c r="C116" s="29">
        <v>389</v>
      </c>
      <c r="D116" s="31">
        <v>0.57840616966580982</v>
      </c>
      <c r="E116" s="31">
        <v>0.63275384847668359</v>
      </c>
      <c r="F116" s="32">
        <v>0.57722421084160902</v>
      </c>
      <c r="G116" s="29">
        <v>643</v>
      </c>
      <c r="H116" s="31">
        <v>0.40590979782270609</v>
      </c>
      <c r="I116" s="32">
        <v>0.47138133108857089</v>
      </c>
    </row>
    <row r="117" spans="1:9" x14ac:dyDescent="0.35">
      <c r="A117" s="14" t="s">
        <v>19</v>
      </c>
      <c r="B117" s="28" t="s">
        <v>13</v>
      </c>
      <c r="C117" s="29">
        <v>393</v>
      </c>
      <c r="D117" s="31">
        <v>0.6081424936386769</v>
      </c>
      <c r="E117" s="31">
        <v>0.63015249649989002</v>
      </c>
      <c r="F117" s="32">
        <v>0.57447866220832544</v>
      </c>
      <c r="G117" s="29">
        <v>645</v>
      </c>
      <c r="H117" s="31">
        <v>0.42790697674418604</v>
      </c>
      <c r="I117" s="32">
        <v>0.47078303048661169</v>
      </c>
    </row>
    <row r="118" spans="1:9" x14ac:dyDescent="0.35">
      <c r="A118" s="14" t="s">
        <v>18</v>
      </c>
      <c r="B118" s="28" t="s">
        <v>23</v>
      </c>
      <c r="C118" s="29">
        <v>410</v>
      </c>
      <c r="D118" s="31">
        <v>0.61707317073170731</v>
      </c>
      <c r="E118" s="31">
        <v>0.61949763647879108</v>
      </c>
      <c r="F118" s="32">
        <v>0.56325185999463545</v>
      </c>
      <c r="G118" s="29">
        <v>659</v>
      </c>
      <c r="H118" s="31">
        <v>0.48406676783004554</v>
      </c>
      <c r="I118" s="32">
        <v>0.46666688460216493</v>
      </c>
    </row>
    <row r="119" spans="1:9" x14ac:dyDescent="0.35">
      <c r="A119" s="14" t="s">
        <v>25</v>
      </c>
      <c r="B119" s="28" t="s">
        <v>4</v>
      </c>
      <c r="C119" s="29">
        <v>430</v>
      </c>
      <c r="D119" s="31">
        <v>0.64883720930232558</v>
      </c>
      <c r="E119" s="31">
        <v>0.6077292772696361</v>
      </c>
      <c r="F119" s="32">
        <v>0.55088706839079682</v>
      </c>
      <c r="G119" s="29">
        <v>682</v>
      </c>
      <c r="H119" s="31">
        <v>0.37683284457478006</v>
      </c>
      <c r="I119" s="32">
        <v>0.46016537793352563</v>
      </c>
    </row>
    <row r="120" spans="1:9" x14ac:dyDescent="0.35">
      <c r="A120" s="14" t="s">
        <v>19</v>
      </c>
      <c r="B120" s="28" t="s">
        <v>7</v>
      </c>
      <c r="C120" s="29">
        <v>467</v>
      </c>
      <c r="D120" s="31">
        <v>0.5546038543897216</v>
      </c>
      <c r="E120" s="31">
        <v>0.5878605719339387</v>
      </c>
      <c r="F120" s="32">
        <v>0.53009709016939299</v>
      </c>
      <c r="G120" s="29">
        <v>720</v>
      </c>
      <c r="H120" s="31">
        <v>0.36388888888888887</v>
      </c>
      <c r="I120" s="32">
        <v>0.45007382387771783</v>
      </c>
    </row>
    <row r="121" spans="1:9" x14ac:dyDescent="0.35">
      <c r="A121" s="14" t="s">
        <v>19</v>
      </c>
      <c r="B121" s="28" t="s">
        <v>27</v>
      </c>
      <c r="C121" s="28">
        <v>473</v>
      </c>
      <c r="D121" s="31">
        <v>0.58562367864693443</v>
      </c>
      <c r="E121" s="31">
        <v>0.58484625195282325</v>
      </c>
      <c r="F121" s="32">
        <v>0.52695255911668915</v>
      </c>
      <c r="G121" s="29">
        <v>726</v>
      </c>
      <c r="H121" s="31">
        <v>0.38567493112947659</v>
      </c>
      <c r="I121" s="32">
        <v>0.44854892590830892</v>
      </c>
    </row>
    <row r="122" spans="1:9" x14ac:dyDescent="0.35">
      <c r="A122" s="14" t="s">
        <v>22</v>
      </c>
      <c r="B122" s="28" t="s">
        <v>18</v>
      </c>
      <c r="C122" s="29">
        <v>480</v>
      </c>
      <c r="D122" s="31">
        <v>0.54791666666666672</v>
      </c>
      <c r="E122" s="31">
        <v>0.58139662407528059</v>
      </c>
      <c r="F122" s="32">
        <v>0.52335704434430319</v>
      </c>
      <c r="G122" s="29">
        <v>750</v>
      </c>
      <c r="H122" s="31">
        <v>0.44266666666666665</v>
      </c>
      <c r="I122" s="32">
        <v>0.44262245257098271</v>
      </c>
    </row>
    <row r="123" spans="1:9" x14ac:dyDescent="0.35">
      <c r="A123" s="14" t="s">
        <v>22</v>
      </c>
      <c r="B123" s="28" t="s">
        <v>20</v>
      </c>
      <c r="C123" s="28">
        <v>492</v>
      </c>
      <c r="D123" s="31">
        <v>0.66869918699186992</v>
      </c>
      <c r="E123" s="31">
        <v>0.57564416286445774</v>
      </c>
      <c r="F123" s="32">
        <v>0.51736877850111551</v>
      </c>
      <c r="G123" s="20">
        <v>811</v>
      </c>
      <c r="H123" s="37">
        <v>0.41183723797780519</v>
      </c>
      <c r="I123" s="34">
        <v>0.42869202620331454</v>
      </c>
    </row>
    <row r="124" spans="1:9" x14ac:dyDescent="0.35">
      <c r="A124" s="14" t="s">
        <v>19</v>
      </c>
      <c r="B124" s="28" t="s">
        <v>9</v>
      </c>
      <c r="C124" s="28">
        <v>494</v>
      </c>
      <c r="D124" s="31">
        <v>0.56882591093117407</v>
      </c>
      <c r="E124" s="31">
        <v>0.57470453768199792</v>
      </c>
      <c r="F124" s="32">
        <v>0.5163915280334298</v>
      </c>
      <c r="G124" s="3"/>
      <c r="H124" s="3"/>
      <c r="I124" s="3"/>
    </row>
    <row r="125" spans="1:9" x14ac:dyDescent="0.35">
      <c r="A125" s="14" t="s">
        <v>21</v>
      </c>
      <c r="B125" s="28" t="s">
        <v>23</v>
      </c>
      <c r="C125" s="29">
        <v>506</v>
      </c>
      <c r="D125" s="31">
        <v>0.5079051383399209</v>
      </c>
      <c r="E125" s="31">
        <v>0.56917675156840797</v>
      </c>
      <c r="F125" s="32">
        <v>0.51064749409070742</v>
      </c>
      <c r="G125" s="3"/>
      <c r="H125" s="3"/>
      <c r="I125" s="3"/>
    </row>
    <row r="126" spans="1:9" x14ac:dyDescent="0.35">
      <c r="A126" s="14" t="s">
        <v>15</v>
      </c>
      <c r="B126" s="28" t="s">
        <v>4</v>
      </c>
      <c r="C126" s="29">
        <v>531</v>
      </c>
      <c r="D126" s="31">
        <v>0.51977401129943501</v>
      </c>
      <c r="E126" s="31">
        <v>0.55823003264140536</v>
      </c>
      <c r="F126" s="32">
        <v>0.49929848972862473</v>
      </c>
      <c r="G126" s="3"/>
      <c r="H126" s="3"/>
      <c r="I126" s="3"/>
    </row>
    <row r="127" spans="1:9" x14ac:dyDescent="0.35">
      <c r="A127" s="14" t="s">
        <v>26</v>
      </c>
      <c r="B127" s="28" t="s">
        <v>23</v>
      </c>
      <c r="C127" s="28">
        <v>567</v>
      </c>
      <c r="D127" s="31">
        <v>0.56261022927689597</v>
      </c>
      <c r="E127" s="31">
        <v>0.54367721122764023</v>
      </c>
      <c r="F127" s="32">
        <v>0.48426509851193977</v>
      </c>
    </row>
    <row r="128" spans="1:9" x14ac:dyDescent="0.35">
      <c r="A128" s="14" t="s">
        <v>25</v>
      </c>
      <c r="B128" s="28" t="s">
        <v>23</v>
      </c>
      <c r="C128" s="29">
        <v>584</v>
      </c>
      <c r="D128" s="31">
        <v>0.55136986301369861</v>
      </c>
      <c r="E128" s="31">
        <v>0.53724785912879169</v>
      </c>
      <c r="F128" s="32">
        <v>0.47764347319355177</v>
      </c>
    </row>
    <row r="129" spans="1:6" x14ac:dyDescent="0.35">
      <c r="A129" s="14" t="s">
        <v>24</v>
      </c>
      <c r="B129" s="28" t="s">
        <v>23</v>
      </c>
      <c r="C129" s="28">
        <v>588</v>
      </c>
      <c r="D129" s="31">
        <v>0.5731292517006803</v>
      </c>
      <c r="E129" s="31">
        <v>0.5357731255483984</v>
      </c>
      <c r="F129" s="32">
        <v>0.47612638865509171</v>
      </c>
    </row>
    <row r="130" spans="1:6" x14ac:dyDescent="0.35">
      <c r="A130" s="14" t="s">
        <v>15</v>
      </c>
      <c r="B130" s="28" t="s">
        <v>23</v>
      </c>
      <c r="C130" s="29">
        <v>659</v>
      </c>
      <c r="D130" s="31">
        <v>0.48406676783004554</v>
      </c>
      <c r="E130" s="31">
        <v>0.51173424472911222</v>
      </c>
      <c r="F130" s="32">
        <v>0.45149090794837954</v>
      </c>
    </row>
    <row r="131" spans="1:6" x14ac:dyDescent="0.35">
      <c r="A131" s="16" t="s">
        <v>19</v>
      </c>
      <c r="B131" s="17" t="s">
        <v>23</v>
      </c>
      <c r="C131" s="17">
        <v>750</v>
      </c>
      <c r="D131" s="37">
        <v>0.44266666666666665</v>
      </c>
      <c r="E131" s="37">
        <v>0.48576138775447275</v>
      </c>
      <c r="F131" s="34">
        <v>0.42507763550377092</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961A5-5DEE-42A8-A7DA-417A2ABF6971}">
  <dimension ref="A1:I121"/>
  <sheetViews>
    <sheetView workbookViewId="0">
      <selection activeCell="H1" sqref="H1"/>
    </sheetView>
  </sheetViews>
  <sheetFormatPr defaultRowHeight="14.5" x14ac:dyDescent="0.35"/>
  <sheetData>
    <row r="1" spans="1:9" ht="18.5" x14ac:dyDescent="0.45">
      <c r="A1" s="10" t="s">
        <v>185</v>
      </c>
      <c r="I1" s="3"/>
    </row>
    <row r="2" spans="1:9" x14ac:dyDescent="0.35">
      <c r="C2" t="s">
        <v>0</v>
      </c>
      <c r="D2" t="s">
        <v>181</v>
      </c>
      <c r="I2" s="3"/>
    </row>
    <row r="3" spans="1:9" x14ac:dyDescent="0.35">
      <c r="A3" t="s">
        <v>175</v>
      </c>
      <c r="C3" t="s">
        <v>28</v>
      </c>
      <c r="D3" t="s">
        <v>182</v>
      </c>
      <c r="E3" t="s">
        <v>183</v>
      </c>
      <c r="F3" t="s">
        <v>28</v>
      </c>
      <c r="G3" t="s">
        <v>184</v>
      </c>
    </row>
    <row r="4" spans="1:9" x14ac:dyDescent="0.35">
      <c r="A4" t="s">
        <v>21</v>
      </c>
      <c r="B4" t="s">
        <v>6</v>
      </c>
      <c r="C4">
        <v>90</v>
      </c>
      <c r="D4">
        <v>94</v>
      </c>
      <c r="F4">
        <f t="shared" ref="F4:F33" si="0">C4</f>
        <v>90</v>
      </c>
      <c r="G4" s="4">
        <v>138.72191721461368</v>
      </c>
    </row>
    <row r="5" spans="1:9" x14ac:dyDescent="0.35">
      <c r="A5" t="s">
        <v>24</v>
      </c>
      <c r="B5" t="s">
        <v>21</v>
      </c>
      <c r="C5">
        <v>93</v>
      </c>
      <c r="D5">
        <v>91</v>
      </c>
      <c r="F5">
        <f t="shared" si="0"/>
        <v>93</v>
      </c>
      <c r="G5" s="4">
        <v>142.58537074349479</v>
      </c>
    </row>
    <row r="6" spans="1:9" x14ac:dyDescent="0.35">
      <c r="A6" t="s">
        <v>25</v>
      </c>
      <c r="B6" t="s">
        <v>21</v>
      </c>
      <c r="C6">
        <v>95</v>
      </c>
      <c r="D6">
        <v>91</v>
      </c>
      <c r="F6">
        <f t="shared" si="0"/>
        <v>95</v>
      </c>
      <c r="G6" s="4">
        <v>145.16100642941552</v>
      </c>
    </row>
    <row r="7" spans="1:9" x14ac:dyDescent="0.35">
      <c r="A7" t="s">
        <v>20</v>
      </c>
      <c r="B7" t="s">
        <v>27</v>
      </c>
      <c r="C7">
        <v>99</v>
      </c>
      <c r="D7">
        <v>109</v>
      </c>
      <c r="F7">
        <f t="shared" si="0"/>
        <v>99</v>
      </c>
      <c r="G7" s="4">
        <v>150.31227780125698</v>
      </c>
    </row>
    <row r="8" spans="1:9" x14ac:dyDescent="0.35">
      <c r="A8" t="s">
        <v>21</v>
      </c>
      <c r="B8" t="s">
        <v>18</v>
      </c>
      <c r="C8">
        <v>119</v>
      </c>
      <c r="D8">
        <v>135</v>
      </c>
      <c r="F8">
        <f t="shared" si="0"/>
        <v>119</v>
      </c>
      <c r="G8" s="4">
        <v>176.06863466046431</v>
      </c>
    </row>
    <row r="9" spans="1:9" x14ac:dyDescent="0.35">
      <c r="A9" t="s">
        <v>4</v>
      </c>
      <c r="B9" t="s">
        <v>5</v>
      </c>
      <c r="C9">
        <v>129</v>
      </c>
      <c r="D9">
        <v>173</v>
      </c>
      <c r="F9">
        <f t="shared" si="0"/>
        <v>129</v>
      </c>
      <c r="G9" s="4">
        <v>188.94681309006799</v>
      </c>
    </row>
    <row r="10" spans="1:9" x14ac:dyDescent="0.35">
      <c r="A10" t="s">
        <v>26</v>
      </c>
      <c r="B10" t="s">
        <v>16</v>
      </c>
      <c r="C10">
        <v>142</v>
      </c>
      <c r="D10">
        <v>151</v>
      </c>
      <c r="F10">
        <f t="shared" si="0"/>
        <v>142</v>
      </c>
      <c r="G10" s="4">
        <v>205.68844504855275</v>
      </c>
    </row>
    <row r="11" spans="1:9" x14ac:dyDescent="0.35">
      <c r="A11" t="s">
        <v>18</v>
      </c>
      <c r="B11" t="s">
        <v>7</v>
      </c>
      <c r="C11">
        <v>143</v>
      </c>
      <c r="D11">
        <v>222</v>
      </c>
      <c r="F11">
        <f t="shared" si="0"/>
        <v>143</v>
      </c>
      <c r="G11" s="4">
        <v>206.9762628915131</v>
      </c>
    </row>
    <row r="12" spans="1:9" x14ac:dyDescent="0.35">
      <c r="A12" t="s">
        <v>20</v>
      </c>
      <c r="B12" t="s">
        <v>7</v>
      </c>
      <c r="C12">
        <v>157</v>
      </c>
      <c r="D12">
        <v>222</v>
      </c>
      <c r="F12">
        <f t="shared" si="0"/>
        <v>157</v>
      </c>
      <c r="G12" s="4">
        <v>225.00571269295824</v>
      </c>
    </row>
    <row r="13" spans="1:9" x14ac:dyDescent="0.35">
      <c r="A13" t="s">
        <v>6</v>
      </c>
      <c r="B13" t="s">
        <v>7</v>
      </c>
      <c r="C13">
        <v>159</v>
      </c>
      <c r="D13">
        <v>263</v>
      </c>
      <c r="F13">
        <f t="shared" si="0"/>
        <v>159</v>
      </c>
      <c r="G13" s="4">
        <v>227.58134837887897</v>
      </c>
    </row>
    <row r="14" spans="1:9" x14ac:dyDescent="0.35">
      <c r="A14" t="s">
        <v>17</v>
      </c>
      <c r="B14" t="s">
        <v>26</v>
      </c>
      <c r="C14">
        <v>159</v>
      </c>
      <c r="D14">
        <v>198</v>
      </c>
      <c r="F14">
        <f t="shared" si="0"/>
        <v>159</v>
      </c>
      <c r="G14" s="4">
        <v>227.58134837887897</v>
      </c>
    </row>
    <row r="15" spans="1:9" x14ac:dyDescent="0.35">
      <c r="A15" t="s">
        <v>20</v>
      </c>
      <c r="B15" t="s">
        <v>9</v>
      </c>
      <c r="C15">
        <v>181</v>
      </c>
      <c r="D15">
        <v>299</v>
      </c>
      <c r="F15">
        <f t="shared" si="0"/>
        <v>181</v>
      </c>
      <c r="G15" s="4">
        <v>255.91334092400703</v>
      </c>
    </row>
    <row r="16" spans="1:9" x14ac:dyDescent="0.35">
      <c r="A16" t="s">
        <v>19</v>
      </c>
      <c r="B16" t="s">
        <v>25</v>
      </c>
      <c r="C16">
        <v>184</v>
      </c>
      <c r="D16">
        <v>231</v>
      </c>
      <c r="F16">
        <f t="shared" si="0"/>
        <v>184</v>
      </c>
      <c r="G16" s="4">
        <v>259.77679445288811</v>
      </c>
    </row>
    <row r="17" spans="1:7" x14ac:dyDescent="0.35">
      <c r="A17" t="s">
        <v>24</v>
      </c>
      <c r="B17" t="s">
        <v>6</v>
      </c>
      <c r="C17">
        <v>184</v>
      </c>
      <c r="D17">
        <v>185</v>
      </c>
      <c r="F17">
        <f t="shared" si="0"/>
        <v>184</v>
      </c>
      <c r="G17" s="4">
        <v>259.77679445288811</v>
      </c>
    </row>
    <row r="18" spans="1:7" x14ac:dyDescent="0.35">
      <c r="A18" t="s">
        <v>19</v>
      </c>
      <c r="B18" t="s">
        <v>24</v>
      </c>
      <c r="C18">
        <v>185</v>
      </c>
      <c r="D18">
        <v>231</v>
      </c>
      <c r="F18">
        <f t="shared" si="0"/>
        <v>185</v>
      </c>
      <c r="G18" s="4">
        <v>261.06461229584852</v>
      </c>
    </row>
    <row r="19" spans="1:7" x14ac:dyDescent="0.35">
      <c r="A19" t="s">
        <v>15</v>
      </c>
      <c r="B19" t="s">
        <v>21</v>
      </c>
      <c r="C19">
        <v>195</v>
      </c>
      <c r="D19">
        <v>262</v>
      </c>
      <c r="F19">
        <f t="shared" si="0"/>
        <v>195</v>
      </c>
      <c r="G19" s="4">
        <v>273.94279072545214</v>
      </c>
    </row>
    <row r="20" spans="1:7" x14ac:dyDescent="0.35">
      <c r="A20" t="s">
        <v>26</v>
      </c>
      <c r="B20" t="s">
        <v>18</v>
      </c>
      <c r="C20">
        <v>197</v>
      </c>
      <c r="D20">
        <v>215</v>
      </c>
      <c r="F20">
        <f t="shared" si="0"/>
        <v>197</v>
      </c>
      <c r="G20" s="4">
        <v>276.5184264113729</v>
      </c>
    </row>
    <row r="21" spans="1:7" x14ac:dyDescent="0.35">
      <c r="A21" t="s">
        <v>21</v>
      </c>
      <c r="B21" t="s">
        <v>27</v>
      </c>
      <c r="C21">
        <v>198</v>
      </c>
      <c r="D21">
        <v>243</v>
      </c>
      <c r="F21">
        <f t="shared" si="0"/>
        <v>198</v>
      </c>
      <c r="G21" s="4">
        <v>277.80624425433325</v>
      </c>
    </row>
    <row r="22" spans="1:7" x14ac:dyDescent="0.35">
      <c r="A22" t="s">
        <v>19</v>
      </c>
      <c r="B22" t="s">
        <v>26</v>
      </c>
      <c r="C22">
        <v>200</v>
      </c>
      <c r="D22">
        <v>241</v>
      </c>
      <c r="F22">
        <f t="shared" si="0"/>
        <v>200</v>
      </c>
      <c r="G22" s="4">
        <v>280.38187994025401</v>
      </c>
    </row>
    <row r="23" spans="1:7" x14ac:dyDescent="0.35">
      <c r="A23" t="s">
        <v>18</v>
      </c>
      <c r="B23" t="s">
        <v>9</v>
      </c>
      <c r="C23">
        <v>203</v>
      </c>
      <c r="D23">
        <v>299</v>
      </c>
      <c r="F23">
        <f t="shared" si="0"/>
        <v>203</v>
      </c>
      <c r="G23" s="4">
        <v>284.24533346913512</v>
      </c>
    </row>
    <row r="24" spans="1:7" x14ac:dyDescent="0.35">
      <c r="A24" t="s">
        <v>6</v>
      </c>
      <c r="B24" t="s">
        <v>9</v>
      </c>
      <c r="C24">
        <v>209</v>
      </c>
      <c r="D24">
        <v>340</v>
      </c>
      <c r="F24">
        <f t="shared" si="0"/>
        <v>209</v>
      </c>
      <c r="G24" s="4">
        <v>291.97224052689728</v>
      </c>
    </row>
    <row r="25" spans="1:7" x14ac:dyDescent="0.35">
      <c r="A25" t="s">
        <v>26</v>
      </c>
      <c r="B25" t="s">
        <v>20</v>
      </c>
      <c r="C25">
        <v>211</v>
      </c>
      <c r="D25">
        <v>215</v>
      </c>
      <c r="F25">
        <f t="shared" si="0"/>
        <v>211</v>
      </c>
      <c r="G25" s="4">
        <v>294.54787621281804</v>
      </c>
    </row>
    <row r="26" spans="1:7" x14ac:dyDescent="0.35">
      <c r="A26" t="s">
        <v>21</v>
      </c>
      <c r="B26" t="s">
        <v>16</v>
      </c>
      <c r="C26">
        <v>211</v>
      </c>
      <c r="D26">
        <v>232</v>
      </c>
      <c r="F26">
        <f t="shared" si="0"/>
        <v>211</v>
      </c>
      <c r="G26" s="4">
        <v>294.54787621281804</v>
      </c>
    </row>
    <row r="27" spans="1:7" x14ac:dyDescent="0.35">
      <c r="A27" t="s">
        <v>24</v>
      </c>
      <c r="B27" t="s">
        <v>18</v>
      </c>
      <c r="C27">
        <v>212</v>
      </c>
      <c r="D27">
        <v>225</v>
      </c>
      <c r="F27">
        <f t="shared" si="0"/>
        <v>212</v>
      </c>
      <c r="G27" s="4">
        <v>295.83569405577839</v>
      </c>
    </row>
    <row r="28" spans="1:7" x14ac:dyDescent="0.35">
      <c r="A28" t="s">
        <v>21</v>
      </c>
      <c r="B28" t="s">
        <v>7</v>
      </c>
      <c r="C28">
        <v>212</v>
      </c>
      <c r="D28">
        <v>357</v>
      </c>
      <c r="F28">
        <f t="shared" si="0"/>
        <v>212</v>
      </c>
      <c r="G28" s="4">
        <v>295.83569405577839</v>
      </c>
    </row>
    <row r="29" spans="1:7" x14ac:dyDescent="0.35">
      <c r="A29" t="s">
        <v>25</v>
      </c>
      <c r="B29" t="s">
        <v>18</v>
      </c>
      <c r="C29">
        <v>213</v>
      </c>
      <c r="D29">
        <v>225</v>
      </c>
      <c r="F29">
        <f t="shared" si="0"/>
        <v>213</v>
      </c>
      <c r="G29" s="4">
        <v>297.12351189873874</v>
      </c>
    </row>
    <row r="30" spans="1:7" x14ac:dyDescent="0.35">
      <c r="A30" t="s">
        <v>20</v>
      </c>
      <c r="B30" t="s">
        <v>4</v>
      </c>
      <c r="C30">
        <v>224</v>
      </c>
      <c r="D30">
        <v>306</v>
      </c>
      <c r="F30">
        <f t="shared" si="0"/>
        <v>224</v>
      </c>
      <c r="G30" s="4">
        <v>311.28950817130277</v>
      </c>
    </row>
    <row r="31" spans="1:7" x14ac:dyDescent="0.35">
      <c r="A31" t="s">
        <v>18</v>
      </c>
      <c r="B31" t="s">
        <v>4</v>
      </c>
      <c r="C31">
        <v>227</v>
      </c>
      <c r="D31">
        <v>306</v>
      </c>
      <c r="F31">
        <f t="shared" si="0"/>
        <v>227</v>
      </c>
      <c r="G31" s="4">
        <v>315.15296170018388</v>
      </c>
    </row>
    <row r="32" spans="1:7" x14ac:dyDescent="0.35">
      <c r="A32" t="s">
        <v>24</v>
      </c>
      <c r="B32" t="s">
        <v>20</v>
      </c>
      <c r="C32">
        <v>227</v>
      </c>
      <c r="D32">
        <v>225</v>
      </c>
      <c r="F32">
        <f t="shared" si="0"/>
        <v>227</v>
      </c>
      <c r="G32" s="4">
        <v>315.15296170018388</v>
      </c>
    </row>
    <row r="33" spans="1:7" x14ac:dyDescent="0.35">
      <c r="A33" t="s">
        <v>25</v>
      </c>
      <c r="B33" t="s">
        <v>20</v>
      </c>
      <c r="C33">
        <v>228</v>
      </c>
      <c r="D33">
        <v>225</v>
      </c>
      <c r="F33">
        <f t="shared" si="0"/>
        <v>228</v>
      </c>
      <c r="G33" s="4">
        <v>316.44077954314423</v>
      </c>
    </row>
    <row r="34" spans="1:7" x14ac:dyDescent="0.35">
      <c r="A34" t="s">
        <v>17</v>
      </c>
      <c r="B34" t="s">
        <v>21</v>
      </c>
      <c r="C34">
        <v>236</v>
      </c>
      <c r="D34">
        <v>279</v>
      </c>
      <c r="F34">
        <f t="shared" ref="F34:F65" si="1">C34</f>
        <v>236</v>
      </c>
      <c r="G34" s="4">
        <v>326.74332228682721</v>
      </c>
    </row>
    <row r="35" spans="1:7" x14ac:dyDescent="0.35">
      <c r="A35" t="s">
        <v>26</v>
      </c>
      <c r="B35" t="s">
        <v>11</v>
      </c>
      <c r="C35">
        <v>246</v>
      </c>
      <c r="D35">
        <v>380</v>
      </c>
      <c r="F35">
        <f t="shared" si="1"/>
        <v>246</v>
      </c>
      <c r="G35" s="4">
        <v>339.62150071643083</v>
      </c>
    </row>
    <row r="36" spans="1:7" x14ac:dyDescent="0.35">
      <c r="A36" t="s">
        <v>25</v>
      </c>
      <c r="B36" t="s">
        <v>11</v>
      </c>
      <c r="C36">
        <v>253</v>
      </c>
      <c r="D36">
        <v>370</v>
      </c>
      <c r="F36">
        <f t="shared" si="1"/>
        <v>253</v>
      </c>
      <c r="G36" s="4">
        <v>348.6362256171534</v>
      </c>
    </row>
    <row r="37" spans="1:7" x14ac:dyDescent="0.35">
      <c r="A37" t="s">
        <v>6</v>
      </c>
      <c r="B37" t="s">
        <v>4</v>
      </c>
      <c r="C37">
        <v>255</v>
      </c>
      <c r="D37">
        <v>347</v>
      </c>
      <c r="F37">
        <f t="shared" si="1"/>
        <v>255</v>
      </c>
      <c r="G37" s="4">
        <v>351.21186130307416</v>
      </c>
    </row>
    <row r="38" spans="1:7" x14ac:dyDescent="0.35">
      <c r="A38" t="s">
        <v>27</v>
      </c>
      <c r="B38" t="s">
        <v>5</v>
      </c>
      <c r="C38">
        <v>256</v>
      </c>
      <c r="D38">
        <v>370</v>
      </c>
      <c r="F38">
        <f t="shared" si="1"/>
        <v>256</v>
      </c>
      <c r="G38" s="4">
        <v>352.49967914603451</v>
      </c>
    </row>
    <row r="39" spans="1:7" x14ac:dyDescent="0.35">
      <c r="A39" t="s">
        <v>21</v>
      </c>
      <c r="B39" t="s">
        <v>11</v>
      </c>
      <c r="C39">
        <v>257</v>
      </c>
      <c r="D39">
        <v>461</v>
      </c>
      <c r="F39">
        <f t="shared" si="1"/>
        <v>257</v>
      </c>
      <c r="G39" s="4">
        <v>353.78749698899486</v>
      </c>
    </row>
    <row r="40" spans="1:7" x14ac:dyDescent="0.35">
      <c r="A40" t="s">
        <v>24</v>
      </c>
      <c r="B40" t="s">
        <v>11</v>
      </c>
      <c r="C40">
        <v>263</v>
      </c>
      <c r="D40">
        <v>370</v>
      </c>
      <c r="F40">
        <f t="shared" si="1"/>
        <v>263</v>
      </c>
      <c r="G40" s="4">
        <v>361.51440404675708</v>
      </c>
    </row>
    <row r="41" spans="1:7" x14ac:dyDescent="0.35">
      <c r="A41" t="s">
        <v>21</v>
      </c>
      <c r="B41" t="s">
        <v>9</v>
      </c>
      <c r="C41">
        <v>266</v>
      </c>
      <c r="D41">
        <v>353</v>
      </c>
      <c r="F41">
        <f t="shared" si="1"/>
        <v>266</v>
      </c>
      <c r="G41" s="4">
        <v>365.37785757563819</v>
      </c>
    </row>
    <row r="42" spans="1:7" x14ac:dyDescent="0.35">
      <c r="A42" t="s">
        <v>22</v>
      </c>
      <c r="B42" t="s">
        <v>25</v>
      </c>
      <c r="C42">
        <v>269</v>
      </c>
      <c r="D42">
        <v>347</v>
      </c>
      <c r="F42">
        <f t="shared" si="1"/>
        <v>269</v>
      </c>
      <c r="G42" s="4">
        <v>369.2413111045193</v>
      </c>
    </row>
    <row r="43" spans="1:7" x14ac:dyDescent="0.35">
      <c r="A43" t="s">
        <v>22</v>
      </c>
      <c r="B43" t="s">
        <v>24</v>
      </c>
      <c r="C43">
        <v>272</v>
      </c>
      <c r="D43">
        <v>347</v>
      </c>
      <c r="F43">
        <f t="shared" si="1"/>
        <v>272</v>
      </c>
      <c r="G43" s="4">
        <v>373.10476463340035</v>
      </c>
    </row>
    <row r="44" spans="1:7" x14ac:dyDescent="0.35">
      <c r="A44" t="s">
        <v>6</v>
      </c>
      <c r="B44" t="s">
        <v>11</v>
      </c>
      <c r="C44">
        <v>277</v>
      </c>
      <c r="E44">
        <v>555</v>
      </c>
      <c r="F44">
        <f t="shared" si="1"/>
        <v>277</v>
      </c>
      <c r="G44" s="4">
        <v>379.54385384820222</v>
      </c>
    </row>
    <row r="45" spans="1:7" x14ac:dyDescent="0.35">
      <c r="A45" t="s">
        <v>26</v>
      </c>
      <c r="B45" t="s">
        <v>27</v>
      </c>
      <c r="C45">
        <v>277</v>
      </c>
      <c r="D45">
        <v>324</v>
      </c>
      <c r="F45">
        <f t="shared" si="1"/>
        <v>277</v>
      </c>
      <c r="G45" s="4">
        <v>379.54385384820222</v>
      </c>
    </row>
    <row r="46" spans="1:7" x14ac:dyDescent="0.35">
      <c r="A46" t="s">
        <v>21</v>
      </c>
      <c r="B46" t="s">
        <v>13</v>
      </c>
      <c r="C46">
        <v>278</v>
      </c>
      <c r="E46">
        <v>522</v>
      </c>
      <c r="F46">
        <f t="shared" si="1"/>
        <v>278</v>
      </c>
      <c r="G46" s="4">
        <v>380.83167169116257</v>
      </c>
    </row>
    <row r="47" spans="1:7" x14ac:dyDescent="0.35">
      <c r="A47" t="s">
        <v>19</v>
      </c>
      <c r="B47" t="s">
        <v>21</v>
      </c>
      <c r="C47">
        <v>279</v>
      </c>
      <c r="D47">
        <v>322</v>
      </c>
      <c r="F47">
        <f t="shared" si="1"/>
        <v>279</v>
      </c>
      <c r="G47" s="4">
        <v>382.11948953412292</v>
      </c>
    </row>
    <row r="48" spans="1:7" x14ac:dyDescent="0.35">
      <c r="A48" t="s">
        <v>6</v>
      </c>
      <c r="B48" t="s">
        <v>13</v>
      </c>
      <c r="C48">
        <v>281</v>
      </c>
      <c r="E48">
        <v>616</v>
      </c>
      <c r="F48">
        <f t="shared" si="1"/>
        <v>281</v>
      </c>
      <c r="G48" s="4">
        <v>384.69512522004368</v>
      </c>
    </row>
    <row r="49" spans="1:7" x14ac:dyDescent="0.35">
      <c r="A49" t="s">
        <v>26</v>
      </c>
      <c r="B49" t="s">
        <v>13</v>
      </c>
      <c r="C49">
        <v>281</v>
      </c>
      <c r="D49">
        <v>441</v>
      </c>
      <c r="F49">
        <f t="shared" si="1"/>
        <v>281</v>
      </c>
      <c r="G49" s="4">
        <v>384.69512522004368</v>
      </c>
    </row>
    <row r="50" spans="1:7" x14ac:dyDescent="0.35">
      <c r="A50" t="s">
        <v>15</v>
      </c>
      <c r="B50" t="s">
        <v>6</v>
      </c>
      <c r="C50">
        <v>283</v>
      </c>
      <c r="D50">
        <v>356</v>
      </c>
      <c r="F50">
        <f t="shared" si="1"/>
        <v>283</v>
      </c>
      <c r="G50" s="4">
        <v>387.27076090596438</v>
      </c>
    </row>
    <row r="51" spans="1:7" x14ac:dyDescent="0.35">
      <c r="A51" t="s">
        <v>22</v>
      </c>
      <c r="B51" t="s">
        <v>26</v>
      </c>
      <c r="C51">
        <v>283</v>
      </c>
      <c r="D51">
        <v>357</v>
      </c>
      <c r="F51">
        <f t="shared" si="1"/>
        <v>283</v>
      </c>
      <c r="G51" s="4">
        <v>387.27076090596438</v>
      </c>
    </row>
    <row r="52" spans="1:7" x14ac:dyDescent="0.35">
      <c r="A52" t="s">
        <v>26</v>
      </c>
      <c r="B52" t="s">
        <v>7</v>
      </c>
      <c r="C52">
        <v>284</v>
      </c>
      <c r="D52">
        <v>437</v>
      </c>
      <c r="F52">
        <f t="shared" si="1"/>
        <v>284</v>
      </c>
      <c r="G52" s="4">
        <v>388.55857874892479</v>
      </c>
    </row>
    <row r="53" spans="1:7" x14ac:dyDescent="0.35">
      <c r="A53" t="s">
        <v>20</v>
      </c>
      <c r="B53" t="s">
        <v>13</v>
      </c>
      <c r="C53">
        <v>284</v>
      </c>
      <c r="E53">
        <v>626</v>
      </c>
      <c r="F53">
        <f t="shared" si="1"/>
        <v>284</v>
      </c>
      <c r="G53" s="4">
        <v>388.55857874892479</v>
      </c>
    </row>
    <row r="54" spans="1:7" x14ac:dyDescent="0.35">
      <c r="A54" t="s">
        <v>6</v>
      </c>
      <c r="B54" t="s">
        <v>16</v>
      </c>
      <c r="C54">
        <v>288</v>
      </c>
      <c r="D54">
        <v>326</v>
      </c>
      <c r="F54">
        <f t="shared" si="1"/>
        <v>288</v>
      </c>
      <c r="G54" s="4">
        <v>393.70985012076625</v>
      </c>
    </row>
    <row r="55" spans="1:7" x14ac:dyDescent="0.35">
      <c r="A55" t="s">
        <v>7</v>
      </c>
      <c r="B55" t="s">
        <v>5</v>
      </c>
      <c r="C55">
        <v>288</v>
      </c>
      <c r="D55">
        <v>427</v>
      </c>
      <c r="F55">
        <f t="shared" si="1"/>
        <v>288</v>
      </c>
      <c r="G55" s="4">
        <v>393.70985012076625</v>
      </c>
    </row>
    <row r="56" spans="1:7" x14ac:dyDescent="0.35">
      <c r="A56" t="s">
        <v>24</v>
      </c>
      <c r="B56" t="s">
        <v>27</v>
      </c>
      <c r="C56">
        <v>288</v>
      </c>
      <c r="D56">
        <v>334</v>
      </c>
      <c r="F56">
        <f t="shared" si="1"/>
        <v>288</v>
      </c>
      <c r="G56" s="4">
        <v>393.70985012076625</v>
      </c>
    </row>
    <row r="57" spans="1:7" x14ac:dyDescent="0.35">
      <c r="A57" t="s">
        <v>20</v>
      </c>
      <c r="B57" t="s">
        <v>11</v>
      </c>
      <c r="C57">
        <v>289</v>
      </c>
      <c r="E57">
        <v>595</v>
      </c>
      <c r="F57">
        <f t="shared" si="1"/>
        <v>289</v>
      </c>
      <c r="G57" s="4">
        <v>394.9976679637266</v>
      </c>
    </row>
    <row r="58" spans="1:7" x14ac:dyDescent="0.35">
      <c r="A58" t="s">
        <v>24</v>
      </c>
      <c r="B58" t="s">
        <v>7</v>
      </c>
      <c r="C58">
        <v>290</v>
      </c>
      <c r="D58">
        <v>447</v>
      </c>
      <c r="F58">
        <f t="shared" si="1"/>
        <v>290</v>
      </c>
      <c r="G58" s="4">
        <v>396.28548580668695</v>
      </c>
    </row>
    <row r="59" spans="1:7" x14ac:dyDescent="0.35">
      <c r="A59" t="s">
        <v>25</v>
      </c>
      <c r="B59" t="s">
        <v>13</v>
      </c>
      <c r="C59">
        <v>290</v>
      </c>
      <c r="D59">
        <v>431</v>
      </c>
      <c r="F59">
        <f t="shared" si="1"/>
        <v>290</v>
      </c>
      <c r="G59" s="4">
        <v>396.28548580668695</v>
      </c>
    </row>
    <row r="60" spans="1:7" x14ac:dyDescent="0.35">
      <c r="A60" t="s">
        <v>25</v>
      </c>
      <c r="B60" t="s">
        <v>27</v>
      </c>
      <c r="C60">
        <v>291</v>
      </c>
      <c r="D60">
        <v>334</v>
      </c>
      <c r="F60">
        <f t="shared" si="1"/>
        <v>291</v>
      </c>
      <c r="G60" s="4">
        <v>397.57330364964736</v>
      </c>
    </row>
    <row r="61" spans="1:7" x14ac:dyDescent="0.35">
      <c r="A61" t="s">
        <v>18</v>
      </c>
      <c r="B61" t="s">
        <v>13</v>
      </c>
      <c r="C61">
        <v>295</v>
      </c>
      <c r="E61">
        <v>626</v>
      </c>
      <c r="F61">
        <f t="shared" si="1"/>
        <v>295</v>
      </c>
      <c r="G61" s="4">
        <v>402.72457502148882</v>
      </c>
    </row>
    <row r="62" spans="1:7" x14ac:dyDescent="0.35">
      <c r="A62" t="s">
        <v>18</v>
      </c>
      <c r="B62" t="s">
        <v>11</v>
      </c>
      <c r="C62">
        <v>296</v>
      </c>
      <c r="E62">
        <v>595</v>
      </c>
      <c r="F62">
        <f t="shared" si="1"/>
        <v>296</v>
      </c>
      <c r="G62" s="4">
        <v>404.01239286444917</v>
      </c>
    </row>
    <row r="63" spans="1:7" x14ac:dyDescent="0.35">
      <c r="A63" t="s">
        <v>25</v>
      </c>
      <c r="B63" t="s">
        <v>7</v>
      </c>
      <c r="C63">
        <v>296</v>
      </c>
      <c r="D63">
        <v>447</v>
      </c>
      <c r="F63">
        <f t="shared" si="1"/>
        <v>296</v>
      </c>
      <c r="G63" s="4">
        <v>404.01239286444917</v>
      </c>
    </row>
    <row r="64" spans="1:7" x14ac:dyDescent="0.35">
      <c r="A64" t="s">
        <v>24</v>
      </c>
      <c r="B64" t="s">
        <v>13</v>
      </c>
      <c r="C64">
        <v>300</v>
      </c>
      <c r="D64">
        <v>431</v>
      </c>
      <c r="F64">
        <f t="shared" si="1"/>
        <v>300</v>
      </c>
      <c r="G64" s="4">
        <v>409.16366423629063</v>
      </c>
    </row>
    <row r="65" spans="1:7" x14ac:dyDescent="0.35">
      <c r="A65" t="s">
        <v>15</v>
      </c>
      <c r="B65" t="s">
        <v>18</v>
      </c>
      <c r="C65">
        <v>312</v>
      </c>
      <c r="D65">
        <v>396</v>
      </c>
      <c r="F65">
        <f t="shared" si="1"/>
        <v>312</v>
      </c>
      <c r="G65" s="4">
        <v>424.61747835181501</v>
      </c>
    </row>
    <row r="66" spans="1:7" x14ac:dyDescent="0.35">
      <c r="A66" t="s">
        <v>18</v>
      </c>
      <c r="B66" t="s">
        <v>16</v>
      </c>
      <c r="C66">
        <v>316</v>
      </c>
      <c r="D66">
        <v>366</v>
      </c>
      <c r="F66">
        <f t="shared" ref="F66:F97" si="2">C66</f>
        <v>316</v>
      </c>
      <c r="G66" s="4">
        <v>429.76874972365647</v>
      </c>
    </row>
    <row r="67" spans="1:7" x14ac:dyDescent="0.35">
      <c r="A67" t="s">
        <v>26</v>
      </c>
      <c r="B67" t="s">
        <v>9</v>
      </c>
      <c r="C67">
        <v>317</v>
      </c>
      <c r="D67">
        <v>434</v>
      </c>
      <c r="F67">
        <f t="shared" si="2"/>
        <v>317</v>
      </c>
      <c r="G67" s="4">
        <v>431.05656756661688</v>
      </c>
    </row>
    <row r="68" spans="1:7" x14ac:dyDescent="0.35">
      <c r="A68" t="s">
        <v>20</v>
      </c>
      <c r="B68" t="s">
        <v>5</v>
      </c>
      <c r="C68">
        <v>321</v>
      </c>
      <c r="D68">
        <v>376</v>
      </c>
      <c r="F68">
        <f t="shared" si="2"/>
        <v>321</v>
      </c>
      <c r="G68" s="4">
        <v>436.20783893845834</v>
      </c>
    </row>
    <row r="69" spans="1:7" x14ac:dyDescent="0.35">
      <c r="A69" t="s">
        <v>20</v>
      </c>
      <c r="B69" t="s">
        <v>16</v>
      </c>
      <c r="C69">
        <v>324</v>
      </c>
      <c r="D69">
        <v>366</v>
      </c>
      <c r="F69">
        <f t="shared" si="2"/>
        <v>324</v>
      </c>
      <c r="G69" s="4">
        <v>440.07129246733945</v>
      </c>
    </row>
    <row r="70" spans="1:7" x14ac:dyDescent="0.35">
      <c r="A70" t="s">
        <v>15</v>
      </c>
      <c r="B70" t="s">
        <v>20</v>
      </c>
      <c r="C70">
        <v>325</v>
      </c>
      <c r="D70">
        <v>396</v>
      </c>
      <c r="F70">
        <f t="shared" si="2"/>
        <v>325</v>
      </c>
      <c r="G70" s="4">
        <v>441.3591103102998</v>
      </c>
    </row>
    <row r="71" spans="1:7" x14ac:dyDescent="0.35">
      <c r="A71" t="s">
        <v>17</v>
      </c>
      <c r="B71" t="s">
        <v>6</v>
      </c>
      <c r="C71">
        <v>327</v>
      </c>
      <c r="D71">
        <v>373</v>
      </c>
      <c r="F71">
        <f t="shared" si="2"/>
        <v>327</v>
      </c>
      <c r="G71" s="4">
        <v>443.9347459962205</v>
      </c>
    </row>
    <row r="72" spans="1:7" x14ac:dyDescent="0.35">
      <c r="A72" t="s">
        <v>4</v>
      </c>
      <c r="B72" t="s">
        <v>9</v>
      </c>
      <c r="C72">
        <v>328</v>
      </c>
      <c r="E72">
        <v>605</v>
      </c>
      <c r="F72">
        <f t="shared" si="2"/>
        <v>328</v>
      </c>
      <c r="G72" s="4">
        <v>445.22256383918091</v>
      </c>
    </row>
    <row r="73" spans="1:7" x14ac:dyDescent="0.35">
      <c r="A73" t="s">
        <v>18</v>
      </c>
      <c r="B73" t="s">
        <v>5</v>
      </c>
      <c r="C73">
        <v>331</v>
      </c>
      <c r="D73">
        <v>376</v>
      </c>
      <c r="F73">
        <f t="shared" si="2"/>
        <v>331</v>
      </c>
      <c r="G73" s="4">
        <v>449.08601736806202</v>
      </c>
    </row>
    <row r="74" spans="1:7" x14ac:dyDescent="0.35">
      <c r="A74" t="s">
        <v>25</v>
      </c>
      <c r="B74" t="s">
        <v>9</v>
      </c>
      <c r="C74">
        <v>333</v>
      </c>
      <c r="D74">
        <v>444</v>
      </c>
      <c r="F74">
        <f t="shared" si="2"/>
        <v>333</v>
      </c>
      <c r="G74" s="4">
        <v>451.66165305398272</v>
      </c>
    </row>
    <row r="75" spans="1:7" x14ac:dyDescent="0.35">
      <c r="A75" t="s">
        <v>5</v>
      </c>
      <c r="B75" t="s">
        <v>23</v>
      </c>
      <c r="C75">
        <v>335</v>
      </c>
      <c r="E75">
        <v>752</v>
      </c>
      <c r="F75">
        <f t="shared" si="2"/>
        <v>335</v>
      </c>
      <c r="G75" s="4">
        <v>454.23728873990348</v>
      </c>
    </row>
    <row r="76" spans="1:7" x14ac:dyDescent="0.35">
      <c r="A76" t="s">
        <v>21</v>
      </c>
      <c r="B76" t="s">
        <v>4</v>
      </c>
      <c r="C76">
        <v>336</v>
      </c>
      <c r="E76">
        <v>521</v>
      </c>
      <c r="F76">
        <f t="shared" si="2"/>
        <v>336</v>
      </c>
      <c r="G76" s="4">
        <v>455.52510658286383</v>
      </c>
    </row>
    <row r="77" spans="1:7" x14ac:dyDescent="0.35">
      <c r="A77" t="s">
        <v>24</v>
      </c>
      <c r="B77" t="s">
        <v>9</v>
      </c>
      <c r="C77">
        <v>338</v>
      </c>
      <c r="D77">
        <v>444</v>
      </c>
      <c r="F77">
        <f t="shared" si="2"/>
        <v>338</v>
      </c>
      <c r="G77" s="4">
        <v>458.10074226878453</v>
      </c>
    </row>
    <row r="78" spans="1:7" x14ac:dyDescent="0.35">
      <c r="A78" t="s">
        <v>19</v>
      </c>
      <c r="B78" t="s">
        <v>11</v>
      </c>
      <c r="C78">
        <v>342</v>
      </c>
      <c r="D78">
        <v>429</v>
      </c>
      <c r="F78">
        <f t="shared" si="2"/>
        <v>342</v>
      </c>
      <c r="G78" s="4">
        <v>463.25201364062605</v>
      </c>
    </row>
    <row r="79" spans="1:7" x14ac:dyDescent="0.35">
      <c r="A79" t="s">
        <v>17</v>
      </c>
      <c r="B79" t="s">
        <v>18</v>
      </c>
      <c r="C79">
        <v>355</v>
      </c>
      <c r="D79">
        <v>413</v>
      </c>
      <c r="F79">
        <f t="shared" si="2"/>
        <v>355</v>
      </c>
      <c r="G79" s="4">
        <v>479.99364559911078</v>
      </c>
    </row>
    <row r="80" spans="1:7" x14ac:dyDescent="0.35">
      <c r="A80" t="s">
        <v>6</v>
      </c>
      <c r="B80" t="s">
        <v>5</v>
      </c>
      <c r="C80">
        <v>360</v>
      </c>
      <c r="D80">
        <v>417</v>
      </c>
      <c r="F80">
        <f t="shared" si="2"/>
        <v>360</v>
      </c>
      <c r="G80" s="4">
        <v>486.43273481391259</v>
      </c>
    </row>
    <row r="81" spans="1:7" x14ac:dyDescent="0.35">
      <c r="A81" t="s">
        <v>22</v>
      </c>
      <c r="B81" t="s">
        <v>21</v>
      </c>
      <c r="C81">
        <v>363</v>
      </c>
      <c r="D81">
        <v>438</v>
      </c>
      <c r="F81">
        <f t="shared" si="2"/>
        <v>363</v>
      </c>
      <c r="G81" s="4">
        <v>490.2961883427937</v>
      </c>
    </row>
    <row r="82" spans="1:7" x14ac:dyDescent="0.35">
      <c r="A82" t="s">
        <v>5</v>
      </c>
      <c r="B82" t="s">
        <v>9</v>
      </c>
      <c r="C82">
        <v>366</v>
      </c>
      <c r="E82">
        <v>675</v>
      </c>
      <c r="F82">
        <f t="shared" si="2"/>
        <v>366</v>
      </c>
      <c r="G82" s="4">
        <v>494.15964187167481</v>
      </c>
    </row>
    <row r="83" spans="1:7" x14ac:dyDescent="0.35">
      <c r="A83" t="s">
        <v>19</v>
      </c>
      <c r="B83" t="s">
        <v>6</v>
      </c>
      <c r="C83">
        <v>368</v>
      </c>
      <c r="D83">
        <v>416</v>
      </c>
      <c r="F83">
        <f t="shared" si="2"/>
        <v>368</v>
      </c>
      <c r="G83" s="4">
        <v>496.73527755759557</v>
      </c>
    </row>
    <row r="84" spans="1:7" x14ac:dyDescent="0.35">
      <c r="A84" t="s">
        <v>17</v>
      </c>
      <c r="B84" t="s">
        <v>20</v>
      </c>
      <c r="C84">
        <v>371</v>
      </c>
      <c r="D84">
        <v>413</v>
      </c>
      <c r="F84">
        <f t="shared" si="2"/>
        <v>371</v>
      </c>
      <c r="G84" s="4">
        <v>500.59873108647662</v>
      </c>
    </row>
    <row r="85" spans="1:7" x14ac:dyDescent="0.35">
      <c r="A85" t="s">
        <v>20</v>
      </c>
      <c r="B85" t="s">
        <v>23</v>
      </c>
      <c r="C85">
        <v>387</v>
      </c>
      <c r="E85">
        <v>603</v>
      </c>
      <c r="F85">
        <f t="shared" si="2"/>
        <v>387</v>
      </c>
      <c r="G85" s="4">
        <v>521.20381657384246</v>
      </c>
    </row>
    <row r="86" spans="1:7" x14ac:dyDescent="0.35">
      <c r="A86" t="s">
        <v>4</v>
      </c>
      <c r="B86" t="s">
        <v>23</v>
      </c>
      <c r="C86">
        <v>389</v>
      </c>
      <c r="E86">
        <v>744</v>
      </c>
      <c r="F86">
        <f t="shared" si="2"/>
        <v>389</v>
      </c>
      <c r="G86" s="4">
        <v>523.77945225976327</v>
      </c>
    </row>
    <row r="87" spans="1:7" x14ac:dyDescent="0.35">
      <c r="A87" t="s">
        <v>19</v>
      </c>
      <c r="B87" t="s">
        <v>13</v>
      </c>
      <c r="C87">
        <v>393</v>
      </c>
      <c r="D87">
        <v>490</v>
      </c>
      <c r="F87">
        <f t="shared" si="2"/>
        <v>393</v>
      </c>
      <c r="G87" s="4">
        <v>528.93072363160468</v>
      </c>
    </row>
    <row r="88" spans="1:7" x14ac:dyDescent="0.35">
      <c r="A88" t="s">
        <v>19</v>
      </c>
      <c r="B88" t="s">
        <v>18</v>
      </c>
      <c r="C88">
        <v>397</v>
      </c>
      <c r="D88">
        <v>456</v>
      </c>
      <c r="F88">
        <f t="shared" si="2"/>
        <v>397</v>
      </c>
      <c r="G88" s="4">
        <v>534.0819950034462</v>
      </c>
    </row>
    <row r="89" spans="1:7" x14ac:dyDescent="0.35">
      <c r="A89" t="s">
        <v>18</v>
      </c>
      <c r="B89" t="s">
        <v>23</v>
      </c>
      <c r="C89">
        <v>410</v>
      </c>
      <c r="E89">
        <v>603</v>
      </c>
      <c r="F89">
        <f t="shared" si="2"/>
        <v>410</v>
      </c>
      <c r="G89" s="4">
        <v>550.82362696193093</v>
      </c>
    </row>
    <row r="90" spans="1:7" x14ac:dyDescent="0.35">
      <c r="A90" t="s">
        <v>19</v>
      </c>
      <c r="B90" t="s">
        <v>20</v>
      </c>
      <c r="C90">
        <v>412</v>
      </c>
      <c r="D90">
        <v>456</v>
      </c>
      <c r="F90">
        <f t="shared" si="2"/>
        <v>412</v>
      </c>
      <c r="G90" s="4">
        <v>553.39926264785163</v>
      </c>
    </row>
    <row r="91" spans="1:7" x14ac:dyDescent="0.35">
      <c r="A91" t="s">
        <v>26</v>
      </c>
      <c r="B91" t="s">
        <v>4</v>
      </c>
      <c r="C91">
        <v>416</v>
      </c>
      <c r="E91">
        <v>521</v>
      </c>
      <c r="F91">
        <f t="shared" si="2"/>
        <v>416</v>
      </c>
      <c r="G91" s="4">
        <v>558.55053401969315</v>
      </c>
    </row>
    <row r="92" spans="1:7" x14ac:dyDescent="0.35">
      <c r="A92" t="s">
        <v>24</v>
      </c>
      <c r="B92" t="s">
        <v>4</v>
      </c>
      <c r="C92">
        <v>426</v>
      </c>
      <c r="E92">
        <v>531</v>
      </c>
      <c r="F92">
        <f t="shared" si="2"/>
        <v>426</v>
      </c>
      <c r="G92" s="4">
        <v>571.42871244929677</v>
      </c>
    </row>
    <row r="93" spans="1:7" x14ac:dyDescent="0.35">
      <c r="A93" t="s">
        <v>6</v>
      </c>
      <c r="B93" t="s">
        <v>23</v>
      </c>
      <c r="C93">
        <v>428</v>
      </c>
      <c r="E93">
        <v>643</v>
      </c>
      <c r="F93">
        <f t="shared" si="2"/>
        <v>428</v>
      </c>
      <c r="G93" s="4">
        <v>574.00434813521758</v>
      </c>
    </row>
    <row r="94" spans="1:7" x14ac:dyDescent="0.35">
      <c r="A94" t="s">
        <v>25</v>
      </c>
      <c r="B94" t="s">
        <v>4</v>
      </c>
      <c r="C94">
        <v>430</v>
      </c>
      <c r="E94">
        <v>531</v>
      </c>
      <c r="F94">
        <f t="shared" si="2"/>
        <v>430</v>
      </c>
      <c r="G94" s="4">
        <v>576.57998382113828</v>
      </c>
    </row>
    <row r="95" spans="1:7" x14ac:dyDescent="0.35">
      <c r="A95" t="s">
        <v>21</v>
      </c>
      <c r="B95" t="s">
        <v>5</v>
      </c>
      <c r="C95">
        <v>448</v>
      </c>
      <c r="E95">
        <v>591</v>
      </c>
      <c r="F95">
        <f t="shared" si="2"/>
        <v>448</v>
      </c>
      <c r="G95" s="4">
        <v>599.76070499442483</v>
      </c>
    </row>
    <row r="96" spans="1:7" x14ac:dyDescent="0.35">
      <c r="A96" t="s">
        <v>22</v>
      </c>
      <c r="B96" t="s">
        <v>6</v>
      </c>
      <c r="C96">
        <v>451</v>
      </c>
      <c r="E96">
        <v>532</v>
      </c>
      <c r="F96">
        <f t="shared" si="2"/>
        <v>451</v>
      </c>
      <c r="G96" s="4">
        <v>603.62415852330594</v>
      </c>
    </row>
    <row r="97" spans="1:7" x14ac:dyDescent="0.35">
      <c r="A97" t="s">
        <v>19</v>
      </c>
      <c r="B97" t="s">
        <v>7</v>
      </c>
      <c r="C97">
        <v>467</v>
      </c>
      <c r="E97">
        <v>678</v>
      </c>
      <c r="F97">
        <f t="shared" si="2"/>
        <v>467</v>
      </c>
      <c r="G97" s="4">
        <v>624.22924401067178</v>
      </c>
    </row>
    <row r="98" spans="1:7" x14ac:dyDescent="0.35">
      <c r="A98" t="s">
        <v>19</v>
      </c>
      <c r="B98" t="s">
        <v>27</v>
      </c>
      <c r="C98">
        <v>473</v>
      </c>
      <c r="E98">
        <v>565</v>
      </c>
      <c r="F98">
        <f t="shared" ref="F98:F121" si="3">C98</f>
        <v>473</v>
      </c>
      <c r="G98" s="4">
        <v>631.956151068434</v>
      </c>
    </row>
    <row r="99" spans="1:7" x14ac:dyDescent="0.35">
      <c r="A99" t="s">
        <v>22</v>
      </c>
      <c r="B99" t="s">
        <v>18</v>
      </c>
      <c r="C99">
        <v>480</v>
      </c>
      <c r="E99">
        <v>572</v>
      </c>
      <c r="F99">
        <f t="shared" si="3"/>
        <v>480</v>
      </c>
      <c r="G99" s="4">
        <v>640.97087596915662</v>
      </c>
    </row>
    <row r="100" spans="1:7" x14ac:dyDescent="0.35">
      <c r="A100" t="s">
        <v>7</v>
      </c>
      <c r="B100" t="s">
        <v>23</v>
      </c>
      <c r="C100">
        <v>484</v>
      </c>
      <c r="E100">
        <v>825</v>
      </c>
      <c r="F100">
        <f t="shared" si="3"/>
        <v>484</v>
      </c>
      <c r="G100" s="4">
        <v>646.12214734099803</v>
      </c>
    </row>
    <row r="101" spans="1:7" x14ac:dyDescent="0.35">
      <c r="A101" t="s">
        <v>22</v>
      </c>
      <c r="B101" t="s">
        <v>20</v>
      </c>
      <c r="C101">
        <v>492</v>
      </c>
      <c r="E101">
        <v>572</v>
      </c>
      <c r="F101">
        <f t="shared" si="3"/>
        <v>492</v>
      </c>
      <c r="G101" s="4">
        <v>656.42469008468095</v>
      </c>
    </row>
    <row r="102" spans="1:7" x14ac:dyDescent="0.35">
      <c r="A102" t="s">
        <v>19</v>
      </c>
      <c r="B102" t="s">
        <v>9</v>
      </c>
      <c r="C102">
        <v>494</v>
      </c>
      <c r="E102">
        <v>675</v>
      </c>
      <c r="F102">
        <f t="shared" si="3"/>
        <v>494</v>
      </c>
      <c r="G102" s="4">
        <v>659.00032577060176</v>
      </c>
    </row>
    <row r="103" spans="1:7" x14ac:dyDescent="0.35">
      <c r="A103" t="s">
        <v>21</v>
      </c>
      <c r="B103" t="s">
        <v>23</v>
      </c>
      <c r="C103">
        <v>506</v>
      </c>
      <c r="E103">
        <v>737</v>
      </c>
      <c r="F103">
        <f t="shared" si="3"/>
        <v>506</v>
      </c>
      <c r="G103" s="4">
        <v>674.45413988612609</v>
      </c>
    </row>
    <row r="104" spans="1:7" x14ac:dyDescent="0.35">
      <c r="A104" t="s">
        <v>26</v>
      </c>
      <c r="B104" t="s">
        <v>5</v>
      </c>
      <c r="C104">
        <v>528</v>
      </c>
      <c r="E104">
        <v>591</v>
      </c>
      <c r="F104">
        <f t="shared" si="3"/>
        <v>528</v>
      </c>
      <c r="G104" s="4">
        <v>702.78613243125415</v>
      </c>
    </row>
    <row r="105" spans="1:7" x14ac:dyDescent="0.35">
      <c r="A105" t="s">
        <v>15</v>
      </c>
      <c r="B105" t="s">
        <v>4</v>
      </c>
      <c r="C105">
        <v>531</v>
      </c>
      <c r="E105">
        <v>702</v>
      </c>
      <c r="F105">
        <f t="shared" si="3"/>
        <v>531</v>
      </c>
      <c r="G105" s="4">
        <v>706.64958596013525</v>
      </c>
    </row>
    <row r="106" spans="1:7" x14ac:dyDescent="0.35">
      <c r="A106" t="s">
        <v>24</v>
      </c>
      <c r="B106" t="s">
        <v>5</v>
      </c>
      <c r="C106">
        <v>541</v>
      </c>
      <c r="E106">
        <v>601</v>
      </c>
      <c r="F106">
        <f t="shared" si="3"/>
        <v>541</v>
      </c>
      <c r="G106" s="4">
        <v>719.52776438973888</v>
      </c>
    </row>
    <row r="107" spans="1:7" x14ac:dyDescent="0.35">
      <c r="A107" t="s">
        <v>25</v>
      </c>
      <c r="B107" t="s">
        <v>5</v>
      </c>
      <c r="C107">
        <v>543</v>
      </c>
      <c r="E107">
        <v>601</v>
      </c>
      <c r="F107">
        <f t="shared" si="3"/>
        <v>543</v>
      </c>
      <c r="G107" s="4">
        <v>722.10340007565969</v>
      </c>
    </row>
    <row r="108" spans="1:7" x14ac:dyDescent="0.35">
      <c r="A108" t="s">
        <v>5</v>
      </c>
      <c r="B108" t="s">
        <v>13</v>
      </c>
      <c r="C108">
        <v>547</v>
      </c>
      <c r="E108">
        <v>1002</v>
      </c>
      <c r="F108">
        <f t="shared" si="3"/>
        <v>547</v>
      </c>
      <c r="G108" s="4">
        <v>727.2546714475011</v>
      </c>
    </row>
    <row r="109" spans="1:7" x14ac:dyDescent="0.35">
      <c r="A109" t="s">
        <v>26</v>
      </c>
      <c r="B109" t="s">
        <v>23</v>
      </c>
      <c r="C109">
        <v>567</v>
      </c>
      <c r="E109">
        <v>818</v>
      </c>
      <c r="F109">
        <f t="shared" si="3"/>
        <v>567</v>
      </c>
      <c r="G109" s="4">
        <v>753.01102830670845</v>
      </c>
    </row>
    <row r="110" spans="1:7" x14ac:dyDescent="0.35">
      <c r="A110" t="s">
        <v>5</v>
      </c>
      <c r="B110" t="s">
        <v>11</v>
      </c>
      <c r="C110">
        <v>573</v>
      </c>
      <c r="E110">
        <v>971</v>
      </c>
      <c r="F110">
        <f t="shared" si="3"/>
        <v>573</v>
      </c>
      <c r="G110" s="4">
        <v>760.73793536447067</v>
      </c>
    </row>
    <row r="111" spans="1:7" x14ac:dyDescent="0.35">
      <c r="A111" t="s">
        <v>25</v>
      </c>
      <c r="B111" t="s">
        <v>23</v>
      </c>
      <c r="C111">
        <v>584</v>
      </c>
      <c r="E111">
        <v>828</v>
      </c>
      <c r="F111">
        <f t="shared" si="3"/>
        <v>584</v>
      </c>
      <c r="G111" s="4">
        <v>774.9039316370347</v>
      </c>
    </row>
    <row r="112" spans="1:7" x14ac:dyDescent="0.35">
      <c r="A112" t="s">
        <v>24</v>
      </c>
      <c r="B112" t="s">
        <v>23</v>
      </c>
      <c r="C112">
        <v>588</v>
      </c>
      <c r="E112">
        <v>828</v>
      </c>
      <c r="F112">
        <f t="shared" si="3"/>
        <v>588</v>
      </c>
      <c r="G112" s="4">
        <v>780.05520300887611</v>
      </c>
    </row>
    <row r="113" spans="1:7" x14ac:dyDescent="0.35">
      <c r="A113" t="s">
        <v>19</v>
      </c>
      <c r="B113" t="s">
        <v>4</v>
      </c>
      <c r="C113">
        <v>611</v>
      </c>
      <c r="E113">
        <v>762</v>
      </c>
      <c r="F113">
        <f t="shared" si="3"/>
        <v>611</v>
      </c>
      <c r="G113" s="4">
        <v>809.67501339696457</v>
      </c>
    </row>
    <row r="114" spans="1:7" x14ac:dyDescent="0.35">
      <c r="A114" t="s">
        <v>15</v>
      </c>
      <c r="B114" t="s">
        <v>5</v>
      </c>
      <c r="C114">
        <v>643</v>
      </c>
      <c r="E114">
        <v>772</v>
      </c>
      <c r="F114">
        <f t="shared" si="3"/>
        <v>643</v>
      </c>
      <c r="G114" s="4">
        <v>850.88518437169625</v>
      </c>
    </row>
    <row r="115" spans="1:7" x14ac:dyDescent="0.35">
      <c r="A115" t="s">
        <v>5</v>
      </c>
      <c r="B115" t="s">
        <v>16</v>
      </c>
      <c r="C115">
        <v>645</v>
      </c>
      <c r="E115">
        <v>742</v>
      </c>
      <c r="F115">
        <f t="shared" si="3"/>
        <v>645</v>
      </c>
      <c r="G115" s="4">
        <v>853.46082005761707</v>
      </c>
    </row>
    <row r="116" spans="1:7" x14ac:dyDescent="0.35">
      <c r="A116" t="s">
        <v>15</v>
      </c>
      <c r="B116" t="s">
        <v>23</v>
      </c>
      <c r="C116">
        <v>659</v>
      </c>
      <c r="E116">
        <v>966</v>
      </c>
      <c r="F116">
        <f t="shared" si="3"/>
        <v>659</v>
      </c>
      <c r="G116" s="4">
        <v>871.49026985906221</v>
      </c>
    </row>
    <row r="117" spans="1:7" x14ac:dyDescent="0.35">
      <c r="A117" t="s">
        <v>17</v>
      </c>
      <c r="B117" t="s">
        <v>5</v>
      </c>
      <c r="C117">
        <v>682</v>
      </c>
      <c r="E117">
        <v>789</v>
      </c>
      <c r="F117">
        <f t="shared" si="3"/>
        <v>682</v>
      </c>
      <c r="G117" s="4">
        <v>901.11008024715056</v>
      </c>
    </row>
    <row r="118" spans="1:7" x14ac:dyDescent="0.35">
      <c r="A118" t="s">
        <v>17</v>
      </c>
      <c r="B118" t="s">
        <v>23</v>
      </c>
      <c r="C118">
        <v>720</v>
      </c>
      <c r="E118">
        <v>1016</v>
      </c>
      <c r="F118">
        <f t="shared" si="3"/>
        <v>720</v>
      </c>
      <c r="G118" s="4">
        <v>950.04715827964446</v>
      </c>
    </row>
    <row r="119" spans="1:7" x14ac:dyDescent="0.35">
      <c r="A119" t="s">
        <v>19</v>
      </c>
      <c r="B119" t="s">
        <v>5</v>
      </c>
      <c r="C119">
        <v>726</v>
      </c>
      <c r="E119">
        <v>832</v>
      </c>
      <c r="F119">
        <f t="shared" si="3"/>
        <v>726</v>
      </c>
      <c r="G119" s="4">
        <v>957.77406533740668</v>
      </c>
    </row>
    <row r="120" spans="1:7" x14ac:dyDescent="0.35">
      <c r="A120" t="s">
        <v>19</v>
      </c>
      <c r="B120" t="s">
        <v>23</v>
      </c>
      <c r="C120">
        <v>750</v>
      </c>
      <c r="E120">
        <v>1059</v>
      </c>
      <c r="F120">
        <f t="shared" si="3"/>
        <v>750</v>
      </c>
      <c r="G120" s="4">
        <v>988.68169356845556</v>
      </c>
    </row>
    <row r="121" spans="1:7" x14ac:dyDescent="0.35">
      <c r="A121" t="s">
        <v>22</v>
      </c>
      <c r="B121" t="s">
        <v>5</v>
      </c>
      <c r="C121">
        <v>811</v>
      </c>
      <c r="E121">
        <v>948</v>
      </c>
      <c r="F121">
        <f t="shared" si="3"/>
        <v>811</v>
      </c>
      <c r="G121" s="4">
        <v>1067.2385819890378</v>
      </c>
    </row>
  </sheetData>
  <pageMargins left="0.7" right="0.7" top="0.75" bottom="0.75" header="0.3" footer="0.3"/>
  <pageSetup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741EC-1C85-45BB-9B81-8078D5016022}">
  <dimension ref="A1:U206"/>
  <sheetViews>
    <sheetView workbookViewId="0">
      <selection activeCell="A3" sqref="A3"/>
    </sheetView>
  </sheetViews>
  <sheetFormatPr defaultRowHeight="14.5" x14ac:dyDescent="0.35"/>
  <cols>
    <col min="1" max="1" width="7.6328125" customWidth="1"/>
    <col min="2" max="2" width="9.7265625" customWidth="1"/>
    <col min="6" max="6" width="9.26953125" customWidth="1"/>
  </cols>
  <sheetData>
    <row r="1" spans="1:21" ht="18.5" x14ac:dyDescent="0.45">
      <c r="A1" s="10" t="s">
        <v>187</v>
      </c>
    </row>
    <row r="2" spans="1:21" x14ac:dyDescent="0.35">
      <c r="C2" t="s">
        <v>188</v>
      </c>
      <c r="F2" t="s">
        <v>189</v>
      </c>
    </row>
    <row r="3" spans="1:21" ht="58" x14ac:dyDescent="0.35">
      <c r="A3" s="9" t="s">
        <v>28</v>
      </c>
      <c r="B3" s="9" t="s">
        <v>190</v>
      </c>
      <c r="C3" s="9" t="s">
        <v>192</v>
      </c>
      <c r="D3" s="9" t="s">
        <v>193</v>
      </c>
      <c r="E3" s="9" t="s">
        <v>194</v>
      </c>
      <c r="F3" s="9" t="s">
        <v>190</v>
      </c>
      <c r="G3" s="9" t="s">
        <v>192</v>
      </c>
      <c r="H3" s="9" t="s">
        <v>193</v>
      </c>
      <c r="I3" s="9" t="s">
        <v>194</v>
      </c>
    </row>
    <row r="4" spans="1:21" x14ac:dyDescent="0.35">
      <c r="M4" s="3"/>
      <c r="N4" s="3"/>
      <c r="O4" s="3"/>
      <c r="P4" s="3"/>
      <c r="T4" s="3"/>
    </row>
    <row r="5" spans="1:21" x14ac:dyDescent="0.35">
      <c r="A5">
        <v>60</v>
      </c>
      <c r="B5" s="4">
        <v>69.160793467129594</v>
      </c>
      <c r="C5" s="4">
        <v>44.02780297637532</v>
      </c>
      <c r="D5" s="4">
        <v>66.336558845054313</v>
      </c>
      <c r="E5" s="4">
        <v>66.989721971737424</v>
      </c>
      <c r="F5" s="4">
        <v>60.073079726655877</v>
      </c>
      <c r="G5" s="4">
        <v>34.94008923590161</v>
      </c>
      <c r="H5" s="4">
        <v>57.248845104580596</v>
      </c>
      <c r="I5" s="4">
        <v>57.902008231263707</v>
      </c>
      <c r="J5" s="4"/>
      <c r="K5" s="4"/>
    </row>
    <row r="6" spans="1:21" x14ac:dyDescent="0.35">
      <c r="A6">
        <f>A5+5</f>
        <v>65</v>
      </c>
      <c r="B6" s="4">
        <v>71.64115804927583</v>
      </c>
      <c r="C6" s="4">
        <v>45.843059334586322</v>
      </c>
      <c r="D6" s="4">
        <v>68.73503881635682</v>
      </c>
      <c r="E6" s="4">
        <v>69.80293254233672</v>
      </c>
      <c r="F6" s="4">
        <v>62.227206220833992</v>
      </c>
      <c r="G6" s="4">
        <v>36.429107506144476</v>
      </c>
      <c r="H6" s="4">
        <v>59.321086987914981</v>
      </c>
      <c r="I6" s="4">
        <v>60.388980713894881</v>
      </c>
      <c r="J6" s="4"/>
      <c r="K6" s="4"/>
    </row>
    <row r="7" spans="1:21" x14ac:dyDescent="0.35">
      <c r="A7">
        <f t="shared" ref="A7:A70" si="0">A6+5</f>
        <v>70</v>
      </c>
      <c r="B7" s="4">
        <v>73.994108406795149</v>
      </c>
      <c r="C7" s="4">
        <v>47.574027609604961</v>
      </c>
      <c r="D7" s="4">
        <v>71.010620322616361</v>
      </c>
      <c r="E7" s="4">
        <v>72.495622641117436</v>
      </c>
      <c r="F7" s="4">
        <v>64.253918490385175</v>
      </c>
      <c r="G7" s="4">
        <v>37.833837693194987</v>
      </c>
      <c r="H7" s="4">
        <v>61.270430406206387</v>
      </c>
      <c r="I7" s="4">
        <v>62.755432724707461</v>
      </c>
      <c r="J7" s="4"/>
      <c r="K7" s="4"/>
      <c r="U7" t="s">
        <v>37</v>
      </c>
    </row>
    <row r="8" spans="1:21" x14ac:dyDescent="0.35">
      <c r="A8">
        <f t="shared" si="0"/>
        <v>75</v>
      </c>
      <c r="B8" s="4">
        <v>76.232790277385163</v>
      </c>
      <c r="C8" s="4">
        <v>49.228899355574399</v>
      </c>
      <c r="D8" s="4">
        <v>73.175932330555014</v>
      </c>
      <c r="E8" s="4">
        <v>75.079716234259479</v>
      </c>
      <c r="F8" s="4">
        <v>66.166362273007053</v>
      </c>
      <c r="G8" s="4">
        <v>39.162471351196295</v>
      </c>
      <c r="H8" s="4">
        <v>63.109504326176896</v>
      </c>
      <c r="I8" s="4">
        <v>65.013288229881368</v>
      </c>
      <c r="J8" s="4"/>
      <c r="K8" s="4"/>
      <c r="U8" t="s">
        <v>38</v>
      </c>
    </row>
    <row r="9" spans="1:21" x14ac:dyDescent="0.35">
      <c r="A9">
        <f t="shared" si="0"/>
        <v>80</v>
      </c>
      <c r="B9" s="4">
        <v>78.368216801068172</v>
      </c>
      <c r="C9" s="4">
        <v>50.814581588054921</v>
      </c>
      <c r="D9" s="4">
        <v>75.24155977068358</v>
      </c>
      <c r="E9" s="4">
        <v>77.565248570655001</v>
      </c>
      <c r="F9" s="4">
        <v>67.97555070872194</v>
      </c>
      <c r="G9" s="4">
        <v>40.421915495708674</v>
      </c>
      <c r="H9" s="4">
        <v>64.848893678337333</v>
      </c>
      <c r="I9" s="4">
        <v>67.172582478308769</v>
      </c>
      <c r="J9" s="4"/>
      <c r="K9" s="4"/>
    </row>
    <row r="10" spans="1:21" x14ac:dyDescent="0.35">
      <c r="A10">
        <f t="shared" si="0"/>
        <v>85</v>
      </c>
      <c r="B10" s="4">
        <v>80.409724985245532</v>
      </c>
      <c r="C10" s="4">
        <v>52.336965397423647</v>
      </c>
      <c r="D10" s="4">
        <v>77.216480349952988</v>
      </c>
      <c r="E10" s="4">
        <v>79.960763860209866</v>
      </c>
      <c r="F10" s="4">
        <v>69.690820804931178</v>
      </c>
      <c r="G10" s="4">
        <v>41.618061217109279</v>
      </c>
      <c r="H10" s="4">
        <v>66.49757616963862</v>
      </c>
      <c r="I10" s="4">
        <v>69.241859679895498</v>
      </c>
      <c r="J10" s="4"/>
      <c r="K10" s="4"/>
    </row>
    <row r="11" spans="1:21" x14ac:dyDescent="0.35">
      <c r="A11">
        <f t="shared" si="0"/>
        <v>90</v>
      </c>
      <c r="B11" s="4">
        <v>82.365313549708759</v>
      </c>
      <c r="C11" s="4">
        <v>53.801125970932176</v>
      </c>
      <c r="D11" s="4">
        <v>79.108387987677233</v>
      </c>
      <c r="E11" s="4">
        <v>82.273610878624936</v>
      </c>
      <c r="F11" s="4">
        <v>71.320171281426255</v>
      </c>
      <c r="G11" s="4">
        <v>42.755983702649672</v>
      </c>
      <c r="H11" s="4">
        <v>68.063245719394729</v>
      </c>
      <c r="I11" s="4">
        <v>71.228468610342446</v>
      </c>
      <c r="J11" s="4"/>
      <c r="K11" s="4"/>
    </row>
    <row r="12" spans="1:21" x14ac:dyDescent="0.35">
      <c r="A12">
        <f t="shared" si="0"/>
        <v>95</v>
      </c>
      <c r="B12" s="4">
        <v>84.241897818311784</v>
      </c>
      <c r="C12" s="4">
        <v>55.211474362553673</v>
      </c>
      <c r="D12" s="4">
        <v>80.92393693230342</v>
      </c>
      <c r="E12" s="4">
        <v>84.510166890157308</v>
      </c>
      <c r="F12" s="4">
        <v>72.870517462061144</v>
      </c>
      <c r="G12" s="4">
        <v>43.840094006303033</v>
      </c>
      <c r="H12" s="4">
        <v>69.55255657605278</v>
      </c>
      <c r="I12" s="4">
        <v>73.138786533906668</v>
      </c>
      <c r="J12" s="4"/>
      <c r="K12" s="4"/>
    </row>
    <row r="13" spans="1:21" x14ac:dyDescent="0.35">
      <c r="A13">
        <f t="shared" si="0"/>
        <v>100</v>
      </c>
      <c r="B13" s="4">
        <v>86.045505295079266</v>
      </c>
      <c r="C13" s="4">
        <v>56.571874568314463</v>
      </c>
      <c r="D13" s="4">
        <v>82.668929139416818</v>
      </c>
      <c r="E13" s="4">
        <v>86.676010112636547</v>
      </c>
      <c r="F13" s="4">
        <v>74.347886850860476</v>
      </c>
      <c r="G13" s="4">
        <v>44.874256124095687</v>
      </c>
      <c r="H13" s="4">
        <v>70.971310695198042</v>
      </c>
      <c r="I13" s="4">
        <v>74.978391668417771</v>
      </c>
      <c r="J13" s="4"/>
      <c r="K13" s="4"/>
    </row>
    <row r="14" spans="1:21" x14ac:dyDescent="0.35">
      <c r="A14">
        <f t="shared" si="0"/>
        <v>105</v>
      </c>
      <c r="B14" s="4">
        <v>87.781427987047323</v>
      </c>
      <c r="C14" s="4">
        <v>57.885735169860929</v>
      </c>
      <c r="D14" s="4">
        <v>84.348460260528242</v>
      </c>
      <c r="E14" s="4">
        <v>88.776054520326781</v>
      </c>
      <c r="F14" s="4">
        <v>75.757571454860425</v>
      </c>
      <c r="G14" s="4">
        <v>45.861878637674025</v>
      </c>
      <c r="H14" s="4">
        <v>72.32460372834133</v>
      </c>
      <c r="I14" s="4">
        <v>76.752197988139883</v>
      </c>
      <c r="J14" s="4"/>
      <c r="K14" s="4"/>
    </row>
    <row r="15" spans="1:21" x14ac:dyDescent="0.35">
      <c r="A15">
        <f t="shared" si="0"/>
        <v>110</v>
      </c>
      <c r="B15" s="4">
        <v>89.454342632301973</v>
      </c>
      <c r="C15" s="4">
        <v>59.156082013995061</v>
      </c>
      <c r="D15" s="4">
        <v>85.967034909735219</v>
      </c>
      <c r="E15" s="4">
        <v>90.81465660309982</v>
      </c>
      <c r="F15" s="4">
        <v>77.10424801214694</v>
      </c>
      <c r="G15" s="4">
        <v>46.805987393840034</v>
      </c>
      <c r="H15" s="4">
        <v>73.616940289580185</v>
      </c>
      <c r="I15" s="4">
        <v>78.464561982944787</v>
      </c>
      <c r="J15" s="4"/>
      <c r="K15" s="4"/>
    </row>
    <row r="16" spans="1:21" x14ac:dyDescent="0.35">
      <c r="A16">
        <f t="shared" si="0"/>
        <v>115</v>
      </c>
      <c r="B16" s="4">
        <v>91.068406739014947</v>
      </c>
      <c r="C16" s="4">
        <v>60.38561653272091</v>
      </c>
      <c r="D16" s="4">
        <v>87.528658768443577</v>
      </c>
      <c r="E16" s="4">
        <v>92.79570091992106</v>
      </c>
      <c r="F16" s="4">
        <v>78.392074030891763</v>
      </c>
      <c r="G16" s="4">
        <v>47.70928382459774</v>
      </c>
      <c r="H16" s="4">
        <v>74.852326060320422</v>
      </c>
      <c r="I16" s="4">
        <v>80.119368211797877</v>
      </c>
      <c r="J16" s="4"/>
      <c r="K16" s="4"/>
    </row>
    <row r="17" spans="1:11" x14ac:dyDescent="0.35">
      <c r="A17">
        <f t="shared" si="0"/>
        <v>120</v>
      </c>
      <c r="B17" s="4">
        <v>92.627336136414002</v>
      </c>
      <c r="C17" s="4">
        <v>61.576763039377937</v>
      </c>
      <c r="D17" s="4">
        <v>89.036912981588117</v>
      </c>
      <c r="E17" s="4">
        <v>94.722669393564317</v>
      </c>
      <c r="F17" s="4">
        <v>79.62476534032271</v>
      </c>
      <c r="G17" s="4">
        <v>48.574192243286632</v>
      </c>
      <c r="H17" s="4">
        <v>76.034342185496811</v>
      </c>
      <c r="I17" s="4">
        <v>81.720098597473012</v>
      </c>
      <c r="J17" s="4"/>
      <c r="K17" s="4"/>
    </row>
    <row r="18" spans="1:11" x14ac:dyDescent="0.35">
      <c r="A18">
        <f t="shared" si="0"/>
        <v>125</v>
      </c>
      <c r="B18" s="4">
        <v>94.134468214566468</v>
      </c>
      <c r="C18" s="4">
        <v>62.731707455354986</v>
      </c>
      <c r="D18" s="4">
        <v>90.495014842101369</v>
      </c>
      <c r="E18" s="4">
        <v>96.598697982146433</v>
      </c>
      <c r="F18" s="4">
        <v>80.805659330507055</v>
      </c>
      <c r="G18" s="4">
        <v>49.402898571295566</v>
      </c>
      <c r="H18" s="4">
        <v>77.166205958041942</v>
      </c>
      <c r="I18" s="4">
        <v>83.269889098087006</v>
      </c>
      <c r="J18" s="4"/>
      <c r="K18" s="4"/>
    </row>
    <row r="19" spans="1:11" x14ac:dyDescent="0.35">
      <c r="A19">
        <f t="shared" si="0"/>
        <v>130</v>
      </c>
      <c r="B19" s="4">
        <v>95.592813957656645</v>
      </c>
      <c r="C19" s="4">
        <v>63.85242929937926</v>
      </c>
      <c r="D19" s="4">
        <v>91.905867735272608</v>
      </c>
      <c r="E19" s="4">
        <v>98.426623437755453</v>
      </c>
      <c r="F19" s="4">
        <v>81.937766985629082</v>
      </c>
      <c r="G19" s="4">
        <v>50.19738232735169</v>
      </c>
      <c r="H19" s="4">
        <v>78.250820763245045</v>
      </c>
      <c r="I19" s="4">
        <v>84.77157646572789</v>
      </c>
      <c r="J19" s="4"/>
      <c r="K19" s="4"/>
    </row>
    <row r="20" spans="1:11" x14ac:dyDescent="0.35">
      <c r="A20">
        <f t="shared" si="0"/>
        <v>135</v>
      </c>
      <c r="B20" s="4">
        <v>97.005101108957035</v>
      </c>
      <c r="C20" s="4">
        <v>64.940728324555977</v>
      </c>
      <c r="D20" s="4">
        <v>93.272102581615925</v>
      </c>
      <c r="E20" s="4">
        <v>100.20902219905197</v>
      </c>
      <c r="F20" s="4">
        <v>83.023816048961351</v>
      </c>
      <c r="G20" s="4">
        <v>50.959443264560285</v>
      </c>
      <c r="H20" s="4">
        <v>79.290817521620227</v>
      </c>
      <c r="I20" s="4">
        <v>86.227737139056273</v>
      </c>
      <c r="J20" s="4"/>
      <c r="K20" s="4"/>
    </row>
    <row r="21" spans="1:11" x14ac:dyDescent="0.35">
      <c r="A21">
        <f t="shared" si="0"/>
        <v>140</v>
      </c>
      <c r="B21" s="4">
        <v>98.373810249706281</v>
      </c>
      <c r="C21" s="4">
        <v>65.99824686296283</v>
      </c>
      <c r="D21" s="4">
        <v>94.59611248500579</v>
      </c>
      <c r="E21" s="4">
        <v>101.94824298219386</v>
      </c>
      <c r="F21" s="4">
        <v>84.066287101742461</v>
      </c>
      <c r="G21" s="4">
        <v>51.690723714999002</v>
      </c>
      <c r="H21" s="4">
        <v>80.288589337041969</v>
      </c>
      <c r="I21" s="4">
        <v>87.640719834230026</v>
      </c>
      <c r="J21" s="4"/>
      <c r="K21" s="4"/>
    </row>
    <row r="22" spans="1:11" x14ac:dyDescent="0.35">
      <c r="A22">
        <f t="shared" si="0"/>
        <v>145</v>
      </c>
      <c r="B22" s="4">
        <v>99.70120516538168</v>
      </c>
      <c r="C22" s="4">
        <v>67.026488697519824</v>
      </c>
      <c r="D22" s="4">
        <v>95.880081901748724</v>
      </c>
      <c r="E22" s="4">
        <v>103.64643427877307</v>
      </c>
      <c r="F22" s="4">
        <v>85.067443929449723</v>
      </c>
      <c r="G22" s="4">
        <v>52.39272746158786</v>
      </c>
      <c r="H22" s="4">
        <v>81.246320665816768</v>
      </c>
      <c r="I22" s="4">
        <v>89.012673042841129</v>
      </c>
      <c r="J22" s="4"/>
      <c r="K22" s="4"/>
    </row>
    <row r="23" spans="1:11" x14ac:dyDescent="0.35">
      <c r="A23">
        <f t="shared" si="0"/>
        <v>150</v>
      </c>
      <c r="B23" s="4">
        <v>100.98935856866633</v>
      </c>
      <c r="C23" s="4">
        <v>68.026835101537316</v>
      </c>
      <c r="D23" s="4">
        <v>97.126011355124007</v>
      </c>
      <c r="E23" s="4">
        <v>105.30556770408658</v>
      </c>
      <c r="F23" s="4">
        <v>86.029359244766226</v>
      </c>
      <c r="G23" s="4">
        <v>53.066835777637216</v>
      </c>
      <c r="H23" s="4">
        <v>82.166012031223914</v>
      </c>
      <c r="I23" s="4">
        <v>90.345568380186478</v>
      </c>
      <c r="J23" s="4"/>
      <c r="K23" s="4"/>
    </row>
    <row r="24" spans="1:11" x14ac:dyDescent="0.35">
      <c r="A24">
        <f t="shared" si="0"/>
        <v>155</v>
      </c>
      <c r="B24" s="4">
        <v>102.24017401944734</v>
      </c>
      <c r="C24" s="4">
        <v>69.000558550910412</v>
      </c>
      <c r="D24" s="4">
        <v>98.335738500737094</v>
      </c>
      <c r="E24" s="4">
        <v>106.92745793883834</v>
      </c>
      <c r="F24" s="4">
        <v>86.953936607579124</v>
      </c>
      <c r="G24" s="4">
        <v>53.714321139042184</v>
      </c>
      <c r="H24" s="4">
        <v>83.04950108886888</v>
      </c>
      <c r="I24" s="4">
        <v>91.64122052697013</v>
      </c>
      <c r="J24" s="4"/>
      <c r="K24" s="4"/>
    </row>
    <row r="25" spans="1:11" x14ac:dyDescent="0.35">
      <c r="A25">
        <f t="shared" si="0"/>
        <v>160</v>
      </c>
      <c r="B25" s="4">
        <v>103.45540470801863</v>
      </c>
      <c r="C25" s="4">
        <v>69.948834510563813</v>
      </c>
      <c r="D25" s="4">
        <v>99.510956181259616</v>
      </c>
      <c r="E25" s="4">
        <v>108.51377985470654</v>
      </c>
      <c r="F25" s="4">
        <v>87.842929208182284</v>
      </c>
      <c r="G25" s="4">
        <v>54.336359010727456</v>
      </c>
      <c r="H25" s="4">
        <v>83.898480681423251</v>
      </c>
      <c r="I25" s="4">
        <v>92.901304354870177</v>
      </c>
      <c r="J25" s="4"/>
      <c r="K25" s="4"/>
    </row>
    <row r="26" spans="1:11" x14ac:dyDescent="0.35">
      <c r="A26">
        <f t="shared" si="0"/>
        <v>165</v>
      </c>
      <c r="B26" s="4">
        <v>104.63666963388886</v>
      </c>
      <c r="C26" s="4">
        <v>70.872751617109174</v>
      </c>
      <c r="D26" s="4">
        <v>100.65322798101154</v>
      </c>
      <c r="E26" s="4">
        <v>110.06608329668916</v>
      </c>
      <c r="F26" s="4">
        <v>88.697956046084371</v>
      </c>
      <c r="G26" s="4">
        <v>54.934038029304674</v>
      </c>
      <c r="H26" s="4">
        <v>84.71451439320704</v>
      </c>
      <c r="I26" s="4">
        <v>94.127369708884672</v>
      </c>
      <c r="J26" s="4"/>
      <c r="K26" s="4"/>
    </row>
    <row r="27" spans="1:11" x14ac:dyDescent="0.35">
      <c r="A27">
        <f t="shared" si="0"/>
        <v>170</v>
      </c>
      <c r="B27" s="4">
        <v>105.7854676089058</v>
      </c>
      <c r="C27" s="4">
        <v>71.773320517753831</v>
      </c>
      <c r="D27" s="4">
        <v>101.76400169150968</v>
      </c>
      <c r="E27" s="4">
        <v>111.58580590385114</v>
      </c>
      <c r="F27" s="4">
        <v>89.520515933133169</v>
      </c>
      <c r="G27" s="4">
        <v>55.508368841981216</v>
      </c>
      <c r="H27" s="4">
        <v>85.499050015737055</v>
      </c>
      <c r="I27" s="4">
        <v>95.320854228078503</v>
      </c>
      <c r="J27" s="4"/>
      <c r="K27" s="4"/>
    </row>
    <row r="28" spans="1:11" x14ac:dyDescent="0.35">
      <c r="A28">
        <f t="shared" si="0"/>
        <v>175</v>
      </c>
      <c r="B28" s="4">
        <v>106.90318943236049</v>
      </c>
      <c r="C28" s="4">
        <v>72.651481576953273</v>
      </c>
      <c r="D28" s="4">
        <v>102.84462102145353</v>
      </c>
      <c r="E28" s="4">
        <v>113.07428427858646</v>
      </c>
      <c r="F28" s="4">
        <v>90.311999668619734</v>
      </c>
      <c r="G28" s="4">
        <v>56.060291813212523</v>
      </c>
      <c r="H28" s="4">
        <v>86.253431257712776</v>
      </c>
      <c r="I28" s="4">
        <v>96.483094514845703</v>
      </c>
      <c r="J28" s="4"/>
      <c r="K28" s="4"/>
    </row>
    <row r="29" spans="1:11" x14ac:dyDescent="0.35">
      <c r="A29">
        <f t="shared" si="0"/>
        <v>180</v>
      </c>
      <c r="B29" s="4">
        <v>107.99112852187565</v>
      </c>
      <c r="C29" s="4">
        <v>73.508111623940906</v>
      </c>
      <c r="D29" s="4">
        <v>103.89633582341692</v>
      </c>
      <c r="E29" s="4">
        <v>114.53276375805548</v>
      </c>
      <c r="F29" s="4">
        <v>91.073700670166772</v>
      </c>
      <c r="G29" s="4">
        <v>56.590683772232019</v>
      </c>
      <c r="H29" s="4">
        <v>86.978907971708054</v>
      </c>
      <c r="I29" s="4">
        <v>97.615335906346616</v>
      </c>
      <c r="J29" s="4"/>
      <c r="K29" s="4"/>
    </row>
    <row r="30" spans="1:11" x14ac:dyDescent="0.35">
      <c r="A30">
        <f t="shared" si="0"/>
        <v>185</v>
      </c>
      <c r="B30" s="4">
        <v>109.05049023319552</v>
      </c>
      <c r="C30" s="4">
        <v>74.344029883736141</v>
      </c>
      <c r="D30" s="4">
        <v>104.92031106093241</v>
      </c>
      <c r="E30" s="4">
        <v>115.96240699655515</v>
      </c>
      <c r="F30" s="4">
        <v>91.806824293518503</v>
      </c>
      <c r="G30" s="4">
        <v>57.100363944059112</v>
      </c>
      <c r="H30" s="4">
        <v>87.676645121255376</v>
      </c>
      <c r="I30" s="4">
        <v>98.718741056878116</v>
      </c>
      <c r="J30" s="4"/>
      <c r="K30" s="4"/>
    </row>
    <row r="31" spans="1:11" x14ac:dyDescent="0.35">
      <c r="A31">
        <f t="shared" si="0"/>
        <v>190</v>
      </c>
      <c r="B31" s="4">
        <v>110.08240006147845</v>
      </c>
      <c r="C31" s="4">
        <v>75.160003209759481</v>
      </c>
      <c r="D31" s="4">
        <v>105.9176347008114</v>
      </c>
      <c r="E31" s="4">
        <v>117.36430153162371</v>
      </c>
      <c r="F31" s="4">
        <v>92.512496033833287</v>
      </c>
      <c r="G31" s="4">
        <v>57.590099182114329</v>
      </c>
      <c r="H31" s="4">
        <v>88.34773067316624</v>
      </c>
      <c r="I31" s="4">
        <v>99.794397503978558</v>
      </c>
      <c r="J31" s="4"/>
      <c r="K31" s="4"/>
    </row>
    <row r="32" spans="1:11" x14ac:dyDescent="0.35">
      <c r="A32">
        <f t="shared" si="0"/>
        <v>195</v>
      </c>
      <c r="B32" s="4">
        <v>111.08791088409829</v>
      </c>
      <c r="C32" s="4">
        <v>75.956750716446294</v>
      </c>
      <c r="D32" s="4">
        <v>106.88932468428864</v>
      </c>
      <c r="E32" s="4">
        <v>118.73946647769776</v>
      </c>
      <c r="F32" s="4">
        <v>93.191768768485019</v>
      </c>
      <c r="G32" s="4">
        <v>58.060608600833014</v>
      </c>
      <c r="H32" s="4">
        <v>88.993182568675365</v>
      </c>
      <c r="I32" s="4">
        <v>100.84332436208447</v>
      </c>
      <c r="J32" s="4"/>
      <c r="K32" s="4"/>
    </row>
    <row r="33" spans="1:11" x14ac:dyDescent="0.35">
      <c r="A33">
        <f t="shared" si="0"/>
        <v>200</v>
      </c>
      <c r="B33" s="4">
        <v>112.06800937857146</v>
      </c>
      <c r="C33" s="4">
        <v>76.734947894227275</v>
      </c>
      <c r="D33" s="4">
        <v>107.83633510526889</v>
      </c>
      <c r="E33" s="4">
        <v>120.08885846763306</v>
      </c>
      <c r="F33" s="4">
        <v>93.845629174990052</v>
      </c>
      <c r="G33" s="4">
        <v>58.512567690645859</v>
      </c>
      <c r="H33" s="4">
        <v>89.613954901687464</v>
      </c>
      <c r="I33" s="4">
        <v>101.86647826405164</v>
      </c>
      <c r="J33" s="4"/>
      <c r="K33" s="4"/>
    </row>
    <row r="34" spans="1:11" x14ac:dyDescent="0.35">
      <c r="A34">
        <f t="shared" si="0"/>
        <v>205</v>
      </c>
      <c r="B34" s="4">
        <v>113.02362172773879</v>
      </c>
      <c r="C34" s="4">
        <v>77.495230276167121</v>
      </c>
      <c r="D34" s="4">
        <v>108.75956170334601</v>
      </c>
      <c r="E34" s="4">
        <v>121.41337694322704</v>
      </c>
      <c r="F34" s="4">
        <v>94.47500343618924</v>
      </c>
      <c r="G34" s="4">
        <v>58.946611984617576</v>
      </c>
      <c r="H34" s="4">
        <v>90.21094341179645</v>
      </c>
      <c r="I34" s="4">
        <v>102.8647586516775</v>
      </c>
      <c r="J34" s="4"/>
      <c r="K34" s="4"/>
    </row>
    <row r="35" spans="1:11" x14ac:dyDescent="0.35">
      <c r="A35">
        <f t="shared" si="0"/>
        <v>210</v>
      </c>
      <c r="B35" s="4">
        <v>113.95561870673517</v>
      </c>
      <c r="C35" s="4">
        <v>78.238196714818017</v>
      </c>
      <c r="D35" s="4">
        <v>109.65984676238135</v>
      </c>
      <c r="E35" s="4">
        <v>122.7138688801528</v>
      </c>
      <c r="F35" s="4">
        <v>95.080762327217485</v>
      </c>
      <c r="G35" s="4">
        <v>59.36334033530035</v>
      </c>
      <c r="H35" s="4">
        <v>90.784990382863668</v>
      </c>
      <c r="I35" s="4">
        <v>103.83901250063514</v>
      </c>
      <c r="J35" s="4"/>
      <c r="K35" s="4"/>
    </row>
    <row r="36" spans="1:11" x14ac:dyDescent="0.35">
      <c r="A36">
        <f t="shared" si="0"/>
        <v>215</v>
      </c>
      <c r="B36" s="4">
        <v>114.86482023180115</v>
      </c>
      <c r="C36" s="4">
        <v>78.964412318988963</v>
      </c>
      <c r="D36" s="4">
        <v>110.5379834915352</v>
      </c>
      <c r="E36" s="4">
        <v>123.99113301975102</v>
      </c>
      <c r="F36" s="4">
        <v>95.663725764315316</v>
      </c>
      <c r="G36" s="4">
        <v>59.76331785150316</v>
      </c>
      <c r="H36" s="4">
        <v>91.336889024049398</v>
      </c>
      <c r="I36" s="4">
        <v>104.79003855226519</v>
      </c>
      <c r="J36" s="4"/>
      <c r="K36" s="4"/>
    </row>
    <row r="37" spans="1:11" x14ac:dyDescent="0.35">
      <c r="A37">
        <f t="shared" si="0"/>
        <v>220</v>
      </c>
      <c r="B37" s="4">
        <v>115.75199943900844</v>
      </c>
      <c r="C37" s="4">
        <v>79.674411092789555</v>
      </c>
      <c r="D37" s="4">
        <v>111.39471995414682</v>
      </c>
      <c r="E37" s="4">
        <v>125.24592366937959</v>
      </c>
      <c r="F37" s="4">
        <v>96.224666883554491</v>
      </c>
      <c r="G37" s="4">
        <v>60.147078537335616</v>
      </c>
      <c r="H37" s="4">
        <v>91.867387398692884</v>
      </c>
      <c r="I37" s="4">
        <v>105.71859111392565</v>
      </c>
      <c r="J37" s="4"/>
      <c r="K37" s="4"/>
    </row>
    <row r="38" spans="1:11" x14ac:dyDescent="0.35">
      <c r="A38">
        <f t="shared" si="0"/>
        <v>225</v>
      </c>
      <c r="B38" s="4">
        <v>116.6178863510156</v>
      </c>
      <c r="C38" s="4">
        <v>80.368698313190322</v>
      </c>
      <c r="D38" s="4">
        <v>112.23076260030216</v>
      </c>
      <c r="E38" s="4">
        <v>126.47895412408154</v>
      </c>
      <c r="F38" s="4">
        <v>96.764315707593525</v>
      </c>
      <c r="G38" s="4">
        <v>60.515127669768233</v>
      </c>
      <c r="H38" s="4">
        <v>92.377191956880083</v>
      </c>
      <c r="I38" s="4">
        <v>106.62538348065944</v>
      </c>
      <c r="J38" s="4"/>
      <c r="K38" s="4"/>
    </row>
    <row r="39" spans="1:11" x14ac:dyDescent="0.35">
      <c r="A39">
        <f t="shared" si="0"/>
        <v>230</v>
      </c>
      <c r="B39" s="4">
        <v>117.46317118165918</v>
      </c>
      <c r="C39" s="4">
        <v>81.04775267722583</v>
      </c>
      <c r="D39" s="4">
        <v>113.04677945095288</v>
      </c>
      <c r="E39" s="4">
        <v>127.69089975485316</v>
      </c>
      <c r="F39" s="4">
        <v>97.283362450268967</v>
      </c>
      <c r="G39" s="4">
        <v>60.86794394583562</v>
      </c>
      <c r="H39" s="4">
        <v>92.866970719562673</v>
      </c>
      <c r="I39" s="4">
        <v>107.51109102346295</v>
      </c>
      <c r="J39" s="4"/>
      <c r="K39" s="4"/>
    </row>
    <row r="40" spans="1:11" x14ac:dyDescent="0.35">
      <c r="A40">
        <f t="shared" si="0"/>
        <v>235</v>
      </c>
      <c r="B40" s="4">
        <v>118.28850732121579</v>
      </c>
      <c r="C40" s="4">
        <v>81.712028245666502</v>
      </c>
      <c r="D40" s="4">
        <v>113.84340297475201</v>
      </c>
      <c r="E40" s="4">
        <v>128.88240080251512</v>
      </c>
      <c r="F40" s="4">
        <v>97.782460501857443</v>
      </c>
      <c r="G40" s="4">
        <v>61.205981426308156</v>
      </c>
      <c r="H40" s="4">
        <v>93.337356155393692</v>
      </c>
      <c r="I40" s="4">
        <v>108.37635398315676</v>
      </c>
      <c r="J40" s="4"/>
      <c r="K40" s="4"/>
    </row>
    <row r="41" spans="1:11" x14ac:dyDescent="0.35">
      <c r="A41">
        <f t="shared" si="0"/>
        <v>240</v>
      </c>
      <c r="B41" s="4">
        <v>119.0945140393042</v>
      </c>
      <c r="C41" s="4">
        <v>82.361956206359181</v>
      </c>
      <c r="D41" s="4">
        <v>114.62123269314655</v>
      </c>
      <c r="E41" s="4">
        <v>130.0540649108986</v>
      </c>
      <c r="F41" s="4">
        <v>98.262229131977733</v>
      </c>
      <c r="G41" s="4">
        <v>61.529671299032714</v>
      </c>
      <c r="H41" s="4">
        <v>93.788947785820085</v>
      </c>
      <c r="I41" s="4">
        <v>109.22178000357212</v>
      </c>
      <c r="J41" s="4"/>
      <c r="K41" s="4"/>
    </row>
    <row r="42" spans="1:11" x14ac:dyDescent="0.35">
      <c r="A42">
        <f t="shared" si="0"/>
        <v>245</v>
      </c>
      <c r="B42" s="4">
        <v>119.88177893743783</v>
      </c>
      <c r="C42" s="4">
        <v>82.997946477364366</v>
      </c>
      <c r="D42" s="4">
        <v>115.38083754449897</v>
      </c>
      <c r="E42" s="4">
        <v>131.20646942857559</v>
      </c>
      <c r="F42" s="4">
        <v>98.723255942143226</v>
      </c>
      <c r="G42" s="4">
        <v>61.839423482069776</v>
      </c>
      <c r="H42" s="4">
        <v>94.222314549204384</v>
      </c>
      <c r="I42" s="4">
        <v>110.04794643328097</v>
      </c>
      <c r="J42" s="4"/>
      <c r="K42" s="4"/>
    </row>
    <row r="43" spans="1:11" x14ac:dyDescent="0.35">
      <c r="A43">
        <f t="shared" si="0"/>
        <v>250</v>
      </c>
      <c r="B43" s="4">
        <v>120.65086017903398</v>
      </c>
      <c r="C43" s="4">
        <v>83.62038916740805</v>
      </c>
      <c r="D43" s="4">
        <v>116.12275803397246</v>
      </c>
      <c r="E43" s="4">
        <v>132.34016350455906</v>
      </c>
      <c r="F43" s="4">
        <v>99.16609909577123</v>
      </c>
      <c r="G43" s="4">
        <v>62.135628084145324</v>
      </c>
      <c r="H43" s="4">
        <v>94.637996950709706</v>
      </c>
      <c r="I43" s="4">
        <v>110.85540242129635</v>
      </c>
      <c r="J43" s="4"/>
      <c r="K43" s="4"/>
    </row>
    <row r="44" spans="1:11" x14ac:dyDescent="0.35">
      <c r="A44">
        <f t="shared" si="0"/>
        <v>255</v>
      </c>
      <c r="B44" s="4">
        <v>121.4022885211009</v>
      </c>
      <c r="C44" s="4">
        <v>84.229655908939208</v>
      </c>
      <c r="D44" s="4">
        <v>116.84750819247631</v>
      </c>
      <c r="E44" s="4">
        <v>133.4556700001539</v>
      </c>
      <c r="F44" s="4">
        <v>99.591289349870038</v>
      </c>
      <c r="G44" s="4">
        <v>62.418656737708318</v>
      </c>
      <c r="H44" s="4">
        <v>95.036509021245422</v>
      </c>
      <c r="I44" s="4">
        <v>111.64467082892304</v>
      </c>
      <c r="J44" s="4"/>
      <c r="K44" s="4"/>
    </row>
    <row r="45" spans="1:11" x14ac:dyDescent="0.35">
      <c r="A45">
        <f t="shared" si="0"/>
        <v>260</v>
      </c>
      <c r="B45" s="4">
        <v>122.13656916877252</v>
      </c>
      <c r="C45" s="4">
        <v>84.826101077178691</v>
      </c>
      <c r="D45" s="4">
        <v>117.55557736502499</v>
      </c>
      <c r="E45" s="4">
        <v>134.55348723636533</v>
      </c>
      <c r="F45" s="4">
        <v>99.999331909573527</v>
      </c>
      <c r="G45" s="4">
        <v>62.688863817979694</v>
      </c>
      <c r="H45" s="4">
        <v>95.41834010582599</v>
      </c>
      <c r="I45" s="4">
        <v>112.41624997716633</v>
      </c>
      <c r="J45" s="4"/>
      <c r="K45" s="4"/>
    </row>
    <row r="46" spans="1:11" x14ac:dyDescent="0.35">
      <c r="A46">
        <f t="shared" si="0"/>
        <v>265</v>
      </c>
      <c r="B46" s="4">
        <v>122.8541834712325</v>
      </c>
      <c r="C46" s="4">
        <v>85.410062906908564</v>
      </c>
      <c r="D46" s="4">
        <v>118.24743184635261</v>
      </c>
      <c r="E46" s="4">
        <v>135.63409059388832</v>
      </c>
      <c r="F46" s="4">
        <v>100.39070812406538</v>
      </c>
      <c r="G46" s="4">
        <v>62.946587559741431</v>
      </c>
      <c r="H46" s="4">
        <v>95.783956499185479</v>
      </c>
      <c r="I46" s="4">
        <v>113.17061524672118</v>
      </c>
      <c r="J46" s="4"/>
      <c r="K46" s="4"/>
    </row>
    <row r="47" spans="1:11" x14ac:dyDescent="0.35">
      <c r="A47">
        <f t="shared" si="0"/>
        <v>270</v>
      </c>
      <c r="B47" s="4">
        <v>123.55559047532046</v>
      </c>
      <c r="C47" s="4">
        <v>85.981864517342515</v>
      </c>
      <c r="D47" s="4">
        <v>118.92351637945072</v>
      </c>
      <c r="E47" s="4">
        <v>136.69793398065542</v>
      </c>
      <c r="F47" s="4">
        <v>100.76587704018519</v>
      </c>
      <c r="G47" s="4">
        <v>63.192151082207232</v>
      </c>
      <c r="H47" s="4">
        <v>96.133802944315448</v>
      </c>
      <c r="I47" s="4">
        <v>113.90822054552015</v>
      </c>
      <c r="J47" s="4"/>
      <c r="K47" s="4"/>
    </row>
    <row r="48" spans="1:11" x14ac:dyDescent="0.35">
      <c r="A48">
        <f t="shared" si="0"/>
        <v>275</v>
      </c>
      <c r="B48" s="4">
        <v>124.24122835116796</v>
      </c>
      <c r="C48" s="4">
        <v>86.541814854200226</v>
      </c>
      <c r="D48" s="4">
        <v>119.58425553083751</v>
      </c>
      <c r="E48" s="4">
        <v>137.7454511801464</v>
      </c>
      <c r="F48" s="4">
        <v>101.12527682806456</v>
      </c>
      <c r="G48" s="4">
        <v>63.425863331096821</v>
      </c>
      <c r="H48" s="4">
        <v>96.468304007734105</v>
      </c>
      <c r="I48" s="4">
        <v>114.62949965704303</v>
      </c>
      <c r="J48" s="4"/>
      <c r="K48" s="4"/>
    </row>
    <row r="49" spans="1:11" x14ac:dyDescent="0.35">
      <c r="A49">
        <f t="shared" si="0"/>
        <v>280</v>
      </c>
      <c r="B49" s="4">
        <v>124.91151570253203</v>
      </c>
      <c r="C49" s="4">
        <v>87.090209557054152</v>
      </c>
      <c r="D49" s="4">
        <v>120.23005495474635</v>
      </c>
      <c r="E49" s="4">
        <v>138.77705709213561</v>
      </c>
      <c r="F49" s="4">
        <v>101.46932609146047</v>
      </c>
      <c r="G49" s="4">
        <v>63.648019945982625</v>
      </c>
      <c r="H49" s="4">
        <v>96.787865343674795</v>
      </c>
      <c r="I49" s="4">
        <v>115.33486748106405</v>
      </c>
      <c r="J49" s="4"/>
      <c r="K49" s="4"/>
    </row>
    <row r="50" spans="1:11" x14ac:dyDescent="0.35">
      <c r="A50">
        <f t="shared" si="0"/>
        <v>285</v>
      </c>
      <c r="B50" s="4">
        <v>125.56685277303815</v>
      </c>
      <c r="C50" s="4">
        <v>87.627331759101565</v>
      </c>
      <c r="D50" s="4">
        <v>120.86130255702254</v>
      </c>
      <c r="E50" s="4">
        <v>139.79314887621746</v>
      </c>
      <c r="F50" s="4">
        <v>101.79842507399847</v>
      </c>
      <c r="G50" s="4">
        <v>63.858904060061903</v>
      </c>
      <c r="H50" s="4">
        <v>97.092874857982892</v>
      </c>
      <c r="I50" s="4">
        <v>116.0247211771778</v>
      </c>
      <c r="J50" s="4"/>
      <c r="K50" s="4"/>
    </row>
    <row r="51" spans="1:11" x14ac:dyDescent="0.35">
      <c r="A51">
        <f t="shared" si="0"/>
        <v>290</v>
      </c>
      <c r="B51" s="4">
        <v>126.20762255827559</v>
      </c>
      <c r="C51" s="4">
        <v>88.15345282571657</v>
      </c>
      <c r="D51" s="4">
        <v>121.47836956829934</v>
      </c>
      <c r="E51" s="4">
        <v>140.7941070072979</v>
      </c>
      <c r="F51" s="4">
        <v>102.1129567712678</v>
      </c>
      <c r="G51" s="4">
        <v>64.058787038708786</v>
      </c>
      <c r="H51" s="4">
        <v>97.383703781291572</v>
      </c>
      <c r="I51" s="4">
        <v>116.6994412202901</v>
      </c>
      <c r="J51" s="4"/>
      <c r="K51" s="4"/>
    </row>
    <row r="52" spans="1:11" x14ac:dyDescent="0.35">
      <c r="A52">
        <f t="shared" si="0"/>
        <v>295</v>
      </c>
      <c r="B52" s="4">
        <v>126.83419183258445</v>
      </c>
      <c r="C52" s="4">
        <v>88.668833037440436</v>
      </c>
      <c r="D52" s="4">
        <v>122.08161153496125</v>
      </c>
      <c r="E52" s="4">
        <v>141.78029625122366</v>
      </c>
      <c r="F52" s="4">
        <v>102.41328795760852</v>
      </c>
      <c r="G52" s="4">
        <v>64.247929162464501</v>
      </c>
      <c r="H52" s="4">
        <v>97.660707659985334</v>
      </c>
      <c r="I52" s="4">
        <v>117.35939237624773</v>
      </c>
      <c r="J52" s="4"/>
      <c r="K52" s="4"/>
    </row>
    <row r="53" spans="1:11" x14ac:dyDescent="0.35">
      <c r="A53">
        <f t="shared" si="0"/>
        <v>300</v>
      </c>
      <c r="B53" s="4">
        <v>127.44691209841005</v>
      </c>
      <c r="C53" s="4">
        <v>89.173722222458125</v>
      </c>
      <c r="D53" s="4">
        <v>122.67136923547478</v>
      </c>
      <c r="E53" s="4">
        <v>142.7520665678409</v>
      </c>
      <c r="F53" s="4">
        <v>102.69977013546601</v>
      </c>
      <c r="G53" s="4">
        <v>64.426580259514068</v>
      </c>
      <c r="H53" s="4">
        <v>97.924227272530729</v>
      </c>
      <c r="I53" s="4">
        <v>118.00492460489683</v>
      </c>
      <c r="J53" s="4"/>
      <c r="K53" s="4"/>
    </row>
    <row r="54" spans="1:11" x14ac:dyDescent="0.35">
      <c r="A54">
        <f t="shared" si="0"/>
        <v>305</v>
      </c>
      <c r="B54" s="4">
        <v>128.04612046525074</v>
      </c>
      <c r="C54" s="4">
        <v>89.668360343075832</v>
      </c>
      <c r="D54" s="4">
        <v>123.24796952885512</v>
      </c>
      <c r="E54" s="4">
        <v>143.70975394799703</v>
      </c>
      <c r="F54" s="4">
        <v>102.97274041433853</v>
      </c>
      <c r="G54" s="4">
        <v>64.59498029216364</v>
      </c>
      <c r="H54" s="4">
        <v>98.174589477942945</v>
      </c>
      <c r="I54" s="4">
        <v>118.63637389708482</v>
      </c>
      <c r="J54" s="4"/>
      <c r="K54" s="4"/>
    </row>
    <row r="55" spans="1:11" x14ac:dyDescent="0.35">
      <c r="A55">
        <f t="shared" si="0"/>
        <v>310</v>
      </c>
      <c r="B55" s="4">
        <v>128.63214046448812</v>
      </c>
      <c r="C55" s="4">
        <v>90.152978040240129</v>
      </c>
      <c r="D55" s="4">
        <v>123.81172614131897</v>
      </c>
      <c r="E55" s="4">
        <v>144.65368119031803</v>
      </c>
      <c r="F55" s="4">
        <v>103.23252232560782</v>
      </c>
      <c r="G55" s="4">
        <v>64.753359901359801</v>
      </c>
      <c r="H55" s="4">
        <v>98.412108002438629</v>
      </c>
      <c r="I55" s="4">
        <v>119.2540630514377</v>
      </c>
      <c r="J55" s="4"/>
      <c r="K55" s="4"/>
    </row>
    <row r="56" spans="1:11" x14ac:dyDescent="0.35">
      <c r="A56">
        <f t="shared" si="0"/>
        <v>315</v>
      </c>
      <c r="B56" s="4">
        <v>129.20528280573097</v>
      </c>
      <c r="C56" s="4">
        <v>90.627797139730035</v>
      </c>
      <c r="D56" s="4">
        <v>124.36294039655031</v>
      </c>
      <c r="E56" s="4">
        <v>145.58415862299464</v>
      </c>
      <c r="F56" s="4">
        <v>103.47942657888252</v>
      </c>
      <c r="G56" s="4">
        <v>64.901940912881585</v>
      </c>
      <c r="H56" s="4">
        <v>98.637084169701851</v>
      </c>
      <c r="I56" s="4">
        <v>119.85830239614616</v>
      </c>
      <c r="J56" s="4"/>
      <c r="K56" s="4"/>
    </row>
    <row r="57" spans="1:11" x14ac:dyDescent="0.35">
      <c r="A57">
        <f t="shared" si="0"/>
        <v>320</v>
      </c>
      <c r="B57" s="4">
        <v>129.76584607973024</v>
      </c>
      <c r="C57" s="4">
        <v>91.093031123281278</v>
      </c>
      <c r="D57" s="4">
        <v>124.90190189444867</v>
      </c>
      <c r="E57" s="4">
        <v>146.50148477527745</v>
      </c>
      <c r="F57" s="4">
        <v>103.71375176491364</v>
      </c>
      <c r="G57" s="4">
        <v>65.040936808464693</v>
      </c>
      <c r="H57" s="4">
        <v>98.849807579632085</v>
      </c>
      <c r="I57" s="4">
        <v>120.44939046046082</v>
      </c>
      <c r="J57" s="4"/>
      <c r="K57" s="4"/>
    </row>
    <row r="58" spans="1:11" x14ac:dyDescent="0.35">
      <c r="A58">
        <f t="shared" si="0"/>
        <v>325</v>
      </c>
      <c r="B58" s="4">
        <v>130.314117412412</v>
      </c>
      <c r="C58" s="4">
        <v>91.548885567582261</v>
      </c>
      <c r="D58" s="4">
        <v>125.42888914273942</v>
      </c>
      <c r="E58" s="4">
        <v>147.40594700291646</v>
      </c>
      <c r="F58" s="4">
        <v>103.93578500962727</v>
      </c>
      <c r="G58" s="4">
        <v>65.170553164797553</v>
      </c>
      <c r="H58" s="4">
        <v>99.050556739954686</v>
      </c>
      <c r="I58" s="4">
        <v>121.02761460013173</v>
      </c>
      <c r="J58" s="4"/>
      <c r="K58" s="4"/>
    </row>
    <row r="59" spans="1:11" x14ac:dyDescent="0.35">
      <c r="A59">
        <f t="shared" si="0"/>
        <v>330</v>
      </c>
      <c r="B59" s="4">
        <v>130.85037307412657</v>
      </c>
      <c r="C59" s="4">
        <v>91.995558553792179</v>
      </c>
      <c r="D59" s="4">
        <v>125.94417014539243</v>
      </c>
      <c r="E59" s="4">
        <v>148.29782207135932</v>
      </c>
      <c r="F59" s="4">
        <v>104.14580258337372</v>
      </c>
      <c r="G59" s="4">
        <v>65.290988063039322</v>
      </c>
      <c r="H59" s="4">
        <v>99.239599654639591</v>
      </c>
      <c r="I59" s="4">
        <v>121.59325158060648</v>
      </c>
      <c r="J59" s="4"/>
      <c r="K59" s="4"/>
    </row>
    <row r="60" spans="1:11" x14ac:dyDescent="0.35">
      <c r="A60">
        <f t="shared" si="0"/>
        <v>335</v>
      </c>
      <c r="B60" s="4">
        <v>131.37487904780897</v>
      </c>
      <c r="C60" s="4">
        <v>92.433241049975123</v>
      </c>
      <c r="D60" s="4">
        <v>126.44800295141124</v>
      </c>
      <c r="E60" s="4">
        <v>149.17737670015865</v>
      </c>
      <c r="F60" s="4">
        <v>104.34407046908801</v>
      </c>
      <c r="G60" s="4">
        <v>65.40243247125413</v>
      </c>
      <c r="H60" s="4">
        <v>99.417194372690247</v>
      </c>
      <c r="I60" s="4">
        <v>122.14656812143765</v>
      </c>
      <c r="J60" s="4"/>
      <c r="K60" s="4"/>
    </row>
    <row r="61" spans="1:11" x14ac:dyDescent="0.35">
      <c r="A61">
        <f t="shared" si="0"/>
        <v>340</v>
      </c>
      <c r="B61" s="4">
        <v>131.88789155939295</v>
      </c>
      <c r="C61" s="4">
        <v>92.862117268619102</v>
      </c>
      <c r="D61" s="4">
        <v>126.94063616721137</v>
      </c>
      <c r="E61" s="4">
        <v>150.04486807170605</v>
      </c>
      <c r="F61" s="4">
        <v>104.53084489270384</v>
      </c>
      <c r="G61" s="4">
        <v>65.505070601929987</v>
      </c>
      <c r="H61" s="4">
        <v>99.583589500522237</v>
      </c>
      <c r="I61" s="4">
        <v>122.6878214050169</v>
      </c>
      <c r="J61" s="4"/>
      <c r="K61" s="4"/>
    </row>
    <row r="62" spans="1:11" x14ac:dyDescent="0.35">
      <c r="A62">
        <f t="shared" si="0"/>
        <v>345</v>
      </c>
      <c r="B62" s="4">
        <v>132.38965757350152</v>
      </c>
      <c r="C62" s="4">
        <v>93.282365001204781</v>
      </c>
      <c r="D62" s="4">
        <v>127.42230943550094</v>
      </c>
      <c r="E62" s="4">
        <v>150.90054430712016</v>
      </c>
      <c r="F62" s="4">
        <v>104.70637281884427</v>
      </c>
      <c r="G62" s="4">
        <v>65.599080246547544</v>
      </c>
      <c r="H62" s="4">
        <v>99.739024680843698</v>
      </c>
      <c r="I62" s="4">
        <v>123.21725955246293</v>
      </c>
      <c r="J62" s="4"/>
      <c r="K62" s="4"/>
    </row>
    <row r="63" spans="1:11" x14ac:dyDescent="0.35">
      <c r="A63">
        <f t="shared" si="0"/>
        <v>350</v>
      </c>
      <c r="B63" s="4">
        <v>132.88041525715855</v>
      </c>
      <c r="C63" s="4">
        <v>93.694155931607114</v>
      </c>
      <c r="D63" s="4">
        <v>127.89325388330789</v>
      </c>
      <c r="E63" s="4">
        <v>151.74464491185338</v>
      </c>
      <c r="F63" s="4">
        <v>104.87089241453317</v>
      </c>
      <c r="G63" s="4">
        <v>65.684633088981727</v>
      </c>
      <c r="H63" s="4">
        <v>99.883731040682491</v>
      </c>
      <c r="I63" s="4">
        <v>123.73512206922801</v>
      </c>
      <c r="J63" s="4"/>
      <c r="K63" s="4"/>
    </row>
    <row r="64" spans="1:11" x14ac:dyDescent="0.35">
      <c r="A64">
        <f t="shared" si="0"/>
        <v>355</v>
      </c>
      <c r="B64" s="4">
        <v>133.36039441400723</v>
      </c>
      <c r="C64" s="4">
        <v>94.097655929951529</v>
      </c>
      <c r="D64" s="4">
        <v>128.35369254155097</v>
      </c>
      <c r="E64" s="4">
        <v>152.57740119334832</v>
      </c>
      <c r="F64" s="4">
        <v>105.02463348341372</v>
      </c>
      <c r="G64" s="4">
        <v>65.761894999358034</v>
      </c>
      <c r="H64" s="4">
        <v>100.01793161095746</v>
      </c>
      <c r="I64" s="4">
        <v>124.24164026275481</v>
      </c>
      <c r="J64" s="4"/>
      <c r="K64" s="4"/>
    </row>
    <row r="65" spans="1:11" x14ac:dyDescent="0.35">
      <c r="A65">
        <f t="shared" si="0"/>
        <v>360</v>
      </c>
      <c r="B65" s="4">
        <v>133.82981689130224</v>
      </c>
      <c r="C65" s="4">
        <v>94.493025328402666</v>
      </c>
      <c r="D65" s="4">
        <v>128.80384073833699</v>
      </c>
      <c r="E65" s="4">
        <v>153.39903665286386</v>
      </c>
      <c r="F65" s="4">
        <v>105.16781787274059</v>
      </c>
      <c r="G65" s="4">
        <v>65.831026309841036</v>
      </c>
      <c r="H65" s="4">
        <v>100.14184171977536</v>
      </c>
      <c r="I65" s="4">
        <v>124.7370376343022</v>
      </c>
      <c r="J65" s="4"/>
      <c r="K65" s="4"/>
    </row>
    <row r="66" spans="1:11" x14ac:dyDescent="0.35">
      <c r="A66">
        <f t="shared" si="0"/>
        <v>365</v>
      </c>
      <c r="B66" s="4">
        <v>134.2888969617338</v>
      </c>
      <c r="C66" s="4">
        <v>94.880419180229353</v>
      </c>
      <c r="D66" s="4">
        <v>129.24390646797082</v>
      </c>
      <c r="E66" s="4">
        <v>154.20976735340645</v>
      </c>
      <c r="F66" s="4">
        <v>105.30065985520402</v>
      </c>
      <c r="G66" s="4">
        <v>65.892182073699573</v>
      </c>
      <c r="H66" s="4">
        <v>100.25566936144104</v>
      </c>
      <c r="I66" s="4">
        <v>125.22153024687667</v>
      </c>
      <c r="J66" s="4"/>
      <c r="K66" s="4"/>
    </row>
    <row r="67" spans="1:11" x14ac:dyDescent="0.35">
      <c r="A67">
        <f t="shared" si="0"/>
        <v>370</v>
      </c>
      <c r="B67" s="4">
        <v>134.73784168196377</v>
      </c>
      <c r="C67" s="4">
        <v>95.259987503375783</v>
      </c>
      <c r="D67" s="4">
        <v>129.67409073748797</v>
      </c>
      <c r="E67" s="4">
        <v>155.00980226552818</v>
      </c>
      <c r="F67" s="4">
        <v>105.42336648746586</v>
      </c>
      <c r="G67" s="4">
        <v>65.945512308877895</v>
      </c>
      <c r="H67" s="4">
        <v>100.35961554299006</v>
      </c>
      <c r="I67" s="4">
        <v>125.69532707103026</v>
      </c>
      <c r="J67" s="4"/>
      <c r="K67" s="4"/>
    </row>
    <row r="68" spans="1:11" x14ac:dyDescent="0.35">
      <c r="A68">
        <f t="shared" si="0"/>
        <v>375</v>
      </c>
      <c r="B68" s="4">
        <v>135.17685122958889</v>
      </c>
      <c r="C68" s="4">
        <v>95.631875509662478</v>
      </c>
      <c r="D68" s="4">
        <v>130.09458789236564</v>
      </c>
      <c r="E68" s="4">
        <v>155.79934359260463</v>
      </c>
      <c r="F68" s="4">
        <v>105.53613794712285</v>
      </c>
      <c r="G68" s="4">
        <v>65.991162227196469</v>
      </c>
      <c r="H68" s="4">
        <v>100.4538746098996</v>
      </c>
      <c r="I68" s="4">
        <v>126.15863031013859</v>
      </c>
      <c r="J68" s="4"/>
      <c r="K68" s="4"/>
    </row>
    <row r="69" spans="1:11" x14ac:dyDescent="0.35">
      <c r="A69">
        <f t="shared" si="0"/>
        <v>380</v>
      </c>
      <c r="B69" s="4">
        <v>135.60611922009741</v>
      </c>
      <c r="C69" s="4">
        <v>95.99622382064355</v>
      </c>
      <c r="D69" s="4">
        <v>130.50558592292128</v>
      </c>
      <c r="E69" s="4">
        <v>156.57858707706745</v>
      </c>
      <c r="F69" s="4">
        <v>105.63916784966324</v>
      </c>
      <c r="G69" s="4">
        <v>66.02927245020939</v>
      </c>
      <c r="H69" s="4">
        <v>100.53863455248711</v>
      </c>
      <c r="I69" s="4">
        <v>126.61163570663328</v>
      </c>
      <c r="J69" s="4"/>
      <c r="K69" s="4"/>
    </row>
    <row r="70" spans="1:11" x14ac:dyDescent="0.35">
      <c r="A70">
        <f t="shared" si="0"/>
        <v>385</v>
      </c>
      <c r="B70" s="4">
        <v>136.02583300525569</v>
      </c>
      <c r="C70" s="4">
        <v>96.35316867106269</v>
      </c>
      <c r="D70" s="4">
        <v>130.9072667527831</v>
      </c>
      <c r="E70" s="4">
        <v>157.34772228893962</v>
      </c>
      <c r="F70" s="4">
        <v>105.73264354685337</v>
      </c>
      <c r="G70" s="4">
        <v>66.059979212660394</v>
      </c>
      <c r="H70" s="4">
        <v>100.61407729438081</v>
      </c>
      <c r="I70" s="4">
        <v>127.0545328305373</v>
      </c>
      <c r="J70" s="4"/>
      <c r="K70" s="4"/>
    </row>
    <row r="71" spans="1:11" x14ac:dyDescent="0.35">
      <c r="A71">
        <f t="shared" ref="A71:A134" si="1">A70+5</f>
        <v>390</v>
      </c>
      <c r="B71" s="4">
        <v>136.43617395423755</v>
      </c>
      <c r="C71" s="4">
        <v>96.702842100771846</v>
      </c>
      <c r="D71" s="4">
        <v>131.29980651070002</v>
      </c>
      <c r="E71" s="4">
        <v>158.10693289791598</v>
      </c>
      <c r="F71" s="4">
        <v>105.81674640786711</v>
      </c>
      <c r="G71" s="4">
        <v>66.083414554401415</v>
      </c>
      <c r="H71" s="4">
        <v>100.68037896432959</v>
      </c>
      <c r="I71" s="4">
        <v>127.48750535154555</v>
      </c>
      <c r="J71" s="4"/>
      <c r="K71" s="4"/>
    </row>
    <row r="72" spans="1:11" x14ac:dyDescent="0.35">
      <c r="A72">
        <f t="shared" si="1"/>
        <v>395</v>
      </c>
      <c r="B72" s="4">
        <v>136.83731771870384</v>
      </c>
      <c r="C72" s="4">
        <v>97.045372135906106</v>
      </c>
      <c r="D72" s="4">
        <v>131.68337578685478</v>
      </c>
      <c r="E72" s="4">
        <v>158.85639693012283</v>
      </c>
      <c r="F72" s="4">
        <v>105.89165208436528</v>
      </c>
      <c r="G72" s="4">
        <v>66.099706501567525</v>
      </c>
      <c r="H72" s="4">
        <v>100.73771015251619</v>
      </c>
      <c r="I72" s="4">
        <v>127.91073129578426</v>
      </c>
      <c r="J72" s="4"/>
      <c r="K72" s="4"/>
    </row>
    <row r="73" spans="1:11" x14ac:dyDescent="0.35">
      <c r="A73">
        <f t="shared" si="1"/>
        <v>400</v>
      </c>
      <c r="B73" s="4">
        <v>137.22943448293807</v>
      </c>
      <c r="C73" s="4">
        <v>97.380882960044048</v>
      </c>
      <c r="D73" s="4">
        <v>132.05813987474642</v>
      </c>
      <c r="E73" s="4">
        <v>159.59628701060245</v>
      </c>
      <c r="F73" s="4">
        <v>105.95753076063137</v>
      </c>
      <c r="G73" s="4">
        <v>66.108979237737358</v>
      </c>
      <c r="H73" s="4">
        <v>100.78623615243971</v>
      </c>
      <c r="I73" s="4">
        <v>128.32438328829573</v>
      </c>
      <c r="J73" s="4"/>
      <c r="K73" s="4"/>
    </row>
    <row r="74" spans="1:11" x14ac:dyDescent="0.35">
      <c r="A74">
        <f t="shared" si="1"/>
        <v>405</v>
      </c>
      <c r="B74" s="4">
        <v>137.61268920005779</v>
      </c>
      <c r="C74" s="4">
        <v>97.709495076025306</v>
      </c>
      <c r="D74" s="4">
        <v>132.42425899962632</v>
      </c>
      <c r="E74" s="4">
        <v>160.32677059248667</v>
      </c>
      <c r="F74" s="4">
        <v>106.01454738978293</v>
      </c>
      <c r="G74" s="4">
        <v>66.111353265750466</v>
      </c>
      <c r="H74" s="4">
        <v>100.82611718935149</v>
      </c>
      <c r="I74" s="4">
        <v>128.72862878221181</v>
      </c>
      <c r="J74" s="4"/>
      <c r="K74" s="4"/>
    </row>
    <row r="75" spans="1:11" x14ac:dyDescent="0.35">
      <c r="A75">
        <f t="shared" si="1"/>
        <v>410</v>
      </c>
      <c r="B75" s="4">
        <v>137.98724181523696</v>
      </c>
      <c r="C75" s="4">
        <v>98.031325459044425</v>
      </c>
      <c r="D75" s="4">
        <v>132.78188853439067</v>
      </c>
      <c r="E75" s="4">
        <v>161.04801017374078</v>
      </c>
      <c r="F75" s="4">
        <v>106.062861916994</v>
      </c>
      <c r="G75" s="4">
        <v>66.106945560801449</v>
      </c>
      <c r="H75" s="4">
        <v>100.85750863614771</v>
      </c>
      <c r="I75" s="4">
        <v>129.12363027549782</v>
      </c>
      <c r="J75" s="4"/>
      <c r="K75" s="4"/>
    </row>
    <row r="76" spans="1:11" x14ac:dyDescent="0.35">
      <c r="A76">
        <f t="shared" si="1"/>
        <v>415</v>
      </c>
      <c r="B76" s="4">
        <v>138.35324747680536</v>
      </c>
      <c r="C76" s="4">
        <v>98.346487701590988</v>
      </c>
      <c r="D76" s="4">
        <v>133.13117920376126</v>
      </c>
      <c r="E76" s="4">
        <v>161.76016350229975</v>
      </c>
      <c r="F76" s="4">
        <v>106.10262949059427</v>
      </c>
      <c r="G76" s="4">
        <v>66.095869715379905</v>
      </c>
      <c r="H76" s="4">
        <v>100.88056121755017</v>
      </c>
      <c r="I76" s="4">
        <v>129.50954551608865</v>
      </c>
      <c r="J76" s="4"/>
      <c r="K76" s="4"/>
    </row>
    <row r="77" spans="1:11" x14ac:dyDescent="0.35">
      <c r="A77">
        <f t="shared" si="1"/>
        <v>420</v>
      </c>
      <c r="B77" s="4">
        <v>138.71085673601837</v>
      </c>
      <c r="C77" s="4">
        <v>98.655092150763934</v>
      </c>
      <c r="D77" s="4">
        <v>133.47227727752673</v>
      </c>
      <c r="E77" s="4">
        <v>162.46338377034695</v>
      </c>
      <c r="F77" s="4">
        <v>106.13400066183914</v>
      </c>
      <c r="G77" s="4">
        <v>66.078236076584716</v>
      </c>
      <c r="H77" s="4">
        <v>100.8954212033475</v>
      </c>
      <c r="I77" s="4">
        <v>129.88652769616772</v>
      </c>
      <c r="J77" s="4"/>
      <c r="K77" s="4"/>
    </row>
    <row r="78" spans="1:11" x14ac:dyDescent="0.35">
      <c r="A78">
        <f t="shared" si="1"/>
        <v>425</v>
      </c>
      <c r="B78" s="4">
        <v>139.06021573623551</v>
      </c>
      <c r="C78" s="4">
        <v>98.957246038446812</v>
      </c>
      <c r="D78" s="4">
        <v>133.80532475354829</v>
      </c>
      <c r="E78" s="4">
        <v>163.15781979843374</v>
      </c>
      <c r="F78" s="4">
        <v>106.15712157408814</v>
      </c>
      <c r="G78" s="4">
        <v>66.054151876299443</v>
      </c>
      <c r="H78" s="4">
        <v>100.90223059140092</v>
      </c>
      <c r="I78" s="4">
        <v>130.25472563628637</v>
      </c>
      <c r="J78" s="4"/>
      <c r="K78" s="4"/>
    </row>
    <row r="79" spans="1:11" x14ac:dyDescent="0.35">
      <c r="A79">
        <f t="shared" si="1"/>
        <v>430</v>
      </c>
      <c r="B79" s="4">
        <v>139.40146639218329</v>
      </c>
      <c r="C79" s="4">
        <v>99.25305360479436</v>
      </c>
      <c r="D79" s="4">
        <v>134.13045953118998</v>
      </c>
      <c r="E79" s="4">
        <v>163.84361621008418</v>
      </c>
      <c r="F79" s="4">
        <v>106.17213414206779</v>
      </c>
      <c r="G79" s="4">
        <v>66.023721354678884</v>
      </c>
      <c r="H79" s="4">
        <v>100.90112728107448</v>
      </c>
      <c r="I79" s="4">
        <v>130.61428395996867</v>
      </c>
      <c r="J79" s="4"/>
      <c r="K79" s="4"/>
    </row>
    <row r="80" spans="1:11" x14ac:dyDescent="0.35">
      <c r="A80">
        <f t="shared" si="1"/>
        <v>435</v>
      </c>
      <c r="B80" s="4">
        <v>139.7347465599351</v>
      </c>
      <c r="C80" s="4">
        <v>99.542616215447921</v>
      </c>
      <c r="D80" s="4">
        <v>134.4478155757775</v>
      </c>
      <c r="E80" s="4">
        <v>164.52091359748073</v>
      </c>
      <c r="F80" s="4">
        <v>106.17917622185146</v>
      </c>
      <c r="G80" s="4">
        <v>65.987045877364324</v>
      </c>
      <c r="H80" s="4">
        <v>100.89224523769388</v>
      </c>
      <c r="I80" s="4">
        <v>130.96534325939712</v>
      </c>
      <c r="J80" s="4"/>
      <c r="K80" s="4"/>
    </row>
    <row r="81" spans="1:11" x14ac:dyDescent="0.35">
      <c r="A81">
        <f t="shared" si="1"/>
        <v>440</v>
      </c>
      <c r="B81" s="4">
        <v>140.06019019818638</v>
      </c>
      <c r="C81" s="4">
        <v>99.826032472866544</v>
      </c>
      <c r="D81" s="4">
        <v>134.75752307464811</v>
      </c>
      <c r="E81" s="4">
        <v>165.18984867878353</v>
      </c>
      <c r="F81" s="4">
        <v>106.1783817721346</v>
      </c>
      <c r="G81" s="4">
        <v>65.944224046814782</v>
      </c>
      <c r="H81" s="4">
        <v>100.87571464859633</v>
      </c>
      <c r="I81" s="4">
        <v>131.30804025273176</v>
      </c>
      <c r="J81" s="4"/>
      <c r="K81" s="4"/>
    </row>
    <row r="82" spans="1:11" x14ac:dyDescent="0.35">
      <c r="A82">
        <f t="shared" si="1"/>
        <v>445</v>
      </c>
      <c r="B82" s="4">
        <v>140.37792752136681</v>
      </c>
      <c r="C82" s="4">
        <v>100.10339832213231</v>
      </c>
      <c r="D82" s="4">
        <v>135.0597085853112</v>
      </c>
      <c r="E82" s="4">
        <v>165.85055444759715</v>
      </c>
      <c r="F82" s="4">
        <v>106.16988100734693</v>
      </c>
      <c r="G82" s="4">
        <v>65.895351808112423</v>
      </c>
      <c r="H82" s="4">
        <v>100.85166207129129</v>
      </c>
      <c r="I82" s="4">
        <v>131.64250793357726</v>
      </c>
      <c r="J82" s="4"/>
      <c r="K82" s="4"/>
    </row>
    <row r="83" spans="1:11" x14ac:dyDescent="0.35">
      <c r="A83">
        <f t="shared" si="1"/>
        <v>450</v>
      </c>
      <c r="B83" s="4">
        <v>140.68808514508805</v>
      </c>
      <c r="C83" s="4">
        <v>100.37480715156347</v>
      </c>
      <c r="D83" s="4">
        <v>135.35449517620449</v>
      </c>
      <c r="E83" s="4">
        <v>166.50316031505841</v>
      </c>
      <c r="F83" s="4">
        <v>106.1538005431</v>
      </c>
      <c r="G83" s="4">
        <v>65.840522549575439</v>
      </c>
      <c r="H83" s="4">
        <v>100.82021057421642</v>
      </c>
      <c r="I83" s="4">
        <v>131.96887571307033</v>
      </c>
      <c r="J83" s="4"/>
      <c r="K83" s="4"/>
    </row>
    <row r="84" spans="1:11" x14ac:dyDescent="0.35">
      <c r="A84">
        <f t="shared" si="1"/>
        <v>455</v>
      </c>
      <c r="B84" s="4">
        <v>140.99078622439202</v>
      </c>
      <c r="C84" s="4">
        <v>100.64034988844443</v>
      </c>
      <c r="D84" s="4">
        <v>135.64200256049006</v>
      </c>
      <c r="E84" s="4">
        <v>167.14779224498861</v>
      </c>
      <c r="F84" s="4">
        <v>106.13026353443587</v>
      </c>
      <c r="G84" s="4">
        <v>65.779827198488277</v>
      </c>
      <c r="H84" s="4">
        <v>100.78147987053387</v>
      </c>
      <c r="I84" s="4">
        <v>132.28726955503242</v>
      </c>
      <c r="J84" s="4"/>
      <c r="K84" s="4"/>
    </row>
    <row r="85" spans="1:11" x14ac:dyDescent="0.35">
      <c r="A85">
        <f t="shared" si="1"/>
        <v>460</v>
      </c>
      <c r="B85" s="4">
        <v>141.28615058523206</v>
      </c>
      <c r="C85" s="4">
        <v>100.90011509016102</v>
      </c>
      <c r="D85" s="4">
        <v>135.92234722331168</v>
      </c>
      <c r="E85" s="4">
        <v>167.78457288252173</v>
      </c>
      <c r="F85" s="4">
        <v>106.09938980730777</v>
      </c>
      <c r="G85" s="4">
        <v>65.713354312236731</v>
      </c>
      <c r="H85" s="4">
        <v>100.73558644538738</v>
      </c>
      <c r="I85" s="4">
        <v>132.59781210459747</v>
      </c>
      <c r="J85" s="4"/>
      <c r="K85" s="4"/>
    </row>
    <row r="86" spans="1:11" x14ac:dyDescent="0.35">
      <c r="A86">
        <f t="shared" si="1"/>
        <v>465</v>
      </c>
      <c r="B86" s="4">
        <v>141.57429484958476</v>
      </c>
      <c r="C86" s="4">
        <v>101.15418903100804</v>
      </c>
      <c r="D86" s="4">
        <v>136.19564254289489</v>
      </c>
      <c r="E86" s="4">
        <v>168.41362167658795</v>
      </c>
      <c r="F86" s="4">
        <v>106.06129598369233</v>
      </c>
      <c r="G86" s="4">
        <v>65.641190165115631</v>
      </c>
      <c r="H86" s="4">
        <v>100.68264367700249</v>
      </c>
      <c r="I86" s="4">
        <v>132.90062281069555</v>
      </c>
      <c r="J86" s="4"/>
      <c r="K86" s="4"/>
    </row>
    <row r="87" spans="1:11" x14ac:dyDescent="0.35">
      <c r="A87">
        <f t="shared" si="1"/>
        <v>470</v>
      </c>
      <c r="B87" s="4">
        <v>141.85533255457122</v>
      </c>
      <c r="C87" s="4">
        <v>101.40265578492128</v>
      </c>
      <c r="D87" s="4">
        <v>136.46199890585714</v>
      </c>
      <c r="E87" s="4">
        <v>169.03505499661316</v>
      </c>
      <c r="F87" s="4">
        <v>106.01609560071068</v>
      </c>
      <c r="G87" s="4">
        <v>65.563418831060744</v>
      </c>
      <c r="H87" s="4">
        <v>100.62276195199661</v>
      </c>
      <c r="I87" s="4">
        <v>133.19581804275262</v>
      </c>
      <c r="J87" s="4"/>
      <c r="K87" s="4"/>
    </row>
    <row r="88" spans="1:11" x14ac:dyDescent="0.35">
      <c r="A88">
        <f t="shared" si="1"/>
        <v>475</v>
      </c>
      <c r="B88" s="4">
        <v>142.12937426592944</v>
      </c>
      <c r="C88" s="4">
        <v>101.64559730436254</v>
      </c>
      <c r="D88" s="4">
        <v>136.72152381705689</v>
      </c>
      <c r="E88" s="4">
        <v>169.64898624376175</v>
      </c>
      <c r="F88" s="4">
        <v>105.96389922410077</v>
      </c>
      <c r="G88" s="4">
        <v>65.480122262533882</v>
      </c>
      <c r="H88" s="4">
        <v>100.55604877522825</v>
      </c>
      <c r="I88" s="4">
        <v>133.48351120193308</v>
      </c>
      <c r="J88" s="4"/>
      <c r="K88" s="4"/>
    </row>
    <row r="89" spans="1:11" x14ac:dyDescent="0.35">
      <c r="A89">
        <f t="shared" si="1"/>
        <v>480</v>
      </c>
      <c r="B89" s="4">
        <v>142.39652768616673</v>
      </c>
      <c r="C89" s="4">
        <v>101.8830934955795</v>
      </c>
      <c r="D89" s="4">
        <v>136.97432200429915</v>
      </c>
      <c r="E89" s="4">
        <v>170.25552595703587</v>
      </c>
      <c r="F89" s="4">
        <v>105.9048145563699</v>
      </c>
      <c r="G89" s="4">
        <v>65.39138036578268</v>
      </c>
      <c r="H89" s="4">
        <v>100.48260887450232</v>
      </c>
      <c r="I89" s="4">
        <v>133.76381282723906</v>
      </c>
      <c r="J89" s="4"/>
      <c r="K89" s="4"/>
    </row>
    <row r="90" spans="1:11" x14ac:dyDescent="0.35">
      <c r="A90">
        <f t="shared" si="1"/>
        <v>485</v>
      </c>
      <c r="B90" s="4">
        <v>142.65689775769181</v>
      </c>
      <c r="C90" s="4">
        <v>102.11522229044033</v>
      </c>
      <c r="D90" s="4">
        <v>137.22049551818859</v>
      </c>
      <c r="E90" s="4">
        <v>170.85478191451799</v>
      </c>
      <c r="F90" s="4">
        <v>105.83894653992684</v>
      </c>
      <c r="G90" s="4">
        <v>65.297271072675358</v>
      </c>
      <c r="H90" s="4">
        <v>100.40254430042361</v>
      </c>
      <c r="I90" s="4">
        <v>134.03683069675299</v>
      </c>
      <c r="J90" s="4"/>
      <c r="K90" s="4"/>
    </row>
    <row r="91" spans="1:11" x14ac:dyDescent="0.35">
      <c r="A91">
        <f t="shared" si="1"/>
        <v>490</v>
      </c>
      <c r="B91" s="4">
        <v>142.91058676120943</v>
      </c>
      <c r="C91" s="4">
        <v>102.34205971503218</v>
      </c>
      <c r="D91" s="4">
        <v>137.46014382740006</v>
      </c>
      <c r="E91" s="4">
        <v>171.4468592300272</v>
      </c>
      <c r="F91" s="4">
        <v>105.76639745547632</v>
      </c>
      <c r="G91" s="4">
        <v>65.197870409299099</v>
      </c>
      <c r="H91" s="4">
        <v>100.31595452166698</v>
      </c>
      <c r="I91" s="4">
        <v>134.30266992429412</v>
      </c>
      <c r="J91" s="4"/>
      <c r="K91" s="4"/>
    </row>
    <row r="92" spans="1:11" x14ac:dyDescent="0.35">
      <c r="A92">
        <f t="shared" si="1"/>
        <v>495</v>
      </c>
      <c r="B92" s="4">
        <v>143.1576944096422</v>
      </c>
      <c r="C92" s="4">
        <v>102.56367995520382</v>
      </c>
      <c r="D92" s="4">
        <v>137.69336390962579</v>
      </c>
      <c r="E92" s="4">
        <v>172.03186044544273</v>
      </c>
      <c r="F92" s="4">
        <v>105.68726701594099</v>
      </c>
      <c r="G92" s="4">
        <v>65.093252561502624</v>
      </c>
      <c r="H92" s="4">
        <v>100.22293651592457</v>
      </c>
      <c r="I92" s="4">
        <v>134.56143305174152</v>
      </c>
      <c r="J92" s="4"/>
      <c r="K92" s="4"/>
    </row>
    <row r="93" spans="1:11" x14ac:dyDescent="0.35">
      <c r="A93">
        <f t="shared" si="1"/>
        <v>500</v>
      </c>
      <c r="B93" s="4">
        <v>143.39831793782332</v>
      </c>
      <c r="C93" s="4">
        <v>102.78015541921363</v>
      </c>
      <c r="D93" s="4">
        <v>137.92025033843291</v>
      </c>
      <c r="E93" s="4">
        <v>172.60988561892793</v>
      </c>
      <c r="F93" s="4">
        <v>105.60165245615397</v>
      </c>
      <c r="G93" s="4">
        <v>64.983489937544306</v>
      </c>
      <c r="H93" s="4">
        <v>100.12358485676356</v>
      </c>
      <c r="I93" s="4">
        <v>134.81322013725858</v>
      </c>
      <c r="J93" s="4"/>
      <c r="K93" s="4"/>
    </row>
    <row r="94" spans="1:11" x14ac:dyDescent="0.35">
      <c r="A94">
        <f t="shared" si="1"/>
        <v>505</v>
      </c>
      <c r="B94" s="4">
        <v>143.63255218819432</v>
      </c>
      <c r="C94" s="4">
        <v>102.99155679764286</v>
      </c>
      <c r="D94" s="4">
        <v>138.14089536625698</v>
      </c>
      <c r="E94" s="4">
        <v>173.18103240927942</v>
      </c>
      <c r="F94" s="4">
        <v>105.50964861855684</v>
      </c>
      <c r="G94" s="4">
        <v>64.868653228005371</v>
      </c>
      <c r="H94" s="4">
        <v>100.01799179661947</v>
      </c>
      <c r="I94" s="4">
        <v>135.05812883964191</v>
      </c>
      <c r="J94" s="4"/>
      <c r="K94" s="4"/>
    </row>
    <row r="95" spans="1:11" x14ac:dyDescent="0.35">
      <c r="A95">
        <f t="shared" si="1"/>
        <v>510</v>
      </c>
      <c r="B95" s="4">
        <v>143.86048969272133</v>
      </c>
      <c r="C95" s="4">
        <v>103.19795312071624</v>
      </c>
      <c r="D95" s="4">
        <v>138.35538900373749</v>
      </c>
      <c r="E95" s="4">
        <v>173.74539615660578</v>
      </c>
      <c r="F95" s="4">
        <v>105.41134803511574</v>
      </c>
      <c r="G95" s="4">
        <v>64.748811463110627</v>
      </c>
      <c r="H95" s="4">
        <v>99.906247346131892</v>
      </c>
      <c r="I95" s="4">
        <v>135.29625449900016</v>
      </c>
      <c r="J95" s="4"/>
      <c r="K95" s="4"/>
    </row>
    <row r="96" spans="1:11" x14ac:dyDescent="0.35">
      <c r="A96">
        <f t="shared" si="1"/>
        <v>515</v>
      </c>
      <c r="B96" s="4">
        <v>144.08222075123177</v>
      </c>
      <c r="C96" s="4">
        <v>103.39941181316757</v>
      </c>
      <c r="D96" s="4">
        <v>138.5638190955938</v>
      </c>
      <c r="E96" s="4">
        <v>174.30306995952924</v>
      </c>
      <c r="F96" s="4">
        <v>105.30684100565801</v>
      </c>
      <c r="G96" s="4">
        <v>64.624032067593845</v>
      </c>
      <c r="H96" s="4">
        <v>99.78843935002007</v>
      </c>
      <c r="I96" s="4">
        <v>135.52769021395548</v>
      </c>
      <c r="J96" s="4"/>
      <c r="K96" s="4"/>
    </row>
    <row r="97" spans="1:11" x14ac:dyDescent="0.35">
      <c r="A97">
        <f t="shared" si="1"/>
        <v>520</v>
      </c>
      <c r="B97" s="4">
        <v>144.29783350636362</v>
      </c>
      <c r="C97" s="4">
        <v>103.59599874677845</v>
      </c>
      <c r="D97" s="4">
        <v>138.76627139322198</v>
      </c>
      <c r="E97" s="4">
        <v>174.8541447490968</v>
      </c>
      <c r="F97" s="4">
        <v>105.19621567282172</v>
      </c>
      <c r="G97" s="4">
        <v>64.494380913236597</v>
      </c>
      <c r="H97" s="4">
        <v>99.664653559680119</v>
      </c>
      <c r="I97" s="4">
        <v>135.75252691555494</v>
      </c>
      <c r="J97" s="4"/>
      <c r="K97" s="4"/>
    </row>
    <row r="98" spans="1:11" x14ac:dyDescent="0.35">
      <c r="A98">
        <f t="shared" si="1"/>
        <v>525</v>
      </c>
      <c r="B98" s="4">
        <v>144.50741401530058</v>
      </c>
      <c r="C98" s="4">
        <v>103.787778290709</v>
      </c>
      <c r="D98" s="4">
        <v>138.96282962418394</v>
      </c>
      <c r="E98" s="4">
        <v>175.39870935956347</v>
      </c>
      <c r="F98" s="4">
        <v>105.07955809379061</v>
      </c>
      <c r="G98" s="4">
        <v>64.359922369199012</v>
      </c>
      <c r="H98" s="4">
        <v>99.534973702673966</v>
      </c>
      <c r="I98" s="4">
        <v>135.97085343805347</v>
      </c>
      <c r="J98" s="4"/>
      <c r="K98" s="4"/>
    </row>
    <row r="99" spans="1:11" x14ac:dyDescent="0.35">
      <c r="A99">
        <f t="shared" si="1"/>
        <v>530</v>
      </c>
      <c r="B99" s="4">
        <v>144.71104631846578</v>
      </c>
      <c r="C99" s="4">
        <v>103.9748133597362</v>
      </c>
      <c r="D99" s="4">
        <v>139.153575558754</v>
      </c>
      <c r="E99" s="4">
        <v>175.93685059621771</v>
      </c>
      <c r="F99" s="4">
        <v>104.95695230898767</v>
      </c>
      <c r="G99" s="4">
        <v>64.220719350258065</v>
      </c>
      <c r="H99" s="4">
        <v>99.399481549275919</v>
      </c>
      <c r="I99" s="4">
        <v>136.18275658673954</v>
      </c>
      <c r="J99" s="4"/>
      <c r="K99" s="4"/>
    </row>
    <row r="100" spans="1:11" x14ac:dyDescent="0.35">
      <c r="A100">
        <f t="shared" si="1"/>
        <v>535</v>
      </c>
      <c r="B100" s="4">
        <v>144.90881250532416</v>
      </c>
      <c r="C100" s="4">
        <v>104.15716546050145</v>
      </c>
      <c r="D100" s="4">
        <v>139.33858907366854</v>
      </c>
      <c r="E100" s="4">
        <v>176.46865330039284</v>
      </c>
      <c r="F100" s="4">
        <v>104.82848040787789</v>
      </c>
      <c r="G100" s="4">
        <v>64.076833363055158</v>
      </c>
      <c r="H100" s="4">
        <v>99.25825697622227</v>
      </c>
      <c r="I100" s="4">
        <v>136.38832120294651</v>
      </c>
      <c r="J100" s="4"/>
      <c r="K100" s="4"/>
    </row>
    <row r="101" spans="1:11" x14ac:dyDescent="0.35">
      <c r="A101">
        <f t="shared" si="1"/>
        <v>540</v>
      </c>
      <c r="B101" s="4">
        <v>145.1007927774468</v>
      </c>
      <c r="C101" s="4">
        <v>104.33489473587191</v>
      </c>
      <c r="D101" s="4">
        <v>139.51794821322585</v>
      </c>
      <c r="E101" s="4">
        <v>176.9942004118071</v>
      </c>
      <c r="F101" s="4">
        <v>104.69422259203242</v>
      </c>
      <c r="G101" s="4">
        <v>63.928324550457518</v>
      </c>
      <c r="H101" s="4">
        <v>99.11137802781144</v>
      </c>
      <c r="I101" s="4">
        <v>136.58763022639266</v>
      </c>
      <c r="J101" s="4"/>
      <c r="K101" s="4"/>
    </row>
    <row r="102" spans="1:11" x14ac:dyDescent="0.35">
      <c r="A102">
        <f t="shared" si="1"/>
        <v>545</v>
      </c>
      <c r="B102" s="4">
        <v>145.28706550897121</v>
      </c>
      <c r="C102" s="4">
        <v>104.50806000750562</v>
      </c>
      <c r="D102" s="4">
        <v>139.69172924786832</v>
      </c>
      <c r="E102" s="4">
        <v>177.51357302836948</v>
      </c>
      <c r="F102" s="4">
        <v>104.55425723558866</v>
      </c>
      <c r="G102" s="4">
        <v>63.775251734123088</v>
      </c>
      <c r="H102" s="4">
        <v>98.958920974485835</v>
      </c>
      <c r="I102" s="4">
        <v>136.78076475498696</v>
      </c>
      <c r="J102" s="4"/>
      <c r="K102" s="4"/>
    </row>
    <row r="103" spans="1:11" x14ac:dyDescent="0.35">
      <c r="A103">
        <f t="shared" si="1"/>
        <v>550</v>
      </c>
      <c r="B103" s="4">
        <v>145.46770730459016</v>
      </c>
      <c r="C103" s="4">
        <v>104.67671881671174</v>
      </c>
      <c r="D103" s="4">
        <v>139.86000673037083</v>
      </c>
      <c r="E103" s="4">
        <v>178.0268504635726</v>
      </c>
      <c r="F103" s="4">
        <v>104.40866094323951</v>
      </c>
      <c r="G103" s="4">
        <v>63.617672455361088</v>
      </c>
      <c r="H103" s="4">
        <v>98.800960369020174</v>
      </c>
      <c r="I103" s="4">
        <v>136.96780410222192</v>
      </c>
      <c r="J103" s="4"/>
      <c r="K103" s="4"/>
    </row>
    <row r="104" spans="1:11" x14ac:dyDescent="0.35">
      <c r="A104">
        <f t="shared" si="1"/>
        <v>555</v>
      </c>
      <c r="B104" s="4">
        <v>145.64279305519054</v>
      </c>
      <c r="C104" s="4">
        <v>104.8409274636859</v>
      </c>
      <c r="D104" s="4">
        <v>140.0228535497568</v>
      </c>
      <c r="E104" s="4">
        <v>178.53411030159256</v>
      </c>
      <c r="F104" s="4">
        <v>104.25750860587178</v>
      </c>
      <c r="G104" s="4">
        <v>63.455643014367126</v>
      </c>
      <c r="H104" s="4">
        <v>98.637569100438014</v>
      </c>
      <c r="I104" s="4">
        <v>137.14882585227375</v>
      </c>
      <c r="J104" s="4"/>
      <c r="K104" s="4"/>
    </row>
    <row r="105" spans="1:11" x14ac:dyDescent="0.35">
      <c r="A105">
        <f t="shared" si="1"/>
        <v>560</v>
      </c>
      <c r="B105" s="4">
        <v>145.81239599125982</v>
      </c>
      <c r="C105" s="4">
        <v>105.00074104520372</v>
      </c>
      <c r="D105" s="4">
        <v>140.1803409830531</v>
      </c>
      <c r="E105" s="4">
        <v>179.03542845020823</v>
      </c>
      <c r="F105" s="4">
        <v>104.10087345397287</v>
      </c>
      <c r="G105" s="4">
        <v>63.289218507916786</v>
      </c>
      <c r="H105" s="4">
        <v>98.468818445766175</v>
      </c>
      <c r="I105" s="4">
        <v>137.32390591292128</v>
      </c>
      <c r="J105" s="4"/>
      <c r="K105" s="4"/>
    </row>
    <row r="106" spans="1:11" x14ac:dyDescent="0.35">
      <c r="A106">
        <f t="shared" si="1"/>
        <v>565</v>
      </c>
      <c r="B106" s="4">
        <v>145.97658773416367</v>
      </c>
      <c r="C106" s="4">
        <v>105.1562134908405</v>
      </c>
      <c r="D106" s="4">
        <v>140.33253874498641</v>
      </c>
      <c r="E106" s="4">
        <v>179.5308791916423</v>
      </c>
      <c r="F106" s="4">
        <v>103.93882710890864</v>
      </c>
      <c r="G106" s="4">
        <v>63.118452865585454</v>
      </c>
      <c r="H106" s="4">
        <v>98.294778119731347</v>
      </c>
      <c r="I106" s="4">
        <v>137.49311856638724</v>
      </c>
      <c r="J106" s="4"/>
      <c r="K106" s="4"/>
    </row>
    <row r="107" spans="1:11" x14ac:dyDescent="0.35">
      <c r="A107">
        <f t="shared" si="1"/>
        <v>570</v>
      </c>
      <c r="B107" s="4">
        <v>146.13543834540545</v>
      </c>
      <c r="C107" s="4">
        <v>105.30739759779387</v>
      </c>
      <c r="D107" s="4">
        <v>140.47951503572338</v>
      </c>
      <c r="E107" s="4">
        <v>180.02053523142627</v>
      </c>
      <c r="F107" s="4">
        <v>103.77143963218228</v>
      </c>
      <c r="G107" s="4">
        <v>62.943398884570684</v>
      </c>
      <c r="H107" s="4">
        <v>98.115516322500213</v>
      </c>
      <c r="I107" s="4">
        <v>137.65653651820307</v>
      </c>
      <c r="J107" s="4"/>
      <c r="K107" s="4"/>
    </row>
    <row r="108" spans="1:11" x14ac:dyDescent="0.35">
      <c r="A108">
        <f t="shared" si="1"/>
        <v>575</v>
      </c>
      <c r="B108" s="4">
        <v>146.28901637395637</v>
      </c>
      <c r="C108" s="4">
        <v>105.4543450643687</v>
      </c>
      <c r="D108" s="4">
        <v>140.62133658674622</v>
      </c>
      <c r="E108" s="4">
        <v>180.50446774538099</v>
      </c>
      <c r="F108" s="4">
        <v>103.59877957276504</v>
      </c>
      <c r="G108" s="4">
        <v>62.764108263177377</v>
      </c>
      <c r="H108" s="4">
        <v>97.931099785554892</v>
      </c>
      <c r="I108" s="4">
        <v>137.81423094418963</v>
      </c>
      <c r="J108" s="4"/>
      <c r="K108" s="4"/>
    </row>
    <row r="109" spans="1:11" x14ac:dyDescent="0.35">
      <c r="A109">
        <f t="shared" si="1"/>
        <v>580</v>
      </c>
      <c r="B109" s="4">
        <v>146.43738890175226</v>
      </c>
      <c r="C109" s="4">
        <v>105.59710652219157</v>
      </c>
      <c r="D109" s="4">
        <v>140.75806870495251</v>
      </c>
      <c r="E109" s="4">
        <v>180.98274642480101</v>
      </c>
      <c r="F109" s="4">
        <v>103.42091401259279</v>
      </c>
      <c r="G109" s="4">
        <v>62.580631633032112</v>
      </c>
      <c r="H109" s="4">
        <v>97.741593815793067</v>
      </c>
      <c r="I109" s="4">
        <v>137.96627153564157</v>
      </c>
      <c r="J109" s="4"/>
      <c r="K109" s="4"/>
    </row>
    <row r="110" spans="1:11" x14ac:dyDescent="0.35">
      <c r="A110">
        <f t="shared" si="1"/>
        <v>585</v>
      </c>
      <c r="B110" s="4">
        <v>146.58062158744258</v>
      </c>
      <c r="C110" s="4">
        <v>105.73573156721059</v>
      </c>
      <c r="D110" s="4">
        <v>140.88977531506333</v>
      </c>
      <c r="E110" s="4">
        <v>181.45543951992838</v>
      </c>
      <c r="F110" s="4">
        <v>103.23790861031503</v>
      </c>
      <c r="G110" s="4">
        <v>62.393018590083017</v>
      </c>
      <c r="H110" s="4">
        <v>97.547062337935785</v>
      </c>
      <c r="I110" s="4">
        <v>138.1127265428008</v>
      </c>
      <c r="J110" s="4"/>
      <c r="K110" s="4"/>
    </row>
    <row r="111" spans="1:11" x14ac:dyDescent="0.35">
      <c r="A111">
        <f t="shared" si="1"/>
        <v>590</v>
      </c>
      <c r="B111" s="4">
        <v>146.71877870847254</v>
      </c>
      <c r="C111" s="4">
        <v>105.87026878953863</v>
      </c>
      <c r="D111" s="4">
        <v>141.01651900041779</v>
      </c>
      <c r="E111" s="4">
        <v>181.92261388179125</v>
      </c>
      <c r="F111" s="4">
        <v>103.0498276433768</v>
      </c>
      <c r="G111" s="4">
        <v>62.201317724442902</v>
      </c>
      <c r="H111" s="4">
        <v>97.347567935322076</v>
      </c>
      <c r="I111" s="4">
        <v>138.25366281669548</v>
      </c>
      <c r="J111" s="4"/>
      <c r="K111" s="4"/>
    </row>
    <row r="112" spans="1:11" x14ac:dyDescent="0.35">
      <c r="A112">
        <f t="shared" si="1"/>
        <v>595</v>
      </c>
      <c r="B112" s="4">
        <v>146.85192320157452</v>
      </c>
      <c r="C112" s="4">
        <v>106.00076580218989</v>
      </c>
      <c r="D112" s="4">
        <v>141.13836104222753</v>
      </c>
      <c r="E112" s="4">
        <v>182.38433500248615</v>
      </c>
      <c r="F112" s="4">
        <v>102.85673404851065</v>
      </c>
      <c r="G112" s="4">
        <v>62.005576649126027</v>
      </c>
      <c r="H112" s="4">
        <v>97.143171889163682</v>
      </c>
      <c r="I112" s="4">
        <v>138.38914584942228</v>
      </c>
      <c r="J112" s="4"/>
      <c r="K112" s="4"/>
    </row>
    <row r="113" spans="1:11" x14ac:dyDescent="0.35">
      <c r="A113">
        <f t="shared" si="1"/>
        <v>600</v>
      </c>
      <c r="B113" s="4">
        <v>146.980116701745</v>
      </c>
      <c r="C113" s="4">
        <v>106.12726926876252</v>
      </c>
      <c r="D113" s="4">
        <v>141.25536145736535</v>
      </c>
      <c r="E113" s="4">
        <v>182.84066705397083</v>
      </c>
      <c r="F113" s="4">
        <v>102.65868946071302</v>
      </c>
      <c r="G113" s="4">
        <v>61.805842027730534</v>
      </c>
      <c r="H113" s="4">
        <v>96.93393421633337</v>
      </c>
      <c r="I113" s="4">
        <v>138.51923981293882</v>
      </c>
      <c r="J113" s="4"/>
      <c r="K113" s="4"/>
    </row>
    <row r="114" spans="1:11" x14ac:dyDescent="0.35">
      <c r="A114">
        <f t="shared" si="1"/>
        <v>605</v>
      </c>
      <c r="B114" s="4">
        <v>147.10341957977002</v>
      </c>
      <c r="C114" s="4">
        <v>106.24982493011227</v>
      </c>
      <c r="D114" s="4">
        <v>141.36757903474862</v>
      </c>
      <c r="E114" s="4">
        <v>183.29167292543627</v>
      </c>
      <c r="F114" s="4">
        <v>102.45575425076993</v>
      </c>
      <c r="G114" s="4">
        <v>61.602159601112163</v>
      </c>
      <c r="H114" s="4">
        <v>96.719913705748525</v>
      </c>
      <c r="I114" s="4">
        <v>138.64400759643615</v>
      </c>
      <c r="J114" s="4"/>
      <c r="K114" s="4"/>
    </row>
    <row r="115" spans="1:11" x14ac:dyDescent="0.35">
      <c r="A115">
        <f t="shared" si="1"/>
        <v>610</v>
      </c>
      <c r="B115" s="4">
        <v>147.2218909783731</v>
      </c>
      <c r="C115" s="4">
        <v>106.36847763006362</v>
      </c>
      <c r="D115" s="4">
        <v>141.47507137038755</v>
      </c>
      <c r="E115" s="4">
        <v>183.73741425932204</v>
      </c>
      <c r="F115" s="4">
        <v>102.24798756140487</v>
      </c>
      <c r="G115" s="4">
        <v>61.39457421309541</v>
      </c>
      <c r="H115" s="4">
        <v>96.501167953419355</v>
      </c>
      <c r="I115" s="4">
        <v>138.76351084235378</v>
      </c>
      <c r="J115" s="4"/>
      <c r="K115" s="4"/>
    </row>
    <row r="116" spans="1:11" x14ac:dyDescent="0.35">
      <c r="A116">
        <f t="shared" si="1"/>
        <v>615</v>
      </c>
      <c r="B116" s="4">
        <v>147.33558884703706</v>
      </c>
      <c r="C116" s="4">
        <v>106.48327134019901</v>
      </c>
      <c r="D116" s="4">
        <v>141.57789490115212</v>
      </c>
      <c r="E116" s="4">
        <v>184.17795148603327</v>
      </c>
      <c r="F116" s="4">
        <v>102.0354473421007</v>
      </c>
      <c r="G116" s="4">
        <v>61.183129835262633</v>
      </c>
      <c r="H116" s="4">
        <v>96.277753396215729</v>
      </c>
      <c r="I116" s="4">
        <v>138.87780998109687</v>
      </c>
      <c r="J116" s="4"/>
      <c r="K116" s="4"/>
    </row>
    <row r="117" spans="1:11" x14ac:dyDescent="0.35">
      <c r="A117">
        <f t="shared" si="1"/>
        <v>620</v>
      </c>
      <c r="B117" s="4">
        <v>147.44456997556816</v>
      </c>
      <c r="C117" s="4">
        <v>106.59424918376783</v>
      </c>
      <c r="D117" s="4">
        <v>141.67610493731775</v>
      </c>
      <c r="E117" s="4">
        <v>184.61334385741691</v>
      </c>
      <c r="F117" s="4">
        <v>101.81819038266366</v>
      </c>
      <c r="G117" s="4">
        <v>60.96786959086333</v>
      </c>
      <c r="H117" s="4">
        <v>96.049725344413218</v>
      </c>
      <c r="I117" s="4">
        <v>138.98696426451238</v>
      </c>
      <c r="J117" s="4"/>
      <c r="K117" s="4"/>
    </row>
    <row r="118" spans="1:11" x14ac:dyDescent="0.35">
      <c r="A118">
        <f t="shared" si="1"/>
        <v>625</v>
      </c>
      <c r="B118" s="4">
        <v>147.54889002645066</v>
      </c>
      <c r="C118" s="4">
        <v>106.70145345875288</v>
      </c>
      <c r="D118" s="4">
        <v>141.76975569394264</v>
      </c>
      <c r="E118" s="4">
        <v>185.04364947905103</v>
      </c>
      <c r="F118" s="4">
        <v>101.59627234557803</v>
      </c>
      <c r="G118" s="4">
        <v>60.748835777880231</v>
      </c>
      <c r="H118" s="4">
        <v>95.817138013070007</v>
      </c>
      <c r="I118" s="4">
        <v>139.09103179817839</v>
      </c>
      <c r="J118" s="4"/>
      <c r="K118" s="4"/>
    </row>
    <row r="119" spans="1:11" x14ac:dyDescent="0.35">
      <c r="A119">
        <f t="shared" si="1"/>
        <v>630</v>
      </c>
      <c r="B119" s="4">
        <v>147.6486035660497</v>
      </c>
      <c r="C119" s="4">
        <v>106.80492566013054</v>
      </c>
      <c r="D119" s="4">
        <v>141.85890032112817</v>
      </c>
      <c r="E119" s="4">
        <v>185.46892534140034</v>
      </c>
      <c r="F119" s="4">
        <v>101.36974779720893</v>
      </c>
      <c r="G119" s="4">
        <v>60.526069891289751</v>
      </c>
      <c r="H119" s="4">
        <v>95.580044552287376</v>
      </c>
      <c r="I119" s="4">
        <v>139.19006957255957</v>
      </c>
      <c r="J119" s="4"/>
      <c r="K119" s="4"/>
    </row>
    <row r="120" spans="1:11" x14ac:dyDescent="0.35">
      <c r="A120">
        <f t="shared" si="1"/>
        <v>635</v>
      </c>
      <c r="B120" s="4">
        <v>147.74376409470821</v>
      </c>
      <c r="C120" s="4">
        <v>106.90470650135777</v>
      </c>
      <c r="D120" s="4">
        <v>141.94359093320821</v>
      </c>
      <c r="E120" s="4">
        <v>185.88922734988174</v>
      </c>
      <c r="F120" s="4">
        <v>101.1386702378993</v>
      </c>
      <c r="G120" s="4">
        <v>60.299612644548858</v>
      </c>
      <c r="H120" s="4">
        <v>95.338497076399278</v>
      </c>
      <c r="I120" s="4">
        <v>139.28413349307283</v>
      </c>
      <c r="J120" s="4"/>
      <c r="K120" s="4"/>
    </row>
    <row r="121" spans="1:11" x14ac:dyDescent="0.35">
      <c r="A121">
        <f t="shared" si="1"/>
        <v>640</v>
      </c>
      <c r="B121" s="4">
        <v>147.83442407578849</v>
      </c>
      <c r="C121" s="4">
        <v>107.00083593512163</v>
      </c>
      <c r="D121" s="4">
        <v>142.02387863691735</v>
      </c>
      <c r="E121" s="4">
        <v>186.30461035389217</v>
      </c>
      <c r="F121" s="4">
        <v>100.90309213101142</v>
      </c>
      <c r="G121" s="4">
        <v>60.069503990344572</v>
      </c>
      <c r="H121" s="4">
        <v>95.092546692140274</v>
      </c>
      <c r="I121" s="4">
        <v>139.37327840911513</v>
      </c>
      <c r="J121" s="4"/>
      <c r="K121" s="4"/>
    </row>
    <row r="122" spans="1:11" x14ac:dyDescent="0.35">
      <c r="A122">
        <f t="shared" si="1"/>
        <v>645</v>
      </c>
      <c r="B122" s="4">
        <v>147.92063496370227</v>
      </c>
      <c r="C122" s="4">
        <v>107.09335317337781</v>
      </c>
      <c r="D122" s="4">
        <v>142.09981355857843</v>
      </c>
      <c r="E122" s="4">
        <v>186.71512817483773</v>
      </c>
      <c r="F122" s="4">
        <v>100.66306493095712</v>
      </c>
      <c r="G122" s="4">
        <v>59.835783140632628</v>
      </c>
      <c r="H122" s="4">
        <v>94.842243525833254</v>
      </c>
      <c r="I122" s="4">
        <v>139.45755814209255</v>
      </c>
      <c r="J122" s="4"/>
      <c r="K122" s="4"/>
    </row>
    <row r="123" spans="1:11" x14ac:dyDescent="0.35">
      <c r="A123">
        <f t="shared" si="1"/>
        <v>650</v>
      </c>
      <c r="B123" s="4">
        <v>148.00244723097225</v>
      </c>
      <c r="C123" s="4">
        <v>107.18229670671298</v>
      </c>
      <c r="D123" s="4">
        <v>142.171444870351</v>
      </c>
      <c r="E123" s="4">
        <v>187.12083363320801</v>
      </c>
      <c r="F123" s="4">
        <v>100.41863911025894</v>
      </c>
      <c r="G123" s="4">
        <v>59.598488585999661</v>
      </c>
      <c r="H123" s="4">
        <v>94.587636749637682</v>
      </c>
      <c r="I123" s="4">
        <v>139.53702551249472</v>
      </c>
      <c r="J123" s="4"/>
      <c r="K123" s="4"/>
    </row>
    <row r="124" spans="1:11" x14ac:dyDescent="0.35">
      <c r="A124">
        <f t="shared" si="1"/>
        <v>655</v>
      </c>
      <c r="B124" s="4">
        <v>148.07991039436413</v>
      </c>
      <c r="C124" s="4">
        <v>107.26770432305446</v>
      </c>
      <c r="D124" s="4">
        <v>142.23882081558298</v>
      </c>
      <c r="E124" s="4">
        <v>187.52177857473546</v>
      </c>
      <c r="F124" s="4">
        <v>100.16986418568271</v>
      </c>
      <c r="G124" s="4">
        <v>59.357658114373038</v>
      </c>
      <c r="H124" s="4">
        <v>94.328774606901533</v>
      </c>
      <c r="I124" s="4">
        <v>139.61173236605404</v>
      </c>
      <c r="J124" s="4"/>
      <c r="K124" s="4"/>
    </row>
    <row r="125" spans="1:11" x14ac:dyDescent="0.35">
      <c r="A125">
        <f t="shared" si="1"/>
        <v>660</v>
      </c>
      <c r="B125" s="4">
        <v>148.15307304013135</v>
      </c>
      <c r="C125" s="4">
        <v>107.34961312575552</v>
      </c>
      <c r="D125" s="4">
        <v>142.30198873329817</v>
      </c>
      <c r="E125" s="4">
        <v>187.91801389567604</v>
      </c>
      <c r="F125" s="4">
        <v>99.916788743481789</v>
      </c>
      <c r="G125" s="4">
        <v>59.113328829105967</v>
      </c>
      <c r="H125" s="4">
        <v>94.065704436648616</v>
      </c>
      <c r="I125" s="4">
        <v>139.68172959902648</v>
      </c>
      <c r="J125" s="4"/>
      <c r="K125" s="4"/>
    </row>
    <row r="126" spans="1:11" x14ac:dyDescent="0.35">
      <c r="A126">
        <f t="shared" si="1"/>
        <v>665</v>
      </c>
      <c r="B126" s="4">
        <v>148.22198284840564</v>
      </c>
      <c r="C126" s="4">
        <v>107.42805955108372</v>
      </c>
      <c r="D126" s="4">
        <v>142.36099508185976</v>
      </c>
      <c r="E126" s="4">
        <v>188.30958956724902</v>
      </c>
      <c r="F126" s="4">
        <v>99.65946046378798</v>
      </c>
      <c r="G126" s="4">
        <v>58.865537166466027</v>
      </c>
      <c r="H126" s="4">
        <v>93.798472697242062</v>
      </c>
      <c r="I126" s="4">
        <v>139.74706718263127</v>
      </c>
      <c r="J126" s="4"/>
      <c r="K126" s="4"/>
    </row>
    <row r="127" spans="1:11" x14ac:dyDescent="0.35">
      <c r="A127">
        <f t="shared" si="1"/>
        <v>670</v>
      </c>
      <c r="B127" s="4">
        <v>148.28668661677051</v>
      </c>
      <c r="C127" s="4">
        <v>107.50307938513198</v>
      </c>
      <c r="D127" s="4">
        <v>142.41588546184039</v>
      </c>
      <c r="E127" s="4">
        <v>188.69655465926712</v>
      </c>
      <c r="F127" s="4">
        <v>99.39792614418468</v>
      </c>
      <c r="G127" s="4">
        <v>58.614318912546139</v>
      </c>
      <c r="H127" s="4">
        <v>93.527124989254503</v>
      </c>
      <c r="I127" s="4">
        <v>139.80779418668124</v>
      </c>
      <c r="J127" s="4"/>
      <c r="K127" s="4"/>
    </row>
    <row r="128" spans="1:11" x14ac:dyDescent="0.35">
      <c r="A128">
        <f t="shared" si="1"/>
        <v>675</v>
      </c>
      <c r="B128" s="4">
        <v>148.34723028305083</v>
      </c>
      <c r="C128" s="4">
        <v>107.57470778018062</v>
      </c>
      <c r="D128" s="4">
        <v>142.46670463813376</v>
      </c>
      <c r="E128" s="4">
        <v>189.07895736299341</v>
      </c>
      <c r="F128" s="4">
        <v>99.132231722496869</v>
      </c>
      <c r="G128" s="4">
        <v>58.359709219626637</v>
      </c>
      <c r="H128" s="4">
        <v>93.251706077579769</v>
      </c>
      <c r="I128" s="4">
        <v>139.86395880243944</v>
      </c>
      <c r="J128" s="4"/>
      <c r="K128" s="4"/>
    </row>
    <row r="129" spans="1:11" x14ac:dyDescent="0.35">
      <c r="A129">
        <f t="shared" si="1"/>
        <v>680</v>
      </c>
      <c r="B129" s="4">
        <v>148.40365894734896</v>
      </c>
      <c r="C129" s="4">
        <v>107.64297927052758</v>
      </c>
      <c r="D129" s="4">
        <v>142.51349656133482</v>
      </c>
      <c r="E129" s="4">
        <v>189.45684501325323</v>
      </c>
      <c r="F129" s="4">
        <v>98.862422298826857</v>
      </c>
      <c r="G129" s="4">
        <v>58.101742622005474</v>
      </c>
      <c r="H129" s="4">
        <v>92.972259912812717</v>
      </c>
      <c r="I129" s="4">
        <v>139.9156083647311</v>
      </c>
      <c r="J129" s="4"/>
      <c r="K129" s="4"/>
    </row>
    <row r="130" spans="1:11" x14ac:dyDescent="0.35">
      <c r="A130">
        <f t="shared" si="1"/>
        <v>685</v>
      </c>
      <c r="B130" s="4">
        <v>148.45601689335854</v>
      </c>
      <c r="C130" s="4">
        <v>107.70792778781139</v>
      </c>
      <c r="D130" s="4">
        <v>142.55630438842232</v>
      </c>
      <c r="E130" s="4">
        <v>189.83026410983027</v>
      </c>
      <c r="F130" s="4">
        <v>98.588542156868328</v>
      </c>
      <c r="G130" s="4">
        <v>57.840453051321191</v>
      </c>
      <c r="H130" s="4">
        <v>92.688829651932082</v>
      </c>
      <c r="I130" s="4">
        <v>139.96278937334003</v>
      </c>
      <c r="J130" s="4"/>
      <c r="K130" s="4"/>
    </row>
    <row r="131" spans="1:11" x14ac:dyDescent="0.35">
      <c r="A131">
        <f t="shared" si="1"/>
        <v>690</v>
      </c>
      <c r="B131" s="4">
        <v>148.5043476089854</v>
      </c>
      <c r="C131" s="4">
        <v>107.76958667584417</v>
      </c>
      <c r="D131" s="4">
        <v>142.59517050276767</v>
      </c>
      <c r="E131" s="4">
        <v>190.19926033817728</v>
      </c>
      <c r="F131" s="4">
        <v>98.310634784527053</v>
      </c>
      <c r="G131" s="4">
        <v>57.575873851385836</v>
      </c>
      <c r="H131" s="4">
        <v>92.401457678309328</v>
      </c>
      <c r="I131" s="4">
        <v>140.00554751371891</v>
      </c>
      <c r="J131" s="4"/>
      <c r="K131" s="4"/>
    </row>
    <row r="132" spans="1:11" x14ac:dyDescent="0.35">
      <c r="A132">
        <f t="shared" si="1"/>
        <v>695</v>
      </c>
      <c r="B132" s="4">
        <v>148.54869380630203</v>
      </c>
      <c r="C132" s="4">
        <v>107.82798870497606</v>
      </c>
      <c r="D132" s="4">
        <v>142.6301365334985</v>
      </c>
      <c r="E132" s="4">
        <v>190.5638785894663</v>
      </c>
      <c r="F132" s="4">
        <v>98.028742893875517</v>
      </c>
      <c r="G132" s="4">
        <v>57.308037792549555</v>
      </c>
      <c r="H132" s="4">
        <v>92.110185621071992</v>
      </c>
      <c r="I132" s="4">
        <v>140.04392767703979</v>
      </c>
      <c r="J132" s="4"/>
      <c r="K132" s="4"/>
    </row>
    <row r="133" spans="1:11" x14ac:dyDescent="0.35">
      <c r="A133">
        <f t="shared" si="1"/>
        <v>700</v>
      </c>
      <c r="B133" s="4">
        <v>148.58909744086006</v>
      </c>
      <c r="C133" s="4">
        <v>107.88316608600657</v>
      </c>
      <c r="D133" s="4">
        <v>142.6612433742427</v>
      </c>
      <c r="E133" s="4">
        <v>190.92416298000521</v>
      </c>
      <c r="F133" s="4">
        <v>97.742908440465413</v>
      </c>
      <c r="G133" s="4">
        <v>57.036977085611937</v>
      </c>
      <c r="H133" s="4">
        <v>91.815054373848085</v>
      </c>
      <c r="I133" s="4">
        <v>140.07797397961062</v>
      </c>
      <c r="J133" s="4"/>
      <c r="K133" s="4"/>
    </row>
    <row r="134" spans="1:11" x14ac:dyDescent="0.35">
      <c r="A134">
        <f t="shared" si="1"/>
        <v>705</v>
      </c>
      <c r="B134" s="4">
        <v>148.62559973039137</v>
      </c>
      <c r="C134" s="4">
        <v>107.9351504836627</v>
      </c>
      <c r="D134" s="4">
        <v>142.68853120127469</v>
      </c>
      <c r="E134" s="4">
        <v>191.28015687004486</v>
      </c>
      <c r="F134" s="4">
        <v>97.453172642028619</v>
      </c>
      <c r="G134" s="4">
        <v>56.762723395299929</v>
      </c>
      <c r="H134" s="4">
        <v>91.516104112911933</v>
      </c>
      <c r="I134" s="4">
        <v>140.10772978168211</v>
      </c>
      <c r="J134" s="4"/>
      <c r="K134" s="4"/>
    </row>
    <row r="135" spans="1:11" x14ac:dyDescent="0.35">
      <c r="A135">
        <f t="shared" ref="A135:A198" si="2">A134+5</f>
        <v>710</v>
      </c>
      <c r="B135" s="4">
        <v>148.65824117291439</v>
      </c>
      <c r="C135" s="4">
        <v>107.98397302965866</v>
      </c>
      <c r="D135" s="4">
        <v>142.71203949109093</v>
      </c>
      <c r="E135" s="4">
        <v>191.63190288199763</v>
      </c>
      <c r="F135" s="4">
        <v>97.159575996583527</v>
      </c>
      <c r="G135" s="4">
        <v>56.485307853327782</v>
      </c>
      <c r="H135" s="4">
        <v>91.213374314760046</v>
      </c>
      <c r="I135" s="4">
        <v>140.13323770566674</v>
      </c>
      <c r="J135" s="4"/>
      <c r="K135" s="4"/>
    </row>
    <row r="136" spans="1:11" x14ac:dyDescent="0.35">
      <c r="A136">
        <f t="shared" si="2"/>
        <v>715</v>
      </c>
      <c r="B136" s="4">
        <v>148.68706156427339</v>
      </c>
      <c r="C136" s="4">
        <v>108.02966433535406</v>
      </c>
      <c r="D136" s="4">
        <v>142.73180703743165</v>
      </c>
      <c r="E136" s="4">
        <v>191.97944291809492</v>
      </c>
      <c r="F136" s="4">
        <v>96.862158299974368</v>
      </c>
      <c r="G136" s="4">
        <v>56.20476107105506</v>
      </c>
      <c r="H136" s="4">
        <v>90.906903773132655</v>
      </c>
      <c r="I136" s="4">
        <v>140.15453965379587</v>
      </c>
      <c r="J136" s="4"/>
      <c r="K136" s="4"/>
    </row>
    <row r="137" spans="1:11" x14ac:dyDescent="0.35">
      <c r="A137">
        <f t="shared" si="2"/>
        <v>720</v>
      </c>
      <c r="B137" s="4">
        <v>148.71210001513037</v>
      </c>
      <c r="C137" s="4">
        <v>108.07225450402433</v>
      </c>
      <c r="D137" s="4">
        <v>142.74787196777478</v>
      </c>
      <c r="E137" s="4">
        <v>192.32281817749902</v>
      </c>
      <c r="F137" s="4">
        <v>96.560958662863243</v>
      </c>
      <c r="G137" s="4">
        <v>55.921113151757197</v>
      </c>
      <c r="H137" s="4">
        <v>90.596730615507624</v>
      </c>
      <c r="I137" s="4">
        <v>140.17167682523188</v>
      </c>
      <c r="J137" s="4"/>
      <c r="K137" s="4"/>
    </row>
    <row r="138" spans="1:11" x14ac:dyDescent="0.35">
      <c r="A138">
        <f t="shared" si="2"/>
        <v>725</v>
      </c>
      <c r="B138" s="4">
        <v>148.73339496743225</v>
      </c>
      <c r="C138" s="4">
        <v>108.1117731427603</v>
      </c>
      <c r="D138" s="4">
        <v>142.76027175931927</v>
      </c>
      <c r="E138" s="4">
        <v>192.6620691728956</v>
      </c>
      <c r="F138" s="4">
        <v>96.256015527196951</v>
      </c>
      <c r="G138" s="4">
        <v>55.634393702525017</v>
      </c>
      <c r="H138" s="4">
        <v>90.282892319083942</v>
      </c>
      <c r="I138" s="4">
        <v>140.18468973266033</v>
      </c>
      <c r="J138" s="4"/>
      <c r="K138" s="4"/>
    </row>
    <row r="139" spans="1:11" x14ac:dyDescent="0.35">
      <c r="A139">
        <f t="shared" si="2"/>
        <v>730</v>
      </c>
      <c r="B139" s="4">
        <v>148.75098421036878</v>
      </c>
      <c r="C139" s="4">
        <v>108.14824937400678</v>
      </c>
      <c r="D139" s="4">
        <v>142.76904325447569</v>
      </c>
      <c r="E139" s="4">
        <v>192.99723574657895</v>
      </c>
      <c r="F139" s="4">
        <v>95.947366682165381</v>
      </c>
      <c r="G139" s="4">
        <v>55.344631845803377</v>
      </c>
      <c r="H139" s="4">
        <v>89.965425726272287</v>
      </c>
      <c r="I139" s="4">
        <v>140.19361821837552</v>
      </c>
      <c r="J139" s="4"/>
      <c r="K139" s="4"/>
    </row>
    <row r="140" spans="1:11" x14ac:dyDescent="0.35">
      <c r="A140">
        <f t="shared" si="2"/>
        <v>735</v>
      </c>
      <c r="B140" s="4">
        <v>148.76490489584631</v>
      </c>
      <c r="C140" s="4">
        <v>108.18171184675775</v>
      </c>
      <c r="D140" s="4">
        <v>142.77422267588793</v>
      </c>
      <c r="E140" s="4">
        <v>193.32835708605717</v>
      </c>
      <c r="F140" s="4">
        <v>95.635049279674774</v>
      </c>
      <c r="G140" s="4">
        <v>55.051856230586225</v>
      </c>
      <c r="H140" s="4">
        <v>89.644367059716387</v>
      </c>
      <c r="I140" s="4">
        <v>140.19850146988563</v>
      </c>
      <c r="J140" s="4"/>
      <c r="K140" s="4"/>
    </row>
    <row r="141" spans="1:11" x14ac:dyDescent="0.35">
      <c r="A141">
        <f t="shared" si="2"/>
        <v>740</v>
      </c>
      <c r="B141" s="4">
        <v>148.77519355348952</v>
      </c>
      <c r="C141" s="4">
        <v>108.21218874741797</v>
      </c>
      <c r="D141" s="4">
        <v>142.77584564099655</v>
      </c>
      <c r="E141" s="4">
        <v>193.65547173918679</v>
      </c>
      <c r="F141" s="4">
        <v>95.31909984934984</v>
      </c>
      <c r="G141" s="4">
        <v>54.756095043278293</v>
      </c>
      <c r="H141" s="4">
        <v>89.319751936856875</v>
      </c>
      <c r="I141" s="4">
        <v>140.19937803504715</v>
      </c>
      <c r="J141" s="4"/>
      <c r="K141" s="4"/>
    </row>
    <row r="142" spans="1:11" x14ac:dyDescent="0.35">
      <c r="A142">
        <f t="shared" si="2"/>
        <v>745</v>
      </c>
      <c r="B142" s="4">
        <v>148.781886105193</v>
      </c>
      <c r="C142" s="4">
        <v>108.23970781034309</v>
      </c>
      <c r="D142" s="4">
        <v>142.77394717616551</v>
      </c>
      <c r="E142" s="4">
        <v>193.97861762886123</v>
      </c>
      <c r="F142" s="4">
        <v>94.999554313085184</v>
      </c>
      <c r="G142" s="4">
        <v>54.457376018235266</v>
      </c>
      <c r="H142" s="4">
        <v>88.991615384057695</v>
      </c>
      <c r="I142" s="4">
        <v>140.19628583675347</v>
      </c>
      <c r="J142" s="4"/>
      <c r="K142" s="4"/>
    </row>
    <row r="143" spans="1:11" x14ac:dyDescent="0.35">
      <c r="A143">
        <f t="shared" si="2"/>
        <v>750</v>
      </c>
      <c r="B143" s="4">
        <v>148.78501787923628</v>
      </c>
      <c r="C143" s="4">
        <v>108.26429632807125</v>
      </c>
      <c r="D143" s="4">
        <v>142.76856173038658</v>
      </c>
      <c r="E143" s="4">
        <v>194.29783206726268</v>
      </c>
      <c r="F143" s="4">
        <v>94.676447999160359</v>
      </c>
      <c r="G143" s="4">
        <v>54.155726447995335</v>
      </c>
      <c r="H143" s="4">
        <v>88.659991850310632</v>
      </c>
      <c r="I143" s="4">
        <v>140.18926218718673</v>
      </c>
      <c r="J143" s="4"/>
      <c r="K143" s="4"/>
    </row>
    <row r="144" spans="1:11" x14ac:dyDescent="0.35">
      <c r="A144">
        <f t="shared" si="2"/>
        <v>755</v>
      </c>
      <c r="B144" s="4">
        <v>148.78462362397934</v>
      </c>
      <c r="C144" s="4">
        <v>108.28598116125669</v>
      </c>
      <c r="D144" s="4">
        <v>142.75972318857717</v>
      </c>
      <c r="E144" s="4">
        <v>194.61315176969839</v>
      </c>
      <c r="F144" s="4">
        <v>94.349815655935259</v>
      </c>
      <c r="G144" s="4">
        <v>53.851173193212588</v>
      </c>
      <c r="H144" s="4">
        <v>88.324915220533086</v>
      </c>
      <c r="I144" s="4">
        <v>140.17834380165434</v>
      </c>
      <c r="J144" s="4"/>
      <c r="K144" s="4"/>
    </row>
    <row r="145" spans="1:11" x14ac:dyDescent="0.35">
      <c r="A145">
        <f t="shared" si="2"/>
        <v>760</v>
      </c>
      <c r="B145" s="4">
        <v>148.78073752115472</v>
      </c>
      <c r="C145" s="4">
        <v>108.30478874831563</v>
      </c>
      <c r="D145" s="4">
        <v>142.74746488448477</v>
      </c>
      <c r="E145" s="4">
        <v>194.92461286803345</v>
      </c>
      <c r="F145" s="4">
        <v>94.019691465142529</v>
      </c>
      <c r="G145" s="4">
        <v>53.543742692303425</v>
      </c>
      <c r="H145" s="4">
        <v>87.98641882847258</v>
      </c>
      <c r="I145" s="4">
        <v>140.16356681202123</v>
      </c>
      <c r="J145" s="4"/>
      <c r="K145" s="4"/>
    </row>
    <row r="146" spans="1:11" x14ac:dyDescent="0.35">
      <c r="A146">
        <f t="shared" si="2"/>
        <v>765</v>
      </c>
      <c r="B146" s="4">
        <v>148.77339319876785</v>
      </c>
      <c r="C146" s="4">
        <v>108.32074511479392</v>
      </c>
      <c r="D146" s="4">
        <v>142.7318196132145</v>
      </c>
      <c r="E146" s="4">
        <v>195.23225092373386</v>
      </c>
      <c r="F146" s="4">
        <v>93.686109054787494</v>
      </c>
      <c r="G146" s="4">
        <v>53.233460970813553</v>
      </c>
      <c r="H146" s="4">
        <v>87.644535469234143</v>
      </c>
      <c r="I146" s="4">
        <v>140.14496677975353</v>
      </c>
      <c r="J146" s="4"/>
      <c r="K146" s="4"/>
    </row>
    <row r="147" spans="1:11" x14ac:dyDescent="0.35">
      <c r="A147">
        <f t="shared" si="2"/>
        <v>770</v>
      </c>
      <c r="B147" s="4">
        <v>148.76262374362258</v>
      </c>
      <c r="C147" s="4">
        <v>108.33387588246826</v>
      </c>
      <c r="D147" s="4">
        <v>142.71281964339155</v>
      </c>
      <c r="E147" s="4">
        <v>195.53610094053687</v>
      </c>
      <c r="F147" s="4">
        <v>93.349101511674149</v>
      </c>
      <c r="G147" s="4">
        <v>52.920353650519786</v>
      </c>
      <c r="H147" s="4">
        <v>87.299297411443064</v>
      </c>
      <c r="I147" s="4">
        <v>140.12257870858841</v>
      </c>
      <c r="J147" s="4"/>
      <c r="K147" s="4"/>
    </row>
    <row r="148" spans="1:11" x14ac:dyDescent="0.35">
      <c r="A148">
        <f t="shared" si="2"/>
        <v>775</v>
      </c>
      <c r="B148" s="4">
        <v>148.74846171348474</v>
      </c>
      <c r="C148" s="4">
        <v>108.34420627818847</v>
      </c>
      <c r="D148" s="4">
        <v>142.69049672897248</v>
      </c>
      <c r="E148" s="4">
        <v>195.83619737675798</v>
      </c>
      <c r="F148" s="4">
        <v>93.008701393568117</v>
      </c>
      <c r="G148" s="4">
        <v>52.604445958271867</v>
      </c>
      <c r="H148" s="4">
        <v>86.950736409055878</v>
      </c>
      <c r="I148" s="4">
        <v>140.09643705684141</v>
      </c>
      <c r="J148" s="4"/>
      <c r="K148" s="4"/>
    </row>
    <row r="149" spans="1:11" x14ac:dyDescent="0.35">
      <c r="A149">
        <f t="shared" si="2"/>
        <v>780</v>
      </c>
      <c r="B149" s="4">
        <v>148.73093914889353</v>
      </c>
      <c r="C149" s="4">
        <v>108.35176114247045</v>
      </c>
      <c r="D149" s="4">
        <v>142.66488212071596</v>
      </c>
      <c r="E149" s="4">
        <v>196.13257415724911</v>
      </c>
      <c r="F149" s="4">
        <v>92.664940741008735</v>
      </c>
      <c r="G149" s="4">
        <v>52.285762734585688</v>
      </c>
      <c r="H149" s="4">
        <v>86.598883712831167</v>
      </c>
      <c r="I149" s="4">
        <v>140.06657574936432</v>
      </c>
      <c r="J149" s="4"/>
      <c r="K149" s="4"/>
    </row>
    <row r="150" spans="1:11" x14ac:dyDescent="0.35">
      <c r="A150">
        <f t="shared" si="2"/>
        <v>785</v>
      </c>
      <c r="B150" s="4">
        <v>148.71008758463736</v>
      </c>
      <c r="C150" s="4">
        <v>108.3565649378484</v>
      </c>
      <c r="D150" s="4">
        <v>142.63600657732758</v>
      </c>
      <c r="E150" s="4">
        <v>196.42526468502015</v>
      </c>
      <c r="F150" s="4">
        <v>92.317851088784465</v>
      </c>
      <c r="G150" s="4">
        <v>51.964328441995548</v>
      </c>
      <c r="H150" s="4">
        <v>86.243770081474707</v>
      </c>
      <c r="I150" s="4">
        <v>140.03302818916725</v>
      </c>
      <c r="J150" s="4"/>
      <c r="K150" s="4"/>
    </row>
    <row r="151" spans="1:11" x14ac:dyDescent="0.35">
      <c r="A151">
        <f t="shared" si="2"/>
        <v>790</v>
      </c>
      <c r="B151" s="4">
        <v>148.68593806090271</v>
      </c>
      <c r="C151" s="4">
        <v>108.35864175699457</v>
      </c>
      <c r="D151" s="4">
        <v>142.60390037628702</v>
      </c>
      <c r="E151" s="4">
        <v>196.71430185253442</v>
      </c>
      <c r="F151" s="4">
        <v>91.967463477081736</v>
      </c>
      <c r="G151" s="4">
        <v>51.64016717317358</v>
      </c>
      <c r="H151" s="4">
        <v>85.885425792466066</v>
      </c>
      <c r="I151" s="4">
        <v>139.99582726871344</v>
      </c>
      <c r="J151" s="4"/>
      <c r="K151" s="4"/>
    </row>
    <row r="152" spans="1:11" x14ac:dyDescent="0.35">
      <c r="A152">
        <f t="shared" si="2"/>
        <v>795</v>
      </c>
      <c r="B152" s="4">
        <v>148.65852113410801</v>
      </c>
      <c r="C152" s="4">
        <v>108.35801533061405</v>
      </c>
      <c r="D152" s="4">
        <v>142.56859332437119</v>
      </c>
      <c r="E152" s="4">
        <v>196.99971805269033</v>
      </c>
      <c r="F152" s="4">
        <v>91.613808462318872</v>
      </c>
      <c r="G152" s="4">
        <v>51.313302658824938</v>
      </c>
      <c r="H152" s="4">
        <v>85.523880652582108</v>
      </c>
      <c r="I152" s="4">
        <v>139.95500538090121</v>
      </c>
      <c r="J152" s="4"/>
      <c r="K152" s="4"/>
    </row>
    <row r="153" spans="1:11" x14ac:dyDescent="0.35">
      <c r="A153">
        <f t="shared" si="2"/>
        <v>800</v>
      </c>
      <c r="B153" s="4">
        <v>148.62786688743518</v>
      </c>
      <c r="C153" s="4">
        <v>108.35470903512257</v>
      </c>
      <c r="D153" s="4">
        <v>142.53011476788197</v>
      </c>
      <c r="E153" s="4">
        <v>197.28154518949876</v>
      </c>
      <c r="F153" s="4">
        <v>91.256916127677897</v>
      </c>
      <c r="G153" s="4">
        <v>50.983758275365318</v>
      </c>
      <c r="H153" s="4">
        <v>85.159164008124691</v>
      </c>
      <c r="I153" s="4">
        <v>139.91059442974151</v>
      </c>
      <c r="J153" s="4"/>
      <c r="K153" s="4"/>
    </row>
    <row r="154" spans="1:11" x14ac:dyDescent="0.35">
      <c r="A154">
        <f t="shared" si="2"/>
        <v>805</v>
      </c>
      <c r="B154" s="4">
        <v>148.59400494106524</v>
      </c>
      <c r="C154" s="4">
        <v>108.34874590011508</v>
      </c>
      <c r="D154" s="4">
        <v>142.48849360258961</v>
      </c>
      <c r="E154" s="4">
        <v>197.55981468846815</v>
      </c>
      <c r="F154" s="4">
        <v>90.896816093339851</v>
      </c>
      <c r="G154" s="4">
        <v>50.651557052389705</v>
      </c>
      <c r="H154" s="4">
        <v>84.7913047548642</v>
      </c>
      <c r="I154" s="4">
        <v>139.86262584074279</v>
      </c>
      <c r="J154" s="4"/>
      <c r="K154" s="4"/>
    </row>
    <row r="155" spans="1:11" x14ac:dyDescent="0.35">
      <c r="A155">
        <f t="shared" si="2"/>
        <v>810</v>
      </c>
      <c r="B155" s="4">
        <v>148.55696446213295</v>
      </c>
      <c r="C155" s="4">
        <v>108.34014861563094</v>
      </c>
      <c r="D155" s="4">
        <v>142.44375828340088</v>
      </c>
      <c r="E155" s="4">
        <v>197.83455750670393</v>
      </c>
      <c r="F155" s="4">
        <v>90.533537526439375</v>
      </c>
      <c r="G155" s="4">
        <v>50.316721679937416</v>
      </c>
      <c r="H155" s="4">
        <v>84.420331347707361</v>
      </c>
      <c r="I155" s="4">
        <v>139.81113057101038</v>
      </c>
      <c r="J155" s="4"/>
      <c r="K155" s="4"/>
    </row>
    <row r="156" spans="1:11" x14ac:dyDescent="0.35">
      <c r="A156">
        <f t="shared" si="2"/>
        <v>815</v>
      </c>
      <c r="B156" s="4">
        <v>148.51677417440564</v>
      </c>
      <c r="C156" s="4">
        <v>108.32893953922297</v>
      </c>
      <c r="D156" s="4">
        <v>142.39593683376179</v>
      </c>
      <c r="E156" s="4">
        <v>198.10580414273585</v>
      </c>
      <c r="F156" s="4">
        <v>90.167109150744011</v>
      </c>
      <c r="G156" s="4">
        <v>49.979274515561315</v>
      </c>
      <c r="H156" s="4">
        <v>84.046271810100166</v>
      </c>
      <c r="I156" s="4">
        <v>139.75613911907419</v>
      </c>
      <c r="J156" s="4"/>
      <c r="K156" s="4"/>
    </row>
    <row r="157" spans="1:11" x14ac:dyDescent="0.35">
      <c r="A157">
        <f t="shared" si="2"/>
        <v>820</v>
      </c>
      <c r="B157" s="4">
        <v>148.47346236769758</v>
      </c>
      <c r="C157" s="4">
        <v>108.31514070283731</v>
      </c>
      <c r="D157" s="4">
        <v>142.34505685480207</v>
      </c>
      <c r="E157" s="4">
        <v>198.37358464607865</v>
      </c>
      <c r="F157" s="4">
        <v>89.797559256067757</v>
      </c>
      <c r="G157" s="4">
        <v>49.639237591207518</v>
      </c>
      <c r="H157" s="4">
        <v>83.669153743172274</v>
      </c>
      <c r="I157" s="4">
        <v>139.69768153444886</v>
      </c>
      <c r="J157" s="4"/>
      <c r="K157" s="4"/>
    </row>
    <row r="158" spans="1:11" x14ac:dyDescent="0.35">
      <c r="A158">
        <f t="shared" si="2"/>
        <v>825</v>
      </c>
      <c r="B158" s="4">
        <v>148.42705690702886</v>
      </c>
      <c r="C158" s="4">
        <v>108.29877381950999</v>
      </c>
      <c r="D158" s="4">
        <v>142.29114553423381</v>
      </c>
      <c r="E158" s="4">
        <v>198.63792862653813</v>
      </c>
      <c r="F158" s="4">
        <v>89.424915707430898</v>
      </c>
      <c r="G158" s="4">
        <v>49.296632619912032</v>
      </c>
      <c r="H158" s="4">
        <v>83.28900433463582</v>
      </c>
      <c r="I158" s="4">
        <v>139.63578742694017</v>
      </c>
      <c r="J158" s="4"/>
      <c r="K158" s="4"/>
    </row>
    <row r="159" spans="1:11" x14ac:dyDescent="0.35">
      <c r="A159">
        <f t="shared" si="2"/>
        <v>830</v>
      </c>
      <c r="B159" s="4">
        <v>148.37758524153639</v>
      </c>
      <c r="C159" s="4">
        <v>108.2798602898858</v>
      </c>
      <c r="D159" s="4">
        <v>142.23422965500728</v>
      </c>
      <c r="E159" s="4">
        <v>198.89886526326691</v>
      </c>
      <c r="F159" s="4">
        <v>89.049205953970329</v>
      </c>
      <c r="G159" s="4">
        <v>48.951481002319781</v>
      </c>
      <c r="H159" s="4">
        <v>82.905850367441246</v>
      </c>
      <c r="I159" s="4">
        <v>139.57048597570088</v>
      </c>
      <c r="J159" s="4"/>
      <c r="K159" s="4"/>
    </row>
    <row r="160" spans="1:11" x14ac:dyDescent="0.35">
      <c r="A160">
        <f t="shared" si="2"/>
        <v>835</v>
      </c>
      <c r="B160" s="4">
        <v>148.32507441314513</v>
      </c>
      <c r="C160" s="4">
        <v>108.25842120856484</v>
      </c>
      <c r="D160" s="4">
        <v>142.17433560373627</v>
      </c>
      <c r="E160" s="4">
        <v>199.15642331358211</v>
      </c>
      <c r="F160" s="4">
        <v>88.670457037610959</v>
      </c>
      <c r="G160" s="4">
        <v>48.603803833030668</v>
      </c>
      <c r="H160" s="4">
        <v>82.519718228202066</v>
      </c>
      <c r="I160" s="4">
        <v>139.50180593804794</v>
      </c>
      <c r="J160" s="4"/>
      <c r="K160" s="4"/>
    </row>
    <row r="161" spans="1:11" x14ac:dyDescent="0.35">
      <c r="A161">
        <f t="shared" si="2"/>
        <v>840</v>
      </c>
      <c r="B161" s="4">
        <v>148.26955106500847</v>
      </c>
      <c r="C161" s="4">
        <v>108.23447737028478</v>
      </c>
      <c r="D161" s="4">
        <v>142.11148937889814</v>
      </c>
      <c r="E161" s="4">
        <v>199.41063112155044</v>
      </c>
      <c r="F161" s="4">
        <v>88.288695601506163</v>
      </c>
      <c r="G161" s="4">
        <v>48.253621906782485</v>
      </c>
      <c r="H161" s="4">
        <v>82.130633915395833</v>
      </c>
      <c r="I161" s="4">
        <v>139.42977565804813</v>
      </c>
      <c r="J161" s="4"/>
      <c r="K161" s="4"/>
    </row>
    <row r="162" spans="1:11" x14ac:dyDescent="0.35">
      <c r="A162">
        <f t="shared" si="2"/>
        <v>845</v>
      </c>
      <c r="B162" s="4">
        <v>148.21104144972421</v>
      </c>
      <c r="C162" s="4">
        <v>108.20804927593956</v>
      </c>
      <c r="D162" s="4">
        <v>142.04571659881586</v>
      </c>
      <c r="E162" s="4">
        <v>199.66151662634815</v>
      </c>
      <c r="F162" s="4">
        <v>87.903947898253762</v>
      </c>
      <c r="G162" s="4">
        <v>47.9009557244691</v>
      </c>
      <c r="H162" s="4">
        <v>81.738623047345413</v>
      </c>
      <c r="I162" s="4">
        <v>139.35442307487773</v>
      </c>
      <c r="J162" s="4"/>
      <c r="K162" s="4"/>
    </row>
    <row r="163" spans="1:11" x14ac:dyDescent="0.35">
      <c r="A163">
        <f t="shared" si="2"/>
        <v>850</v>
      </c>
      <c r="B163" s="4">
        <v>148.14957143733284</v>
      </c>
      <c r="C163" s="4">
        <v>108.17915713844531</v>
      </c>
      <c r="D163" s="4">
        <v>141.97704250943059</v>
      </c>
      <c r="E163" s="4">
        <v>199.90910737040323</v>
      </c>
      <c r="F163" s="4">
        <v>87.516239797894229</v>
      </c>
      <c r="G163" s="4">
        <v>47.545825499006696</v>
      </c>
      <c r="H163" s="4">
        <v>81.34371086999198</v>
      </c>
      <c r="I163" s="4">
        <v>139.27577573096465</v>
      </c>
      <c r="J163" s="4"/>
      <c r="K163" s="4"/>
    </row>
    <row r="164" spans="1:11" x14ac:dyDescent="0.35">
      <c r="A164">
        <f t="shared" si="2"/>
        <v>855</v>
      </c>
      <c r="B164" s="4">
        <v>148.08516652310811</v>
      </c>
      <c r="C164" s="4">
        <v>108.14782088845352</v>
      </c>
      <c r="D164" s="4">
        <v>141.90549199187114</v>
      </c>
      <c r="E164" s="4">
        <v>200.15343050732847</v>
      </c>
      <c r="F164" s="4">
        <v>87.125596795701398</v>
      </c>
      <c r="G164" s="4">
        <v>47.188251161046793</v>
      </c>
      <c r="H164" s="4">
        <v>80.945922264464429</v>
      </c>
      <c r="I164" s="4">
        <v>139.19386077992172</v>
      </c>
      <c r="J164" s="4"/>
      <c r="K164" s="4"/>
    </row>
    <row r="165" spans="1:11" x14ac:dyDescent="0.35">
      <c r="A165">
        <f t="shared" si="2"/>
        <v>860</v>
      </c>
      <c r="B165" s="4">
        <v>148.01785183514184</v>
      </c>
      <c r="C165" s="4">
        <v>108.11406017991783</v>
      </c>
      <c r="D165" s="4">
        <v>141.83108956982431</v>
      </c>
      <c r="E165" s="4">
        <v>200.39451280964832</v>
      </c>
      <c r="F165" s="4">
        <v>86.732044019766988</v>
      </c>
      <c r="G165" s="4">
        <v>46.828252364543005</v>
      </c>
      <c r="H165" s="4">
        <v>80.545281754449491</v>
      </c>
      <c r="I165" s="4">
        <v>139.10870499427347</v>
      </c>
      <c r="J165" s="4"/>
      <c r="K165" s="4"/>
    </row>
    <row r="166" spans="1:11" x14ac:dyDescent="0.35">
      <c r="A166">
        <f t="shared" si="2"/>
        <v>865</v>
      </c>
      <c r="B166" s="4">
        <v>147.94765214173418</v>
      </c>
      <c r="C166" s="4">
        <v>108.07789439552164</v>
      </c>
      <c r="D166" s="4">
        <v>141.75385941671601</v>
      </c>
      <c r="E166" s="4">
        <v>200.63238067633029</v>
      </c>
      <c r="F166" s="4">
        <v>86.335606238391279</v>
      </c>
      <c r="G166" s="4">
        <v>46.465848492178679</v>
      </c>
      <c r="H166" s="4">
        <v>80.141813513373108</v>
      </c>
      <c r="I166" s="4">
        <v>139.02033477298738</v>
      </c>
      <c r="J166" s="4"/>
      <c r="K166" s="4"/>
    </row>
    <row r="167" spans="1:11" x14ac:dyDescent="0.35">
      <c r="A167">
        <f t="shared" si="2"/>
        <v>870</v>
      </c>
      <c r="B167" s="4">
        <v>147.87459185859205</v>
      </c>
      <c r="C167" s="4">
        <v>108.03934265196538</v>
      </c>
      <c r="D167" s="4">
        <v>141.67382536270662</v>
      </c>
      <c r="E167" s="4">
        <v>200.86706014012279</v>
      </c>
      <c r="F167" s="4">
        <v>85.936307867280959</v>
      </c>
      <c r="G167" s="4">
        <v>46.101058660654303</v>
      </c>
      <c r="H167" s="4">
        <v>79.735541371395527</v>
      </c>
      <c r="I167" s="4">
        <v>138.92877614881172</v>
      </c>
      <c r="J167" s="4"/>
      <c r="K167" s="4"/>
    </row>
    <row r="168" spans="1:11" x14ac:dyDescent="0.35">
      <c r="A168">
        <f t="shared" si="2"/>
        <v>875</v>
      </c>
      <c r="B168" s="4">
        <v>147.79869505584372</v>
      </c>
      <c r="C168" s="4">
        <v>107.99842380512406</v>
      </c>
      <c r="D168" s="4">
        <v>141.59101090150881</v>
      </c>
      <c r="E168" s="4">
        <v>201.09857687471023</v>
      </c>
      <c r="F168" s="4">
        <v>85.534172976564435</v>
      </c>
      <c r="G168" s="4">
        <v>45.73390172584476</v>
      </c>
      <c r="H168" s="4">
        <v>79.326488822229521</v>
      </c>
      <c r="I168" s="4">
        <v>138.83405479543097</v>
      </c>
      <c r="J168" s="4"/>
      <c r="K168" s="4"/>
    </row>
    <row r="169" spans="1:11" x14ac:dyDescent="0.35">
      <c r="A169">
        <f t="shared" si="2"/>
        <v>880</v>
      </c>
      <c r="B169" s="4">
        <v>147.71998546487376</v>
      </c>
      <c r="C169" s="4">
        <v>107.95515645507348</v>
      </c>
      <c r="D169" s="4">
        <v>141.50543919702892</v>
      </c>
      <c r="E169" s="4">
        <v>201.32695620168528</v>
      </c>
      <c r="F169" s="4">
        <v>85.129225297626363</v>
      </c>
      <c r="G169" s="4">
        <v>45.364396287826082</v>
      </c>
      <c r="H169" s="4">
        <v>78.914679029781553</v>
      </c>
      <c r="I169" s="4">
        <v>138.73619603443785</v>
      </c>
      <c r="J169" s="4"/>
      <c r="K169" s="4"/>
    </row>
    <row r="170" spans="1:11" x14ac:dyDescent="0.35">
      <c r="A170">
        <f t="shared" si="2"/>
        <v>885</v>
      </c>
      <c r="B170" s="4">
        <v>147.63848648498657</v>
      </c>
      <c r="C170" s="4">
        <v>107.90955895099307</v>
      </c>
      <c r="D170" s="4">
        <v>141.41713308984367</v>
      </c>
      <c r="E170" s="4">
        <v>201.5522230973493</v>
      </c>
      <c r="F170" s="4">
        <v>84.721488229771012</v>
      </c>
      <c r="G170" s="4">
        <v>44.992560695777513</v>
      </c>
      <c r="H170" s="4">
        <v>78.500134834628113</v>
      </c>
      <c r="I170" s="4">
        <v>138.63522484213377</v>
      </c>
      <c r="J170" s="4"/>
      <c r="K170" s="4"/>
    </row>
    <row r="171" spans="1:11" x14ac:dyDescent="0.35">
      <c r="A171">
        <f t="shared" si="2"/>
        <v>890</v>
      </c>
      <c r="B171" s="4">
        <v>147.55422118989949</v>
      </c>
      <c r="C171" s="4">
        <v>107.86164939594707</v>
      </c>
      <c r="D171" s="4">
        <v>141.32611510351128</v>
      </c>
      <c r="E171" s="4">
        <v>201.77440219934252</v>
      </c>
      <c r="F171" s="4">
        <v>84.310984846715883</v>
      </c>
      <c r="G171" s="4">
        <v>44.618413052763401</v>
      </c>
      <c r="H171" s="4">
        <v>78.082878760327617</v>
      </c>
      <c r="I171" s="4">
        <v>138.53116585615885</v>
      </c>
      <c r="J171" s="4"/>
      <c r="K171" s="4"/>
    </row>
    <row r="172" spans="1:11" x14ac:dyDescent="0.35">
      <c r="A172">
        <f t="shared" si="2"/>
        <v>895</v>
      </c>
      <c r="B172" s="4">
        <v>147.46721233407544</v>
      </c>
      <c r="C172" s="4">
        <v>107.81144565154834</v>
      </c>
      <c r="D172" s="4">
        <v>141.23240745072604</v>
      </c>
      <c r="E172" s="4">
        <v>201.99351781311074</v>
      </c>
      <c r="F172" s="4">
        <v>83.897737902923666</v>
      </c>
      <c r="G172" s="4">
        <v>44.241971220396522</v>
      </c>
      <c r="H172" s="4">
        <v>77.662933019574268</v>
      </c>
      <c r="I172" s="4">
        <v>138.42404338195894</v>
      </c>
      <c r="J172" s="4"/>
      <c r="K172" s="4"/>
    </row>
    <row r="173" spans="1:11" x14ac:dyDescent="0.35">
      <c r="A173">
        <f t="shared" si="2"/>
        <v>900</v>
      </c>
      <c r="B173" s="4">
        <v>147.37748235889623</v>
      </c>
      <c r="C173" s="4">
        <v>107.75896534250836</v>
      </c>
      <c r="D173" s="4">
        <v>141.13603203931942</v>
      </c>
      <c r="E173" s="4">
        <v>202.2095939182133</v>
      </c>
      <c r="F173" s="4">
        <v>83.481769839776291</v>
      </c>
      <c r="G173" s="4">
        <v>43.863252823388393</v>
      </c>
      <c r="H173" s="4">
        <v>77.240319520199478</v>
      </c>
      <c r="I173" s="4">
        <v>138.31388139909336</v>
      </c>
      <c r="J173" s="4"/>
      <c r="K173" s="4"/>
    </row>
    <row r="174" spans="1:11" x14ac:dyDescent="0.35">
      <c r="A174">
        <f t="shared" si="2"/>
        <v>905</v>
      </c>
      <c r="B174" s="4">
        <v>147.28505339868417</v>
      </c>
      <c r="C174" s="4">
        <v>107.7042258610764</v>
      </c>
      <c r="D174" s="4">
        <v>141.03701047811171</v>
      </c>
      <c r="E174" s="4">
        <v>202.42265417447683</v>
      </c>
      <c r="F174" s="4">
        <v>83.063102791596123</v>
      </c>
      <c r="G174" s="4">
        <v>43.482275253988348</v>
      </c>
      <c r="H174" s="4">
        <v>76.815059871023664</v>
      </c>
      <c r="I174" s="4">
        <v>138.20070356738881</v>
      </c>
      <c r="J174" s="4"/>
      <c r="K174" s="4"/>
    </row>
    <row r="175" spans="1:11" x14ac:dyDescent="0.35">
      <c r="A175">
        <f t="shared" si="2"/>
        <v>910</v>
      </c>
      <c r="B175" s="4">
        <v>147.18994728657373</v>
      </c>
      <c r="C175" s="4">
        <v>107.64724437137205</v>
      </c>
      <c r="D175" s="4">
        <v>140.93536408262176</v>
      </c>
      <c r="E175" s="4">
        <v>202.63272192799948</v>
      </c>
      <c r="F175" s="4">
        <v>82.641758591517544</v>
      </c>
      <c r="G175" s="4">
        <v>43.099055676315857</v>
      </c>
      <c r="H175" s="4">
        <v>76.387175387565605</v>
      </c>
      <c r="I175" s="4">
        <v>138.08453323294327</v>
      </c>
      <c r="J175" s="4"/>
      <c r="K175" s="4"/>
    </row>
    <row r="176" spans="1:11" x14ac:dyDescent="0.35">
      <c r="A176">
        <f t="shared" si="2"/>
        <v>915</v>
      </c>
      <c r="B176" s="4">
        <v>147.09218556024129</v>
      </c>
      <c r="C176" s="4">
        <v>107.58803781361269</v>
      </c>
      <c r="D176" s="4">
        <v>140.83111388063472</v>
      </c>
      <c r="E176" s="4">
        <v>202.83982021700967</v>
      </c>
      <c r="F176" s="4">
        <v>82.217758777217</v>
      </c>
      <c r="G176" s="4">
        <v>42.713611030588424</v>
      </c>
      <c r="H176" s="4">
        <v>75.956687097610427</v>
      </c>
      <c r="I176" s="4">
        <v>137.96539343398541</v>
      </c>
      <c r="J176" s="4"/>
      <c r="K176" s="4"/>
    </row>
    <row r="177" spans="1:11" x14ac:dyDescent="0.35">
      <c r="A177">
        <f t="shared" si="2"/>
        <v>920</v>
      </c>
      <c r="B177" s="4">
        <v>146.99178946749367</v>
      </c>
      <c r="C177" s="4">
        <v>107.52662290824195</v>
      </c>
      <c r="D177" s="4">
        <v>140.72428061763668</v>
      </c>
      <c r="E177" s="4">
        <v>203.04397177758534</v>
      </c>
      <c r="F177" s="4">
        <v>81.79112459650122</v>
      </c>
      <c r="G177" s="4">
        <v>42.325958037249507</v>
      </c>
      <c r="H177" s="4">
        <v>75.523615746644225</v>
      </c>
      <c r="I177" s="4">
        <v>137.84330690659289</v>
      </c>
      <c r="J177" s="4"/>
      <c r="K177" s="4"/>
    </row>
    <row r="178" spans="1:11" x14ac:dyDescent="0.35">
      <c r="A178">
        <f t="shared" si="2"/>
        <v>925</v>
      </c>
      <c r="B178" s="4">
        <v>146.88877997172088</v>
      </c>
      <c r="C178" s="4">
        <v>107.46301615995669</v>
      </c>
      <c r="D178" s="4">
        <v>140.61488476211377</v>
      </c>
      <c r="E178" s="4">
        <v>203.24519904923432</v>
      </c>
      <c r="F178" s="4">
        <v>81.361877012760374</v>
      </c>
      <c r="G178" s="4">
        <v>41.936113200996147</v>
      </c>
      <c r="H178" s="4">
        <v>75.087981803153241</v>
      </c>
      <c r="I178" s="4">
        <v>137.71829609027378</v>
      </c>
      <c r="J178" s="4"/>
      <c r="K178" s="4"/>
    </row>
    <row r="179" spans="1:11" x14ac:dyDescent="0.35">
      <c r="A179">
        <f t="shared" si="2"/>
        <v>930</v>
      </c>
      <c r="B179" s="4">
        <v>146.78317775721922</v>
      </c>
      <c r="C179" s="4">
        <v>107.39723386164253</v>
      </c>
      <c r="D179" s="4">
        <v>140.50294651072917</v>
      </c>
      <c r="E179" s="4">
        <v>203.44352418034421</v>
      </c>
      <c r="F179" s="4">
        <v>80.930036710290494</v>
      </c>
      <c r="G179" s="4">
        <v>41.544092814713849</v>
      </c>
      <c r="H179" s="4">
        <v>74.649805463800476</v>
      </c>
      <c r="I179" s="4">
        <v>137.59038313341551</v>
      </c>
      <c r="J179" s="4"/>
      <c r="K179" s="4"/>
    </row>
    <row r="180" spans="1:11" x14ac:dyDescent="0.35">
      <c r="A180">
        <f t="shared" si="2"/>
        <v>935</v>
      </c>
      <c r="B180" s="4">
        <v>146.67500323438549</v>
      </c>
      <c r="C180" s="4">
        <v>107.32929209821432</v>
      </c>
      <c r="D180" s="4">
        <v>140.38848579337144</v>
      </c>
      <c r="E180" s="4">
        <v>203.63896903350209</v>
      </c>
      <c r="F180" s="4">
        <v>80.495624099488623</v>
      </c>
      <c r="G180" s="4">
        <v>41.14991296331749</v>
      </c>
      <c r="H180" s="4">
        <v>74.209106658474582</v>
      </c>
      <c r="I180" s="4">
        <v>137.45958989860526</v>
      </c>
      <c r="J180" s="4"/>
      <c r="K180" s="4"/>
    </row>
    <row r="181" spans="1:11" x14ac:dyDescent="0.35">
      <c r="A181">
        <f t="shared" si="2"/>
        <v>940</v>
      </c>
      <c r="B181" s="4">
        <v>146.56427654478702</v>
      </c>
      <c r="C181" s="4">
        <v>107.25920675036794</v>
      </c>
      <c r="D181" s="4">
        <v>140.27152227808477</v>
      </c>
      <c r="E181" s="4">
        <v>203.83155519068961</v>
      </c>
      <c r="F181" s="4">
        <v>80.058659321922107</v>
      </c>
      <c r="G181" s="4">
        <v>40.753589527502982</v>
      </c>
      <c r="H181" s="4">
        <v>73.765905055219832</v>
      </c>
      <c r="I181" s="4">
        <v>137.3259379678247</v>
      </c>
      <c r="J181" s="4"/>
      <c r="K181" s="4"/>
    </row>
    <row r="182" spans="1:11" x14ac:dyDescent="0.35">
      <c r="A182">
        <f t="shared" si="2"/>
        <v>945</v>
      </c>
      <c r="B182" s="4">
        <v>146.4510175661126</v>
      </c>
      <c r="C182" s="4">
        <v>107.18699349824462</v>
      </c>
      <c r="D182" s="4">
        <v>140.15207537588216</v>
      </c>
      <c r="E182" s="4">
        <v>204.02130395835661</v>
      </c>
      <c r="F182" s="4">
        <v>79.619162255279491</v>
      </c>
      <c r="G182" s="4">
        <v>40.355138187411512</v>
      </c>
      <c r="H182" s="4">
        <v>73.320220065049057</v>
      </c>
      <c r="I182" s="4">
        <v>137.18944864752353</v>
      </c>
      <c r="J182" s="4"/>
      <c r="K182" s="4"/>
    </row>
    <row r="183" spans="1:11" x14ac:dyDescent="0.35">
      <c r="A183">
        <f t="shared" si="2"/>
        <v>950</v>
      </c>
      <c r="B183" s="4">
        <v>146.33524591700495</v>
      </c>
      <c r="C183" s="4">
        <v>107.11266782501008</v>
      </c>
      <c r="D183" s="4">
        <v>140.03016424544515</v>
      </c>
      <c r="E183" s="4">
        <v>204.20823637237606</v>
      </c>
      <c r="F183" s="4">
        <v>79.177152518203798</v>
      </c>
      <c r="G183" s="4">
        <v>39.954574426208922</v>
      </c>
      <c r="H183" s="4">
        <v>72.872070846643965</v>
      </c>
      <c r="I183" s="4">
        <v>137.05014297357485</v>
      </c>
      <c r="J183" s="4"/>
      <c r="K183" s="4"/>
    </row>
    <row r="184" spans="1:11" x14ac:dyDescent="0.35">
      <c r="A184">
        <f t="shared" si="2"/>
        <v>955</v>
      </c>
      <c r="B184" s="4">
        <v>146.21698096178102</v>
      </c>
      <c r="C184" s="4">
        <v>107.03624502035203</v>
      </c>
      <c r="D184" s="4">
        <v>139.90580779771216</v>
      </c>
      <c r="E184" s="4">
        <v>204.39237320288487</v>
      </c>
      <c r="F184" s="4">
        <v>78.732649475011669</v>
      </c>
      <c r="G184" s="4">
        <v>39.551913533582706</v>
      </c>
      <c r="H184" s="4">
        <v>72.421476310942808</v>
      </c>
      <c r="I184" s="4">
        <v>136.90804171611552</v>
      </c>
      <c r="J184" s="4"/>
      <c r="K184" s="4"/>
    </row>
    <row r="185" spans="1:11" x14ac:dyDescent="0.35">
      <c r="A185">
        <f t="shared" si="2"/>
        <v>960</v>
      </c>
      <c r="B185" s="4">
        <v>146.09624181504242</v>
      </c>
      <c r="C185" s="4">
        <v>106.95774018389682</v>
      </c>
      <c r="D185" s="4">
        <v>139.77902470036264</v>
      </c>
      <c r="E185" s="4">
        <v>204.57373495901371</v>
      </c>
      <c r="F185" s="4">
        <v>78.285672240304962</v>
      </c>
      <c r="G185" s="4">
        <v>39.147170609159332</v>
      </c>
      <c r="H185" s="4">
        <v>71.968455125625155</v>
      </c>
      <c r="I185" s="4">
        <v>136.76316538427619</v>
      </c>
      <c r="J185" s="4"/>
      <c r="K185" s="4"/>
    </row>
    <row r="186" spans="1:11" x14ac:dyDescent="0.35">
      <c r="A186">
        <f t="shared" si="2"/>
        <v>965</v>
      </c>
      <c r="B186" s="4">
        <v>145.9730473461764</v>
      </c>
      <c r="C186" s="4">
        <v>106.87716822854911</v>
      </c>
      <c r="D186" s="4">
        <v>139.64983338219412</v>
      </c>
      <c r="E186" s="4">
        <v>204.75234189350721</v>
      </c>
      <c r="F186" s="4">
        <v>77.836239683470751</v>
      </c>
      <c r="G186" s="4">
        <v>38.740360565843446</v>
      </c>
      <c r="H186" s="4">
        <v>71.513025719488439</v>
      </c>
      <c r="I186" s="4">
        <v>136.61553423080153</v>
      </c>
      <c r="J186" s="4"/>
      <c r="K186" s="4"/>
    </row>
    <row r="187" spans="1:11" x14ac:dyDescent="0.35">
      <c r="A187">
        <f t="shared" si="2"/>
        <v>970</v>
      </c>
      <c r="B187" s="4">
        <v>145.84741618375585</v>
      </c>
      <c r="C187" s="4">
        <v>106.79454388375572</v>
      </c>
      <c r="D187" s="4">
        <v>139.5182520373998</v>
      </c>
      <c r="E187" s="4">
        <v>204.92821400723935</v>
      </c>
      <c r="F187" s="4">
        <v>77.38437043308204</v>
      </c>
      <c r="G187" s="4">
        <v>38.331498133081936</v>
      </c>
      <c r="H187" s="4">
        <v>71.055206286726047</v>
      </c>
      <c r="I187" s="4">
        <v>136.46516825656556</v>
      </c>
      <c r="J187" s="4"/>
      <c r="K187" s="4"/>
    </row>
    <row r="188" spans="1:11" x14ac:dyDescent="0.35">
      <c r="A188">
        <f t="shared" si="2"/>
        <v>975</v>
      </c>
      <c r="B188" s="4">
        <v>145.71936671983556</v>
      </c>
      <c r="C188" s="4">
        <v>106.70988169869437</v>
      </c>
      <c r="D188" s="4">
        <v>139.38429862974778</v>
      </c>
      <c r="E188" s="4">
        <v>205.10137105362736</v>
      </c>
      <c r="F188" s="4">
        <v>76.930082881193698</v>
      </c>
      <c r="G188" s="4">
        <v>37.92059786005251</v>
      </c>
      <c r="H188" s="4">
        <v>70.595014791105882</v>
      </c>
      <c r="I188" s="4">
        <v>136.31208721498547</v>
      </c>
      <c r="J188" s="4"/>
      <c r="K188" s="4"/>
    </row>
    <row r="189" spans="1:11" x14ac:dyDescent="0.35">
      <c r="A189">
        <f t="shared" si="2"/>
        <v>980</v>
      </c>
      <c r="B189" s="4">
        <v>145.58891711415237</v>
      </c>
      <c r="C189" s="4">
        <v>106.62319604539421</v>
      </c>
      <c r="D189" s="4">
        <v>139.24799089666502</v>
      </c>
      <c r="E189" s="4">
        <v>205.27183254294565</v>
      </c>
      <c r="F189" s="4">
        <v>76.473395187542337</v>
      </c>
      <c r="G189" s="4">
        <v>37.507674118784166</v>
      </c>
      <c r="H189" s="4">
        <v>70.132468970054958</v>
      </c>
      <c r="I189" s="4">
        <v>136.15631061633559</v>
      </c>
      <c r="J189" s="4"/>
      <c r="K189" s="4"/>
    </row>
    <row r="190" spans="1:11" x14ac:dyDescent="0.35">
      <c r="A190">
        <f t="shared" si="2"/>
        <v>985</v>
      </c>
      <c r="B190" s="4">
        <v>145.45608529822738</v>
      </c>
      <c r="C190" s="4">
        <v>106.53450112178247</v>
      </c>
      <c r="D190" s="4">
        <v>139.10934635322729</v>
      </c>
      <c r="E190" s="4">
        <v>205.43961774654088</v>
      </c>
      <c r="F190" s="4">
        <v>76.014325283649157</v>
      </c>
      <c r="G190" s="4">
        <v>37.09274110720429</v>
      </c>
      <c r="H190" s="4">
        <v>69.66758633864913</v>
      </c>
      <c r="I190" s="4">
        <v>135.99785773196271</v>
      </c>
      <c r="J190" s="4"/>
      <c r="K190" s="4"/>
    </row>
    <row r="191" spans="1:11" x14ac:dyDescent="0.35">
      <c r="A191">
        <f t="shared" si="2"/>
        <v>990</v>
      </c>
      <c r="B191" s="4">
        <v>145.32088897937729</v>
      </c>
      <c r="C191" s="4">
        <v>106.44381095466764</v>
      </c>
      <c r="D191" s="4">
        <v>138.96838229606067</v>
      </c>
      <c r="E191" s="4">
        <v>205.6047457009567</v>
      </c>
      <c r="F191" s="4">
        <v>75.552890876830986</v>
      </c>
      <c r="G191" s="4">
        <v>36.675812852121339</v>
      </c>
      <c r="H191" s="4">
        <v>69.200384193514367</v>
      </c>
      <c r="I191" s="4">
        <v>135.8367475984104</v>
      </c>
      <c r="J191" s="4"/>
      <c r="K191" s="4"/>
    </row>
    <row r="192" spans="1:11" x14ac:dyDescent="0.35">
      <c r="A192">
        <f t="shared" si="2"/>
        <v>995</v>
      </c>
      <c r="B192" s="4">
        <v>145.18334564463493</v>
      </c>
      <c r="C192" s="4">
        <v>106.35113940265435</v>
      </c>
      <c r="D192" s="4">
        <v>138.82511580715362</v>
      </c>
      <c r="E192" s="4">
        <v>205.76723521196405</v>
      </c>
      <c r="F192" s="4">
        <v>75.089109454120489</v>
      </c>
      <c r="G192" s="4">
        <v>36.256903212139889</v>
      </c>
      <c r="H192" s="4">
        <v>68.730879616639186</v>
      </c>
      <c r="I192" s="4">
        <v>135.67299902144958</v>
      </c>
      <c r="J192" s="4"/>
      <c r="K192" s="4"/>
    </row>
    <row r="193" spans="1:11" x14ac:dyDescent="0.35">
      <c r="A193">
        <f t="shared" si="2"/>
        <v>1000</v>
      </c>
      <c r="B193" s="4">
        <v>145.04347256458115</v>
      </c>
      <c r="C193" s="4">
        <v>106.25650015899399</v>
      </c>
      <c r="D193" s="4">
        <v>138.67956375758541</v>
      </c>
      <c r="E193" s="4">
        <v>205.92710485850282</v>
      </c>
      <c r="F193" s="4">
        <v>74.622998286098607</v>
      </c>
      <c r="G193" s="4">
        <v>35.836025880511443</v>
      </c>
      <c r="H193" s="4">
        <v>68.259089479102897</v>
      </c>
      <c r="I193" s="4">
        <v>135.50663058002027</v>
      </c>
      <c r="J193" s="4"/>
      <c r="K193" s="4"/>
    </row>
    <row r="194" spans="1:11" x14ac:dyDescent="0.35">
      <c r="A194">
        <f t="shared" si="2"/>
        <v>1005</v>
      </c>
      <c r="B194" s="4">
        <v>144.90128679709053</v>
      </c>
      <c r="C194" s="4">
        <v>106.15990675437463</v>
      </c>
      <c r="D194" s="4">
        <v>138.53174281116932</v>
      </c>
      <c r="E194" s="4">
        <v>206.08437299653806</v>
      </c>
      <c r="F194" s="4">
        <v>74.154574430639855</v>
      </c>
      <c r="G194" s="4">
        <v>35.413194387923966</v>
      </c>
      <c r="H194" s="4">
        <v>67.785030444718643</v>
      </c>
      <c r="I194" s="4">
        <v>135.33766063008738</v>
      </c>
      <c r="J194" s="4"/>
      <c r="K194" s="4"/>
    </row>
    <row r="195" spans="1:11" x14ac:dyDescent="0.35">
      <c r="A195">
        <f t="shared" si="2"/>
        <v>1010</v>
      </c>
      <c r="B195" s="4">
        <v>144.75680519099811</v>
      </c>
      <c r="C195" s="4">
        <v>106.06137255964892</v>
      </c>
      <c r="D195" s="4">
        <v>138.3816694280174</v>
      </c>
      <c r="E195" s="4">
        <v>206.23905776283033</v>
      </c>
      <c r="F195" s="4">
        <v>73.683854736579235</v>
      </c>
      <c r="G195" s="4">
        <v>34.988422105230086</v>
      </c>
      <c r="H195" s="4">
        <v>67.308718973598559</v>
      </c>
      <c r="I195" s="4">
        <v>135.16610730841148</v>
      </c>
      <c r="J195" s="4"/>
      <c r="K195" s="4"/>
    </row>
    <row r="196" spans="1:11" x14ac:dyDescent="0.35">
      <c r="A196">
        <f t="shared" si="2"/>
        <v>1015</v>
      </c>
      <c r="B196" s="4">
        <v>144.61004438967882</v>
      </c>
      <c r="C196" s="4">
        <v>105.96091078850395</v>
      </c>
      <c r="D196" s="4">
        <v>138.22935986802455</v>
      </c>
      <c r="E196" s="4">
        <v>206.39117707862457</v>
      </c>
      <c r="F196" s="4">
        <v>73.210855847291896</v>
      </c>
      <c r="G196" s="4">
        <v>34.561722246117029</v>
      </c>
      <c r="H196" s="4">
        <v>66.830171325637593</v>
      </c>
      <c r="I196" s="4">
        <v>134.99198853623761</v>
      </c>
      <c r="J196" s="4"/>
      <c r="K196" s="4"/>
    </row>
    <row r="197" spans="1:11" x14ac:dyDescent="0.35">
      <c r="A197">
        <f t="shared" si="2"/>
        <v>1020</v>
      </c>
      <c r="B197" s="4">
        <v>144.46102083455364</v>
      </c>
      <c r="C197" s="4">
        <v>105.85853450007232</v>
      </c>
      <c r="D197" s="4">
        <v>138.07483019427832</v>
      </c>
      <c r="E197" s="4">
        <v>206.54074865325975</v>
      </c>
      <c r="F197" s="4">
        <v>72.735594204198549</v>
      </c>
      <c r="G197" s="4">
        <v>34.133107869717264</v>
      </c>
      <c r="H197" s="4">
        <v>66.349403563923204</v>
      </c>
      <c r="I197" s="4">
        <v>134.81532202290464</v>
      </c>
      <c r="J197" s="4"/>
      <c r="K197" s="4"/>
    </row>
    <row r="198" spans="1:11" x14ac:dyDescent="0.35">
      <c r="A198">
        <f t="shared" si="2"/>
        <v>1025</v>
      </c>
      <c r="B198" s="4">
        <v>144.30975076851632</v>
      </c>
      <c r="C198" s="4">
        <v>105.75425660148845</v>
      </c>
      <c r="D198" s="4">
        <v>137.91809627639168</v>
      </c>
      <c r="E198" s="4">
        <v>206.68778998769869</v>
      </c>
      <c r="F198" s="4">
        <v>72.258086050193128</v>
      </c>
      <c r="G198" s="4">
        <v>33.702591883165269</v>
      </c>
      <c r="H198" s="4">
        <v>65.866431558068484</v>
      </c>
      <c r="I198" s="4">
        <v>134.6361252693755</v>
      </c>
      <c r="J198" s="4"/>
      <c r="K198" s="4"/>
    </row>
    <row r="199" spans="1:11" x14ac:dyDescent="0.35">
      <c r="A199">
        <f t="shared" ref="A199:A204" si="3">A198+5</f>
        <v>1030</v>
      </c>
      <c r="B199" s="4">
        <v>144.15625023928607</v>
      </c>
      <c r="C199" s="4">
        <v>105.64808985038964</v>
      </c>
      <c r="D199" s="4">
        <v>137.75917379376597</v>
      </c>
      <c r="E199" s="4">
        <v>206.83231837798485</v>
      </c>
      <c r="F199" s="4">
        <v>71.778347432994735</v>
      </c>
      <c r="G199" s="4">
        <v>33.270187044098293</v>
      </c>
      <c r="H199" s="4">
        <v>65.381270987474636</v>
      </c>
      <c r="I199" s="4">
        <v>134.45441557169352</v>
      </c>
      <c r="J199" s="4"/>
      <c r="K199" s="4"/>
    </row>
    <row r="200" spans="1:11" x14ac:dyDescent="0.35">
      <c r="A200">
        <f t="shared" si="3"/>
        <v>1035</v>
      </c>
      <c r="B200" s="4">
        <v>144.0005351026883</v>
      </c>
      <c r="C200" s="4">
        <v>105.54004685736477</v>
      </c>
      <c r="D200" s="4">
        <v>137.59807823878148</v>
      </c>
      <c r="E200" s="4">
        <v>206.97435091862323</v>
      </c>
      <c r="F200" s="4">
        <v>71.296394208428808</v>
      </c>
      <c r="G200" s="4">
        <v>32.83590596310529</v>
      </c>
      <c r="H200" s="4">
        <v>64.893937344521987</v>
      </c>
      <c r="I200" s="4">
        <v>134.27021002436373</v>
      </c>
      <c r="J200" s="4"/>
      <c r="K200" s="4"/>
    </row>
    <row r="201" spans="1:11" x14ac:dyDescent="0.35">
      <c r="A201">
        <f t="shared" si="3"/>
        <v>1040</v>
      </c>
      <c r="B201" s="4">
        <v>143.8426210258641</v>
      </c>
      <c r="C201" s="4">
        <v>105.43014008835003</v>
      </c>
      <c r="D201" s="4">
        <v>137.43482491991983</v>
      </c>
      <c r="E201" s="4">
        <v>207.11390450589008</v>
      </c>
      <c r="F201" s="4">
        <v>70.812242043636502</v>
      </c>
      <c r="G201" s="4">
        <v>32.399761106122469</v>
      </c>
      <c r="H201" s="4">
        <v>64.404445937692287</v>
      </c>
      <c r="I201" s="4">
        <v>134.0835255236625</v>
      </c>
      <c r="J201" s="4"/>
      <c r="K201" s="4"/>
    </row>
    <row r="202" spans="1:11" x14ac:dyDescent="0.35">
      <c r="A202">
        <f t="shared" si="3"/>
        <v>1045</v>
      </c>
      <c r="B202" s="4">
        <v>143.68252349041018</v>
      </c>
      <c r="C202" s="4">
        <v>105.31838186697568</v>
      </c>
      <c r="D202" s="4">
        <v>137.26942896481955</v>
      </c>
      <c r="E202" s="4">
        <v>207.25099584107261</v>
      </c>
      <c r="F202" s="4">
        <v>70.325906420214437</v>
      </c>
      <c r="G202" s="4">
        <v>31.96176479677996</v>
      </c>
      <c r="H202" s="4">
        <v>63.912811894623815</v>
      </c>
      <c r="I202" s="4">
        <v>133.89437877087687</v>
      </c>
      <c r="J202" s="4"/>
      <c r="K202" s="4"/>
    </row>
    <row r="203" spans="1:11" x14ac:dyDescent="0.35">
      <c r="A203">
        <f t="shared" si="3"/>
        <v>1050</v>
      </c>
      <c r="B203" s="4">
        <v>143.5202577954536</v>
      </c>
      <c r="C203" s="4">
        <v>105.20478437686302</v>
      </c>
      <c r="D203" s="4">
        <v>137.10190532326743</v>
      </c>
      <c r="E203" s="4">
        <v>207.38564143364096</v>
      </c>
      <c r="F203" s="4">
        <v>69.837402637289699</v>
      </c>
      <c r="G203" s="4">
        <v>31.521929218699142</v>
      </c>
      <c r="H203" s="4">
        <v>63.419050165103556</v>
      </c>
      <c r="I203" s="4">
        <v>133.70278627547708</v>
      </c>
      <c r="J203" s="4"/>
      <c r="K203" s="4"/>
    </row>
    <row r="204" spans="1:11" x14ac:dyDescent="0.35">
      <c r="A204">
        <f t="shared" si="3"/>
        <v>1055</v>
      </c>
      <c r="B204" s="4">
        <v>143.35583906065963</v>
      </c>
      <c r="C204" s="4">
        <v>105.08935966387315</v>
      </c>
      <c r="D204" s="4">
        <v>136.93226877012432</v>
      </c>
      <c r="E204" s="4">
        <v>207.51785760435303</v>
      </c>
      <c r="F204" s="4">
        <v>69.346745814527594</v>
      </c>
      <c r="G204" s="4">
        <v>31.080266417741143</v>
      </c>
      <c r="H204" s="4">
        <v>62.923175523992313</v>
      </c>
      <c r="I204" s="4">
        <v>133.50876435822096</v>
      </c>
      <c r="J204" s="4"/>
      <c r="K204" s="4"/>
    </row>
    <row r="206" spans="1:11" x14ac:dyDescent="0.35">
      <c r="B206" s="1">
        <f>SUM(B5:B204)</f>
        <v>26925.351498903776</v>
      </c>
      <c r="C206" s="1">
        <f t="shared" ref="C206:I206" si="4">SUM(C5:C204)</f>
        <v>19241.444586537706</v>
      </c>
      <c r="D206" s="1">
        <f t="shared" si="4"/>
        <v>25853.3891041971</v>
      </c>
      <c r="E206" s="1">
        <f t="shared" si="4"/>
        <v>33386.828994267475</v>
      </c>
      <c r="F206" s="1">
        <f t="shared" si="4"/>
        <v>18615.67080024321</v>
      </c>
      <c r="G206" s="1">
        <f t="shared" si="4"/>
        <v>10931.763887877134</v>
      </c>
      <c r="H206" s="1">
        <f t="shared" si="4"/>
        <v>17543.70840553653</v>
      </c>
      <c r="I206" s="1">
        <f t="shared" si="4"/>
        <v>25077.148295606887</v>
      </c>
    </row>
  </sheetData>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ReadMe</vt:lpstr>
      <vt:lpstr>Flight</vt:lpstr>
      <vt:lpstr>Rail</vt:lpstr>
      <vt:lpstr>Aircraft</vt:lpstr>
      <vt:lpstr>Emission Factors</vt:lpstr>
      <vt:lpstr>Figure 2</vt:lpstr>
      <vt:lpstr>Figure 3</vt:lpstr>
      <vt:lpstr>Figure 4</vt:lpstr>
      <vt:lpstr>Figure 5</vt:lpstr>
      <vt:lpstr>Figure 6</vt:lpstr>
      <vt:lpstr>Figure 7</vt:lpstr>
      <vt:lpstr>Figure 8</vt:lpstr>
      <vt:lpstr>Figure 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dc:creator>
  <cp:lastModifiedBy>Miller, Andy</cp:lastModifiedBy>
  <dcterms:created xsi:type="dcterms:W3CDTF">2020-01-31T23:56:18Z</dcterms:created>
  <dcterms:modified xsi:type="dcterms:W3CDTF">2023-03-19T15:01:08Z</dcterms:modified>
</cp:coreProperties>
</file>